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2350\OneDrive - Cognizant\ADM\Rev &amp; CP Proj\2021\Jan\"/>
    </mc:Choice>
  </mc:AlternateContent>
  <bookViews>
    <workbookView xWindow="0" yWindow="0" windowWidth="20490" windowHeight="7620" tabRatio="792"/>
  </bookViews>
  <sheets>
    <sheet name="Summary" sheetId="4" r:id="rId1"/>
    <sheet name="1312109_PepsiCo Inc" sheetId="9" r:id="rId2"/>
    <sheet name="1312108_PepsiCo Inc" sheetId="8" r:id="rId3"/>
    <sheet name="1311384_PepsiCo" sheetId="7" r:id="rId4"/>
    <sheet name="1206045_PepsiCo_Inc" sheetId="1" r:id="rId5"/>
    <sheet name="1229928_PepsiCo_LatAm_Mexico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4" l="1"/>
  <c r="D5" i="4"/>
  <c r="Q5" i="4" s="1"/>
  <c r="E5" i="4"/>
  <c r="F5" i="4"/>
  <c r="G5" i="4"/>
  <c r="H5" i="4"/>
  <c r="I5" i="4"/>
  <c r="J5" i="4"/>
  <c r="K5" i="4"/>
  <c r="L5" i="4"/>
  <c r="M5" i="4"/>
  <c r="N5" i="4"/>
  <c r="O5" i="4"/>
  <c r="D13" i="4"/>
  <c r="Q13" i="4" s="1"/>
  <c r="E13" i="4"/>
  <c r="F13" i="4"/>
  <c r="G13" i="4"/>
  <c r="H13" i="4"/>
  <c r="I13" i="4"/>
  <c r="J13" i="4"/>
  <c r="K13" i="4"/>
  <c r="L13" i="4"/>
  <c r="M13" i="4"/>
  <c r="N13" i="4"/>
  <c r="O13" i="4"/>
  <c r="D21" i="4"/>
  <c r="E21" i="4"/>
  <c r="F21" i="4"/>
  <c r="Q21" i="4" s="1"/>
  <c r="G21" i="4"/>
  <c r="H21" i="4"/>
  <c r="I21" i="4"/>
  <c r="J21" i="4"/>
  <c r="K21" i="4"/>
  <c r="L21" i="4"/>
  <c r="M21" i="4"/>
  <c r="N21" i="4"/>
  <c r="O21" i="4"/>
  <c r="D29" i="4"/>
  <c r="Q29" i="4" s="1"/>
  <c r="E29" i="4"/>
  <c r="F29" i="4"/>
  <c r="G29" i="4"/>
  <c r="H29" i="4"/>
  <c r="I29" i="4"/>
  <c r="J29" i="4"/>
  <c r="K29" i="4"/>
  <c r="L29" i="4"/>
  <c r="M29" i="4"/>
  <c r="N29" i="4"/>
  <c r="O29" i="4"/>
  <c r="D37" i="4"/>
  <c r="E37" i="4"/>
  <c r="F37" i="4"/>
  <c r="Q37" i="4" s="1"/>
  <c r="G37" i="4"/>
  <c r="H37" i="4"/>
  <c r="I37" i="4"/>
  <c r="J37" i="4"/>
  <c r="K37" i="4"/>
  <c r="L37" i="4"/>
  <c r="M37" i="4"/>
  <c r="N37" i="4"/>
  <c r="O37" i="4"/>
  <c r="D45" i="4"/>
  <c r="Q45" i="4" s="1"/>
  <c r="E45" i="4"/>
  <c r="F45" i="4"/>
  <c r="G45" i="4"/>
  <c r="H45" i="4"/>
  <c r="I45" i="4"/>
  <c r="J45" i="4"/>
  <c r="K45" i="4"/>
  <c r="L45" i="4"/>
  <c r="M45" i="4"/>
  <c r="N45" i="4"/>
  <c r="O45" i="4"/>
  <c r="D53" i="4"/>
  <c r="E53" i="4"/>
  <c r="F53" i="4"/>
  <c r="G53" i="4"/>
  <c r="H53" i="4"/>
  <c r="I53" i="4"/>
  <c r="J53" i="4"/>
  <c r="K53" i="4"/>
  <c r="L53" i="4"/>
  <c r="M53" i="4"/>
  <c r="N53" i="4"/>
  <c r="O53" i="4"/>
  <c r="Q53" i="4"/>
  <c r="D6" i="4"/>
  <c r="Q6" i="4" s="1"/>
  <c r="E6" i="4"/>
  <c r="F6" i="4"/>
  <c r="G6" i="4"/>
  <c r="H6" i="4"/>
  <c r="I6" i="4"/>
  <c r="J6" i="4"/>
  <c r="K6" i="4"/>
  <c r="L6" i="4"/>
  <c r="M6" i="4"/>
  <c r="N6" i="4"/>
  <c r="O6" i="4"/>
  <c r="I12" i="3" l="1"/>
  <c r="I10" i="3"/>
  <c r="G10" i="3"/>
  <c r="G9" i="3"/>
  <c r="I9" i="3" s="1"/>
  <c r="I11" i="3"/>
  <c r="W11" i="3"/>
  <c r="W10" i="3"/>
  <c r="W9" i="3"/>
  <c r="I8" i="3"/>
  <c r="I30" i="3"/>
  <c r="W23" i="9" l="1"/>
  <c r="I23" i="9"/>
  <c r="I9" i="9"/>
  <c r="E30" i="4" l="1"/>
  <c r="F30" i="4"/>
  <c r="G30" i="4"/>
  <c r="H30" i="4"/>
  <c r="I30" i="4"/>
  <c r="J30" i="4"/>
  <c r="K30" i="4"/>
  <c r="L30" i="4"/>
  <c r="M30" i="4"/>
  <c r="N30" i="4"/>
  <c r="O30" i="4"/>
  <c r="D30" i="4"/>
  <c r="O22" i="4"/>
  <c r="L23" i="4"/>
  <c r="D23" i="4"/>
  <c r="E14" i="4"/>
  <c r="F14" i="4"/>
  <c r="G14" i="4"/>
  <c r="H14" i="4"/>
  <c r="I14" i="4"/>
  <c r="J14" i="4"/>
  <c r="K14" i="4"/>
  <c r="L14" i="4"/>
  <c r="M14" i="4"/>
  <c r="N14" i="4"/>
  <c r="O14" i="4"/>
  <c r="E15" i="4"/>
  <c r="F15" i="4"/>
  <c r="G15" i="4"/>
  <c r="H15" i="4"/>
  <c r="I15" i="4"/>
  <c r="J15" i="4"/>
  <c r="K15" i="4"/>
  <c r="L15" i="4"/>
  <c r="M15" i="4"/>
  <c r="N15" i="4"/>
  <c r="O15" i="4"/>
  <c r="D15" i="4"/>
  <c r="D14" i="4"/>
  <c r="E7" i="4"/>
  <c r="F7" i="4"/>
  <c r="G7" i="4"/>
  <c r="H7" i="4"/>
  <c r="I7" i="4"/>
  <c r="J7" i="4"/>
  <c r="K7" i="4"/>
  <c r="L7" i="4"/>
  <c r="M7" i="4"/>
  <c r="N7" i="4"/>
  <c r="O7" i="4"/>
  <c r="V34" i="9"/>
  <c r="U34" i="9"/>
  <c r="O31" i="4" s="1"/>
  <c r="T34" i="9"/>
  <c r="N31" i="4" s="1"/>
  <c r="S34" i="9"/>
  <c r="M31" i="4" s="1"/>
  <c r="R34" i="9"/>
  <c r="L31" i="4" s="1"/>
  <c r="Q34" i="9"/>
  <c r="K31" i="4" s="1"/>
  <c r="P34" i="9"/>
  <c r="J31" i="4" s="1"/>
  <c r="O34" i="9"/>
  <c r="I31" i="4" s="1"/>
  <c r="N34" i="9"/>
  <c r="H31" i="4" s="1"/>
  <c r="M34" i="9"/>
  <c r="G31" i="4" s="1"/>
  <c r="L34" i="9"/>
  <c r="F31" i="4" s="1"/>
  <c r="K34" i="9"/>
  <c r="E31" i="4" s="1"/>
  <c r="J34" i="9"/>
  <c r="D31" i="4" s="1"/>
  <c r="W32" i="9"/>
  <c r="I32" i="9"/>
  <c r="W31" i="9"/>
  <c r="I31" i="9"/>
  <c r="W30" i="9"/>
  <c r="I30" i="9"/>
  <c r="W29" i="9"/>
  <c r="I29" i="9"/>
  <c r="W28" i="9"/>
  <c r="I28" i="9"/>
  <c r="W27" i="9"/>
  <c r="I27" i="9"/>
  <c r="W26" i="9"/>
  <c r="I26" i="9"/>
  <c r="W25" i="9"/>
  <c r="I25" i="9"/>
  <c r="W24" i="9"/>
  <c r="I24" i="9"/>
  <c r="W34" i="9"/>
  <c r="U19" i="9"/>
  <c r="O23" i="4" s="1"/>
  <c r="T19" i="9"/>
  <c r="N23" i="4" s="1"/>
  <c r="S19" i="9"/>
  <c r="M23" i="4" s="1"/>
  <c r="R19" i="9"/>
  <c r="Q19" i="9"/>
  <c r="K23" i="4" s="1"/>
  <c r="P19" i="9"/>
  <c r="J23" i="4" s="1"/>
  <c r="O19" i="9"/>
  <c r="I23" i="4" s="1"/>
  <c r="N19" i="9"/>
  <c r="H23" i="4" s="1"/>
  <c r="M19" i="9"/>
  <c r="G23" i="4" s="1"/>
  <c r="L19" i="9"/>
  <c r="F23" i="4" s="1"/>
  <c r="K19" i="9"/>
  <c r="E23" i="4" s="1"/>
  <c r="J19" i="9"/>
  <c r="W17" i="9"/>
  <c r="I17" i="9"/>
  <c r="W16" i="9"/>
  <c r="I16" i="9"/>
  <c r="W15" i="9"/>
  <c r="I15" i="9"/>
  <c r="W14" i="9"/>
  <c r="I14" i="9"/>
  <c r="W13" i="9"/>
  <c r="I13" i="9"/>
  <c r="W12" i="9"/>
  <c r="I12" i="9"/>
  <c r="W11" i="9"/>
  <c r="I11" i="9"/>
  <c r="W10" i="9"/>
  <c r="I10" i="9"/>
  <c r="W9" i="9"/>
  <c r="W8" i="9"/>
  <c r="I8" i="9"/>
  <c r="U6" i="9"/>
  <c r="T6" i="9"/>
  <c r="T21" i="9" s="1"/>
  <c r="T36" i="9" s="1"/>
  <c r="N55" i="4" s="1"/>
  <c r="S6" i="9"/>
  <c r="M39" i="4" s="1"/>
  <c r="R6" i="9"/>
  <c r="R21" i="9" s="1"/>
  <c r="L47" i="4" s="1"/>
  <c r="Q6" i="9"/>
  <c r="Q21" i="9" s="1"/>
  <c r="K47" i="4" s="1"/>
  <c r="P6" i="9"/>
  <c r="P21" i="9" s="1"/>
  <c r="O6" i="9"/>
  <c r="I39" i="4" s="1"/>
  <c r="N6" i="9"/>
  <c r="M6" i="9"/>
  <c r="L6" i="9"/>
  <c r="L21" i="9" s="1"/>
  <c r="L36" i="9" s="1"/>
  <c r="F55" i="4" s="1"/>
  <c r="K6" i="9"/>
  <c r="E39" i="4" s="1"/>
  <c r="J6" i="9"/>
  <c r="J21" i="9" s="1"/>
  <c r="D47" i="4" s="1"/>
  <c r="W4" i="9"/>
  <c r="W3" i="9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W32" i="8"/>
  <c r="I32" i="8"/>
  <c r="W31" i="8"/>
  <c r="I31" i="8"/>
  <c r="W30" i="8"/>
  <c r="I30" i="8"/>
  <c r="W29" i="8"/>
  <c r="I29" i="8"/>
  <c r="W28" i="8"/>
  <c r="I28" i="8"/>
  <c r="W27" i="8"/>
  <c r="I27" i="8"/>
  <c r="W26" i="8"/>
  <c r="I26" i="8"/>
  <c r="W25" i="8"/>
  <c r="I25" i="8"/>
  <c r="W24" i="8"/>
  <c r="I24" i="8"/>
  <c r="W23" i="8"/>
  <c r="W34" i="8" s="1"/>
  <c r="I23" i="8"/>
  <c r="U19" i="8"/>
  <c r="T19" i="8"/>
  <c r="N22" i="4" s="1"/>
  <c r="S19" i="8"/>
  <c r="M22" i="4" s="1"/>
  <c r="R19" i="8"/>
  <c r="L22" i="4" s="1"/>
  <c r="Q19" i="8"/>
  <c r="K22" i="4" s="1"/>
  <c r="P19" i="8"/>
  <c r="J22" i="4" s="1"/>
  <c r="O19" i="8"/>
  <c r="I22" i="4" s="1"/>
  <c r="N19" i="8"/>
  <c r="H22" i="4" s="1"/>
  <c r="M19" i="8"/>
  <c r="G22" i="4" s="1"/>
  <c r="L19" i="8"/>
  <c r="F22" i="4" s="1"/>
  <c r="K19" i="8"/>
  <c r="E22" i="4" s="1"/>
  <c r="J19" i="8"/>
  <c r="D22" i="4" s="1"/>
  <c r="W17" i="8"/>
  <c r="I17" i="8"/>
  <c r="W16" i="8"/>
  <c r="I16" i="8"/>
  <c r="W15" i="8"/>
  <c r="I15" i="8"/>
  <c r="W14" i="8"/>
  <c r="I14" i="8"/>
  <c r="W13" i="8"/>
  <c r="I13" i="8"/>
  <c r="W12" i="8"/>
  <c r="I12" i="8"/>
  <c r="W11" i="8"/>
  <c r="I11" i="8"/>
  <c r="W10" i="8"/>
  <c r="I10" i="8"/>
  <c r="W9" i="8"/>
  <c r="I9" i="8"/>
  <c r="W8" i="8"/>
  <c r="U6" i="8"/>
  <c r="T6" i="8"/>
  <c r="T21" i="8" s="1"/>
  <c r="T36" i="8" s="1"/>
  <c r="N54" i="4" s="1"/>
  <c r="S6" i="8"/>
  <c r="M38" i="4" s="1"/>
  <c r="R6" i="8"/>
  <c r="R21" i="8" s="1"/>
  <c r="L46" i="4" s="1"/>
  <c r="Q6" i="8"/>
  <c r="Q21" i="8" s="1"/>
  <c r="K46" i="4" s="1"/>
  <c r="P6" i="8"/>
  <c r="P21" i="8" s="1"/>
  <c r="P36" i="8" s="1"/>
  <c r="J54" i="4" s="1"/>
  <c r="O6" i="8"/>
  <c r="I38" i="4" s="1"/>
  <c r="N6" i="8"/>
  <c r="N21" i="8" s="1"/>
  <c r="H46" i="4" s="1"/>
  <c r="M6" i="8"/>
  <c r="M21" i="8" s="1"/>
  <c r="G46" i="4" s="1"/>
  <c r="L6" i="8"/>
  <c r="L21" i="8" s="1"/>
  <c r="L36" i="8" s="1"/>
  <c r="F54" i="4" s="1"/>
  <c r="K6" i="8"/>
  <c r="E38" i="4" s="1"/>
  <c r="J6" i="8"/>
  <c r="J21" i="8" s="1"/>
  <c r="D46" i="4" s="1"/>
  <c r="W4" i="8"/>
  <c r="W3" i="8"/>
  <c r="I8" i="7"/>
  <c r="I10" i="7"/>
  <c r="I9" i="7"/>
  <c r="I27" i="7"/>
  <c r="I26" i="7"/>
  <c r="I25" i="7"/>
  <c r="I24" i="7"/>
  <c r="I23" i="7"/>
  <c r="P36" i="9" l="1"/>
  <c r="J55" i="4" s="1"/>
  <c r="N21" i="9"/>
  <c r="H47" i="4" s="1"/>
  <c r="U21" i="9"/>
  <c r="O47" i="4" s="1"/>
  <c r="M21" i="9"/>
  <c r="G47" i="4" s="1"/>
  <c r="U21" i="8"/>
  <c r="O46" i="4" s="1"/>
  <c r="W19" i="8"/>
  <c r="W19" i="9"/>
  <c r="Q31" i="4"/>
  <c r="W6" i="8"/>
  <c r="D38" i="4"/>
  <c r="L38" i="4"/>
  <c r="D39" i="4"/>
  <c r="L39" i="4"/>
  <c r="H39" i="4"/>
  <c r="O39" i="4"/>
  <c r="K39" i="4"/>
  <c r="G39" i="4"/>
  <c r="N47" i="4"/>
  <c r="J47" i="4"/>
  <c r="F47" i="4"/>
  <c r="W6" i="9"/>
  <c r="N39" i="4"/>
  <c r="J39" i="4"/>
  <c r="F39" i="4"/>
  <c r="H38" i="4"/>
  <c r="O38" i="4"/>
  <c r="K38" i="4"/>
  <c r="G38" i="4"/>
  <c r="N46" i="4"/>
  <c r="J46" i="4"/>
  <c r="F46" i="4"/>
  <c r="N38" i="4"/>
  <c r="J38" i="4"/>
  <c r="F38" i="4"/>
  <c r="Q22" i="4"/>
  <c r="Q30" i="4"/>
  <c r="Q15" i="4"/>
  <c r="Q23" i="4"/>
  <c r="Q14" i="4"/>
  <c r="Q7" i="4"/>
  <c r="N36" i="9"/>
  <c r="H55" i="4" s="1"/>
  <c r="J36" i="9"/>
  <c r="D55" i="4" s="1"/>
  <c r="R36" i="9"/>
  <c r="L55" i="4" s="1"/>
  <c r="K21" i="9"/>
  <c r="O21" i="9"/>
  <c r="S21" i="9"/>
  <c r="S21" i="8"/>
  <c r="K21" i="8"/>
  <c r="O21" i="8"/>
  <c r="J36" i="8"/>
  <c r="D54" i="4" s="1"/>
  <c r="N36" i="8"/>
  <c r="H54" i="4" s="1"/>
  <c r="R36" i="8"/>
  <c r="L54" i="4" s="1"/>
  <c r="M36" i="9"/>
  <c r="G55" i="4" s="1"/>
  <c r="Q36" i="9"/>
  <c r="K55" i="4" s="1"/>
  <c r="U36" i="9"/>
  <c r="O55" i="4" s="1"/>
  <c r="M36" i="8"/>
  <c r="G54" i="4" s="1"/>
  <c r="Q36" i="8"/>
  <c r="K54" i="4" s="1"/>
  <c r="U36" i="8"/>
  <c r="O54" i="4" s="1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W32" i="7"/>
  <c r="I32" i="7"/>
  <c r="W31" i="7"/>
  <c r="I31" i="7"/>
  <c r="W30" i="7"/>
  <c r="I30" i="7"/>
  <c r="W29" i="7"/>
  <c r="I29" i="7"/>
  <c r="W28" i="7"/>
  <c r="I28" i="7"/>
  <c r="W27" i="7"/>
  <c r="W26" i="7"/>
  <c r="W25" i="7"/>
  <c r="W24" i="7"/>
  <c r="W23" i="7"/>
  <c r="U19" i="7"/>
  <c r="T19" i="7"/>
  <c r="S19" i="7"/>
  <c r="R19" i="7"/>
  <c r="Q19" i="7"/>
  <c r="P19" i="7"/>
  <c r="O19" i="7"/>
  <c r="N19" i="7"/>
  <c r="M19" i="7"/>
  <c r="L19" i="7"/>
  <c r="K19" i="7"/>
  <c r="J19" i="7"/>
  <c r="W17" i="7"/>
  <c r="I17" i="7"/>
  <c r="W16" i="7"/>
  <c r="I16" i="7"/>
  <c r="W15" i="7"/>
  <c r="I15" i="7"/>
  <c r="W14" i="7"/>
  <c r="I14" i="7"/>
  <c r="W13" i="7"/>
  <c r="I13" i="7"/>
  <c r="W12" i="7"/>
  <c r="I12" i="7"/>
  <c r="W11" i="7"/>
  <c r="I11" i="7"/>
  <c r="W10" i="7"/>
  <c r="W9" i="7"/>
  <c r="W8" i="7"/>
  <c r="U6" i="7"/>
  <c r="T6" i="7"/>
  <c r="S6" i="7"/>
  <c r="R6" i="7"/>
  <c r="Q6" i="7"/>
  <c r="P6" i="7"/>
  <c r="O6" i="7"/>
  <c r="N6" i="7"/>
  <c r="M6" i="7"/>
  <c r="L6" i="7"/>
  <c r="K6" i="7"/>
  <c r="J6" i="7"/>
  <c r="W4" i="7"/>
  <c r="W3" i="7"/>
  <c r="I24" i="3"/>
  <c r="I25" i="3"/>
  <c r="I26" i="3"/>
  <c r="I27" i="3"/>
  <c r="I28" i="3"/>
  <c r="I29" i="3"/>
  <c r="I23" i="3"/>
  <c r="W32" i="3"/>
  <c r="Q38" i="4" l="1"/>
  <c r="O36" i="9"/>
  <c r="I55" i="4" s="1"/>
  <c r="I47" i="4"/>
  <c r="Q39" i="4"/>
  <c r="S36" i="9"/>
  <c r="M55" i="4" s="1"/>
  <c r="M47" i="4"/>
  <c r="K36" i="9"/>
  <c r="E55" i="4" s="1"/>
  <c r="E47" i="4"/>
  <c r="S36" i="8"/>
  <c r="M54" i="4" s="1"/>
  <c r="M46" i="4"/>
  <c r="O36" i="8"/>
  <c r="I54" i="4" s="1"/>
  <c r="I46" i="4"/>
  <c r="K36" i="8"/>
  <c r="E54" i="4" s="1"/>
  <c r="E46" i="4"/>
  <c r="R21" i="7"/>
  <c r="J21" i="7"/>
  <c r="N21" i="7"/>
  <c r="K21" i="7"/>
  <c r="O21" i="7"/>
  <c r="S21" i="7"/>
  <c r="L21" i="7"/>
  <c r="P21" i="7"/>
  <c r="T21" i="7"/>
  <c r="W21" i="9"/>
  <c r="W21" i="8"/>
  <c r="W6" i="7"/>
  <c r="W19" i="7"/>
  <c r="W34" i="7"/>
  <c r="M21" i="7"/>
  <c r="Q21" i="7"/>
  <c r="U21" i="7"/>
  <c r="J36" i="7"/>
  <c r="N36" i="7"/>
  <c r="R36" i="7"/>
  <c r="P36" i="7"/>
  <c r="T36" i="7"/>
  <c r="L36" i="7" l="1"/>
  <c r="Q47" i="4"/>
  <c r="Q55" i="4"/>
  <c r="W36" i="9"/>
  <c r="Q54" i="4"/>
  <c r="W36" i="8"/>
  <c r="Q46" i="4"/>
  <c r="Q36" i="7"/>
  <c r="K36" i="7"/>
  <c r="W21" i="7"/>
  <c r="S36" i="7"/>
  <c r="O36" i="7"/>
  <c r="U36" i="7"/>
  <c r="M36" i="7"/>
  <c r="W36" i="7" l="1"/>
  <c r="H19" i="4" l="1"/>
  <c r="O12" i="4"/>
  <c r="N12" i="4"/>
  <c r="M12" i="4"/>
  <c r="L12" i="4"/>
  <c r="K12" i="4"/>
  <c r="J12" i="4"/>
  <c r="I12" i="4"/>
  <c r="H12" i="4"/>
  <c r="G12" i="4"/>
  <c r="F12" i="4"/>
  <c r="E12" i="4"/>
  <c r="D12" i="4"/>
  <c r="O11" i="4"/>
  <c r="O17" i="4" s="1"/>
  <c r="N11" i="4"/>
  <c r="N17" i="4" s="1"/>
  <c r="M11" i="4"/>
  <c r="M17" i="4" s="1"/>
  <c r="L11" i="4"/>
  <c r="K11" i="4"/>
  <c r="J11" i="4"/>
  <c r="I11" i="4"/>
  <c r="H11" i="4"/>
  <c r="H17" i="4" s="1"/>
  <c r="G11" i="4"/>
  <c r="G17" i="4" s="1"/>
  <c r="F11" i="4"/>
  <c r="F17" i="4" s="1"/>
  <c r="E11" i="4"/>
  <c r="E17" i="4" s="1"/>
  <c r="D11" i="4"/>
  <c r="O4" i="4"/>
  <c r="N4" i="4"/>
  <c r="M4" i="4"/>
  <c r="L4" i="4"/>
  <c r="K4" i="4"/>
  <c r="J4" i="4"/>
  <c r="I4" i="4"/>
  <c r="H4" i="4"/>
  <c r="G4" i="4"/>
  <c r="F4" i="4"/>
  <c r="E4" i="4"/>
  <c r="D4" i="4"/>
  <c r="O3" i="4"/>
  <c r="N3" i="4"/>
  <c r="M3" i="4"/>
  <c r="L3" i="4"/>
  <c r="K3" i="4"/>
  <c r="J3" i="4"/>
  <c r="I3" i="4"/>
  <c r="H3" i="4"/>
  <c r="G3" i="4"/>
  <c r="F3" i="4"/>
  <c r="E3" i="4"/>
  <c r="D3" i="4"/>
  <c r="U35" i="3"/>
  <c r="O28" i="4" s="1"/>
  <c r="T35" i="3"/>
  <c r="N28" i="4" s="1"/>
  <c r="S35" i="3"/>
  <c r="M28" i="4" s="1"/>
  <c r="R35" i="3"/>
  <c r="L28" i="4" s="1"/>
  <c r="Q35" i="3"/>
  <c r="K28" i="4" s="1"/>
  <c r="P35" i="3"/>
  <c r="J28" i="4" s="1"/>
  <c r="O35" i="3"/>
  <c r="I28" i="4" s="1"/>
  <c r="N35" i="3"/>
  <c r="H28" i="4" s="1"/>
  <c r="M35" i="3"/>
  <c r="G28" i="4" s="1"/>
  <c r="L35" i="3"/>
  <c r="F28" i="4" s="1"/>
  <c r="K35" i="3"/>
  <c r="E28" i="4" s="1"/>
  <c r="J35" i="3"/>
  <c r="D28" i="4" s="1"/>
  <c r="W33" i="3"/>
  <c r="W31" i="3"/>
  <c r="W30" i="3"/>
  <c r="W29" i="3"/>
  <c r="W28" i="3"/>
  <c r="W27" i="3"/>
  <c r="W26" i="3"/>
  <c r="W25" i="3"/>
  <c r="W24" i="3"/>
  <c r="W23" i="3"/>
  <c r="U19" i="3"/>
  <c r="U21" i="3" s="1"/>
  <c r="T19" i="3"/>
  <c r="N20" i="4" s="1"/>
  <c r="S19" i="3"/>
  <c r="M20" i="4" s="1"/>
  <c r="R19" i="3"/>
  <c r="L20" i="4" s="1"/>
  <c r="Q19" i="3"/>
  <c r="K20" i="4" s="1"/>
  <c r="P19" i="3"/>
  <c r="J20" i="4" s="1"/>
  <c r="O19" i="3"/>
  <c r="I20" i="4" s="1"/>
  <c r="N19" i="3"/>
  <c r="H20" i="4" s="1"/>
  <c r="H25" i="4" s="1"/>
  <c r="M19" i="3"/>
  <c r="G20" i="4" s="1"/>
  <c r="L19" i="3"/>
  <c r="F20" i="4" s="1"/>
  <c r="K19" i="3"/>
  <c r="E20" i="4" s="1"/>
  <c r="J19" i="3"/>
  <c r="D20" i="4" s="1"/>
  <c r="W17" i="3"/>
  <c r="I17" i="3"/>
  <c r="W16" i="3"/>
  <c r="I16" i="3"/>
  <c r="W15" i="3"/>
  <c r="I15" i="3"/>
  <c r="W14" i="3"/>
  <c r="I14" i="3"/>
  <c r="W13" i="3"/>
  <c r="I13" i="3"/>
  <c r="W8" i="3"/>
  <c r="U6" i="3"/>
  <c r="O36" i="4" s="1"/>
  <c r="T6" i="3"/>
  <c r="T21" i="3" s="1"/>
  <c r="S6" i="3"/>
  <c r="R6" i="3"/>
  <c r="L36" i="4" s="1"/>
  <c r="Q6" i="3"/>
  <c r="P6" i="3"/>
  <c r="P21" i="3" s="1"/>
  <c r="O6" i="3"/>
  <c r="N6" i="3"/>
  <c r="H36" i="4" s="1"/>
  <c r="M6" i="3"/>
  <c r="L6" i="3"/>
  <c r="L21" i="3" s="1"/>
  <c r="K6" i="3"/>
  <c r="J6" i="3"/>
  <c r="D36" i="4" s="1"/>
  <c r="W4" i="3"/>
  <c r="W3" i="3"/>
  <c r="W32" i="1"/>
  <c r="W31" i="1"/>
  <c r="W30" i="1"/>
  <c r="W29" i="1"/>
  <c r="W28" i="1"/>
  <c r="W27" i="1"/>
  <c r="W26" i="1"/>
  <c r="W25" i="1"/>
  <c r="W24" i="1"/>
  <c r="W23" i="1"/>
  <c r="V34" i="1"/>
  <c r="U34" i="1"/>
  <c r="O27" i="4" s="1"/>
  <c r="O33" i="4" s="1"/>
  <c r="T34" i="1"/>
  <c r="N27" i="4" s="1"/>
  <c r="N33" i="4" s="1"/>
  <c r="S34" i="1"/>
  <c r="M27" i="4" s="1"/>
  <c r="R34" i="1"/>
  <c r="L27" i="4" s="1"/>
  <c r="Q34" i="1"/>
  <c r="K27" i="4" s="1"/>
  <c r="P34" i="1"/>
  <c r="J27" i="4" s="1"/>
  <c r="O34" i="1"/>
  <c r="I27" i="4" s="1"/>
  <c r="N34" i="1"/>
  <c r="H27" i="4" s="1"/>
  <c r="H33" i="4" s="1"/>
  <c r="M34" i="1"/>
  <c r="G27" i="4" s="1"/>
  <c r="G33" i="4" s="1"/>
  <c r="L34" i="1"/>
  <c r="F27" i="4" s="1"/>
  <c r="F33" i="4" s="1"/>
  <c r="K34" i="1"/>
  <c r="E27" i="4" s="1"/>
  <c r="J34" i="1"/>
  <c r="D27" i="4" s="1"/>
  <c r="I32" i="1"/>
  <c r="I31" i="1"/>
  <c r="I30" i="1"/>
  <c r="I29" i="1"/>
  <c r="I28" i="1"/>
  <c r="I27" i="1"/>
  <c r="I26" i="1"/>
  <c r="I25" i="1"/>
  <c r="I24" i="1"/>
  <c r="I23" i="1"/>
  <c r="I17" i="1"/>
  <c r="I16" i="1"/>
  <c r="I15" i="1"/>
  <c r="I14" i="1"/>
  <c r="I13" i="1"/>
  <c r="I12" i="1"/>
  <c r="I11" i="1"/>
  <c r="I10" i="1"/>
  <c r="I9" i="1"/>
  <c r="I8" i="1"/>
  <c r="U19" i="1"/>
  <c r="O19" i="4" s="1"/>
  <c r="T19" i="1"/>
  <c r="N19" i="4" s="1"/>
  <c r="S19" i="1"/>
  <c r="M19" i="4" s="1"/>
  <c r="R19" i="1"/>
  <c r="L19" i="4" s="1"/>
  <c r="Q19" i="1"/>
  <c r="K19" i="4" s="1"/>
  <c r="P19" i="1"/>
  <c r="J19" i="4" s="1"/>
  <c r="O19" i="1"/>
  <c r="N19" i="1"/>
  <c r="M19" i="1"/>
  <c r="G19" i="4" s="1"/>
  <c r="L19" i="1"/>
  <c r="F19" i="4" s="1"/>
  <c r="K19" i="1"/>
  <c r="E19" i="4" s="1"/>
  <c r="J19" i="1"/>
  <c r="D19" i="4" s="1"/>
  <c r="W17" i="1"/>
  <c r="W16" i="1"/>
  <c r="W15" i="1"/>
  <c r="W14" i="1"/>
  <c r="W13" i="1"/>
  <c r="W12" i="1"/>
  <c r="W11" i="1"/>
  <c r="W10" i="1"/>
  <c r="W9" i="1"/>
  <c r="W8" i="1"/>
  <c r="W4" i="1"/>
  <c r="U6" i="1"/>
  <c r="O35" i="4" s="1"/>
  <c r="T6" i="1"/>
  <c r="N35" i="4" s="1"/>
  <c r="S6" i="1"/>
  <c r="M35" i="4" s="1"/>
  <c r="R6" i="1"/>
  <c r="L35" i="4" s="1"/>
  <c r="Q6" i="1"/>
  <c r="K35" i="4" s="1"/>
  <c r="P6" i="1"/>
  <c r="J35" i="4" s="1"/>
  <c r="O6" i="1"/>
  <c r="I35" i="4" s="1"/>
  <c r="N6" i="1"/>
  <c r="H35" i="4" s="1"/>
  <c r="M6" i="1"/>
  <c r="G35" i="4" s="1"/>
  <c r="L6" i="1"/>
  <c r="F35" i="4" s="1"/>
  <c r="K6" i="1"/>
  <c r="E35" i="4" s="1"/>
  <c r="J6" i="1"/>
  <c r="D35" i="4" s="1"/>
  <c r="W3" i="1"/>
  <c r="G25" i="4" l="1"/>
  <c r="J25" i="4"/>
  <c r="K33" i="4"/>
  <c r="K25" i="4"/>
  <c r="I17" i="4"/>
  <c r="D25" i="4"/>
  <c r="L25" i="4"/>
  <c r="J17" i="4"/>
  <c r="E25" i="4"/>
  <c r="M25" i="4"/>
  <c r="K17" i="4"/>
  <c r="F25" i="4"/>
  <c r="N25" i="4"/>
  <c r="D17" i="4"/>
  <c r="L17" i="4"/>
  <c r="I33" i="4"/>
  <c r="J33" i="4"/>
  <c r="U37" i="3"/>
  <c r="O52" i="4" s="1"/>
  <c r="D33" i="4"/>
  <c r="L33" i="4"/>
  <c r="E33" i="4"/>
  <c r="M33" i="4"/>
  <c r="Q21" i="3"/>
  <c r="K44" i="4" s="1"/>
  <c r="O21" i="3"/>
  <c r="I44" i="4" s="1"/>
  <c r="M21" i="3"/>
  <c r="M37" i="3" s="1"/>
  <c r="G52" i="4" s="1"/>
  <c r="K21" i="3"/>
  <c r="E44" i="4" s="1"/>
  <c r="E9" i="4"/>
  <c r="O41" i="4"/>
  <c r="F9" i="4"/>
  <c r="J9" i="4"/>
  <c r="N9" i="4"/>
  <c r="I9" i="4"/>
  <c r="M9" i="4"/>
  <c r="D41" i="4"/>
  <c r="H41" i="4"/>
  <c r="L41" i="4"/>
  <c r="G9" i="4"/>
  <c r="K9" i="4"/>
  <c r="O9" i="4"/>
  <c r="D9" i="4"/>
  <c r="H9" i="4"/>
  <c r="L9" i="4"/>
  <c r="T37" i="3"/>
  <c r="N52" i="4" s="1"/>
  <c r="S21" i="3"/>
  <c r="S37" i="3" s="1"/>
  <c r="M52" i="4" s="1"/>
  <c r="W6" i="1"/>
  <c r="P21" i="1"/>
  <c r="J43" i="4" s="1"/>
  <c r="O21" i="1"/>
  <c r="O36" i="1" s="1"/>
  <c r="I51" i="4" s="1"/>
  <c r="K21" i="1"/>
  <c r="K36" i="1" s="1"/>
  <c r="E51" i="4" s="1"/>
  <c r="L21" i="1"/>
  <c r="F43" i="4" s="1"/>
  <c r="L37" i="3"/>
  <c r="F52" i="4" s="1"/>
  <c r="P37" i="3"/>
  <c r="J52" i="4" s="1"/>
  <c r="Q28" i="4"/>
  <c r="O20" i="4"/>
  <c r="O25" i="4" s="1"/>
  <c r="W35" i="3"/>
  <c r="G36" i="4"/>
  <c r="G41" i="4" s="1"/>
  <c r="K36" i="4"/>
  <c r="K41" i="4" s="1"/>
  <c r="W6" i="3"/>
  <c r="Q4" i="4"/>
  <c r="M44" i="4"/>
  <c r="N21" i="3"/>
  <c r="R21" i="3"/>
  <c r="E36" i="4"/>
  <c r="E41" i="4" s="1"/>
  <c r="I36" i="4"/>
  <c r="I41" i="4" s="1"/>
  <c r="M36" i="4"/>
  <c r="M41" i="4" s="1"/>
  <c r="F44" i="4"/>
  <c r="J44" i="4"/>
  <c r="N44" i="4"/>
  <c r="F36" i="4"/>
  <c r="F41" i="4" s="1"/>
  <c r="J36" i="4"/>
  <c r="J41" i="4" s="1"/>
  <c r="N36" i="4"/>
  <c r="N41" i="4" s="1"/>
  <c r="O44" i="4"/>
  <c r="J21" i="3"/>
  <c r="W34" i="1"/>
  <c r="T21" i="1"/>
  <c r="N43" i="4" s="1"/>
  <c r="I19" i="4"/>
  <c r="I25" i="4" s="1"/>
  <c r="U21" i="1"/>
  <c r="O43" i="4" s="1"/>
  <c r="Q21" i="1"/>
  <c r="K43" i="4" s="1"/>
  <c r="M21" i="1"/>
  <c r="G43" i="4" s="1"/>
  <c r="S21" i="1"/>
  <c r="S36" i="1" s="1"/>
  <c r="M51" i="4" s="1"/>
  <c r="N21" i="1"/>
  <c r="R21" i="1"/>
  <c r="Q3" i="4"/>
  <c r="Q12" i="4"/>
  <c r="Q35" i="4"/>
  <c r="Q27" i="4"/>
  <c r="Q11" i="4"/>
  <c r="Q17" i="4" s="1"/>
  <c r="W19" i="3"/>
  <c r="W19" i="1"/>
  <c r="J21" i="1"/>
  <c r="O37" i="3" l="1"/>
  <c r="I52" i="4" s="1"/>
  <c r="I57" i="4" s="1"/>
  <c r="Q37" i="3"/>
  <c r="K52" i="4" s="1"/>
  <c r="Q33" i="4"/>
  <c r="K37" i="3"/>
  <c r="E52" i="4" s="1"/>
  <c r="E57" i="4" s="1"/>
  <c r="G44" i="4"/>
  <c r="I43" i="4"/>
  <c r="I49" i="4" s="1"/>
  <c r="Q9" i="4"/>
  <c r="G49" i="4"/>
  <c r="J49" i="4"/>
  <c r="O49" i="4"/>
  <c r="N49" i="4"/>
  <c r="K49" i="4"/>
  <c r="M57" i="4"/>
  <c r="F49" i="4"/>
  <c r="U36" i="1"/>
  <c r="O51" i="4" s="1"/>
  <c r="O57" i="4" s="1"/>
  <c r="P36" i="1"/>
  <c r="J51" i="4" s="1"/>
  <c r="J57" i="4" s="1"/>
  <c r="Q19" i="4"/>
  <c r="Q20" i="4"/>
  <c r="Q25" i="4" s="1"/>
  <c r="E43" i="4"/>
  <c r="E49" i="4" s="1"/>
  <c r="L36" i="1"/>
  <c r="F51" i="4" s="1"/>
  <c r="F57" i="4" s="1"/>
  <c r="T36" i="1"/>
  <c r="N51" i="4" s="1"/>
  <c r="N57" i="4" s="1"/>
  <c r="Q36" i="4"/>
  <c r="Q41" i="4" s="1"/>
  <c r="N37" i="3"/>
  <c r="H52" i="4" s="1"/>
  <c r="H44" i="4"/>
  <c r="L44" i="4"/>
  <c r="R37" i="3"/>
  <c r="L52" i="4" s="1"/>
  <c r="W21" i="3"/>
  <c r="J37" i="3"/>
  <c r="D44" i="4"/>
  <c r="Q36" i="1"/>
  <c r="K51" i="4" s="1"/>
  <c r="K57" i="4" s="1"/>
  <c r="J36" i="1"/>
  <c r="D51" i="4" s="1"/>
  <c r="D43" i="4"/>
  <c r="M43" i="4"/>
  <c r="M49" i="4" s="1"/>
  <c r="M36" i="1"/>
  <c r="G51" i="4" s="1"/>
  <c r="G57" i="4" s="1"/>
  <c r="W21" i="1"/>
  <c r="L43" i="4"/>
  <c r="R36" i="1"/>
  <c r="L51" i="4" s="1"/>
  <c r="H43" i="4"/>
  <c r="N36" i="1"/>
  <c r="D49" i="4" l="1"/>
  <c r="L49" i="4"/>
  <c r="H49" i="4"/>
  <c r="L57" i="4"/>
  <c r="Q44" i="4"/>
  <c r="W37" i="3"/>
  <c r="D52" i="4"/>
  <c r="H51" i="4"/>
  <c r="H57" i="4" s="1"/>
  <c r="W36" i="1"/>
  <c r="Q43" i="4"/>
  <c r="Q49" i="4" l="1"/>
  <c r="Q52" i="4"/>
  <c r="D57" i="4"/>
  <c r="Q51" i="4"/>
  <c r="Q57" i="4" l="1"/>
</calcChain>
</file>

<file path=xl/sharedStrings.xml><?xml version="1.0" encoding="utf-8"?>
<sst xmlns="http://schemas.openxmlformats.org/spreadsheetml/2006/main" count="342" uniqueCount="86">
  <si>
    <t>Backlog</t>
  </si>
  <si>
    <t>Budget</t>
  </si>
  <si>
    <t>Total</t>
  </si>
  <si>
    <t>ML 1</t>
  </si>
  <si>
    <t>ML 2</t>
  </si>
  <si>
    <t>ML 3</t>
  </si>
  <si>
    <t>ML 4</t>
  </si>
  <si>
    <t>ML 5</t>
  </si>
  <si>
    <t>ML 6</t>
  </si>
  <si>
    <t>ML 7</t>
  </si>
  <si>
    <t>ML 8</t>
  </si>
  <si>
    <t>ML 9</t>
  </si>
  <si>
    <t>ML 10</t>
  </si>
  <si>
    <t>Budget (A)</t>
  </si>
  <si>
    <t>Backlog (B)</t>
  </si>
  <si>
    <t>Backlog - Budget (C = B-A)</t>
  </si>
  <si>
    <t>Total ML (D)</t>
  </si>
  <si>
    <t>ML+BL - Budget (E = D+C)</t>
  </si>
  <si>
    <t>Opportunity Name</t>
  </si>
  <si>
    <t>TCV</t>
  </si>
  <si>
    <t>Probability</t>
  </si>
  <si>
    <t>Expected Revenue</t>
  </si>
  <si>
    <t>Line items</t>
  </si>
  <si>
    <t>Qualified / UnQualified</t>
  </si>
  <si>
    <t>Opp / Upside 1</t>
  </si>
  <si>
    <t>Opp / Upside 2</t>
  </si>
  <si>
    <t>Opp / Upside 3</t>
  </si>
  <si>
    <t>Opp / Upside 4</t>
  </si>
  <si>
    <t>Opp / Upside 5</t>
  </si>
  <si>
    <t>Opp / Upside 6</t>
  </si>
  <si>
    <t>Opp / Upside 7</t>
  </si>
  <si>
    <t>Opp / Upside 8</t>
  </si>
  <si>
    <t>Opp / Upside 9</t>
  </si>
  <si>
    <t>Opp / Upside 10</t>
  </si>
  <si>
    <t>Total Upside (F)</t>
  </si>
  <si>
    <t>Gap (G = E + F)</t>
  </si>
  <si>
    <t>Qualified</t>
  </si>
  <si>
    <t>Opportunity Type
(Extension / Expansion / New Business)</t>
  </si>
  <si>
    <t>Extension</t>
  </si>
  <si>
    <t>Expansion</t>
  </si>
  <si>
    <t>New Business</t>
  </si>
  <si>
    <t>Un Qualified</t>
  </si>
  <si>
    <t>ML</t>
  </si>
  <si>
    <t>Opp / Upside</t>
  </si>
  <si>
    <t>BL - Budget</t>
  </si>
  <si>
    <t>BL + ML - Budget</t>
  </si>
  <si>
    <t xml:space="preserve"> Overall Gap (G = E + F)</t>
  </si>
  <si>
    <t>Overall Gap</t>
  </si>
  <si>
    <t>Winzone ID</t>
  </si>
  <si>
    <t>PepsiCo- NG IV ESSA Enhacement</t>
  </si>
  <si>
    <t>PepsiCo-SMART/MBA Enhancements</t>
  </si>
  <si>
    <t>NCS</t>
  </si>
  <si>
    <t>PepsiCo EDW Services</t>
  </si>
  <si>
    <t>PepsiCo MDM Services</t>
  </si>
  <si>
    <t>PepsICo Analytics Services</t>
  </si>
  <si>
    <t>Pepsico-GES Program Manager-AP</t>
  </si>
  <si>
    <t>PepsiCo-Conectados Rollout MX</t>
  </si>
  <si>
    <t>Pepsico-JDA Consultants-AUG 20</t>
  </si>
  <si>
    <t>Pepsico-D&amp;D FICO Consultants-A</t>
  </si>
  <si>
    <t>Pepsico-It Portfolio Admin D&amp;D</t>
  </si>
  <si>
    <t>Pepsico-IT Portfolio Admin SAP</t>
  </si>
  <si>
    <t>Pepsico-Consumables Staff Aug</t>
  </si>
  <si>
    <t>Pepsico-Staff Aug MX-JUL 2019</t>
  </si>
  <si>
    <t>PepsiCo-JDA Consultants BFD</t>
  </si>
  <si>
    <t>Mexico - Conectados Team 2021</t>
  </si>
  <si>
    <t>Opp / Upside 11</t>
  </si>
  <si>
    <t>TLM Pre-Prod Stabilization</t>
  </si>
  <si>
    <t>PepsiCo-EDW App Performance Tu</t>
  </si>
  <si>
    <t>PepsiCo-EIV Q1 2021-DEC 2020</t>
  </si>
  <si>
    <t>Customer Hierarchy</t>
  </si>
  <si>
    <t>FLNA PGT</t>
  </si>
  <si>
    <t>Pepsico-PepsiCo - Legacies Migration 2021-JAN 2021</t>
  </si>
  <si>
    <t>PepsiCo-PBNA SAP S4 Legacy Integration-JAN 2021</t>
  </si>
  <si>
    <t>PepsiCo-PBNA NIS UPGRADE-JAN 2021</t>
  </si>
  <si>
    <t>TCV from Mar to Dec as per winzone</t>
  </si>
  <si>
    <t>There is a potential ramp down of 1 FTE</t>
  </si>
  <si>
    <t>This is a manual entry, not available in WZ</t>
  </si>
  <si>
    <t>From WZ</t>
  </si>
  <si>
    <t>Not in WZ</t>
  </si>
  <si>
    <t>PepsiCo PBNA PGT Leg Int- Existing project with BL value. Ninish to check as this is created in Nov 2020, looks like duplicate</t>
  </si>
  <si>
    <t>50% probability of 197 KUSD</t>
  </si>
  <si>
    <t>1312109_PepsiCo Inc</t>
  </si>
  <si>
    <t>1312108_PepsiCo Inc</t>
  </si>
  <si>
    <t>1311384_PepsiCo</t>
  </si>
  <si>
    <t>1206045_PepsiCo_Inc</t>
  </si>
  <si>
    <t>1229928_PepsiCo_LatAm_Mexico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</si>
</sst>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-409]mmm\-yy;@"/>
    <numFmt numFmtId="165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3" fillId="0" borderId="1" xfId="0" applyFont="1" applyBorder="1"/>
    <xf numFmtId="165" fontId="3" fillId="0" borderId="1" xfId="1" applyNumberFormat="1" applyFont="1" applyBorder="1"/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/>
    <xf numFmtId="165" fontId="4" fillId="0" borderId="1" xfId="1" applyNumberFormat="1" applyFont="1" applyBorder="1"/>
    <xf numFmtId="165" fontId="2" fillId="3" borderId="1" xfId="1" applyNumberFormat="1" applyFont="1" applyFill="1" applyBorder="1"/>
    <xf numFmtId="0" fontId="4" fillId="0" borderId="0" xfId="0" applyFont="1"/>
    <xf numFmtId="9" fontId="3" fillId="0" borderId="1" xfId="0" applyNumberFormat="1" applyFont="1" applyBorder="1"/>
    <xf numFmtId="165" fontId="3" fillId="0" borderId="1" xfId="0" applyNumberFormat="1" applyFont="1" applyBorder="1"/>
    <xf numFmtId="0" fontId="3" fillId="0" borderId="0" xfId="0" applyFont="1" applyBorder="1"/>
    <xf numFmtId="165" fontId="3" fillId="0" borderId="0" xfId="1" applyNumberFormat="1" applyFont="1" applyBorder="1"/>
    <xf numFmtId="0" fontId="4" fillId="2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44" fontId="3" fillId="0" borderId="1" xfId="0" applyNumberFormat="1" applyFont="1" applyBorder="1"/>
    <xf numFmtId="165" fontId="6" fillId="0" borderId="1" xfId="1" applyNumberFormat="1" applyFont="1" applyFill="1" applyBorder="1"/>
    <xf numFmtId="0" fontId="3" fillId="0" borderId="1" xfId="0" applyFont="1" applyFill="1" applyBorder="1"/>
    <xf numFmtId="0" fontId="5" fillId="0" borderId="1" xfId="0" applyFont="1" applyBorder="1"/>
    <xf numFmtId="0" fontId="7" fillId="3" borderId="1" xfId="0" applyFont="1" applyFill="1" applyBorder="1"/>
    <xf numFmtId="165" fontId="7" fillId="3" borderId="1" xfId="1" applyNumberFormat="1" applyFont="1" applyFill="1" applyBorder="1"/>
    <xf numFmtId="165" fontId="7" fillId="3" borderId="8" xfId="1" applyNumberFormat="1" applyFont="1" applyFill="1" applyBorder="1"/>
    <xf numFmtId="0" fontId="8" fillId="0" borderId="0" xfId="0" applyFont="1"/>
    <xf numFmtId="0" fontId="5" fillId="4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7"/>
  <sheetViews>
    <sheetView showGridLines="0" tabSelected="1" workbookViewId="0">
      <selection activeCell="A2" sqref="A2:XFD2"/>
    </sheetView>
  </sheetViews>
  <sheetFormatPr defaultRowHeight="12" x14ac:dyDescent="0.2"/>
  <cols>
    <col min="1" max="1" width="9.140625" style="1"/>
    <col min="2" max="2" width="13.5703125" style="1" bestFit="1" customWidth="1"/>
    <col min="3" max="3" width="26.42578125" style="1" bestFit="1" customWidth="1"/>
    <col min="4" max="15" width="11.5703125" style="1" bestFit="1" customWidth="1"/>
    <col min="16" max="16" width="9.140625" style="1"/>
    <col min="17" max="17" width="12.5703125" style="1" bestFit="1" customWidth="1"/>
    <col min="18" max="16384" width="9.140625" style="1"/>
  </cols>
  <sheetData>
    <row r="2" spans="2:17" x14ac:dyDescent="0.2">
      <c r="B2" s="3"/>
      <c r="C2" s="3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/>
      <c r="Q2" s="6"/>
    </row>
    <row r="3" spans="2:17" x14ac:dyDescent="0.2">
      <c r="B3" s="28" t="s">
        <v>1</v>
      </c>
      <c r="C3" s="3" t="s">
        <v>84</v>
      </c>
      <c r="D3" s="4">
        <f>'1206045_PepsiCo_Inc'!J3</f>
        <v>394913.83039999998</v>
      </c>
      <c r="E3" s="4">
        <f>'1206045_PepsiCo_Inc'!K3</f>
        <v>441867.01439999999</v>
      </c>
      <c r="F3" s="4">
        <f>'1206045_PepsiCo_Inc'!L3</f>
        <v>445886.83199999999</v>
      </c>
      <c r="G3" s="4">
        <f>'1206045_PepsiCo_Inc'!M3</f>
        <v>457935.32381972147</v>
      </c>
      <c r="H3" s="4">
        <f>'1206045_PepsiCo_Inc'!N3</f>
        <v>442694.15261972148</v>
      </c>
      <c r="I3" s="4">
        <f>'1206045_PepsiCo_Inc'!O3</f>
        <v>412097.85181972152</v>
      </c>
      <c r="J3" s="4">
        <f>'1206045_PepsiCo_Inc'!P3</f>
        <v>422491.51261972147</v>
      </c>
      <c r="K3" s="4">
        <f>'1206045_PepsiCo_Inc'!Q3</f>
        <v>422152.99101972149</v>
      </c>
      <c r="L3" s="4">
        <f>'1206045_PepsiCo_Inc'!R3</f>
        <v>397505.65021972149</v>
      </c>
      <c r="M3" s="4">
        <f>'1206045_PepsiCo_Inc'!S3</f>
        <v>415584.57501972152</v>
      </c>
      <c r="N3" s="4">
        <f>'1206045_PepsiCo_Inc'!T3</f>
        <v>393768.93021972151</v>
      </c>
      <c r="O3" s="4">
        <f>'1206045_PepsiCo_Inc'!U3</f>
        <v>393172.78301972151</v>
      </c>
      <c r="P3" s="4"/>
      <c r="Q3" s="4">
        <f t="shared" ref="Q3:Q6" si="0">SUM(D3:O3)</f>
        <v>5040071.4471774939</v>
      </c>
    </row>
    <row r="4" spans="2:17" x14ac:dyDescent="0.2">
      <c r="B4" s="28"/>
      <c r="C4" s="3" t="s">
        <v>85</v>
      </c>
      <c r="D4" s="4">
        <f>'1229928_PepsiCo_LatAm_Mexico'!J3</f>
        <v>380886.74281797122</v>
      </c>
      <c r="E4" s="4">
        <f>'1229928_PepsiCo_LatAm_Mexico'!K3</f>
        <v>394677.57430597121</v>
      </c>
      <c r="F4" s="4">
        <f>'1229928_PepsiCo_LatAm_Mexico'!L3</f>
        <v>383120.79128230404</v>
      </c>
      <c r="G4" s="4">
        <f>'1229928_PepsiCo_LatAm_Mexico'!M3</f>
        <v>285792.71140198404</v>
      </c>
      <c r="H4" s="4">
        <f>'1229928_PepsiCo_LatAm_Mexico'!N3</f>
        <v>291709.553224192</v>
      </c>
      <c r="I4" s="4">
        <f>'1229928_PepsiCo_LatAm_Mexico'!O3</f>
        <v>282764.54186240002</v>
      </c>
      <c r="J4" s="4">
        <f>'1229928_PepsiCo_LatAm_Mexico'!P3</f>
        <v>277874.97680127999</v>
      </c>
      <c r="K4" s="4">
        <f>'1229928_PepsiCo_LatAm_Mexico'!Q3</f>
        <v>277874.97680127999</v>
      </c>
      <c r="L4" s="4">
        <f>'1229928_PepsiCo_LatAm_Mexico'!R3</f>
        <v>277874.97680127999</v>
      </c>
      <c r="M4" s="4">
        <f>'1229928_PepsiCo_LatAm_Mexico'!S3</f>
        <v>277874.97680127999</v>
      </c>
      <c r="N4" s="4">
        <f>'1229928_PepsiCo_LatAm_Mexico'!T3</f>
        <v>277874.97680127999</v>
      </c>
      <c r="O4" s="4">
        <f>'1229928_PepsiCo_LatAm_Mexico'!U3</f>
        <v>277874.97680127999</v>
      </c>
      <c r="P4" s="4"/>
      <c r="Q4" s="4">
        <f t="shared" si="0"/>
        <v>3686201.7757025021</v>
      </c>
    </row>
    <row r="5" spans="2:17" x14ac:dyDescent="0.2">
      <c r="B5" s="28"/>
      <c r="C5" s="3" t="s">
        <v>83</v>
      </c>
      <c r="D5" s="4">
        <f>'1311384_PepsiCo'!J3</f>
        <v>7053.7558399999998</v>
      </c>
      <c r="E5" s="4">
        <f>'1311384_PepsiCo'!K3</f>
        <v>6371.1376</v>
      </c>
      <c r="F5" s="4">
        <f>'1311384_PepsiCo'!L3</f>
        <v>7053.7558399999998</v>
      </c>
      <c r="G5" s="4">
        <f>'1311384_PepsiCo'!M3</f>
        <v>6826.2102399999994</v>
      </c>
      <c r="H5" s="4">
        <f>'1311384_PepsiCo'!N3</f>
        <v>7053.7558399999998</v>
      </c>
      <c r="I5" s="4">
        <f>'1311384_PepsiCo'!O3</f>
        <v>6826.2102399999994</v>
      </c>
      <c r="J5" s="4">
        <f>'1311384_PepsiCo'!P3</f>
        <v>7053.7558399999998</v>
      </c>
      <c r="K5" s="4">
        <f>'1311384_PepsiCo'!Q3</f>
        <v>7053.7558399999998</v>
      </c>
      <c r="L5" s="4">
        <f>'1311384_PepsiCo'!R3</f>
        <v>6826.2102399999994</v>
      </c>
      <c r="M5" s="4">
        <f>'1311384_PepsiCo'!S3</f>
        <v>7053.7558399999998</v>
      </c>
      <c r="N5" s="4">
        <f>'1311384_PepsiCo'!T3</f>
        <v>6826.2102399999994</v>
      </c>
      <c r="O5" s="4">
        <f>'1311384_PepsiCo'!U3</f>
        <v>7053.7744000000002</v>
      </c>
      <c r="P5" s="4"/>
      <c r="Q5" s="4">
        <f t="shared" si="0"/>
        <v>83052.287999999986</v>
      </c>
    </row>
    <row r="6" spans="2:17" x14ac:dyDescent="0.2">
      <c r="B6" s="28"/>
      <c r="C6" s="3" t="s">
        <v>82</v>
      </c>
      <c r="D6" s="4">
        <f>'1312108_PepsiCo Inc'!J3</f>
        <v>334811.85279999999</v>
      </c>
      <c r="E6" s="4">
        <f>'1312108_PepsiCo Inc'!K3</f>
        <v>439007.35904000001</v>
      </c>
      <c r="F6" s="4">
        <f>'1312108_PepsiCo Inc'!L3</f>
        <v>435435.41087999998</v>
      </c>
      <c r="G6" s="4">
        <f>'1312108_PepsiCo Inc'!M3</f>
        <v>398262.50858666666</v>
      </c>
      <c r="H6" s="4">
        <f>'1312108_PepsiCo Inc'!N3</f>
        <v>395384.1866666667</v>
      </c>
      <c r="I6" s="4">
        <f>'1312108_PepsiCo Inc'!O3</f>
        <v>397271.01482666668</v>
      </c>
      <c r="J6" s="4">
        <f>'1312108_PepsiCo Inc'!P3</f>
        <v>397271.01482666668</v>
      </c>
      <c r="K6" s="4">
        <f>'1312108_PepsiCo Inc'!Q3</f>
        <v>365486.34218666668</v>
      </c>
      <c r="L6" s="4">
        <f>'1312108_PepsiCo Inc'!R3</f>
        <v>364047.18122666667</v>
      </c>
      <c r="M6" s="4">
        <f>'1312108_PepsiCo Inc'!S3</f>
        <v>363823.34762666671</v>
      </c>
      <c r="N6" s="4">
        <f>'1312108_PepsiCo Inc'!T3</f>
        <v>361168.85930666671</v>
      </c>
      <c r="O6" s="4">
        <f>'1312108_PepsiCo Inc'!U3</f>
        <v>357619.1293866667</v>
      </c>
      <c r="P6" s="4"/>
      <c r="Q6" s="4">
        <f t="shared" si="0"/>
        <v>4609588.2073599994</v>
      </c>
    </row>
    <row r="7" spans="2:17" x14ac:dyDescent="0.2">
      <c r="B7" s="28"/>
      <c r="C7" s="3" t="s">
        <v>81</v>
      </c>
      <c r="D7" s="4">
        <f>'1312109_PepsiCo Inc'!J3</f>
        <v>5647.3068800000001</v>
      </c>
      <c r="E7" s="4">
        <f>'1312109_PepsiCo Inc'!K3</f>
        <v>6716.6784000000007</v>
      </c>
      <c r="F7" s="4">
        <f>'1312109_PepsiCo Inc'!L3</f>
        <v>7299.9820799999998</v>
      </c>
      <c r="G7" s="4">
        <f>'1312109_PepsiCo Inc'!M3</f>
        <v>6716.6784000000007</v>
      </c>
      <c r="H7" s="4">
        <f>'1312109_PepsiCo Inc'!N3</f>
        <v>6716.6784000000007</v>
      </c>
      <c r="I7" s="4">
        <f>'1312109_PepsiCo Inc'!O3</f>
        <v>7105.5475200000001</v>
      </c>
      <c r="J7" s="4">
        <f>'1312109_PepsiCo Inc'!P3</f>
        <v>7105.5475200000001</v>
      </c>
      <c r="K7" s="4">
        <f>'1312109_PepsiCo Inc'!Q3</f>
        <v>6911.1129600000004</v>
      </c>
      <c r="L7" s="4">
        <f>'1312109_PepsiCo Inc'!R3</f>
        <v>6911.1129600000004</v>
      </c>
      <c r="M7" s="4">
        <f>'1312109_PepsiCo Inc'!S3</f>
        <v>6716.6784000000007</v>
      </c>
      <c r="N7" s="4">
        <f>'1312109_PepsiCo Inc'!T3</f>
        <v>6911.1129600000004</v>
      </c>
      <c r="O7" s="4">
        <f>'1312109_PepsiCo Inc'!U3</f>
        <v>6327.8092799999995</v>
      </c>
      <c r="P7" s="4"/>
      <c r="Q7" s="4">
        <f>SUM(D7:O7)</f>
        <v>81086.245760000005</v>
      </c>
    </row>
    <row r="8" spans="2:17" x14ac:dyDescent="0.2">
      <c r="B8" s="28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 ht="15" x14ac:dyDescent="0.25">
      <c r="B9" s="28"/>
      <c r="C9" s="22" t="s">
        <v>2</v>
      </c>
      <c r="D9" s="23">
        <f t="shared" ref="D9:O9" si="1">SUM(D3:D7)</f>
        <v>1123313.4887379713</v>
      </c>
      <c r="E9" s="23">
        <f t="shared" si="1"/>
        <v>1288639.7637459713</v>
      </c>
      <c r="F9" s="23">
        <f t="shared" si="1"/>
        <v>1278796.7720823041</v>
      </c>
      <c r="G9" s="23">
        <f t="shared" si="1"/>
        <v>1155533.4324483722</v>
      </c>
      <c r="H9" s="23">
        <f t="shared" si="1"/>
        <v>1143558.3267505802</v>
      </c>
      <c r="I9" s="23">
        <f t="shared" si="1"/>
        <v>1106065.1662687883</v>
      </c>
      <c r="J9" s="23">
        <f t="shared" si="1"/>
        <v>1111796.807607668</v>
      </c>
      <c r="K9" s="23">
        <f t="shared" si="1"/>
        <v>1079479.1788076684</v>
      </c>
      <c r="L9" s="23">
        <f t="shared" si="1"/>
        <v>1053165.1314476682</v>
      </c>
      <c r="M9" s="23">
        <f t="shared" si="1"/>
        <v>1071053.3336876684</v>
      </c>
      <c r="N9" s="23">
        <f t="shared" si="1"/>
        <v>1046550.0895276682</v>
      </c>
      <c r="O9" s="23">
        <f t="shared" si="1"/>
        <v>1042048.4728876682</v>
      </c>
      <c r="P9" s="23"/>
      <c r="Q9" s="23">
        <f>SUM(Q3:Q7)</f>
        <v>13499999.963999996</v>
      </c>
    </row>
    <row r="10" spans="2:17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x14ac:dyDescent="0.2">
      <c r="B11" s="28" t="s">
        <v>0</v>
      </c>
      <c r="C11" s="3" t="s">
        <v>84</v>
      </c>
      <c r="D11" s="4">
        <f>'1206045_PepsiCo_Inc'!J4</f>
        <v>374913.83039999998</v>
      </c>
      <c r="E11" s="4">
        <f>'1206045_PepsiCo_Inc'!K4</f>
        <v>327210.47039999999</v>
      </c>
      <c r="F11" s="4">
        <f>'1206045_PepsiCo_Inc'!L4</f>
        <v>327341.5968</v>
      </c>
      <c r="G11" s="4">
        <f>'1206045_PepsiCo_Inc'!M4</f>
        <v>147405.3664</v>
      </c>
      <c r="H11" s="4">
        <f>'1206045_PepsiCo_Inc'!N4</f>
        <v>112164.1952</v>
      </c>
      <c r="I11" s="4">
        <f>'1206045_PepsiCo_Inc'!O4</f>
        <v>81567.894400000005</v>
      </c>
      <c r="J11" s="4">
        <f>'1206045_PepsiCo_Inc'!P4</f>
        <v>77251.116800000003</v>
      </c>
      <c r="K11" s="4">
        <f>'1206045_PepsiCo_Inc'!Q4</f>
        <v>77912.595199999996</v>
      </c>
      <c r="L11" s="4">
        <f>'1206045_PepsiCo_Inc'!R4</f>
        <v>65265.254400000005</v>
      </c>
      <c r="M11" s="4">
        <f>'1206045_PepsiCo_Inc'!S4</f>
        <v>83344.179199999999</v>
      </c>
      <c r="N11" s="4">
        <f>'1206045_PepsiCo_Inc'!T4</f>
        <v>51528.534400000004</v>
      </c>
      <c r="O11" s="4">
        <f>'1206045_PepsiCo_Inc'!U4</f>
        <v>50932.387199999997</v>
      </c>
      <c r="P11" s="4"/>
      <c r="Q11" s="4">
        <f t="shared" ref="Q11:Q14" si="2">SUM(D11:O11)</f>
        <v>1776837.4208</v>
      </c>
    </row>
    <row r="12" spans="2:17" x14ac:dyDescent="0.2">
      <c r="B12" s="28"/>
      <c r="C12" s="3" t="s">
        <v>85</v>
      </c>
      <c r="D12" s="4">
        <f>'1229928_PepsiCo_LatAm_Mexico'!J4</f>
        <v>151213.9547254272</v>
      </c>
      <c r="E12" s="4">
        <f>'1229928_PepsiCo_LatAm_Mexico'!K4</f>
        <v>145414.7862134272</v>
      </c>
      <c r="F12" s="4">
        <f>'1229928_PepsiCo_LatAm_Mexico'!L4</f>
        <v>125104.93643776001</v>
      </c>
      <c r="G12" s="4">
        <f>'1229928_PepsiCo_LatAm_Mexico'!M4</f>
        <v>108516.970409984</v>
      </c>
      <c r="H12" s="4">
        <f>'1229928_PepsiCo_LatAm_Mexico'!N4</f>
        <v>114433.81223219201</v>
      </c>
      <c r="I12" s="4">
        <f>'1229928_PepsiCo_LatAm_Mexico'!O4</f>
        <v>91697.402367999995</v>
      </c>
      <c r="J12" s="4">
        <f>'1229928_PepsiCo_LatAm_Mexico'!P4</f>
        <v>0</v>
      </c>
      <c r="K12" s="4">
        <f>'1229928_PepsiCo_LatAm_Mexico'!Q4</f>
        <v>0</v>
      </c>
      <c r="L12" s="4">
        <f>'1229928_PepsiCo_LatAm_Mexico'!R4</f>
        <v>0</v>
      </c>
      <c r="M12" s="4">
        <f>'1229928_PepsiCo_LatAm_Mexico'!S4</f>
        <v>0</v>
      </c>
      <c r="N12" s="4">
        <f>'1229928_PepsiCo_LatAm_Mexico'!T4</f>
        <v>0</v>
      </c>
      <c r="O12" s="4">
        <f>'1229928_PepsiCo_LatAm_Mexico'!U4</f>
        <v>0</v>
      </c>
      <c r="P12" s="4"/>
      <c r="Q12" s="4">
        <f t="shared" si="2"/>
        <v>736381.86238679045</v>
      </c>
    </row>
    <row r="13" spans="2:17" x14ac:dyDescent="0.2">
      <c r="B13" s="28"/>
      <c r="C13" s="3" t="s">
        <v>83</v>
      </c>
      <c r="D13" s="4">
        <f>'1311384_PepsiCo'!J4</f>
        <v>7053.7558399999998</v>
      </c>
      <c r="E13" s="4">
        <f>'1311384_PepsiCo'!K4</f>
        <v>6371.1376</v>
      </c>
      <c r="F13" s="4">
        <f>'1311384_PepsiCo'!L4</f>
        <v>7053.7558399999998</v>
      </c>
      <c r="G13" s="4">
        <f>'1311384_PepsiCo'!M4</f>
        <v>6826.2102399999994</v>
      </c>
      <c r="H13" s="4">
        <f>'1311384_PepsiCo'!N4</f>
        <v>7053.7558399999998</v>
      </c>
      <c r="I13" s="4">
        <f>'1311384_PepsiCo'!O4</f>
        <v>6826.2102399999994</v>
      </c>
      <c r="J13" s="4">
        <f>'1311384_PepsiCo'!P4</f>
        <v>7053.7558399999998</v>
      </c>
      <c r="K13" s="4">
        <f>'1311384_PepsiCo'!Q4</f>
        <v>7053.7558399999998</v>
      </c>
      <c r="L13" s="4">
        <f>'1311384_PepsiCo'!R4</f>
        <v>6826.2102399999994</v>
      </c>
      <c r="M13" s="4">
        <f>'1311384_PepsiCo'!S4</f>
        <v>7053.7558399999998</v>
      </c>
      <c r="N13" s="4">
        <f>'1311384_PepsiCo'!T4</f>
        <v>6826.2102399999994</v>
      </c>
      <c r="O13" s="4">
        <f>'1311384_PepsiCo'!U4</f>
        <v>7053.7744000000002</v>
      </c>
      <c r="P13" s="4"/>
      <c r="Q13" s="4">
        <f t="shared" si="2"/>
        <v>83052.287999999986</v>
      </c>
    </row>
    <row r="14" spans="2:17" x14ac:dyDescent="0.2">
      <c r="B14" s="28"/>
      <c r="C14" s="3" t="s">
        <v>82</v>
      </c>
      <c r="D14" s="4">
        <f>'1312108_PepsiCo Inc'!J4</f>
        <v>134811.85279999999</v>
      </c>
      <c r="E14" s="4">
        <f>'1312108_PepsiCo Inc'!K4</f>
        <v>133820.35904000001</v>
      </c>
      <c r="F14" s="4">
        <f>'1312108_PepsiCo Inc'!L4</f>
        <v>140248.41088000001</v>
      </c>
      <c r="G14" s="4">
        <f>'1312108_PepsiCo Inc'!M4</f>
        <v>138137.84192000001</v>
      </c>
      <c r="H14" s="4">
        <f>'1312108_PepsiCo Inc'!N4</f>
        <v>135259.52000000002</v>
      </c>
      <c r="I14" s="4">
        <f>'1312108_PepsiCo Inc'!O4</f>
        <v>137146.34815999999</v>
      </c>
      <c r="J14" s="4">
        <f>'1312108_PepsiCo Inc'!P4</f>
        <v>137146.34815999999</v>
      </c>
      <c r="K14" s="4">
        <f>'1312108_PepsiCo Inc'!Q4</f>
        <v>105361.67551999999</v>
      </c>
      <c r="L14" s="4">
        <f>'1312108_PepsiCo Inc'!R4</f>
        <v>103922.51456000001</v>
      </c>
      <c r="M14" s="4">
        <f>'1312108_PepsiCo Inc'!S4</f>
        <v>103698.68096</v>
      </c>
      <c r="N14" s="4">
        <f>'1312108_PepsiCo Inc'!T4</f>
        <v>101044.19263999999</v>
      </c>
      <c r="O14" s="4">
        <f>'1312108_PepsiCo Inc'!U4</f>
        <v>97494.46272000001</v>
      </c>
      <c r="P14" s="4"/>
      <c r="Q14" s="4">
        <f t="shared" si="2"/>
        <v>1468092.2073600001</v>
      </c>
    </row>
    <row r="15" spans="2:17" x14ac:dyDescent="0.2">
      <c r="B15" s="28"/>
      <c r="C15" s="3" t="s">
        <v>81</v>
      </c>
      <c r="D15" s="4">
        <f>'1312109_PepsiCo Inc'!J4</f>
        <v>5647.3068800000001</v>
      </c>
      <c r="E15" s="4">
        <f>'1312109_PepsiCo Inc'!K4</f>
        <v>6716.6784000000007</v>
      </c>
      <c r="F15" s="4">
        <f>'1312109_PepsiCo Inc'!L4</f>
        <v>7299.9820799999998</v>
      </c>
      <c r="G15" s="4">
        <f>'1312109_PepsiCo Inc'!M4</f>
        <v>0</v>
      </c>
      <c r="H15" s="4">
        <f>'1312109_PepsiCo Inc'!N4</f>
        <v>0</v>
      </c>
      <c r="I15" s="4">
        <f>'1312109_PepsiCo Inc'!O4</f>
        <v>0</v>
      </c>
      <c r="J15" s="4">
        <f>'1312109_PepsiCo Inc'!P4</f>
        <v>0</v>
      </c>
      <c r="K15" s="4">
        <f>'1312109_PepsiCo Inc'!Q4</f>
        <v>0</v>
      </c>
      <c r="L15" s="4">
        <f>'1312109_PepsiCo Inc'!R4</f>
        <v>0</v>
      </c>
      <c r="M15" s="4">
        <f>'1312109_PepsiCo Inc'!S4</f>
        <v>0</v>
      </c>
      <c r="N15" s="4">
        <f>'1312109_PepsiCo Inc'!T4</f>
        <v>0</v>
      </c>
      <c r="O15" s="4">
        <f>'1312109_PepsiCo Inc'!U4</f>
        <v>0</v>
      </c>
      <c r="P15" s="4"/>
      <c r="Q15" s="4">
        <f>SUM(D15:O15)</f>
        <v>19663.967360000002</v>
      </c>
    </row>
    <row r="16" spans="2:17" x14ac:dyDescent="0.2">
      <c r="B16" s="28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 ht="15" x14ac:dyDescent="0.25">
      <c r="B17" s="28"/>
      <c r="C17" s="22" t="s">
        <v>2</v>
      </c>
      <c r="D17" s="23">
        <f t="shared" ref="D17:O17" si="3">SUM(D11:D15)</f>
        <v>673640.70064542722</v>
      </c>
      <c r="E17" s="23">
        <f t="shared" si="3"/>
        <v>619533.43165342719</v>
      </c>
      <c r="F17" s="23">
        <f t="shared" si="3"/>
        <v>607048.68203776004</v>
      </c>
      <c r="G17" s="23">
        <f t="shared" si="3"/>
        <v>400886.38896998402</v>
      </c>
      <c r="H17" s="23">
        <f t="shared" si="3"/>
        <v>368911.283272192</v>
      </c>
      <c r="I17" s="23">
        <f t="shared" si="3"/>
        <v>317237.85516799998</v>
      </c>
      <c r="J17" s="23">
        <f t="shared" si="3"/>
        <v>221451.22080000001</v>
      </c>
      <c r="K17" s="23">
        <f t="shared" si="3"/>
        <v>190328.02655999997</v>
      </c>
      <c r="L17" s="23">
        <f t="shared" si="3"/>
        <v>176013.9792</v>
      </c>
      <c r="M17" s="23">
        <f t="shared" si="3"/>
        <v>194096.61599999998</v>
      </c>
      <c r="N17" s="23">
        <f t="shared" si="3"/>
        <v>159398.93728000001</v>
      </c>
      <c r="O17" s="23">
        <f t="shared" si="3"/>
        <v>155480.62432</v>
      </c>
      <c r="P17" s="9"/>
      <c r="Q17" s="23">
        <f>SUM(Q11:Q15)</f>
        <v>4084027.7459067907</v>
      </c>
    </row>
    <row r="18" spans="2:17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">
      <c r="B19" s="28" t="s">
        <v>42</v>
      </c>
      <c r="C19" s="3" t="s">
        <v>84</v>
      </c>
      <c r="D19" s="4">
        <f>'1206045_PepsiCo_Inc'!J19</f>
        <v>20000</v>
      </c>
      <c r="E19" s="4">
        <f>'1206045_PepsiCo_Inc'!K19</f>
        <v>74656.543999999994</v>
      </c>
      <c r="F19" s="4">
        <f>'1206045_PepsiCo_Inc'!L19</f>
        <v>74656.543999999994</v>
      </c>
      <c r="G19" s="4">
        <f>'1206045_PepsiCo_Inc'!M19</f>
        <v>74656.543999999994</v>
      </c>
      <c r="H19" s="4">
        <f>'1206045_PepsiCo_Inc'!N19</f>
        <v>36656.544000000002</v>
      </c>
      <c r="I19" s="4">
        <f>'1206045_PepsiCo_Inc'!O19</f>
        <v>36656.544000000002</v>
      </c>
      <c r="J19" s="4">
        <f>'1206045_PepsiCo_Inc'!P19</f>
        <v>29656.544000000002</v>
      </c>
      <c r="K19" s="4">
        <f>'1206045_PepsiCo_Inc'!Q19</f>
        <v>12000</v>
      </c>
      <c r="L19" s="4">
        <f>'1206045_PepsiCo_Inc'!R19</f>
        <v>0</v>
      </c>
      <c r="M19" s="4">
        <f>'1206045_PepsiCo_Inc'!S19</f>
        <v>0</v>
      </c>
      <c r="N19" s="4">
        <f>'1206045_PepsiCo_Inc'!T19</f>
        <v>0</v>
      </c>
      <c r="O19" s="4">
        <f>'1206045_PepsiCo_Inc'!U19</f>
        <v>0</v>
      </c>
      <c r="P19" s="4"/>
      <c r="Q19" s="4">
        <f t="shared" ref="Q19:Q22" si="4">SUM(D19:O19)</f>
        <v>358939.26399999997</v>
      </c>
    </row>
    <row r="20" spans="2:17" x14ac:dyDescent="0.2">
      <c r="B20" s="28"/>
      <c r="C20" s="3" t="s">
        <v>85</v>
      </c>
      <c r="D20" s="4">
        <f>'1229928_PepsiCo_LatAm_Mexico'!J19</f>
        <v>87641.255999999994</v>
      </c>
      <c r="E20" s="4">
        <f>'1229928_PepsiCo_LatAm_Mexico'!K19</f>
        <v>107231.25599999999</v>
      </c>
      <c r="F20" s="4">
        <f>'1229928_PepsiCo_LatAm_Mexico'!L19</f>
        <v>107231.25599999999</v>
      </c>
      <c r="G20" s="4">
        <f>'1229928_PepsiCo_LatAm_Mexico'!M19</f>
        <v>92301</v>
      </c>
      <c r="H20" s="4">
        <f>'1229928_PepsiCo_LatAm_Mexico'!N19</f>
        <v>92301</v>
      </c>
      <c r="I20" s="4">
        <f>'1229928_PepsiCo_LatAm_Mexico'!O19</f>
        <v>92301</v>
      </c>
      <c r="J20" s="4">
        <f>'1229928_PepsiCo_LatAm_Mexico'!P19</f>
        <v>38487</v>
      </c>
      <c r="K20" s="4">
        <f>'1229928_PepsiCo_LatAm_Mexico'!Q19</f>
        <v>38487</v>
      </c>
      <c r="L20" s="4">
        <f>'1229928_PepsiCo_LatAm_Mexico'!R19</f>
        <v>38487</v>
      </c>
      <c r="M20" s="4">
        <f>'1229928_PepsiCo_LatAm_Mexico'!S19</f>
        <v>38487</v>
      </c>
      <c r="N20" s="4">
        <f>'1229928_PepsiCo_LatAm_Mexico'!T19</f>
        <v>38487</v>
      </c>
      <c r="O20" s="4">
        <f>'1229928_PepsiCo_LatAm_Mexico'!U19</f>
        <v>38487</v>
      </c>
      <c r="P20" s="4"/>
      <c r="Q20" s="4">
        <f t="shared" si="4"/>
        <v>809928.76799999992</v>
      </c>
    </row>
    <row r="21" spans="2:17" x14ac:dyDescent="0.2">
      <c r="B21" s="28"/>
      <c r="C21" s="3" t="s">
        <v>83</v>
      </c>
      <c r="D21" s="4">
        <f>'1311384_PepsiCo'!J19</f>
        <v>0</v>
      </c>
      <c r="E21" s="4">
        <f>'1311384_PepsiCo'!K19</f>
        <v>0</v>
      </c>
      <c r="F21" s="4">
        <f>'1311384_PepsiCo'!L19</f>
        <v>0</v>
      </c>
      <c r="G21" s="4">
        <f>'1311384_PepsiCo'!M19</f>
        <v>0</v>
      </c>
      <c r="H21" s="4">
        <f>'1311384_PepsiCo'!N19</f>
        <v>0</v>
      </c>
      <c r="I21" s="4">
        <f>'1311384_PepsiCo'!O19</f>
        <v>0</v>
      </c>
      <c r="J21" s="4">
        <f>'1311384_PepsiCo'!P19</f>
        <v>0</v>
      </c>
      <c r="K21" s="4">
        <f>'1311384_PepsiCo'!Q19</f>
        <v>0</v>
      </c>
      <c r="L21" s="4">
        <f>'1311384_PepsiCo'!R19</f>
        <v>0</v>
      </c>
      <c r="M21" s="4">
        <f>'1311384_PepsiCo'!S19</f>
        <v>0</v>
      </c>
      <c r="N21" s="4">
        <f>'1311384_PepsiCo'!T19</f>
        <v>0</v>
      </c>
      <c r="O21" s="4">
        <f>'1311384_PepsiCo'!U19</f>
        <v>0</v>
      </c>
      <c r="P21" s="4"/>
      <c r="Q21" s="4">
        <f t="shared" si="4"/>
        <v>0</v>
      </c>
    </row>
    <row r="22" spans="2:17" x14ac:dyDescent="0.2">
      <c r="B22" s="28"/>
      <c r="C22" s="3" t="s">
        <v>82</v>
      </c>
      <c r="D22" s="4">
        <f>'1312108_PepsiCo Inc'!J19</f>
        <v>200000</v>
      </c>
      <c r="E22" s="4">
        <f>'1312108_PepsiCo Inc'!K19</f>
        <v>305187</v>
      </c>
      <c r="F22" s="4">
        <f>'1312108_PepsiCo Inc'!L19</f>
        <v>295187</v>
      </c>
      <c r="G22" s="4">
        <f>'1312108_PepsiCo Inc'!M19</f>
        <v>260124.66666666669</v>
      </c>
      <c r="H22" s="4">
        <f>'1312108_PepsiCo Inc'!N19</f>
        <v>260124.66666666669</v>
      </c>
      <c r="I22" s="4">
        <f>'1312108_PepsiCo Inc'!O19</f>
        <v>260124.66666666669</v>
      </c>
      <c r="J22" s="4">
        <f>'1312108_PepsiCo Inc'!P19</f>
        <v>260124.66666666669</v>
      </c>
      <c r="K22" s="4">
        <f>'1312108_PepsiCo Inc'!Q19</f>
        <v>260124.66666666669</v>
      </c>
      <c r="L22" s="4">
        <f>'1312108_PepsiCo Inc'!R19</f>
        <v>260124.66666666669</v>
      </c>
      <c r="M22" s="4">
        <f>'1312108_PepsiCo Inc'!S19</f>
        <v>260124.66666666669</v>
      </c>
      <c r="N22" s="4">
        <f>'1312108_PepsiCo Inc'!T19</f>
        <v>260124.66666666669</v>
      </c>
      <c r="O22" s="4">
        <f>'1312108_PepsiCo Inc'!U19</f>
        <v>260124.66666666669</v>
      </c>
      <c r="P22" s="4"/>
      <c r="Q22" s="4">
        <f t="shared" si="4"/>
        <v>3141495.9999999995</v>
      </c>
    </row>
    <row r="23" spans="2:17" x14ac:dyDescent="0.2">
      <c r="B23" s="28"/>
      <c r="C23" s="3" t="s">
        <v>81</v>
      </c>
      <c r="D23" s="4">
        <f>'1312109_PepsiCo Inc'!J19</f>
        <v>0</v>
      </c>
      <c r="E23" s="4">
        <f>'1312109_PepsiCo Inc'!K19</f>
        <v>0</v>
      </c>
      <c r="F23" s="4">
        <f>'1312109_PepsiCo Inc'!L19</f>
        <v>0</v>
      </c>
      <c r="G23" s="4">
        <f>'1312109_PepsiCo Inc'!M19</f>
        <v>6716.6784000000007</v>
      </c>
      <c r="H23" s="4">
        <f>'1312109_PepsiCo Inc'!N19</f>
        <v>6716.6784000000007</v>
      </c>
      <c r="I23" s="4">
        <f>'1312109_PepsiCo Inc'!O19</f>
        <v>7105.5475200000001</v>
      </c>
      <c r="J23" s="4">
        <f>'1312109_PepsiCo Inc'!P19</f>
        <v>7105.5475200000001</v>
      </c>
      <c r="K23" s="4">
        <f>'1312109_PepsiCo Inc'!Q19</f>
        <v>6911.1129600000004</v>
      </c>
      <c r="L23" s="4">
        <f>'1312109_PepsiCo Inc'!R19</f>
        <v>6911.1129600000004</v>
      </c>
      <c r="M23" s="4">
        <f>'1312109_PepsiCo Inc'!S19</f>
        <v>6716.6784000000007</v>
      </c>
      <c r="N23" s="4">
        <f>'1312109_PepsiCo Inc'!T19</f>
        <v>6911.1129600000004</v>
      </c>
      <c r="O23" s="4">
        <f>'1312109_PepsiCo Inc'!U19</f>
        <v>6327.8092799999995</v>
      </c>
      <c r="P23" s="4"/>
      <c r="Q23" s="4">
        <f>SUM(D23:O23)</f>
        <v>61422.278399999996</v>
      </c>
    </row>
    <row r="24" spans="2:17" x14ac:dyDescent="0.2">
      <c r="B24" s="28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28"/>
      <c r="C25" s="22" t="s">
        <v>2</v>
      </c>
      <c r="D25" s="23">
        <f t="shared" ref="D25:O25" si="5">SUM(D19:D23)</f>
        <v>307641.25599999999</v>
      </c>
      <c r="E25" s="23">
        <f t="shared" si="5"/>
        <v>487074.8</v>
      </c>
      <c r="F25" s="23">
        <f t="shared" si="5"/>
        <v>477074.8</v>
      </c>
      <c r="G25" s="23">
        <f t="shared" si="5"/>
        <v>433798.88906666666</v>
      </c>
      <c r="H25" s="23">
        <f t="shared" si="5"/>
        <v>395798.88906666666</v>
      </c>
      <c r="I25" s="23">
        <f t="shared" si="5"/>
        <v>396187.7581866667</v>
      </c>
      <c r="J25" s="23">
        <f t="shared" si="5"/>
        <v>335373.7581866667</v>
      </c>
      <c r="K25" s="23">
        <f t="shared" si="5"/>
        <v>317522.77962666668</v>
      </c>
      <c r="L25" s="23">
        <f t="shared" si="5"/>
        <v>305522.77962666668</v>
      </c>
      <c r="M25" s="23">
        <f t="shared" si="5"/>
        <v>305328.34506666666</v>
      </c>
      <c r="N25" s="23">
        <f t="shared" si="5"/>
        <v>305522.77962666668</v>
      </c>
      <c r="O25" s="23">
        <f t="shared" si="5"/>
        <v>304939.47594666667</v>
      </c>
      <c r="P25" s="9"/>
      <c r="Q25" s="23">
        <f>SUM(Q19:Q23)</f>
        <v>4371786.3103999998</v>
      </c>
    </row>
    <row r="26" spans="2:17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">
      <c r="B27" s="27" t="s">
        <v>43</v>
      </c>
      <c r="C27" s="3" t="s">
        <v>84</v>
      </c>
      <c r="D27" s="4">
        <f>'1206045_PepsiCo_Inc'!J34</f>
        <v>0</v>
      </c>
      <c r="E27" s="4">
        <f>'1206045_PepsiCo_Inc'!K34</f>
        <v>40000</v>
      </c>
      <c r="F27" s="4">
        <f>'1206045_PepsiCo_Inc'!L34</f>
        <v>43888.691200000001</v>
      </c>
      <c r="G27" s="4">
        <f>'1206045_PepsiCo_Inc'!M34</f>
        <v>124875.96799999999</v>
      </c>
      <c r="H27" s="4">
        <f>'1206045_PepsiCo_Inc'!N34</f>
        <v>182875.96799999999</v>
      </c>
      <c r="I27" s="4">
        <f>'1206045_PepsiCo_Inc'!O34</f>
        <v>182875.96799999999</v>
      </c>
      <c r="J27" s="4">
        <f>'1206045_PepsiCo_Inc'!P34</f>
        <v>204586.40640000001</v>
      </c>
      <c r="K27" s="4">
        <f>'1206045_PepsiCo_Inc'!Q34</f>
        <v>221242.9504</v>
      </c>
      <c r="L27" s="4">
        <f>'1206045_PepsiCo_Inc'!R34</f>
        <v>221242.9504</v>
      </c>
      <c r="M27" s="4">
        <f>'1206045_PepsiCo_Inc'!S34</f>
        <v>221242.9504</v>
      </c>
      <c r="N27" s="4">
        <f>'1206045_PepsiCo_Inc'!T34</f>
        <v>231242.9504</v>
      </c>
      <c r="O27" s="4">
        <f>'1206045_PepsiCo_Inc'!U34</f>
        <v>231242.9504</v>
      </c>
      <c r="P27" s="4"/>
      <c r="Q27" s="4">
        <f t="shared" ref="Q27:Q31" si="6">SUM(D27:O27)</f>
        <v>1905317.7535999999</v>
      </c>
    </row>
    <row r="28" spans="2:17" x14ac:dyDescent="0.2">
      <c r="B28" s="27"/>
      <c r="C28" s="3" t="s">
        <v>85</v>
      </c>
      <c r="D28" s="4">
        <f>'1229928_PepsiCo_LatAm_Mexico'!J35</f>
        <v>0</v>
      </c>
      <c r="E28" s="4">
        <f>'1229928_PepsiCo_LatAm_Mexico'!K35</f>
        <v>0</v>
      </c>
      <c r="F28" s="4">
        <f>'1229928_PepsiCo_LatAm_Mexico'!L35</f>
        <v>8753.0667520000006</v>
      </c>
      <c r="G28" s="4">
        <f>'1229928_PepsiCo_LatAm_Mexico'!M35</f>
        <v>17153.322752</v>
      </c>
      <c r="H28" s="4">
        <f>'1229928_PepsiCo_LatAm_Mexico'!N35</f>
        <v>17153.322752</v>
      </c>
      <c r="I28" s="4">
        <f>'1229928_PepsiCo_LatAm_Mexico'!O35</f>
        <v>30944.721254400007</v>
      </c>
      <c r="J28" s="4">
        <f>'1229928_PepsiCo_LatAm_Mexico'!P35</f>
        <v>76103.918561280007</v>
      </c>
      <c r="K28" s="4">
        <f>'1229928_PepsiCo_LatAm_Mexico'!Q35</f>
        <v>76103.918561280007</v>
      </c>
      <c r="L28" s="4">
        <f>'1229928_PepsiCo_LatAm_Mexico'!R35</f>
        <v>76103.918561280007</v>
      </c>
      <c r="M28" s="4">
        <f>'1229928_PepsiCo_LatAm_Mexico'!S35</f>
        <v>76103.918561280007</v>
      </c>
      <c r="N28" s="4">
        <f>'1229928_PepsiCo_LatAm_Mexico'!T35</f>
        <v>76103.918561280007</v>
      </c>
      <c r="O28" s="4">
        <f>'1229928_PepsiCo_LatAm_Mexico'!U35</f>
        <v>76103.918561280007</v>
      </c>
      <c r="P28" s="4"/>
      <c r="Q28" s="4">
        <f t="shared" si="6"/>
        <v>530627.94487808004</v>
      </c>
    </row>
    <row r="29" spans="2:17" x14ac:dyDescent="0.2">
      <c r="B29" s="27"/>
      <c r="C29" s="3" t="s">
        <v>83</v>
      </c>
      <c r="D29" s="4">
        <f>'1311384_PepsiCo'!J34</f>
        <v>0</v>
      </c>
      <c r="E29" s="4">
        <f>'1311384_PepsiCo'!K34</f>
        <v>0</v>
      </c>
      <c r="F29" s="4">
        <f>'1311384_PepsiCo'!L34</f>
        <v>0</v>
      </c>
      <c r="G29" s="4">
        <f>'1311384_PepsiCo'!M34</f>
        <v>0</v>
      </c>
      <c r="H29" s="4">
        <f>'1311384_PepsiCo'!N34</f>
        <v>0</v>
      </c>
      <c r="I29" s="4">
        <f>'1311384_PepsiCo'!O34</f>
        <v>0</v>
      </c>
      <c r="J29" s="4">
        <f>'1311384_PepsiCo'!P34</f>
        <v>0</v>
      </c>
      <c r="K29" s="4">
        <f>'1311384_PepsiCo'!Q34</f>
        <v>0</v>
      </c>
      <c r="L29" s="4">
        <f>'1311384_PepsiCo'!R34</f>
        <v>0</v>
      </c>
      <c r="M29" s="4">
        <f>'1311384_PepsiCo'!S34</f>
        <v>0</v>
      </c>
      <c r="N29" s="4">
        <f>'1311384_PepsiCo'!T34</f>
        <v>0</v>
      </c>
      <c r="O29" s="4">
        <f>'1311384_PepsiCo'!U34</f>
        <v>0</v>
      </c>
      <c r="P29" s="4"/>
      <c r="Q29" s="4">
        <f t="shared" si="6"/>
        <v>0</v>
      </c>
    </row>
    <row r="30" spans="2:17" x14ac:dyDescent="0.2">
      <c r="B30" s="27"/>
      <c r="C30" s="3" t="s">
        <v>82</v>
      </c>
      <c r="D30" s="4">
        <f>'1312108_PepsiCo Inc'!J34</f>
        <v>0</v>
      </c>
      <c r="E30" s="4">
        <f>'1312108_PepsiCo Inc'!K34</f>
        <v>0</v>
      </c>
      <c r="F30" s="4">
        <f>'1312108_PepsiCo Inc'!L34</f>
        <v>0</v>
      </c>
      <c r="G30" s="4">
        <f>'1312108_PepsiCo Inc'!M34</f>
        <v>0</v>
      </c>
      <c r="H30" s="4">
        <f>'1312108_PepsiCo Inc'!N34</f>
        <v>0</v>
      </c>
      <c r="I30" s="4">
        <f>'1312108_PepsiCo Inc'!O34</f>
        <v>0</v>
      </c>
      <c r="J30" s="4">
        <f>'1312108_PepsiCo Inc'!P34</f>
        <v>0</v>
      </c>
      <c r="K30" s="4">
        <f>'1312108_PepsiCo Inc'!Q34</f>
        <v>0</v>
      </c>
      <c r="L30" s="4">
        <f>'1312108_PepsiCo Inc'!R34</f>
        <v>0</v>
      </c>
      <c r="M30" s="4">
        <f>'1312108_PepsiCo Inc'!S34</f>
        <v>0</v>
      </c>
      <c r="N30" s="4">
        <f>'1312108_PepsiCo Inc'!T34</f>
        <v>0</v>
      </c>
      <c r="O30" s="4">
        <f>'1312108_PepsiCo Inc'!U34</f>
        <v>0</v>
      </c>
      <c r="P30" s="4"/>
      <c r="Q30" s="4">
        <f t="shared" si="6"/>
        <v>0</v>
      </c>
    </row>
    <row r="31" spans="2:17" x14ac:dyDescent="0.2">
      <c r="B31" s="27"/>
      <c r="C31" s="3" t="s">
        <v>81</v>
      </c>
      <c r="D31" s="4">
        <f>'1312109_PepsiCo Inc'!J34</f>
        <v>0</v>
      </c>
      <c r="E31" s="4">
        <f>'1312109_PepsiCo Inc'!K34</f>
        <v>0</v>
      </c>
      <c r="F31" s="4">
        <f>'1312109_PepsiCo Inc'!L34</f>
        <v>0</v>
      </c>
      <c r="G31" s="4">
        <f>'1312109_PepsiCo Inc'!M34</f>
        <v>0</v>
      </c>
      <c r="H31" s="4">
        <f>'1312109_PepsiCo Inc'!N34</f>
        <v>0</v>
      </c>
      <c r="I31" s="4">
        <f>'1312109_PepsiCo Inc'!O34</f>
        <v>0</v>
      </c>
      <c r="J31" s="4">
        <f>'1312109_PepsiCo Inc'!P34</f>
        <v>0</v>
      </c>
      <c r="K31" s="4">
        <f>'1312109_PepsiCo Inc'!Q34</f>
        <v>0</v>
      </c>
      <c r="L31" s="4">
        <f>'1312109_PepsiCo Inc'!R34</f>
        <v>0</v>
      </c>
      <c r="M31" s="4">
        <f>'1312109_PepsiCo Inc'!S34</f>
        <v>0</v>
      </c>
      <c r="N31" s="4">
        <f>'1312109_PepsiCo Inc'!T34</f>
        <v>0</v>
      </c>
      <c r="O31" s="4">
        <f>'1312109_PepsiCo Inc'!U34</f>
        <v>0</v>
      </c>
      <c r="P31" s="4"/>
      <c r="Q31" s="4">
        <f t="shared" si="6"/>
        <v>0</v>
      </c>
    </row>
    <row r="32" spans="2:17" x14ac:dyDescent="0.2">
      <c r="B32" s="27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27"/>
      <c r="C33" s="22" t="s">
        <v>2</v>
      </c>
      <c r="D33" s="23">
        <f>SUM(D27:D31)</f>
        <v>0</v>
      </c>
      <c r="E33" s="23">
        <f t="shared" ref="E33:Q33" si="7">SUM(E27:E31)</f>
        <v>40000</v>
      </c>
      <c r="F33" s="23">
        <f t="shared" si="7"/>
        <v>52641.757952</v>
      </c>
      <c r="G33" s="23">
        <f t="shared" si="7"/>
        <v>142029.290752</v>
      </c>
      <c r="H33" s="23">
        <f t="shared" si="7"/>
        <v>200029.290752</v>
      </c>
      <c r="I33" s="23">
        <f t="shared" si="7"/>
        <v>213820.6892544</v>
      </c>
      <c r="J33" s="23">
        <f t="shared" si="7"/>
        <v>280690.32496127998</v>
      </c>
      <c r="K33" s="23">
        <f t="shared" si="7"/>
        <v>297346.86896127998</v>
      </c>
      <c r="L33" s="23">
        <f t="shared" si="7"/>
        <v>297346.86896127998</v>
      </c>
      <c r="M33" s="23">
        <f t="shared" si="7"/>
        <v>297346.86896127998</v>
      </c>
      <c r="N33" s="23">
        <f t="shared" si="7"/>
        <v>307346.86896127998</v>
      </c>
      <c r="O33" s="23">
        <f t="shared" si="7"/>
        <v>307346.86896127998</v>
      </c>
      <c r="P33" s="9"/>
      <c r="Q33" s="23">
        <f t="shared" si="7"/>
        <v>2435945.6984780799</v>
      </c>
    </row>
    <row r="34" spans="2:17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27" t="s">
        <v>44</v>
      </c>
      <c r="C35" s="3" t="s">
        <v>84</v>
      </c>
      <c r="D35" s="4">
        <f>'1206045_PepsiCo_Inc'!J6</f>
        <v>-20000</v>
      </c>
      <c r="E35" s="4">
        <f>'1206045_PepsiCo_Inc'!K6</f>
        <v>-114656.54399999999</v>
      </c>
      <c r="F35" s="4">
        <f>'1206045_PepsiCo_Inc'!L6</f>
        <v>-118545.2352</v>
      </c>
      <c r="G35" s="4">
        <f>'1206045_PepsiCo_Inc'!M6</f>
        <v>-310529.95741972147</v>
      </c>
      <c r="H35" s="4">
        <f>'1206045_PepsiCo_Inc'!N6</f>
        <v>-330529.95741972147</v>
      </c>
      <c r="I35" s="4">
        <f>'1206045_PepsiCo_Inc'!O6</f>
        <v>-330529.95741972153</v>
      </c>
      <c r="J35" s="4">
        <f>'1206045_PepsiCo_Inc'!P6</f>
        <v>-345240.39581972145</v>
      </c>
      <c r="K35" s="4">
        <f>'1206045_PepsiCo_Inc'!Q6</f>
        <v>-344240.39581972151</v>
      </c>
      <c r="L35" s="4">
        <f>'1206045_PepsiCo_Inc'!R6</f>
        <v>-332240.39581972151</v>
      </c>
      <c r="M35" s="4">
        <f>'1206045_PepsiCo_Inc'!S6</f>
        <v>-332240.39581972151</v>
      </c>
      <c r="N35" s="4">
        <f>'1206045_PepsiCo_Inc'!T6</f>
        <v>-342240.39581972151</v>
      </c>
      <c r="O35" s="4">
        <f>'1206045_PepsiCo_Inc'!U6</f>
        <v>-342240.39581972151</v>
      </c>
      <c r="P35" s="4"/>
      <c r="Q35" s="4">
        <f t="shared" ref="Q35:Q39" si="8">SUM(D35:O35)</f>
        <v>-3263234.0263774944</v>
      </c>
    </row>
    <row r="36" spans="2:17" x14ac:dyDescent="0.2">
      <c r="B36" s="27"/>
      <c r="C36" s="3" t="s">
        <v>85</v>
      </c>
      <c r="D36" s="4">
        <f>'1229928_PepsiCo_LatAm_Mexico'!J6</f>
        <v>-229672.78809254401</v>
      </c>
      <c r="E36" s="4">
        <f>'1229928_PepsiCo_LatAm_Mexico'!K6</f>
        <v>-249262.78809254401</v>
      </c>
      <c r="F36" s="4">
        <f>'1229928_PepsiCo_LatAm_Mexico'!L6</f>
        <v>-258015.85484454402</v>
      </c>
      <c r="G36" s="4">
        <f>'1229928_PepsiCo_LatAm_Mexico'!M6</f>
        <v>-177275.74099200004</v>
      </c>
      <c r="H36" s="4">
        <f>'1229928_PepsiCo_LatAm_Mexico'!N6</f>
        <v>-177275.74099199998</v>
      </c>
      <c r="I36" s="4">
        <f>'1229928_PepsiCo_LatAm_Mexico'!O6</f>
        <v>-191067.13949440001</v>
      </c>
      <c r="J36" s="4">
        <f>'1229928_PepsiCo_LatAm_Mexico'!P6</f>
        <v>-277874.97680127999</v>
      </c>
      <c r="K36" s="4">
        <f>'1229928_PepsiCo_LatAm_Mexico'!Q6</f>
        <v>-277874.97680127999</v>
      </c>
      <c r="L36" s="4">
        <f>'1229928_PepsiCo_LatAm_Mexico'!R6</f>
        <v>-277874.97680127999</v>
      </c>
      <c r="M36" s="4">
        <f>'1229928_PepsiCo_LatAm_Mexico'!S6</f>
        <v>-277874.97680127999</v>
      </c>
      <c r="N36" s="4">
        <f>'1229928_PepsiCo_LatAm_Mexico'!T6</f>
        <v>-277874.97680127999</v>
      </c>
      <c r="O36" s="4">
        <f>'1229928_PepsiCo_LatAm_Mexico'!U6</f>
        <v>-277874.97680127999</v>
      </c>
      <c r="P36" s="4"/>
      <c r="Q36" s="4">
        <f t="shared" si="8"/>
        <v>-2949819.9133157115</v>
      </c>
    </row>
    <row r="37" spans="2:17" x14ac:dyDescent="0.2">
      <c r="B37" s="27"/>
      <c r="C37" s="3" t="s">
        <v>83</v>
      </c>
      <c r="D37" s="4">
        <f>'1311384_PepsiCo'!J6</f>
        <v>0</v>
      </c>
      <c r="E37" s="4">
        <f>'1311384_PepsiCo'!K6</f>
        <v>0</v>
      </c>
      <c r="F37" s="4">
        <f>'1311384_PepsiCo'!L6</f>
        <v>0</v>
      </c>
      <c r="G37" s="4">
        <f>'1311384_PepsiCo'!M6</f>
        <v>0</v>
      </c>
      <c r="H37" s="4">
        <f>'1311384_PepsiCo'!N6</f>
        <v>0</v>
      </c>
      <c r="I37" s="4">
        <f>'1311384_PepsiCo'!O6</f>
        <v>0</v>
      </c>
      <c r="J37" s="4">
        <f>'1311384_PepsiCo'!P6</f>
        <v>0</v>
      </c>
      <c r="K37" s="4">
        <f>'1311384_PepsiCo'!Q6</f>
        <v>0</v>
      </c>
      <c r="L37" s="4">
        <f>'1311384_PepsiCo'!R6</f>
        <v>0</v>
      </c>
      <c r="M37" s="4">
        <f>'1311384_PepsiCo'!S6</f>
        <v>0</v>
      </c>
      <c r="N37" s="4">
        <f>'1311384_PepsiCo'!T6</f>
        <v>0</v>
      </c>
      <c r="O37" s="4">
        <f>'1311384_PepsiCo'!U6</f>
        <v>0</v>
      </c>
      <c r="P37" s="4"/>
      <c r="Q37" s="4">
        <f t="shared" si="8"/>
        <v>0</v>
      </c>
    </row>
    <row r="38" spans="2:17" x14ac:dyDescent="0.2">
      <c r="B38" s="27"/>
      <c r="C38" s="3" t="s">
        <v>82</v>
      </c>
      <c r="D38" s="4">
        <f>'1312108_PepsiCo Inc'!J6</f>
        <v>-200000</v>
      </c>
      <c r="E38" s="4">
        <f>'1312108_PepsiCo Inc'!K6</f>
        <v>-305187</v>
      </c>
      <c r="F38" s="4">
        <f>'1312108_PepsiCo Inc'!L6</f>
        <v>-295187</v>
      </c>
      <c r="G38" s="4">
        <f>'1312108_PepsiCo Inc'!M6</f>
        <v>-260124.66666666666</v>
      </c>
      <c r="H38" s="4">
        <f>'1312108_PepsiCo Inc'!N6</f>
        <v>-260124.66666666669</v>
      </c>
      <c r="I38" s="4">
        <f>'1312108_PepsiCo Inc'!O6</f>
        <v>-260124.66666666669</v>
      </c>
      <c r="J38" s="4">
        <f>'1312108_PepsiCo Inc'!P6</f>
        <v>-260124.66666666669</v>
      </c>
      <c r="K38" s="4">
        <f>'1312108_PepsiCo Inc'!Q6</f>
        <v>-260124.66666666669</v>
      </c>
      <c r="L38" s="4">
        <f>'1312108_PepsiCo Inc'!R6</f>
        <v>-260124.66666666666</v>
      </c>
      <c r="M38" s="4">
        <f>'1312108_PepsiCo Inc'!S6</f>
        <v>-260124.66666666672</v>
      </c>
      <c r="N38" s="4">
        <f>'1312108_PepsiCo Inc'!T6</f>
        <v>-260124.66666666672</v>
      </c>
      <c r="O38" s="4">
        <f>'1312108_PepsiCo Inc'!U6</f>
        <v>-260124.66666666669</v>
      </c>
      <c r="P38" s="4"/>
      <c r="Q38" s="4">
        <f t="shared" si="8"/>
        <v>-3141495.9999999995</v>
      </c>
    </row>
    <row r="39" spans="2:17" x14ac:dyDescent="0.2">
      <c r="B39" s="27"/>
      <c r="C39" s="3" t="s">
        <v>81</v>
      </c>
      <c r="D39" s="4">
        <f>'1312109_PepsiCo Inc'!J6</f>
        <v>0</v>
      </c>
      <c r="E39" s="4">
        <f>'1312109_PepsiCo Inc'!K6</f>
        <v>0</v>
      </c>
      <c r="F39" s="4">
        <f>'1312109_PepsiCo Inc'!L6</f>
        <v>0</v>
      </c>
      <c r="G39" s="4">
        <f>'1312109_PepsiCo Inc'!M6</f>
        <v>-6716.6784000000007</v>
      </c>
      <c r="H39" s="4">
        <f>'1312109_PepsiCo Inc'!N6</f>
        <v>-6716.6784000000007</v>
      </c>
      <c r="I39" s="4">
        <f>'1312109_PepsiCo Inc'!O6</f>
        <v>-7105.5475200000001</v>
      </c>
      <c r="J39" s="4">
        <f>'1312109_PepsiCo Inc'!P6</f>
        <v>-7105.5475200000001</v>
      </c>
      <c r="K39" s="4">
        <f>'1312109_PepsiCo Inc'!Q6</f>
        <v>-6911.1129600000004</v>
      </c>
      <c r="L39" s="4">
        <f>'1312109_PepsiCo Inc'!R6</f>
        <v>-6911.1129600000004</v>
      </c>
      <c r="M39" s="4">
        <f>'1312109_PepsiCo Inc'!S6</f>
        <v>-6716.6784000000007</v>
      </c>
      <c r="N39" s="4">
        <f>'1312109_PepsiCo Inc'!T6</f>
        <v>-6911.1129600000004</v>
      </c>
      <c r="O39" s="4">
        <f>'1312109_PepsiCo Inc'!U6</f>
        <v>-6327.8092799999995</v>
      </c>
      <c r="P39" s="4"/>
      <c r="Q39" s="4">
        <f t="shared" si="8"/>
        <v>-61422.278399999996</v>
      </c>
    </row>
    <row r="40" spans="2:17" x14ac:dyDescent="0.2">
      <c r="B40" s="27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27"/>
      <c r="C41" s="22" t="s">
        <v>2</v>
      </c>
      <c r="D41" s="23">
        <f>SUM(D35:D39)</f>
        <v>-449672.78809254401</v>
      </c>
      <c r="E41" s="23">
        <f t="shared" ref="E41:Q41" si="9">SUM(E35:E39)</f>
        <v>-669106.33209254406</v>
      </c>
      <c r="F41" s="23">
        <f t="shared" si="9"/>
        <v>-671748.09004454408</v>
      </c>
      <c r="G41" s="23">
        <f t="shared" si="9"/>
        <v>-754647.04347838811</v>
      </c>
      <c r="H41" s="23">
        <f t="shared" si="9"/>
        <v>-774647.04347838811</v>
      </c>
      <c r="I41" s="23">
        <f t="shared" si="9"/>
        <v>-788827.31110078818</v>
      </c>
      <c r="J41" s="23">
        <f t="shared" si="9"/>
        <v>-890345.58680766821</v>
      </c>
      <c r="K41" s="23">
        <f t="shared" si="9"/>
        <v>-889151.15224766824</v>
      </c>
      <c r="L41" s="23">
        <f t="shared" si="9"/>
        <v>-877151.15224766813</v>
      </c>
      <c r="M41" s="23">
        <f t="shared" si="9"/>
        <v>-876956.71768766816</v>
      </c>
      <c r="N41" s="23">
        <f t="shared" si="9"/>
        <v>-887151.15224766824</v>
      </c>
      <c r="O41" s="23">
        <f t="shared" si="9"/>
        <v>-886567.84856766823</v>
      </c>
      <c r="P41" s="9"/>
      <c r="Q41" s="23">
        <f t="shared" si="9"/>
        <v>-9415972.2180932052</v>
      </c>
    </row>
    <row r="42" spans="2:17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">
      <c r="B43" s="27" t="s">
        <v>45</v>
      </c>
      <c r="C43" s="3" t="s">
        <v>84</v>
      </c>
      <c r="D43" s="4">
        <f>'1206045_PepsiCo_Inc'!J21</f>
        <v>0</v>
      </c>
      <c r="E43" s="4">
        <f>'1206045_PepsiCo_Inc'!K21</f>
        <v>-40000</v>
      </c>
      <c r="F43" s="4">
        <f>'1206045_PepsiCo_Inc'!L21</f>
        <v>-43888.691200000001</v>
      </c>
      <c r="G43" s="4">
        <f>'1206045_PepsiCo_Inc'!M21</f>
        <v>-235873.41341972147</v>
      </c>
      <c r="H43" s="4">
        <f>'1206045_PepsiCo_Inc'!N21</f>
        <v>-293873.41341972147</v>
      </c>
      <c r="I43" s="4">
        <f>'1206045_PepsiCo_Inc'!O21</f>
        <v>-293873.41341972153</v>
      </c>
      <c r="J43" s="4">
        <f>'1206045_PepsiCo_Inc'!P21</f>
        <v>-315583.85181972146</v>
      </c>
      <c r="K43" s="4">
        <f>'1206045_PepsiCo_Inc'!Q21</f>
        <v>-332240.39581972151</v>
      </c>
      <c r="L43" s="4">
        <f>'1206045_PepsiCo_Inc'!R21</f>
        <v>-332240.39581972151</v>
      </c>
      <c r="M43" s="4">
        <f>'1206045_PepsiCo_Inc'!S21</f>
        <v>-332240.39581972151</v>
      </c>
      <c r="N43" s="4">
        <f>'1206045_PepsiCo_Inc'!T21</f>
        <v>-342240.39581972151</v>
      </c>
      <c r="O43" s="4">
        <f>'1206045_PepsiCo_Inc'!U21</f>
        <v>-342240.39581972151</v>
      </c>
      <c r="P43" s="4"/>
      <c r="Q43" s="4">
        <f t="shared" ref="Q43:Q47" si="10">SUM(D43:O43)</f>
        <v>-2904294.762377494</v>
      </c>
    </row>
    <row r="44" spans="2:17" x14ac:dyDescent="0.2">
      <c r="B44" s="27"/>
      <c r="C44" s="3" t="s">
        <v>85</v>
      </c>
      <c r="D44" s="4">
        <f>'1229928_PepsiCo_LatAm_Mexico'!J21</f>
        <v>-142031.53209254402</v>
      </c>
      <c r="E44" s="4">
        <f>'1229928_PepsiCo_LatAm_Mexico'!K21</f>
        <v>-142031.53209254402</v>
      </c>
      <c r="F44" s="4">
        <f>'1229928_PepsiCo_LatAm_Mexico'!L21</f>
        <v>-150784.59884454403</v>
      </c>
      <c r="G44" s="4">
        <f>'1229928_PepsiCo_LatAm_Mexico'!M21</f>
        <v>-84974.740992000035</v>
      </c>
      <c r="H44" s="4">
        <f>'1229928_PepsiCo_LatAm_Mexico'!N21</f>
        <v>-84974.740991999977</v>
      </c>
      <c r="I44" s="4">
        <f>'1229928_PepsiCo_LatAm_Mexico'!O21</f>
        <v>-98766.139494400006</v>
      </c>
      <c r="J44" s="4">
        <f>'1229928_PepsiCo_LatAm_Mexico'!P21</f>
        <v>-239387.97680127999</v>
      </c>
      <c r="K44" s="4">
        <f>'1229928_PepsiCo_LatAm_Mexico'!Q21</f>
        <v>-239387.97680127999</v>
      </c>
      <c r="L44" s="4">
        <f>'1229928_PepsiCo_LatAm_Mexico'!R21</f>
        <v>-239387.97680127999</v>
      </c>
      <c r="M44" s="4">
        <f>'1229928_PepsiCo_LatAm_Mexico'!S21</f>
        <v>-239387.97680127999</v>
      </c>
      <c r="N44" s="4">
        <f>'1229928_PepsiCo_LatAm_Mexico'!T21</f>
        <v>-239387.97680127999</v>
      </c>
      <c r="O44" s="4">
        <f>'1229928_PepsiCo_LatAm_Mexico'!U21</f>
        <v>-239387.97680127999</v>
      </c>
      <c r="P44" s="4"/>
      <c r="Q44" s="4">
        <f t="shared" si="10"/>
        <v>-2139891.1453157119</v>
      </c>
    </row>
    <row r="45" spans="2:17" x14ac:dyDescent="0.2">
      <c r="B45" s="27"/>
      <c r="C45" s="3" t="s">
        <v>83</v>
      </c>
      <c r="D45" s="4">
        <f>'1311384_PepsiCo'!J21</f>
        <v>0</v>
      </c>
      <c r="E45" s="4">
        <f>'1311384_PepsiCo'!K21</f>
        <v>0</v>
      </c>
      <c r="F45" s="4">
        <f>'1311384_PepsiCo'!L21</f>
        <v>0</v>
      </c>
      <c r="G45" s="4">
        <f>'1311384_PepsiCo'!M21</f>
        <v>0</v>
      </c>
      <c r="H45" s="4">
        <f>'1311384_PepsiCo'!N21</f>
        <v>0</v>
      </c>
      <c r="I45" s="4">
        <f>'1311384_PepsiCo'!O21</f>
        <v>0</v>
      </c>
      <c r="J45" s="4">
        <f>'1311384_PepsiCo'!P21</f>
        <v>0</v>
      </c>
      <c r="K45" s="4">
        <f>'1311384_PepsiCo'!Q21</f>
        <v>0</v>
      </c>
      <c r="L45" s="4">
        <f>'1311384_PepsiCo'!R21</f>
        <v>0</v>
      </c>
      <c r="M45" s="4">
        <f>'1311384_PepsiCo'!S21</f>
        <v>0</v>
      </c>
      <c r="N45" s="4">
        <f>'1311384_PepsiCo'!T21</f>
        <v>0</v>
      </c>
      <c r="O45" s="4">
        <f>'1311384_PepsiCo'!U21</f>
        <v>0</v>
      </c>
      <c r="P45" s="4"/>
      <c r="Q45" s="4">
        <f t="shared" si="10"/>
        <v>0</v>
      </c>
    </row>
    <row r="46" spans="2:17" x14ac:dyDescent="0.2">
      <c r="B46" s="27"/>
      <c r="C46" s="3" t="s">
        <v>82</v>
      </c>
      <c r="D46" s="4">
        <f>'1312108_PepsiCo Inc'!J21</f>
        <v>0</v>
      </c>
      <c r="E46" s="4">
        <f>'1312108_PepsiCo Inc'!K21</f>
        <v>0</v>
      </c>
      <c r="F46" s="4">
        <f>'1312108_PepsiCo Inc'!L21</f>
        <v>0</v>
      </c>
      <c r="G46" s="4">
        <f>'1312108_PepsiCo Inc'!M21</f>
        <v>0</v>
      </c>
      <c r="H46" s="4">
        <f>'1312108_PepsiCo Inc'!N21</f>
        <v>0</v>
      </c>
      <c r="I46" s="4">
        <f>'1312108_PepsiCo Inc'!O21</f>
        <v>0</v>
      </c>
      <c r="J46" s="4">
        <f>'1312108_PepsiCo Inc'!P21</f>
        <v>0</v>
      </c>
      <c r="K46" s="4">
        <f>'1312108_PepsiCo Inc'!Q21</f>
        <v>0</v>
      </c>
      <c r="L46" s="4">
        <f>'1312108_PepsiCo Inc'!R21</f>
        <v>0</v>
      </c>
      <c r="M46" s="4">
        <f>'1312108_PepsiCo Inc'!S21</f>
        <v>0</v>
      </c>
      <c r="N46" s="4">
        <f>'1312108_PepsiCo Inc'!T21</f>
        <v>0</v>
      </c>
      <c r="O46" s="4">
        <f>'1312108_PepsiCo Inc'!U21</f>
        <v>0</v>
      </c>
      <c r="P46" s="4"/>
      <c r="Q46" s="4">
        <f t="shared" si="10"/>
        <v>0</v>
      </c>
    </row>
    <row r="47" spans="2:17" x14ac:dyDescent="0.2">
      <c r="B47" s="27"/>
      <c r="C47" s="3" t="s">
        <v>81</v>
      </c>
      <c r="D47" s="4">
        <f>'1312109_PepsiCo Inc'!J21</f>
        <v>0</v>
      </c>
      <c r="E47" s="4">
        <f>'1312109_PepsiCo Inc'!K21</f>
        <v>0</v>
      </c>
      <c r="F47" s="4">
        <f>'1312109_PepsiCo Inc'!L21</f>
        <v>0</v>
      </c>
      <c r="G47" s="4">
        <f>'1312109_PepsiCo Inc'!M21</f>
        <v>0</v>
      </c>
      <c r="H47" s="4">
        <f>'1312109_PepsiCo Inc'!N21</f>
        <v>0</v>
      </c>
      <c r="I47" s="4">
        <f>'1312109_PepsiCo Inc'!O21</f>
        <v>0</v>
      </c>
      <c r="J47" s="4">
        <f>'1312109_PepsiCo Inc'!P21</f>
        <v>0</v>
      </c>
      <c r="K47" s="4">
        <f>'1312109_PepsiCo Inc'!Q21</f>
        <v>0</v>
      </c>
      <c r="L47" s="4">
        <f>'1312109_PepsiCo Inc'!R21</f>
        <v>0</v>
      </c>
      <c r="M47" s="4">
        <f>'1312109_PepsiCo Inc'!S21</f>
        <v>0</v>
      </c>
      <c r="N47" s="4">
        <f>'1312109_PepsiCo Inc'!T21</f>
        <v>0</v>
      </c>
      <c r="O47" s="4">
        <f>'1312109_PepsiCo Inc'!U21</f>
        <v>0</v>
      </c>
      <c r="P47" s="4"/>
      <c r="Q47" s="4">
        <f t="shared" si="10"/>
        <v>0</v>
      </c>
    </row>
    <row r="48" spans="2:17" x14ac:dyDescent="0.2">
      <c r="B48" s="27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27"/>
      <c r="C49" s="22" t="s">
        <v>2</v>
      </c>
      <c r="D49" s="23">
        <f>SUM(D43:D47)</f>
        <v>-142031.53209254402</v>
      </c>
      <c r="E49" s="23">
        <f t="shared" ref="E49:Q49" si="11">SUM(E43:E47)</f>
        <v>-182031.53209254402</v>
      </c>
      <c r="F49" s="23">
        <f t="shared" si="11"/>
        <v>-194673.29004454403</v>
      </c>
      <c r="G49" s="23">
        <f t="shared" si="11"/>
        <v>-320848.15441172151</v>
      </c>
      <c r="H49" s="23">
        <f t="shared" si="11"/>
        <v>-378848.15441172145</v>
      </c>
      <c r="I49" s="23">
        <f t="shared" si="11"/>
        <v>-392639.55291412154</v>
      </c>
      <c r="J49" s="23">
        <f t="shared" si="11"/>
        <v>-554971.82862100145</v>
      </c>
      <c r="K49" s="23">
        <f t="shared" si="11"/>
        <v>-571628.37262100144</v>
      </c>
      <c r="L49" s="23">
        <f t="shared" si="11"/>
        <v>-571628.37262100144</v>
      </c>
      <c r="M49" s="23">
        <f t="shared" si="11"/>
        <v>-571628.37262100144</v>
      </c>
      <c r="N49" s="23">
        <f t="shared" si="11"/>
        <v>-581628.37262100144</v>
      </c>
      <c r="O49" s="23">
        <f t="shared" si="11"/>
        <v>-581628.37262100144</v>
      </c>
      <c r="P49" s="9"/>
      <c r="Q49" s="23">
        <f t="shared" si="11"/>
        <v>-5044185.9076932054</v>
      </c>
    </row>
    <row r="51" spans="2:17" x14ac:dyDescent="0.2">
      <c r="B51" s="27" t="s">
        <v>47</v>
      </c>
      <c r="C51" s="3" t="s">
        <v>84</v>
      </c>
      <c r="D51" s="4">
        <f>'1206045_PepsiCo_Inc'!J36</f>
        <v>0</v>
      </c>
      <c r="E51" s="4">
        <f>'1206045_PepsiCo_Inc'!K36</f>
        <v>0</v>
      </c>
      <c r="F51" s="4">
        <f>'1206045_PepsiCo_Inc'!L36</f>
        <v>0</v>
      </c>
      <c r="G51" s="4">
        <f>'1206045_PepsiCo_Inc'!M36</f>
        <v>-110997.44541972148</v>
      </c>
      <c r="H51" s="4">
        <f>'1206045_PepsiCo_Inc'!N36</f>
        <v>-110997.44541972148</v>
      </c>
      <c r="I51" s="4">
        <f>'1206045_PepsiCo_Inc'!O36</f>
        <v>-110997.44541972154</v>
      </c>
      <c r="J51" s="4">
        <f>'1206045_PepsiCo_Inc'!P36</f>
        <v>-110997.44541972145</v>
      </c>
      <c r="K51" s="4">
        <f>'1206045_PepsiCo_Inc'!Q36</f>
        <v>-110997.44541972151</v>
      </c>
      <c r="L51" s="4">
        <f>'1206045_PepsiCo_Inc'!R36</f>
        <v>-110997.44541972151</v>
      </c>
      <c r="M51" s="4">
        <f>'1206045_PepsiCo_Inc'!S36</f>
        <v>-110997.44541972151</v>
      </c>
      <c r="N51" s="4">
        <f>'1206045_PepsiCo_Inc'!T36</f>
        <v>-110997.44541972151</v>
      </c>
      <c r="O51" s="4">
        <f>'1206045_PepsiCo_Inc'!U36</f>
        <v>-110997.44541972151</v>
      </c>
      <c r="P51" s="4"/>
      <c r="Q51" s="4">
        <f t="shared" ref="Q51:Q55" si="12">SUM(D51:O51)</f>
        <v>-998977.00877749361</v>
      </c>
    </row>
    <row r="52" spans="2:17" x14ac:dyDescent="0.2">
      <c r="B52" s="27"/>
      <c r="C52" s="3" t="s">
        <v>85</v>
      </c>
      <c r="D52" s="4">
        <f>'1229928_PepsiCo_LatAm_Mexico'!J37</f>
        <v>-142031.53209254402</v>
      </c>
      <c r="E52" s="4">
        <f>'1229928_PepsiCo_LatAm_Mexico'!K37</f>
        <v>-142031.53209254402</v>
      </c>
      <c r="F52" s="4">
        <f>'1229928_PepsiCo_LatAm_Mexico'!L37</f>
        <v>-142031.53209254402</v>
      </c>
      <c r="G52" s="4">
        <f>'1229928_PepsiCo_LatAm_Mexico'!M37</f>
        <v>-67821.418240000028</v>
      </c>
      <c r="H52" s="4">
        <f>'1229928_PepsiCo_LatAm_Mexico'!N37</f>
        <v>-67821.41823999997</v>
      </c>
      <c r="I52" s="4">
        <f>'1229928_PepsiCo_LatAm_Mexico'!O37</f>
        <v>-67821.418239999999</v>
      </c>
      <c r="J52" s="4">
        <f>'1229928_PepsiCo_LatAm_Mexico'!P37</f>
        <v>-163284.05823999998</v>
      </c>
      <c r="K52" s="4">
        <f>'1229928_PepsiCo_LatAm_Mexico'!Q37</f>
        <v>-163284.05823999998</v>
      </c>
      <c r="L52" s="4">
        <f>'1229928_PepsiCo_LatAm_Mexico'!R37</f>
        <v>-163284.05823999998</v>
      </c>
      <c r="M52" s="4">
        <f>'1229928_PepsiCo_LatAm_Mexico'!S37</f>
        <v>-163284.05823999998</v>
      </c>
      <c r="N52" s="4">
        <f>'1229928_PepsiCo_LatAm_Mexico'!T37</f>
        <v>-163284.05823999998</v>
      </c>
      <c r="O52" s="4">
        <f>'1229928_PepsiCo_LatAm_Mexico'!U37</f>
        <v>-163284.05823999998</v>
      </c>
      <c r="P52" s="4"/>
      <c r="Q52" s="4">
        <f t="shared" si="12"/>
        <v>-1609263.2004376317</v>
      </c>
    </row>
    <row r="53" spans="2:17" x14ac:dyDescent="0.2">
      <c r="B53" s="27"/>
      <c r="C53" s="3" t="s">
        <v>83</v>
      </c>
      <c r="D53" s="4">
        <f>'1311384_PepsiCo'!J36</f>
        <v>0</v>
      </c>
      <c r="E53" s="4">
        <f>'1311384_PepsiCo'!K36</f>
        <v>0</v>
      </c>
      <c r="F53" s="4">
        <f>'1311384_PepsiCo'!L36</f>
        <v>0</v>
      </c>
      <c r="G53" s="4">
        <f>'1311384_PepsiCo'!M36</f>
        <v>0</v>
      </c>
      <c r="H53" s="4">
        <f>'1311384_PepsiCo'!N36</f>
        <v>0</v>
      </c>
      <c r="I53" s="4">
        <f>'1311384_PepsiCo'!O36</f>
        <v>0</v>
      </c>
      <c r="J53" s="4">
        <f>'1311384_PepsiCo'!P36</f>
        <v>0</v>
      </c>
      <c r="K53" s="4">
        <f>'1311384_PepsiCo'!Q36</f>
        <v>0</v>
      </c>
      <c r="L53" s="4">
        <f>'1311384_PepsiCo'!R36</f>
        <v>0</v>
      </c>
      <c r="M53" s="4">
        <f>'1311384_PepsiCo'!S36</f>
        <v>0</v>
      </c>
      <c r="N53" s="4">
        <f>'1311384_PepsiCo'!T36</f>
        <v>0</v>
      </c>
      <c r="O53" s="4">
        <f>'1311384_PepsiCo'!U36</f>
        <v>0</v>
      </c>
      <c r="P53" s="4"/>
      <c r="Q53" s="4">
        <f t="shared" si="12"/>
        <v>0</v>
      </c>
    </row>
    <row r="54" spans="2:17" x14ac:dyDescent="0.2">
      <c r="B54" s="27"/>
      <c r="C54" s="3" t="s">
        <v>82</v>
      </c>
      <c r="D54" s="4">
        <f>'1312108_PepsiCo Inc'!J36</f>
        <v>0</v>
      </c>
      <c r="E54" s="4">
        <f>'1312108_PepsiCo Inc'!K36</f>
        <v>0</v>
      </c>
      <c r="F54" s="4">
        <f>'1312108_PepsiCo Inc'!L36</f>
        <v>0</v>
      </c>
      <c r="G54" s="4">
        <f>'1312108_PepsiCo Inc'!M36</f>
        <v>0</v>
      </c>
      <c r="H54" s="4">
        <f>'1312108_PepsiCo Inc'!N36</f>
        <v>0</v>
      </c>
      <c r="I54" s="4">
        <f>'1312108_PepsiCo Inc'!O36</f>
        <v>0</v>
      </c>
      <c r="J54" s="4">
        <f>'1312108_PepsiCo Inc'!P36</f>
        <v>0</v>
      </c>
      <c r="K54" s="4">
        <f>'1312108_PepsiCo Inc'!Q36</f>
        <v>0</v>
      </c>
      <c r="L54" s="4">
        <f>'1312108_PepsiCo Inc'!R36</f>
        <v>0</v>
      </c>
      <c r="M54" s="4">
        <f>'1312108_PepsiCo Inc'!S36</f>
        <v>0</v>
      </c>
      <c r="N54" s="4">
        <f>'1312108_PepsiCo Inc'!T36</f>
        <v>0</v>
      </c>
      <c r="O54" s="4">
        <f>'1312108_PepsiCo Inc'!U36</f>
        <v>0</v>
      </c>
      <c r="P54" s="4"/>
      <c r="Q54" s="4">
        <f t="shared" si="12"/>
        <v>0</v>
      </c>
    </row>
    <row r="55" spans="2:17" x14ac:dyDescent="0.2">
      <c r="B55" s="27"/>
      <c r="C55" s="3" t="s">
        <v>81</v>
      </c>
      <c r="D55" s="4">
        <f>'1312109_PepsiCo Inc'!J36</f>
        <v>0</v>
      </c>
      <c r="E55" s="4">
        <f>'1312109_PepsiCo Inc'!K36</f>
        <v>0</v>
      </c>
      <c r="F55" s="4">
        <f>'1312109_PepsiCo Inc'!L36</f>
        <v>0</v>
      </c>
      <c r="G55" s="4">
        <f>'1312109_PepsiCo Inc'!M36</f>
        <v>0</v>
      </c>
      <c r="H55" s="4">
        <f>'1312109_PepsiCo Inc'!N36</f>
        <v>0</v>
      </c>
      <c r="I55" s="4">
        <f>'1312109_PepsiCo Inc'!O36</f>
        <v>0</v>
      </c>
      <c r="J55" s="4">
        <f>'1312109_PepsiCo Inc'!P36</f>
        <v>0</v>
      </c>
      <c r="K55" s="4">
        <f>'1312109_PepsiCo Inc'!Q36</f>
        <v>0</v>
      </c>
      <c r="L55" s="4">
        <f>'1312109_PepsiCo Inc'!R36</f>
        <v>0</v>
      </c>
      <c r="M55" s="4">
        <f>'1312109_PepsiCo Inc'!S36</f>
        <v>0</v>
      </c>
      <c r="N55" s="4">
        <f>'1312109_PepsiCo Inc'!T36</f>
        <v>0</v>
      </c>
      <c r="O55" s="4">
        <f>'1312109_PepsiCo Inc'!U36</f>
        <v>0</v>
      </c>
      <c r="P55" s="4"/>
      <c r="Q55" s="4">
        <f t="shared" si="12"/>
        <v>0</v>
      </c>
    </row>
    <row r="56" spans="2:17" x14ac:dyDescent="0.2">
      <c r="B56" s="27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27"/>
      <c r="C57" s="22" t="s">
        <v>2</v>
      </c>
      <c r="D57" s="23">
        <f>SUM(D51:D55)</f>
        <v>-142031.53209254402</v>
      </c>
      <c r="E57" s="23">
        <f t="shared" ref="E57:Q57" si="13">SUM(E51:E55)</f>
        <v>-142031.53209254402</v>
      </c>
      <c r="F57" s="23">
        <f t="shared" si="13"/>
        <v>-142031.53209254402</v>
      </c>
      <c r="G57" s="23">
        <f t="shared" si="13"/>
        <v>-178818.86365972151</v>
      </c>
      <c r="H57" s="23">
        <f t="shared" si="13"/>
        <v>-178818.86365972145</v>
      </c>
      <c r="I57" s="23">
        <f t="shared" si="13"/>
        <v>-178818.86365972154</v>
      </c>
      <c r="J57" s="23">
        <f t="shared" si="13"/>
        <v>-274281.50365972146</v>
      </c>
      <c r="K57" s="23">
        <f t="shared" si="13"/>
        <v>-274281.50365972146</v>
      </c>
      <c r="L57" s="23">
        <f t="shared" si="13"/>
        <v>-274281.50365972146</v>
      </c>
      <c r="M57" s="23">
        <f t="shared" si="13"/>
        <v>-274281.50365972146</v>
      </c>
      <c r="N57" s="23">
        <f t="shared" si="13"/>
        <v>-274281.50365972146</v>
      </c>
      <c r="O57" s="23">
        <f t="shared" si="13"/>
        <v>-274281.50365972146</v>
      </c>
      <c r="P57" s="9"/>
      <c r="Q57" s="23">
        <f t="shared" si="13"/>
        <v>-2608240.2092151251</v>
      </c>
    </row>
  </sheetData>
  <mergeCells count="7">
    <mergeCell ref="B43:B49"/>
    <mergeCell ref="B51:B57"/>
    <mergeCell ref="B3:B9"/>
    <mergeCell ref="B11:B17"/>
    <mergeCell ref="B19:B25"/>
    <mergeCell ref="B27:B33"/>
    <mergeCell ref="B35:B41"/>
  </mergeCells>
  <conditionalFormatting sqref="D51:O5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D53:O5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6"/>
  <sheetViews>
    <sheetView showGridLines="0" workbookViewId="0">
      <selection activeCell="A26" sqref="A26"/>
    </sheetView>
  </sheetViews>
  <sheetFormatPr defaultRowHeight="12" x14ac:dyDescent="0.2"/>
  <cols>
    <col min="1" max="1" width="9.140625" style="1"/>
    <col min="2" max="2" width="13.5703125" style="1" bestFit="1" customWidth="1"/>
    <col min="3" max="3" width="13.5703125" style="1" customWidth="1"/>
    <col min="4" max="4" width="17.7109375" style="1" bestFit="1" customWidth="1"/>
    <col min="5" max="5" width="14.28515625" style="1" bestFit="1" customWidth="1"/>
    <col min="6" max="6" width="18.5703125" style="1" bestFit="1" customWidth="1"/>
    <col min="7" max="7" width="9.85546875" style="1" bestFit="1" customWidth="1"/>
    <col min="8" max="8" width="8.5703125" style="1" bestFit="1" customWidth="1"/>
    <col min="9" max="9" width="14.140625" style="1" bestFit="1" customWidth="1"/>
    <col min="10" max="21" width="9.7109375" style="1" bestFit="1" customWidth="1"/>
    <col min="22" max="22" width="5.28515625" style="1" bestFit="1" customWidth="1"/>
    <col min="23" max="23" width="11.5703125" style="1" bestFit="1" customWidth="1"/>
    <col min="24" max="25" width="9.140625" style="1"/>
    <col min="26" max="26" width="12" style="1" bestFit="1" customWidth="1"/>
    <col min="27" max="16384" width="9.140625" style="1"/>
  </cols>
  <sheetData>
    <row r="2" spans="2:26" ht="36" x14ac:dyDescent="0.2">
      <c r="B2" s="6" t="s">
        <v>22</v>
      </c>
      <c r="C2" s="6" t="s">
        <v>48</v>
      </c>
      <c r="D2" s="6" t="s">
        <v>23</v>
      </c>
      <c r="E2" s="6" t="s">
        <v>18</v>
      </c>
      <c r="F2" s="15" t="s">
        <v>37</v>
      </c>
      <c r="G2" s="6" t="s">
        <v>19</v>
      </c>
      <c r="H2" s="6" t="s">
        <v>20</v>
      </c>
      <c r="I2" s="6" t="s">
        <v>21</v>
      </c>
      <c r="J2" s="7">
        <v>44197</v>
      </c>
      <c r="K2" s="7">
        <v>44228</v>
      </c>
      <c r="L2" s="7">
        <v>44256</v>
      </c>
      <c r="M2" s="7">
        <v>44287</v>
      </c>
      <c r="N2" s="7">
        <v>44317</v>
      </c>
      <c r="O2" s="7">
        <v>44348</v>
      </c>
      <c r="P2" s="7">
        <v>44378</v>
      </c>
      <c r="Q2" s="7">
        <v>44409</v>
      </c>
      <c r="R2" s="7">
        <v>44440</v>
      </c>
      <c r="S2" s="7">
        <v>44470</v>
      </c>
      <c r="T2" s="7">
        <v>44501</v>
      </c>
      <c r="U2" s="7">
        <v>44531</v>
      </c>
      <c r="V2" s="6"/>
      <c r="W2" s="6" t="s">
        <v>2</v>
      </c>
    </row>
    <row r="3" spans="2:26" x14ac:dyDescent="0.2">
      <c r="B3" s="29" t="s">
        <v>13</v>
      </c>
      <c r="C3" s="30"/>
      <c r="D3" s="30"/>
      <c r="E3" s="30"/>
      <c r="F3" s="30"/>
      <c r="G3" s="30"/>
      <c r="H3" s="30"/>
      <c r="I3" s="31"/>
      <c r="J3" s="4">
        <v>5647.3068800000001</v>
      </c>
      <c r="K3" s="4">
        <v>6716.6784000000007</v>
      </c>
      <c r="L3" s="4">
        <v>7299.9820799999998</v>
      </c>
      <c r="M3" s="4">
        <v>6716.6784000000007</v>
      </c>
      <c r="N3" s="4">
        <v>6716.6784000000007</v>
      </c>
      <c r="O3" s="4">
        <v>7105.5475200000001</v>
      </c>
      <c r="P3" s="4">
        <v>7105.5475200000001</v>
      </c>
      <c r="Q3" s="4">
        <v>6911.1129600000004</v>
      </c>
      <c r="R3" s="4">
        <v>6911.1129600000004</v>
      </c>
      <c r="S3" s="4">
        <v>6716.6784000000007</v>
      </c>
      <c r="T3" s="4">
        <v>6911.1129600000004</v>
      </c>
      <c r="U3" s="4">
        <v>6327.8092799999995</v>
      </c>
      <c r="V3" s="4"/>
      <c r="W3" s="4">
        <f>SUM(J3:U3)</f>
        <v>81086.245760000005</v>
      </c>
    </row>
    <row r="4" spans="2:26" x14ac:dyDescent="0.2">
      <c r="B4" s="32" t="s">
        <v>14</v>
      </c>
      <c r="C4" s="32"/>
      <c r="D4" s="32"/>
      <c r="E4" s="32"/>
      <c r="F4" s="32"/>
      <c r="G4" s="32"/>
      <c r="H4" s="32"/>
      <c r="I4" s="32"/>
      <c r="J4" s="4">
        <v>5647.3068800000001</v>
      </c>
      <c r="K4" s="4">
        <v>6716.6784000000007</v>
      </c>
      <c r="L4" s="4">
        <v>7299.9820799999998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/>
      <c r="W4" s="4">
        <f>SUM(J4:U4)</f>
        <v>19663.967360000002</v>
      </c>
    </row>
    <row r="5" spans="2:26" x14ac:dyDescent="0.2"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6" s="25" customFormat="1" ht="15" x14ac:dyDescent="0.25">
      <c r="B6" s="33" t="s">
        <v>15</v>
      </c>
      <c r="C6" s="34"/>
      <c r="D6" s="34"/>
      <c r="E6" s="34"/>
      <c r="F6" s="34"/>
      <c r="G6" s="34"/>
      <c r="H6" s="34"/>
      <c r="I6" s="35"/>
      <c r="J6" s="24">
        <f>J4-J3</f>
        <v>0</v>
      </c>
      <c r="K6" s="24">
        <f t="shared" ref="K6:U6" si="0">K4-K3</f>
        <v>0</v>
      </c>
      <c r="L6" s="24">
        <f t="shared" si="0"/>
        <v>0</v>
      </c>
      <c r="M6" s="24">
        <f t="shared" si="0"/>
        <v>-6716.6784000000007</v>
      </c>
      <c r="N6" s="24">
        <f t="shared" si="0"/>
        <v>-6716.6784000000007</v>
      </c>
      <c r="O6" s="24">
        <f t="shared" si="0"/>
        <v>-7105.5475200000001</v>
      </c>
      <c r="P6" s="24">
        <f t="shared" si="0"/>
        <v>-7105.5475200000001</v>
      </c>
      <c r="Q6" s="24">
        <f t="shared" si="0"/>
        <v>-6911.1129600000004</v>
      </c>
      <c r="R6" s="24">
        <f t="shared" si="0"/>
        <v>-6911.1129600000004</v>
      </c>
      <c r="S6" s="24">
        <f t="shared" si="0"/>
        <v>-6716.6784000000007</v>
      </c>
      <c r="T6" s="24">
        <f t="shared" si="0"/>
        <v>-6911.1129600000004</v>
      </c>
      <c r="U6" s="24">
        <f t="shared" si="0"/>
        <v>-6327.8092799999995</v>
      </c>
      <c r="V6" s="24"/>
      <c r="W6" s="24">
        <f>W4-W3</f>
        <v>-61422.278400000003</v>
      </c>
    </row>
    <row r="7" spans="2:26" x14ac:dyDescent="0.2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6" ht="12.75" x14ac:dyDescent="0.2">
      <c r="B8" s="3" t="s">
        <v>3</v>
      </c>
      <c r="C8" s="3"/>
      <c r="D8" s="3" t="s">
        <v>36</v>
      </c>
      <c r="E8" s="21" t="s">
        <v>67</v>
      </c>
      <c r="F8" s="3" t="s">
        <v>38</v>
      </c>
      <c r="G8" s="4">
        <v>25451.8848</v>
      </c>
      <c r="H8" s="11">
        <v>1</v>
      </c>
      <c r="I8" s="12">
        <f t="shared" ref="I8:I17" si="1">G8*H8</f>
        <v>25451.8848</v>
      </c>
      <c r="J8" s="4"/>
      <c r="K8" s="4"/>
      <c r="L8" s="4"/>
      <c r="M8" s="4">
        <v>2827.9872</v>
      </c>
      <c r="N8" s="4">
        <v>2827.9872</v>
      </c>
      <c r="O8" s="4">
        <v>2827.9872</v>
      </c>
      <c r="P8" s="4">
        <v>2827.9872</v>
      </c>
      <c r="Q8" s="4">
        <v>2827.9872</v>
      </c>
      <c r="R8" s="4">
        <v>2827.9872</v>
      </c>
      <c r="S8" s="4">
        <v>2827.9872</v>
      </c>
      <c r="T8" s="4">
        <v>2827.9872</v>
      </c>
      <c r="U8" s="4">
        <v>2827.9872</v>
      </c>
      <c r="V8" s="4"/>
      <c r="W8" s="4">
        <f t="shared" ref="W8:W17" si="2">SUM(J8:U8)</f>
        <v>25451.8848</v>
      </c>
      <c r="Z8" s="1" t="s">
        <v>38</v>
      </c>
    </row>
    <row r="9" spans="2:26" ht="12.75" x14ac:dyDescent="0.2">
      <c r="B9" s="3" t="s">
        <v>4</v>
      </c>
      <c r="C9" s="3"/>
      <c r="D9" s="3" t="s">
        <v>36</v>
      </c>
      <c r="E9" s="16" t="s">
        <v>68</v>
      </c>
      <c r="F9" s="20" t="s">
        <v>38</v>
      </c>
      <c r="G9" s="4">
        <v>35970.393600000003</v>
      </c>
      <c r="H9" s="11">
        <v>0.5</v>
      </c>
      <c r="I9" s="12">
        <f>G9*H9</f>
        <v>17985.196800000002</v>
      </c>
      <c r="J9" s="4">
        <v>0</v>
      </c>
      <c r="K9" s="4">
        <v>0</v>
      </c>
      <c r="L9" s="4">
        <v>0</v>
      </c>
      <c r="M9" s="4">
        <v>3888.6912000000002</v>
      </c>
      <c r="N9" s="4">
        <v>3888.6912000000002</v>
      </c>
      <c r="O9" s="4">
        <v>4277.5603200000005</v>
      </c>
      <c r="P9" s="4">
        <v>4277.5603200000005</v>
      </c>
      <c r="Q9" s="4">
        <v>4083.1257599999999</v>
      </c>
      <c r="R9" s="4">
        <v>4083.1257599999999</v>
      </c>
      <c r="S9" s="4">
        <v>3888.6912000000002</v>
      </c>
      <c r="T9" s="4">
        <v>4083.1257599999999</v>
      </c>
      <c r="U9" s="4">
        <v>3499.8220799999999</v>
      </c>
      <c r="V9" s="4"/>
      <c r="W9" s="4">
        <f t="shared" si="2"/>
        <v>35970.393600000003</v>
      </c>
      <c r="Z9" s="1" t="s">
        <v>39</v>
      </c>
    </row>
    <row r="10" spans="2:26" x14ac:dyDescent="0.2">
      <c r="B10" s="3" t="s">
        <v>5</v>
      </c>
      <c r="C10" s="3"/>
      <c r="D10" s="3"/>
      <c r="E10" s="3"/>
      <c r="F10" s="3"/>
      <c r="G10" s="4"/>
      <c r="H10" s="11"/>
      <c r="I10" s="12">
        <f t="shared" si="1"/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>
        <f t="shared" si="2"/>
        <v>0</v>
      </c>
      <c r="Z10" s="1" t="s">
        <v>40</v>
      </c>
    </row>
    <row r="11" spans="2:26" x14ac:dyDescent="0.2">
      <c r="B11" s="3" t="s">
        <v>6</v>
      </c>
      <c r="C11" s="3"/>
      <c r="D11" s="3"/>
      <c r="E11" s="3"/>
      <c r="F11" s="3"/>
      <c r="G11" s="4"/>
      <c r="H11" s="3"/>
      <c r="I11" s="12">
        <f t="shared" si="1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>
        <f t="shared" si="2"/>
        <v>0</v>
      </c>
    </row>
    <row r="12" spans="2:26" x14ac:dyDescent="0.2">
      <c r="B12" s="3" t="s">
        <v>7</v>
      </c>
      <c r="C12" s="3"/>
      <c r="D12" s="3"/>
      <c r="E12" s="3"/>
      <c r="F12" s="3"/>
      <c r="G12" s="4"/>
      <c r="H12" s="3"/>
      <c r="I12" s="12">
        <f t="shared" si="1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>
        <f t="shared" si="2"/>
        <v>0</v>
      </c>
    </row>
    <row r="13" spans="2:26" x14ac:dyDescent="0.2">
      <c r="B13" s="3" t="s">
        <v>8</v>
      </c>
      <c r="C13" s="3"/>
      <c r="D13" s="3"/>
      <c r="E13" s="3"/>
      <c r="F13" s="3"/>
      <c r="G13" s="4"/>
      <c r="H13" s="3"/>
      <c r="I13" s="12">
        <f t="shared" si="1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f t="shared" si="2"/>
        <v>0</v>
      </c>
    </row>
    <row r="14" spans="2:26" x14ac:dyDescent="0.2">
      <c r="B14" s="3" t="s">
        <v>9</v>
      </c>
      <c r="C14" s="3"/>
      <c r="D14" s="3"/>
      <c r="E14" s="3"/>
      <c r="F14" s="3"/>
      <c r="G14" s="4"/>
      <c r="H14" s="3"/>
      <c r="I14" s="12">
        <f t="shared" si="1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>
        <f t="shared" si="2"/>
        <v>0</v>
      </c>
    </row>
    <row r="15" spans="2:26" x14ac:dyDescent="0.2">
      <c r="B15" s="3" t="s">
        <v>10</v>
      </c>
      <c r="C15" s="3"/>
      <c r="D15" s="3"/>
      <c r="E15" s="3"/>
      <c r="F15" s="3"/>
      <c r="G15" s="4"/>
      <c r="H15" s="3"/>
      <c r="I15" s="12">
        <f t="shared" si="1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f t="shared" si="2"/>
        <v>0</v>
      </c>
    </row>
    <row r="16" spans="2:26" x14ac:dyDescent="0.2">
      <c r="B16" s="3" t="s">
        <v>11</v>
      </c>
      <c r="C16" s="3"/>
      <c r="D16" s="3"/>
      <c r="E16" s="3"/>
      <c r="F16" s="3"/>
      <c r="G16" s="4"/>
      <c r="H16" s="3"/>
      <c r="I16" s="12">
        <f t="shared" si="1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f t="shared" si="2"/>
        <v>0</v>
      </c>
    </row>
    <row r="17" spans="2:23" x14ac:dyDescent="0.2">
      <c r="B17" s="3" t="s">
        <v>12</v>
      </c>
      <c r="C17" s="3"/>
      <c r="D17" s="3"/>
      <c r="E17" s="3"/>
      <c r="F17" s="3"/>
      <c r="G17" s="4"/>
      <c r="H17" s="3"/>
      <c r="I17" s="12">
        <f t="shared" si="1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f t="shared" si="2"/>
        <v>0</v>
      </c>
    </row>
    <row r="18" spans="2:23" x14ac:dyDescent="0.2">
      <c r="G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s="10" customFormat="1" x14ac:dyDescent="0.2">
      <c r="B19" s="5" t="s">
        <v>16</v>
      </c>
      <c r="C19" s="5"/>
      <c r="D19" s="5"/>
      <c r="E19" s="5"/>
      <c r="F19" s="5"/>
      <c r="G19" s="4"/>
      <c r="H19" s="5"/>
      <c r="I19" s="5"/>
      <c r="J19" s="8">
        <f>SUM(J8:J17)</f>
        <v>0</v>
      </c>
      <c r="K19" s="8">
        <f t="shared" ref="K19:U19" si="3">SUM(K8:K17)</f>
        <v>0</v>
      </c>
      <c r="L19" s="8">
        <f t="shared" si="3"/>
        <v>0</v>
      </c>
      <c r="M19" s="8">
        <f t="shared" si="3"/>
        <v>6716.6784000000007</v>
      </c>
      <c r="N19" s="8">
        <f t="shared" si="3"/>
        <v>6716.6784000000007</v>
      </c>
      <c r="O19" s="8">
        <f t="shared" si="3"/>
        <v>7105.5475200000001</v>
      </c>
      <c r="P19" s="8">
        <f t="shared" si="3"/>
        <v>7105.5475200000001</v>
      </c>
      <c r="Q19" s="8">
        <f t="shared" si="3"/>
        <v>6911.1129600000004</v>
      </c>
      <c r="R19" s="8">
        <f t="shared" si="3"/>
        <v>6911.1129600000004</v>
      </c>
      <c r="S19" s="8">
        <f t="shared" si="3"/>
        <v>6716.6784000000007</v>
      </c>
      <c r="T19" s="8">
        <f t="shared" si="3"/>
        <v>6911.1129600000004</v>
      </c>
      <c r="U19" s="8">
        <f t="shared" si="3"/>
        <v>6327.8092799999995</v>
      </c>
      <c r="V19" s="8"/>
      <c r="W19" s="8">
        <f>SUM(J19:U19)</f>
        <v>61422.278399999996</v>
      </c>
    </row>
    <row r="20" spans="2:23" x14ac:dyDescent="0.2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s="25" customFormat="1" ht="15" x14ac:dyDescent="0.25">
      <c r="B21" s="33" t="s">
        <v>17</v>
      </c>
      <c r="C21" s="34"/>
      <c r="D21" s="34"/>
      <c r="E21" s="34"/>
      <c r="F21" s="34"/>
      <c r="G21" s="34"/>
      <c r="H21" s="34"/>
      <c r="I21" s="35"/>
      <c r="J21" s="24">
        <f>J6+J19</f>
        <v>0</v>
      </c>
      <c r="K21" s="24">
        <f t="shared" ref="K21:U21" si="4">K6+K19</f>
        <v>0</v>
      </c>
      <c r="L21" s="24">
        <f t="shared" si="4"/>
        <v>0</v>
      </c>
      <c r="M21" s="24">
        <f t="shared" si="4"/>
        <v>0</v>
      </c>
      <c r="N21" s="24">
        <f t="shared" si="4"/>
        <v>0</v>
      </c>
      <c r="O21" s="24">
        <f t="shared" si="4"/>
        <v>0</v>
      </c>
      <c r="P21" s="24">
        <f t="shared" si="4"/>
        <v>0</v>
      </c>
      <c r="Q21" s="24">
        <f t="shared" si="4"/>
        <v>0</v>
      </c>
      <c r="R21" s="24">
        <f t="shared" si="4"/>
        <v>0</v>
      </c>
      <c r="S21" s="24">
        <f t="shared" si="4"/>
        <v>0</v>
      </c>
      <c r="T21" s="24">
        <f t="shared" si="4"/>
        <v>0</v>
      </c>
      <c r="U21" s="24">
        <f t="shared" si="4"/>
        <v>0</v>
      </c>
      <c r="V21" s="24"/>
      <c r="W21" s="24">
        <f>SUM(J21:U21)</f>
        <v>0</v>
      </c>
    </row>
    <row r="23" spans="2:23" ht="12.75" x14ac:dyDescent="0.2">
      <c r="B23" s="3" t="s">
        <v>24</v>
      </c>
      <c r="C23" s="3"/>
      <c r="D23" s="3"/>
      <c r="E23" s="16"/>
      <c r="F23" s="3"/>
      <c r="G23" s="4"/>
      <c r="H23" s="11"/>
      <c r="I23" s="12">
        <f>G23*H23</f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f>SUM(J23:U23)</f>
        <v>0</v>
      </c>
    </row>
    <row r="24" spans="2:23" ht="12.75" x14ac:dyDescent="0.2">
      <c r="B24" s="3" t="s">
        <v>25</v>
      </c>
      <c r="C24" s="3"/>
      <c r="D24" s="3"/>
      <c r="E24" s="16"/>
      <c r="F24" s="3"/>
      <c r="G24" s="4"/>
      <c r="H24" s="11"/>
      <c r="I24" s="12">
        <f>G24*H24</f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>
        <f t="shared" ref="W24:W32" si="5">SUM(J24:U24)</f>
        <v>0</v>
      </c>
    </row>
    <row r="25" spans="2:23" ht="12.75" x14ac:dyDescent="0.2">
      <c r="B25" s="3" t="s">
        <v>26</v>
      </c>
      <c r="C25" s="3"/>
      <c r="D25" s="3"/>
      <c r="E25" s="16"/>
      <c r="F25" s="3"/>
      <c r="G25" s="4"/>
      <c r="H25" s="11"/>
      <c r="I25" s="12">
        <f t="shared" ref="I25:I32" si="6">G25*H25</f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>
        <f t="shared" si="5"/>
        <v>0</v>
      </c>
    </row>
    <row r="26" spans="2:23" ht="12.75" x14ac:dyDescent="0.2">
      <c r="B26" s="3" t="s">
        <v>27</v>
      </c>
      <c r="C26" s="3"/>
      <c r="D26" s="3"/>
      <c r="E26" s="16"/>
      <c r="F26" s="3"/>
      <c r="G26" s="4"/>
      <c r="H26" s="11"/>
      <c r="I26" s="12">
        <f t="shared" si="6"/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f t="shared" si="5"/>
        <v>0</v>
      </c>
    </row>
    <row r="27" spans="2:23" ht="12.75" x14ac:dyDescent="0.2">
      <c r="B27" s="3" t="s">
        <v>28</v>
      </c>
      <c r="C27" s="3"/>
      <c r="D27" s="3"/>
      <c r="E27" s="16"/>
      <c r="F27" s="3"/>
      <c r="G27" s="4"/>
      <c r="H27" s="11"/>
      <c r="I27" s="12">
        <f t="shared" si="6"/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f t="shared" si="5"/>
        <v>0</v>
      </c>
    </row>
    <row r="28" spans="2:23" x14ac:dyDescent="0.2">
      <c r="B28" s="3" t="s">
        <v>29</v>
      </c>
      <c r="C28" s="3"/>
      <c r="D28" s="3"/>
      <c r="E28" s="3"/>
      <c r="F28" s="3"/>
      <c r="G28" s="4"/>
      <c r="H28" s="3"/>
      <c r="I28" s="12">
        <f t="shared" si="6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>
        <f t="shared" si="5"/>
        <v>0</v>
      </c>
    </row>
    <row r="29" spans="2:23" x14ac:dyDescent="0.2">
      <c r="B29" s="3" t="s">
        <v>30</v>
      </c>
      <c r="C29" s="3"/>
      <c r="D29" s="3"/>
      <c r="E29" s="3"/>
      <c r="F29" s="3"/>
      <c r="G29" s="4"/>
      <c r="H29" s="3"/>
      <c r="I29" s="12">
        <f t="shared" si="6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>
        <f t="shared" si="5"/>
        <v>0</v>
      </c>
    </row>
    <row r="30" spans="2:23" x14ac:dyDescent="0.2">
      <c r="B30" s="3" t="s">
        <v>31</v>
      </c>
      <c r="C30" s="3"/>
      <c r="D30" s="3"/>
      <c r="E30" s="3"/>
      <c r="F30" s="3"/>
      <c r="G30" s="4"/>
      <c r="H30" s="3"/>
      <c r="I30" s="12">
        <f t="shared" si="6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>
        <f t="shared" si="5"/>
        <v>0</v>
      </c>
    </row>
    <row r="31" spans="2:23" x14ac:dyDescent="0.2">
      <c r="B31" s="3" t="s">
        <v>32</v>
      </c>
      <c r="C31" s="3"/>
      <c r="D31" s="3"/>
      <c r="E31" s="3"/>
      <c r="F31" s="3"/>
      <c r="G31" s="4"/>
      <c r="H31" s="3"/>
      <c r="I31" s="12">
        <f t="shared" si="6"/>
        <v>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f t="shared" si="5"/>
        <v>0</v>
      </c>
    </row>
    <row r="32" spans="2:23" x14ac:dyDescent="0.2">
      <c r="B32" s="3" t="s">
        <v>33</v>
      </c>
      <c r="C32" s="3"/>
      <c r="D32" s="3"/>
      <c r="E32" s="3"/>
      <c r="F32" s="3"/>
      <c r="G32" s="4"/>
      <c r="H32" s="3"/>
      <c r="I32" s="12">
        <f t="shared" si="6"/>
        <v>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>
        <f t="shared" si="5"/>
        <v>0</v>
      </c>
    </row>
    <row r="34" spans="2:23" s="10" customFormat="1" x14ac:dyDescent="0.2">
      <c r="B34" s="5" t="s">
        <v>34</v>
      </c>
      <c r="C34" s="5"/>
      <c r="D34" s="5"/>
      <c r="E34" s="5"/>
      <c r="F34" s="5"/>
      <c r="G34" s="4"/>
      <c r="H34" s="5"/>
      <c r="I34" s="5"/>
      <c r="J34" s="8">
        <f>SUM(J23:J32)</f>
        <v>0</v>
      </c>
      <c r="K34" s="8">
        <f t="shared" ref="K34:W34" si="7">SUM(K23:K32)</f>
        <v>0</v>
      </c>
      <c r="L34" s="8">
        <f t="shared" si="7"/>
        <v>0</v>
      </c>
      <c r="M34" s="8">
        <f t="shared" si="7"/>
        <v>0</v>
      </c>
      <c r="N34" s="8">
        <f t="shared" si="7"/>
        <v>0</v>
      </c>
      <c r="O34" s="8">
        <f t="shared" si="7"/>
        <v>0</v>
      </c>
      <c r="P34" s="8">
        <f t="shared" si="7"/>
        <v>0</v>
      </c>
      <c r="Q34" s="8">
        <f t="shared" si="7"/>
        <v>0</v>
      </c>
      <c r="R34" s="8">
        <f t="shared" si="7"/>
        <v>0</v>
      </c>
      <c r="S34" s="8">
        <f t="shared" si="7"/>
        <v>0</v>
      </c>
      <c r="T34" s="8">
        <f t="shared" si="7"/>
        <v>0</v>
      </c>
      <c r="U34" s="8">
        <f t="shared" si="7"/>
        <v>0</v>
      </c>
      <c r="V34" s="8">
        <f t="shared" si="7"/>
        <v>0</v>
      </c>
      <c r="W34" s="8">
        <f t="shared" si="7"/>
        <v>0</v>
      </c>
    </row>
    <row r="36" spans="2:23" s="25" customFormat="1" ht="15" x14ac:dyDescent="0.25">
      <c r="B36" s="33" t="s">
        <v>46</v>
      </c>
      <c r="C36" s="34"/>
      <c r="D36" s="34"/>
      <c r="E36" s="34"/>
      <c r="F36" s="34"/>
      <c r="G36" s="34"/>
      <c r="H36" s="34"/>
      <c r="I36" s="35"/>
      <c r="J36" s="24">
        <f>J34+J21</f>
        <v>0</v>
      </c>
      <c r="K36" s="24">
        <f t="shared" ref="K36:U36" si="8">K34+K21</f>
        <v>0</v>
      </c>
      <c r="L36" s="24">
        <f t="shared" si="8"/>
        <v>0</v>
      </c>
      <c r="M36" s="24">
        <f t="shared" si="8"/>
        <v>0</v>
      </c>
      <c r="N36" s="24">
        <f t="shared" si="8"/>
        <v>0</v>
      </c>
      <c r="O36" s="24">
        <f t="shared" si="8"/>
        <v>0</v>
      </c>
      <c r="P36" s="24">
        <f t="shared" si="8"/>
        <v>0</v>
      </c>
      <c r="Q36" s="24">
        <f t="shared" si="8"/>
        <v>0</v>
      </c>
      <c r="R36" s="24">
        <f t="shared" si="8"/>
        <v>0</v>
      </c>
      <c r="S36" s="24">
        <f t="shared" si="8"/>
        <v>0</v>
      </c>
      <c r="T36" s="24">
        <f t="shared" si="8"/>
        <v>0</v>
      </c>
      <c r="U36" s="24">
        <f t="shared" si="8"/>
        <v>0</v>
      </c>
      <c r="V36" s="24"/>
      <c r="W36" s="24">
        <f>SUM(J36:U36)</f>
        <v>0</v>
      </c>
    </row>
  </sheetData>
  <mergeCells count="5">
    <mergeCell ref="B3:I3"/>
    <mergeCell ref="B4:I4"/>
    <mergeCell ref="B6:I6"/>
    <mergeCell ref="B21:I21"/>
    <mergeCell ref="B36:I36"/>
  </mergeCells>
  <dataValidations count="1">
    <dataValidation type="list" allowBlank="1" showInputMessage="1" showErrorMessage="1" sqref="F8:F17 F23:F32">
      <formula1>$Z$8:$Z$10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6"/>
  <sheetViews>
    <sheetView showGridLines="0" workbookViewId="0">
      <selection activeCell="Q22" sqref="Q22"/>
    </sheetView>
  </sheetViews>
  <sheetFormatPr defaultRowHeight="12" x14ac:dyDescent="0.2"/>
  <cols>
    <col min="1" max="1" width="9.140625" style="1"/>
    <col min="2" max="2" width="13.5703125" style="1" bestFit="1" customWidth="1"/>
    <col min="3" max="3" width="13.5703125" style="1" customWidth="1"/>
    <col min="4" max="4" width="17.7109375" style="1" bestFit="1" customWidth="1"/>
    <col min="5" max="5" width="14.28515625" style="1" bestFit="1" customWidth="1"/>
    <col min="6" max="6" width="18.5703125" style="1" bestFit="1" customWidth="1"/>
    <col min="7" max="7" width="9.85546875" style="1" bestFit="1" customWidth="1"/>
    <col min="8" max="8" width="8.5703125" style="1" bestFit="1" customWidth="1"/>
    <col min="9" max="9" width="14.140625" style="1" bestFit="1" customWidth="1"/>
    <col min="10" max="21" width="10.7109375" style="1" bestFit="1" customWidth="1"/>
    <col min="22" max="22" width="5.28515625" style="1" bestFit="1" customWidth="1"/>
    <col min="23" max="23" width="12.28515625" style="1" bestFit="1" customWidth="1"/>
    <col min="24" max="25" width="9.140625" style="1"/>
    <col min="26" max="26" width="12" style="1" bestFit="1" customWidth="1"/>
    <col min="27" max="16384" width="9.140625" style="1"/>
  </cols>
  <sheetData>
    <row r="2" spans="2:26" ht="36" x14ac:dyDescent="0.2">
      <c r="B2" s="6" t="s">
        <v>22</v>
      </c>
      <c r="C2" s="6" t="s">
        <v>48</v>
      </c>
      <c r="D2" s="6" t="s">
        <v>23</v>
      </c>
      <c r="E2" s="6" t="s">
        <v>18</v>
      </c>
      <c r="F2" s="15" t="s">
        <v>37</v>
      </c>
      <c r="G2" s="6" t="s">
        <v>19</v>
      </c>
      <c r="H2" s="6" t="s">
        <v>20</v>
      </c>
      <c r="I2" s="6" t="s">
        <v>21</v>
      </c>
      <c r="J2" s="7">
        <v>44197</v>
      </c>
      <c r="K2" s="7">
        <v>44228</v>
      </c>
      <c r="L2" s="7">
        <v>44256</v>
      </c>
      <c r="M2" s="7">
        <v>44287</v>
      </c>
      <c r="N2" s="7">
        <v>44317</v>
      </c>
      <c r="O2" s="7">
        <v>44348</v>
      </c>
      <c r="P2" s="7">
        <v>44378</v>
      </c>
      <c r="Q2" s="7">
        <v>44409</v>
      </c>
      <c r="R2" s="7">
        <v>44440</v>
      </c>
      <c r="S2" s="7">
        <v>44470</v>
      </c>
      <c r="T2" s="7">
        <v>44501</v>
      </c>
      <c r="U2" s="7">
        <v>44531</v>
      </c>
      <c r="V2" s="6"/>
      <c r="W2" s="6" t="s">
        <v>2</v>
      </c>
    </row>
    <row r="3" spans="2:26" x14ac:dyDescent="0.2">
      <c r="B3" s="29" t="s">
        <v>13</v>
      </c>
      <c r="C3" s="30"/>
      <c r="D3" s="30"/>
      <c r="E3" s="30"/>
      <c r="F3" s="30"/>
      <c r="G3" s="30"/>
      <c r="H3" s="30"/>
      <c r="I3" s="31"/>
      <c r="J3" s="4">
        <v>334811.85279999999</v>
      </c>
      <c r="K3" s="4">
        <v>439007.35904000001</v>
      </c>
      <c r="L3" s="4">
        <v>435435.41087999998</v>
      </c>
      <c r="M3" s="4">
        <v>398262.50858666666</v>
      </c>
      <c r="N3" s="4">
        <v>395384.1866666667</v>
      </c>
      <c r="O3" s="4">
        <v>397271.01482666668</v>
      </c>
      <c r="P3" s="4">
        <v>397271.01482666668</v>
      </c>
      <c r="Q3" s="4">
        <v>365486.34218666668</v>
      </c>
      <c r="R3" s="4">
        <v>364047.18122666667</v>
      </c>
      <c r="S3" s="4">
        <v>363823.34762666671</v>
      </c>
      <c r="T3" s="4">
        <v>361168.85930666671</v>
      </c>
      <c r="U3" s="4">
        <v>357619.1293866667</v>
      </c>
      <c r="V3" s="4"/>
      <c r="W3" s="4">
        <f>SUM(J3:U3)</f>
        <v>4609588.2073599994</v>
      </c>
    </row>
    <row r="4" spans="2:26" x14ac:dyDescent="0.2">
      <c r="B4" s="32" t="s">
        <v>14</v>
      </c>
      <c r="C4" s="32"/>
      <c r="D4" s="32"/>
      <c r="E4" s="32"/>
      <c r="F4" s="32"/>
      <c r="G4" s="32"/>
      <c r="H4" s="32"/>
      <c r="I4" s="32"/>
      <c r="J4" s="4">
        <v>134811.85279999999</v>
      </c>
      <c r="K4" s="4">
        <v>133820.35904000001</v>
      </c>
      <c r="L4" s="4">
        <v>140248.41088000001</v>
      </c>
      <c r="M4" s="4">
        <v>138137.84192000001</v>
      </c>
      <c r="N4" s="4">
        <v>135259.52000000002</v>
      </c>
      <c r="O4" s="4">
        <v>137146.34815999999</v>
      </c>
      <c r="P4" s="4">
        <v>137146.34815999999</v>
      </c>
      <c r="Q4" s="4">
        <v>105361.67551999999</v>
      </c>
      <c r="R4" s="4">
        <v>103922.51456000001</v>
      </c>
      <c r="S4" s="4">
        <v>103698.68096</v>
      </c>
      <c r="T4" s="4">
        <v>101044.19263999999</v>
      </c>
      <c r="U4" s="4">
        <v>97494.46272000001</v>
      </c>
      <c r="V4" s="4"/>
      <c r="W4" s="4">
        <f>SUM(J4:U4)</f>
        <v>1468092.2073600001</v>
      </c>
    </row>
    <row r="5" spans="2:26" x14ac:dyDescent="0.2"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6" s="25" customFormat="1" ht="15" x14ac:dyDescent="0.25">
      <c r="B6" s="33" t="s">
        <v>15</v>
      </c>
      <c r="C6" s="34"/>
      <c r="D6" s="34"/>
      <c r="E6" s="34"/>
      <c r="F6" s="34"/>
      <c r="G6" s="34"/>
      <c r="H6" s="34"/>
      <c r="I6" s="35"/>
      <c r="J6" s="24">
        <f>J4-J3</f>
        <v>-200000</v>
      </c>
      <c r="K6" s="24">
        <f t="shared" ref="K6:U6" si="0">K4-K3</f>
        <v>-305187</v>
      </c>
      <c r="L6" s="24">
        <f t="shared" si="0"/>
        <v>-295187</v>
      </c>
      <c r="M6" s="24">
        <f t="shared" si="0"/>
        <v>-260124.66666666666</v>
      </c>
      <c r="N6" s="24">
        <f t="shared" si="0"/>
        <v>-260124.66666666669</v>
      </c>
      <c r="O6" s="24">
        <f t="shared" si="0"/>
        <v>-260124.66666666669</v>
      </c>
      <c r="P6" s="24">
        <f t="shared" si="0"/>
        <v>-260124.66666666669</v>
      </c>
      <c r="Q6" s="24">
        <f t="shared" si="0"/>
        <v>-260124.66666666669</v>
      </c>
      <c r="R6" s="24">
        <f t="shared" si="0"/>
        <v>-260124.66666666666</v>
      </c>
      <c r="S6" s="24">
        <f t="shared" si="0"/>
        <v>-260124.66666666672</v>
      </c>
      <c r="T6" s="24">
        <f t="shared" si="0"/>
        <v>-260124.66666666672</v>
      </c>
      <c r="U6" s="24">
        <f t="shared" si="0"/>
        <v>-260124.66666666669</v>
      </c>
      <c r="V6" s="24"/>
      <c r="W6" s="24">
        <f>W4-W3</f>
        <v>-3141495.9999999991</v>
      </c>
    </row>
    <row r="7" spans="2:26" x14ac:dyDescent="0.2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6" ht="12.75" x14ac:dyDescent="0.2">
      <c r="B8" s="3" t="s">
        <v>3</v>
      </c>
      <c r="C8" s="21">
        <v>4000338404</v>
      </c>
      <c r="D8" s="3" t="s">
        <v>36</v>
      </c>
      <c r="E8" s="16" t="s">
        <v>66</v>
      </c>
      <c r="F8" s="3" t="s">
        <v>39</v>
      </c>
      <c r="G8" s="4">
        <v>2200000</v>
      </c>
      <c r="H8" s="11">
        <v>1</v>
      </c>
      <c r="I8" s="4">
        <v>2200000</v>
      </c>
      <c r="J8" s="4">
        <v>200000</v>
      </c>
      <c r="K8" s="4">
        <v>200000</v>
      </c>
      <c r="L8" s="4">
        <v>180000</v>
      </c>
      <c r="M8" s="4">
        <v>180000</v>
      </c>
      <c r="N8" s="4">
        <v>180000</v>
      </c>
      <c r="O8" s="4">
        <v>180000</v>
      </c>
      <c r="P8" s="4">
        <v>180000</v>
      </c>
      <c r="Q8" s="4">
        <v>180000</v>
      </c>
      <c r="R8" s="4">
        <v>180000</v>
      </c>
      <c r="S8" s="4">
        <v>180000</v>
      </c>
      <c r="T8" s="4">
        <v>180000</v>
      </c>
      <c r="U8" s="4">
        <v>180000</v>
      </c>
      <c r="V8" s="4" t="s">
        <v>74</v>
      </c>
      <c r="W8" s="4">
        <f t="shared" ref="W8:W17" si="1">SUM(J8:U8)</f>
        <v>2200000</v>
      </c>
      <c r="Z8" s="1" t="s">
        <v>38</v>
      </c>
    </row>
    <row r="9" spans="2:26" ht="12.75" x14ac:dyDescent="0.2">
      <c r="B9" s="3" t="s">
        <v>4</v>
      </c>
      <c r="C9" s="21">
        <v>4000327244</v>
      </c>
      <c r="D9" s="3" t="s">
        <v>36</v>
      </c>
      <c r="E9" s="16" t="s">
        <v>72</v>
      </c>
      <c r="F9" s="3" t="s">
        <v>39</v>
      </c>
      <c r="G9" s="4">
        <v>841495.99999999988</v>
      </c>
      <c r="H9" s="11">
        <v>0.4</v>
      </c>
      <c r="I9" s="12">
        <f t="shared" ref="I9:I17" si="2">G9*H9</f>
        <v>336598.39999999997</v>
      </c>
      <c r="J9" s="4"/>
      <c r="K9" s="4">
        <v>105187</v>
      </c>
      <c r="L9" s="4">
        <v>105187</v>
      </c>
      <c r="M9" s="4">
        <v>70124.666666666672</v>
      </c>
      <c r="N9" s="4">
        <v>70124.666666666672</v>
      </c>
      <c r="O9" s="4">
        <v>70124.666666666672</v>
      </c>
      <c r="P9" s="4">
        <v>70124.666666666672</v>
      </c>
      <c r="Q9" s="4">
        <v>70124.666666666672</v>
      </c>
      <c r="R9" s="4">
        <v>70124.666666666672</v>
      </c>
      <c r="S9" s="4">
        <v>70124.666666666672</v>
      </c>
      <c r="T9" s="4">
        <v>70124.666666666672</v>
      </c>
      <c r="U9" s="4">
        <v>70124.666666666672</v>
      </c>
      <c r="V9" s="4" t="s">
        <v>79</v>
      </c>
      <c r="W9" s="4">
        <f t="shared" si="1"/>
        <v>841495.99999999988</v>
      </c>
      <c r="Z9" s="1" t="s">
        <v>39</v>
      </c>
    </row>
    <row r="10" spans="2:26" ht="12.75" x14ac:dyDescent="0.2">
      <c r="B10" s="3" t="s">
        <v>5</v>
      </c>
      <c r="C10" s="21">
        <v>4000330488</v>
      </c>
      <c r="D10" s="3" t="s">
        <v>36</v>
      </c>
      <c r="E10" s="16" t="s">
        <v>73</v>
      </c>
      <c r="F10" s="3" t="s">
        <v>39</v>
      </c>
      <c r="G10" s="4">
        <v>100000</v>
      </c>
      <c r="H10" s="11">
        <v>1</v>
      </c>
      <c r="I10" s="12">
        <f t="shared" si="2"/>
        <v>100000</v>
      </c>
      <c r="J10" s="4"/>
      <c r="K10" s="4"/>
      <c r="L10" s="4">
        <v>10000</v>
      </c>
      <c r="M10" s="4">
        <v>10000</v>
      </c>
      <c r="N10" s="4">
        <v>10000</v>
      </c>
      <c r="O10" s="4">
        <v>10000</v>
      </c>
      <c r="P10" s="4">
        <v>10000</v>
      </c>
      <c r="Q10" s="4">
        <v>10000</v>
      </c>
      <c r="R10" s="4">
        <v>10000</v>
      </c>
      <c r="S10" s="4">
        <v>10000</v>
      </c>
      <c r="T10" s="4">
        <v>10000</v>
      </c>
      <c r="U10" s="4">
        <v>10000</v>
      </c>
      <c r="V10" s="4" t="s">
        <v>80</v>
      </c>
      <c r="W10" s="4">
        <f t="shared" si="1"/>
        <v>100000</v>
      </c>
      <c r="Z10" s="1" t="s">
        <v>40</v>
      </c>
    </row>
    <row r="11" spans="2:26" x14ac:dyDescent="0.2">
      <c r="B11" s="3" t="s">
        <v>6</v>
      </c>
      <c r="C11" s="3"/>
      <c r="D11" s="3"/>
      <c r="E11" s="3"/>
      <c r="F11" s="3"/>
      <c r="G11" s="4"/>
      <c r="H11" s="3"/>
      <c r="I11" s="12">
        <f t="shared" si="2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>
        <f t="shared" si="1"/>
        <v>0</v>
      </c>
    </row>
    <row r="12" spans="2:26" x14ac:dyDescent="0.2">
      <c r="B12" s="3" t="s">
        <v>7</v>
      </c>
      <c r="C12" s="3"/>
      <c r="D12" s="3"/>
      <c r="E12" s="3"/>
      <c r="F12" s="3"/>
      <c r="G12" s="4"/>
      <c r="H12" s="3"/>
      <c r="I12" s="12">
        <f t="shared" si="2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>
        <f t="shared" si="1"/>
        <v>0</v>
      </c>
    </row>
    <row r="13" spans="2:26" x14ac:dyDescent="0.2">
      <c r="B13" s="3" t="s">
        <v>8</v>
      </c>
      <c r="C13" s="3"/>
      <c r="D13" s="3"/>
      <c r="E13" s="3"/>
      <c r="F13" s="3"/>
      <c r="G13" s="4"/>
      <c r="H13" s="3"/>
      <c r="I13" s="12">
        <f t="shared" si="2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f t="shared" si="1"/>
        <v>0</v>
      </c>
    </row>
    <row r="14" spans="2:26" x14ac:dyDescent="0.2">
      <c r="B14" s="3" t="s">
        <v>9</v>
      </c>
      <c r="C14" s="3"/>
      <c r="D14" s="3"/>
      <c r="E14" s="3"/>
      <c r="F14" s="3"/>
      <c r="G14" s="4"/>
      <c r="H14" s="3"/>
      <c r="I14" s="12">
        <f t="shared" si="2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>
        <f t="shared" si="1"/>
        <v>0</v>
      </c>
    </row>
    <row r="15" spans="2:26" x14ac:dyDescent="0.2">
      <c r="B15" s="3" t="s">
        <v>10</v>
      </c>
      <c r="C15" s="3"/>
      <c r="D15" s="3"/>
      <c r="E15" s="3"/>
      <c r="F15" s="3"/>
      <c r="G15" s="4"/>
      <c r="H15" s="3"/>
      <c r="I15" s="12">
        <f t="shared" si="2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f t="shared" si="1"/>
        <v>0</v>
      </c>
    </row>
    <row r="16" spans="2:26" x14ac:dyDescent="0.2">
      <c r="B16" s="3" t="s">
        <v>11</v>
      </c>
      <c r="C16" s="3"/>
      <c r="D16" s="3"/>
      <c r="E16" s="3"/>
      <c r="F16" s="3"/>
      <c r="G16" s="4"/>
      <c r="H16" s="3"/>
      <c r="I16" s="12">
        <f t="shared" si="2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f t="shared" si="1"/>
        <v>0</v>
      </c>
    </row>
    <row r="17" spans="2:23" x14ac:dyDescent="0.2">
      <c r="B17" s="3" t="s">
        <v>12</v>
      </c>
      <c r="C17" s="3"/>
      <c r="D17" s="3"/>
      <c r="E17" s="3"/>
      <c r="F17" s="3"/>
      <c r="G17" s="4"/>
      <c r="H17" s="3"/>
      <c r="I17" s="12">
        <f t="shared" si="2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f t="shared" si="1"/>
        <v>0</v>
      </c>
    </row>
    <row r="18" spans="2:23" x14ac:dyDescent="0.2">
      <c r="G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s="10" customFormat="1" x14ac:dyDescent="0.2">
      <c r="B19" s="5" t="s">
        <v>16</v>
      </c>
      <c r="C19" s="5"/>
      <c r="D19" s="5"/>
      <c r="E19" s="5"/>
      <c r="F19" s="5"/>
      <c r="G19" s="4"/>
      <c r="H19" s="5"/>
      <c r="I19" s="5"/>
      <c r="J19" s="8">
        <f>SUM(J8:J17)</f>
        <v>200000</v>
      </c>
      <c r="K19" s="8">
        <f t="shared" ref="K19:U19" si="3">SUM(K8:K17)</f>
        <v>305187</v>
      </c>
      <c r="L19" s="8">
        <f t="shared" si="3"/>
        <v>295187</v>
      </c>
      <c r="M19" s="8">
        <f t="shared" si="3"/>
        <v>260124.66666666669</v>
      </c>
      <c r="N19" s="8">
        <f t="shared" si="3"/>
        <v>260124.66666666669</v>
      </c>
      <c r="O19" s="8">
        <f t="shared" si="3"/>
        <v>260124.66666666669</v>
      </c>
      <c r="P19" s="8">
        <f t="shared" si="3"/>
        <v>260124.66666666669</v>
      </c>
      <c r="Q19" s="8">
        <f t="shared" si="3"/>
        <v>260124.66666666669</v>
      </c>
      <c r="R19" s="8">
        <f t="shared" si="3"/>
        <v>260124.66666666669</v>
      </c>
      <c r="S19" s="8">
        <f t="shared" si="3"/>
        <v>260124.66666666669</v>
      </c>
      <c r="T19" s="8">
        <f t="shared" si="3"/>
        <v>260124.66666666669</v>
      </c>
      <c r="U19" s="8">
        <f t="shared" si="3"/>
        <v>260124.66666666669</v>
      </c>
      <c r="V19" s="8"/>
      <c r="W19" s="8">
        <f>SUM(J19:U19)</f>
        <v>3141495.9999999995</v>
      </c>
    </row>
    <row r="20" spans="2:23" x14ac:dyDescent="0.2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s="25" customFormat="1" ht="15" x14ac:dyDescent="0.25">
      <c r="B21" s="33" t="s">
        <v>17</v>
      </c>
      <c r="C21" s="34"/>
      <c r="D21" s="34"/>
      <c r="E21" s="34"/>
      <c r="F21" s="34"/>
      <c r="G21" s="34"/>
      <c r="H21" s="34"/>
      <c r="I21" s="35"/>
      <c r="J21" s="24">
        <f>J6+J19</f>
        <v>0</v>
      </c>
      <c r="K21" s="24">
        <f t="shared" ref="K21:U21" si="4">K6+K19</f>
        <v>0</v>
      </c>
      <c r="L21" s="24">
        <f t="shared" si="4"/>
        <v>0</v>
      </c>
      <c r="M21" s="24">
        <f t="shared" si="4"/>
        <v>0</v>
      </c>
      <c r="N21" s="24">
        <f t="shared" si="4"/>
        <v>0</v>
      </c>
      <c r="O21" s="24">
        <f t="shared" si="4"/>
        <v>0</v>
      </c>
      <c r="P21" s="24">
        <f t="shared" si="4"/>
        <v>0</v>
      </c>
      <c r="Q21" s="24">
        <f t="shared" si="4"/>
        <v>0</v>
      </c>
      <c r="R21" s="24">
        <f t="shared" si="4"/>
        <v>0</v>
      </c>
      <c r="S21" s="24">
        <f t="shared" si="4"/>
        <v>0</v>
      </c>
      <c r="T21" s="24">
        <f t="shared" si="4"/>
        <v>0</v>
      </c>
      <c r="U21" s="24">
        <f t="shared" si="4"/>
        <v>0</v>
      </c>
      <c r="V21" s="24"/>
      <c r="W21" s="24">
        <f>SUM(J21:U21)</f>
        <v>0</v>
      </c>
    </row>
    <row r="23" spans="2:23" ht="12.75" x14ac:dyDescent="0.2">
      <c r="B23" s="3" t="s">
        <v>24</v>
      </c>
      <c r="C23" s="3"/>
      <c r="D23" s="3" t="s">
        <v>36</v>
      </c>
      <c r="E23" s="16"/>
      <c r="F23" s="3"/>
      <c r="G23" s="4">
        <v>0</v>
      </c>
      <c r="H23" s="11">
        <v>0.3</v>
      </c>
      <c r="I23" s="12">
        <f>G23*H23</f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f t="shared" ref="W23:W32" si="5">SUM(J23:U23)</f>
        <v>0</v>
      </c>
    </row>
    <row r="24" spans="2:23" ht="12.75" x14ac:dyDescent="0.2">
      <c r="B24" s="3" t="s">
        <v>25</v>
      </c>
      <c r="C24" s="3"/>
      <c r="D24" s="3" t="s">
        <v>41</v>
      </c>
      <c r="E24" s="16"/>
      <c r="F24" s="3"/>
      <c r="G24" s="4">
        <v>0</v>
      </c>
      <c r="H24" s="11">
        <v>0.3</v>
      </c>
      <c r="I24" s="12">
        <f>G24*H24</f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>
        <f t="shared" si="5"/>
        <v>0</v>
      </c>
    </row>
    <row r="25" spans="2:23" ht="12.75" x14ac:dyDescent="0.2">
      <c r="B25" s="3" t="s">
        <v>26</v>
      </c>
      <c r="C25" s="3"/>
      <c r="D25" s="3"/>
      <c r="E25" s="16"/>
      <c r="F25" s="3"/>
      <c r="G25" s="4"/>
      <c r="H25" s="11"/>
      <c r="I25" s="12">
        <f t="shared" ref="I25:I32" si="6">G25*H25</f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>
        <f t="shared" si="5"/>
        <v>0</v>
      </c>
    </row>
    <row r="26" spans="2:23" ht="12.75" x14ac:dyDescent="0.2">
      <c r="B26" s="3" t="s">
        <v>27</v>
      </c>
      <c r="C26" s="3"/>
      <c r="D26" s="3"/>
      <c r="E26" s="16"/>
      <c r="F26" s="3"/>
      <c r="G26" s="4"/>
      <c r="H26" s="11"/>
      <c r="I26" s="12">
        <f t="shared" si="6"/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f t="shared" si="5"/>
        <v>0</v>
      </c>
    </row>
    <row r="27" spans="2:23" ht="12.75" x14ac:dyDescent="0.2">
      <c r="B27" s="3" t="s">
        <v>28</v>
      </c>
      <c r="C27" s="3"/>
      <c r="D27" s="3"/>
      <c r="E27" s="16"/>
      <c r="F27" s="3"/>
      <c r="G27" s="4"/>
      <c r="H27" s="11"/>
      <c r="I27" s="12">
        <f t="shared" si="6"/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f t="shared" si="5"/>
        <v>0</v>
      </c>
    </row>
    <row r="28" spans="2:23" x14ac:dyDescent="0.2">
      <c r="B28" s="3" t="s">
        <v>29</v>
      </c>
      <c r="C28" s="3"/>
      <c r="D28" s="3"/>
      <c r="E28" s="3"/>
      <c r="F28" s="3"/>
      <c r="G28" s="4"/>
      <c r="H28" s="3"/>
      <c r="I28" s="12">
        <f t="shared" si="6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>
        <f t="shared" si="5"/>
        <v>0</v>
      </c>
    </row>
    <row r="29" spans="2:23" x14ac:dyDescent="0.2">
      <c r="B29" s="3" t="s">
        <v>30</v>
      </c>
      <c r="C29" s="3"/>
      <c r="D29" s="3"/>
      <c r="E29" s="3"/>
      <c r="F29" s="3"/>
      <c r="G29" s="4"/>
      <c r="H29" s="3"/>
      <c r="I29" s="12">
        <f t="shared" si="6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>
        <f t="shared" si="5"/>
        <v>0</v>
      </c>
    </row>
    <row r="30" spans="2:23" x14ac:dyDescent="0.2">
      <c r="B30" s="3" t="s">
        <v>31</v>
      </c>
      <c r="C30" s="3"/>
      <c r="D30" s="3"/>
      <c r="E30" s="3"/>
      <c r="F30" s="3"/>
      <c r="G30" s="4"/>
      <c r="H30" s="3"/>
      <c r="I30" s="12">
        <f t="shared" si="6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>
        <f t="shared" si="5"/>
        <v>0</v>
      </c>
    </row>
    <row r="31" spans="2:23" x14ac:dyDescent="0.2">
      <c r="B31" s="3" t="s">
        <v>32</v>
      </c>
      <c r="C31" s="3"/>
      <c r="D31" s="3"/>
      <c r="E31" s="3"/>
      <c r="F31" s="3"/>
      <c r="G31" s="4"/>
      <c r="H31" s="3"/>
      <c r="I31" s="12">
        <f t="shared" si="6"/>
        <v>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f t="shared" si="5"/>
        <v>0</v>
      </c>
    </row>
    <row r="32" spans="2:23" x14ac:dyDescent="0.2">
      <c r="B32" s="3" t="s">
        <v>33</v>
      </c>
      <c r="C32" s="3"/>
      <c r="D32" s="3"/>
      <c r="E32" s="3"/>
      <c r="F32" s="3"/>
      <c r="G32" s="4"/>
      <c r="H32" s="3"/>
      <c r="I32" s="12">
        <f t="shared" si="6"/>
        <v>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>
        <f t="shared" si="5"/>
        <v>0</v>
      </c>
    </row>
    <row r="34" spans="2:23" s="10" customFormat="1" x14ac:dyDescent="0.2">
      <c r="B34" s="5" t="s">
        <v>34</v>
      </c>
      <c r="C34" s="5"/>
      <c r="D34" s="5"/>
      <c r="E34" s="5"/>
      <c r="F34" s="5"/>
      <c r="G34" s="4"/>
      <c r="H34" s="5"/>
      <c r="I34" s="5"/>
      <c r="J34" s="8">
        <f>SUM(J23:J32)</f>
        <v>0</v>
      </c>
      <c r="K34" s="8">
        <f t="shared" ref="K34:W34" si="7">SUM(K23:K32)</f>
        <v>0</v>
      </c>
      <c r="L34" s="8">
        <f t="shared" si="7"/>
        <v>0</v>
      </c>
      <c r="M34" s="8">
        <f t="shared" si="7"/>
        <v>0</v>
      </c>
      <c r="N34" s="8">
        <f t="shared" si="7"/>
        <v>0</v>
      </c>
      <c r="O34" s="8">
        <f t="shared" si="7"/>
        <v>0</v>
      </c>
      <c r="P34" s="8">
        <f t="shared" si="7"/>
        <v>0</v>
      </c>
      <c r="Q34" s="8">
        <f t="shared" si="7"/>
        <v>0</v>
      </c>
      <c r="R34" s="8">
        <f t="shared" si="7"/>
        <v>0</v>
      </c>
      <c r="S34" s="8">
        <f t="shared" si="7"/>
        <v>0</v>
      </c>
      <c r="T34" s="8">
        <f t="shared" si="7"/>
        <v>0</v>
      </c>
      <c r="U34" s="8">
        <f t="shared" si="7"/>
        <v>0</v>
      </c>
      <c r="V34" s="8">
        <f t="shared" si="7"/>
        <v>0</v>
      </c>
      <c r="W34" s="8">
        <f t="shared" si="7"/>
        <v>0</v>
      </c>
    </row>
    <row r="36" spans="2:23" s="25" customFormat="1" ht="15" x14ac:dyDescent="0.25">
      <c r="B36" s="33" t="s">
        <v>46</v>
      </c>
      <c r="C36" s="34"/>
      <c r="D36" s="34"/>
      <c r="E36" s="34"/>
      <c r="F36" s="34"/>
      <c r="G36" s="34"/>
      <c r="H36" s="34"/>
      <c r="I36" s="35"/>
      <c r="J36" s="24">
        <f>J34+J21</f>
        <v>0</v>
      </c>
      <c r="K36" s="24">
        <f t="shared" ref="K36:U36" si="8">K34+K21</f>
        <v>0</v>
      </c>
      <c r="L36" s="24">
        <f t="shared" si="8"/>
        <v>0</v>
      </c>
      <c r="M36" s="24">
        <f t="shared" si="8"/>
        <v>0</v>
      </c>
      <c r="N36" s="24">
        <f t="shared" si="8"/>
        <v>0</v>
      </c>
      <c r="O36" s="24">
        <f t="shared" si="8"/>
        <v>0</v>
      </c>
      <c r="P36" s="24">
        <f t="shared" si="8"/>
        <v>0</v>
      </c>
      <c r="Q36" s="24">
        <f t="shared" si="8"/>
        <v>0</v>
      </c>
      <c r="R36" s="24">
        <f t="shared" si="8"/>
        <v>0</v>
      </c>
      <c r="S36" s="24">
        <f t="shared" si="8"/>
        <v>0</v>
      </c>
      <c r="T36" s="24">
        <f t="shared" si="8"/>
        <v>0</v>
      </c>
      <c r="U36" s="24">
        <f t="shared" si="8"/>
        <v>0</v>
      </c>
      <c r="V36" s="24"/>
      <c r="W36" s="24">
        <f>SUM(J36:U36)</f>
        <v>0</v>
      </c>
    </row>
  </sheetData>
  <mergeCells count="5">
    <mergeCell ref="B3:I3"/>
    <mergeCell ref="B4:I4"/>
    <mergeCell ref="B6:I6"/>
    <mergeCell ref="B21:I21"/>
    <mergeCell ref="B36:I36"/>
  </mergeCells>
  <dataValidations count="1">
    <dataValidation type="list" allowBlank="1" showInputMessage="1" showErrorMessage="1" sqref="F23:F32 F8:F17">
      <formula1>$Z$8:$Z$10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6"/>
  <sheetViews>
    <sheetView showGridLines="0" workbookViewId="0">
      <selection activeCell="A3" sqref="A3"/>
    </sheetView>
  </sheetViews>
  <sheetFormatPr defaultRowHeight="12" x14ac:dyDescent="0.2"/>
  <cols>
    <col min="1" max="1" width="9.140625" style="1"/>
    <col min="2" max="2" width="13.5703125" style="1" bestFit="1" customWidth="1"/>
    <col min="3" max="3" width="13.5703125" style="1" customWidth="1"/>
    <col min="4" max="4" width="17.7109375" style="1" bestFit="1" customWidth="1"/>
    <col min="5" max="5" width="14.28515625" style="1" bestFit="1" customWidth="1"/>
    <col min="6" max="6" width="18.5703125" style="1" bestFit="1" customWidth="1"/>
    <col min="7" max="7" width="9.85546875" style="1" bestFit="1" customWidth="1"/>
    <col min="8" max="8" width="8.5703125" style="1" bestFit="1" customWidth="1"/>
    <col min="9" max="9" width="14.140625" style="1" bestFit="1" customWidth="1"/>
    <col min="10" max="21" width="9.7109375" style="1" bestFit="1" customWidth="1"/>
    <col min="22" max="22" width="5.28515625" style="1" bestFit="1" customWidth="1"/>
    <col min="23" max="23" width="11.5703125" style="1" bestFit="1" customWidth="1"/>
    <col min="24" max="25" width="9.140625" style="1"/>
    <col min="26" max="26" width="12" style="1" bestFit="1" customWidth="1"/>
    <col min="27" max="16384" width="9.140625" style="1"/>
  </cols>
  <sheetData>
    <row r="2" spans="2:26" ht="36" x14ac:dyDescent="0.2">
      <c r="B2" s="6" t="s">
        <v>22</v>
      </c>
      <c r="C2" s="6" t="s">
        <v>48</v>
      </c>
      <c r="D2" s="6" t="s">
        <v>23</v>
      </c>
      <c r="E2" s="6" t="s">
        <v>18</v>
      </c>
      <c r="F2" s="15" t="s">
        <v>37</v>
      </c>
      <c r="G2" s="6" t="s">
        <v>19</v>
      </c>
      <c r="H2" s="6" t="s">
        <v>20</v>
      </c>
      <c r="I2" s="6" t="s">
        <v>21</v>
      </c>
      <c r="J2" s="7">
        <v>44197</v>
      </c>
      <c r="K2" s="7">
        <v>44228</v>
      </c>
      <c r="L2" s="7">
        <v>44256</v>
      </c>
      <c r="M2" s="7">
        <v>44287</v>
      </c>
      <c r="N2" s="7">
        <v>44317</v>
      </c>
      <c r="O2" s="7">
        <v>44348</v>
      </c>
      <c r="P2" s="7">
        <v>44378</v>
      </c>
      <c r="Q2" s="7">
        <v>44409</v>
      </c>
      <c r="R2" s="7">
        <v>44440</v>
      </c>
      <c r="S2" s="7">
        <v>44470</v>
      </c>
      <c r="T2" s="7">
        <v>44501</v>
      </c>
      <c r="U2" s="7">
        <v>44531</v>
      </c>
      <c r="V2" s="6"/>
      <c r="W2" s="6" t="s">
        <v>2</v>
      </c>
    </row>
    <row r="3" spans="2:26" x14ac:dyDescent="0.2">
      <c r="B3" s="29" t="s">
        <v>13</v>
      </c>
      <c r="C3" s="30"/>
      <c r="D3" s="30"/>
      <c r="E3" s="30"/>
      <c r="F3" s="30"/>
      <c r="G3" s="30"/>
      <c r="H3" s="30"/>
      <c r="I3" s="31"/>
      <c r="J3" s="4">
        <v>7053.7558399999998</v>
      </c>
      <c r="K3" s="4">
        <v>6371.1376</v>
      </c>
      <c r="L3" s="4">
        <v>7053.7558399999998</v>
      </c>
      <c r="M3" s="4">
        <v>6826.2102399999994</v>
      </c>
      <c r="N3" s="4">
        <v>7053.7558399999998</v>
      </c>
      <c r="O3" s="4">
        <v>6826.2102399999994</v>
      </c>
      <c r="P3" s="4">
        <v>7053.7558399999998</v>
      </c>
      <c r="Q3" s="4">
        <v>7053.7558399999998</v>
      </c>
      <c r="R3" s="4">
        <v>6826.2102399999994</v>
      </c>
      <c r="S3" s="4">
        <v>7053.7558399999998</v>
      </c>
      <c r="T3" s="4">
        <v>6826.2102399999994</v>
      </c>
      <c r="U3" s="4">
        <v>7053.7744000000002</v>
      </c>
      <c r="V3" s="4"/>
      <c r="W3" s="4">
        <f>SUM(J3:U3)</f>
        <v>83052.287999999986</v>
      </c>
    </row>
    <row r="4" spans="2:26" x14ac:dyDescent="0.2">
      <c r="B4" s="32" t="s">
        <v>14</v>
      </c>
      <c r="C4" s="32"/>
      <c r="D4" s="32"/>
      <c r="E4" s="32"/>
      <c r="F4" s="32"/>
      <c r="G4" s="32"/>
      <c r="H4" s="32"/>
      <c r="I4" s="32"/>
      <c r="J4" s="4">
        <v>7053.7558399999998</v>
      </c>
      <c r="K4" s="4">
        <v>6371.1376</v>
      </c>
      <c r="L4" s="4">
        <v>7053.7558399999998</v>
      </c>
      <c r="M4" s="4">
        <v>6826.2102399999994</v>
      </c>
      <c r="N4" s="4">
        <v>7053.7558399999998</v>
      </c>
      <c r="O4" s="4">
        <v>6826.2102399999994</v>
      </c>
      <c r="P4" s="4">
        <v>7053.7558399999998</v>
      </c>
      <c r="Q4" s="4">
        <v>7053.7558399999998</v>
      </c>
      <c r="R4" s="4">
        <v>6826.2102399999994</v>
      </c>
      <c r="S4" s="4">
        <v>7053.7558399999998</v>
      </c>
      <c r="T4" s="4">
        <v>6826.2102399999994</v>
      </c>
      <c r="U4" s="4">
        <v>7053.7744000000002</v>
      </c>
      <c r="V4" s="4"/>
      <c r="W4" s="4">
        <f>SUM(J4:U4)</f>
        <v>83052.287999999986</v>
      </c>
    </row>
    <row r="5" spans="2:26" x14ac:dyDescent="0.2"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6" s="25" customFormat="1" ht="15" x14ac:dyDescent="0.25">
      <c r="B6" s="33" t="s">
        <v>15</v>
      </c>
      <c r="C6" s="34"/>
      <c r="D6" s="34"/>
      <c r="E6" s="34"/>
      <c r="F6" s="34"/>
      <c r="G6" s="34"/>
      <c r="H6" s="34"/>
      <c r="I6" s="35"/>
      <c r="J6" s="24">
        <f>J4-J3</f>
        <v>0</v>
      </c>
      <c r="K6" s="24">
        <f t="shared" ref="K6:U6" si="0">K4-K3</f>
        <v>0</v>
      </c>
      <c r="L6" s="24">
        <f t="shared" si="0"/>
        <v>0</v>
      </c>
      <c r="M6" s="24">
        <f t="shared" si="0"/>
        <v>0</v>
      </c>
      <c r="N6" s="24">
        <f t="shared" si="0"/>
        <v>0</v>
      </c>
      <c r="O6" s="24">
        <f t="shared" si="0"/>
        <v>0</v>
      </c>
      <c r="P6" s="24">
        <f t="shared" si="0"/>
        <v>0</v>
      </c>
      <c r="Q6" s="24">
        <f t="shared" si="0"/>
        <v>0</v>
      </c>
      <c r="R6" s="24">
        <f t="shared" si="0"/>
        <v>0</v>
      </c>
      <c r="S6" s="24">
        <f t="shared" si="0"/>
        <v>0</v>
      </c>
      <c r="T6" s="24">
        <f t="shared" si="0"/>
        <v>0</v>
      </c>
      <c r="U6" s="24">
        <f t="shared" si="0"/>
        <v>0</v>
      </c>
      <c r="V6" s="24"/>
      <c r="W6" s="24">
        <f>W4-W3</f>
        <v>0</v>
      </c>
    </row>
    <row r="7" spans="2:26" x14ac:dyDescent="0.2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6" ht="12.75" x14ac:dyDescent="0.2">
      <c r="B8" s="3" t="s">
        <v>3</v>
      </c>
      <c r="C8" s="3"/>
      <c r="D8" s="3"/>
      <c r="E8" s="16"/>
      <c r="F8" s="3"/>
      <c r="G8" s="4">
        <v>0</v>
      </c>
      <c r="H8" s="11">
        <v>1</v>
      </c>
      <c r="I8" s="12">
        <f t="shared" ref="I8:I17" si="1">G8*H8</f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>
        <f t="shared" ref="W8:W17" si="2">SUM(J8:U8)</f>
        <v>0</v>
      </c>
      <c r="Z8" s="1" t="s">
        <v>38</v>
      </c>
    </row>
    <row r="9" spans="2:26" ht="12.75" x14ac:dyDescent="0.2">
      <c r="B9" s="3" t="s">
        <v>4</v>
      </c>
      <c r="C9" s="3"/>
      <c r="D9" s="3"/>
      <c r="E9" s="16"/>
      <c r="F9" s="3"/>
      <c r="G9" s="4"/>
      <c r="H9" s="11"/>
      <c r="I9" s="12">
        <f t="shared" si="1"/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>
        <f t="shared" si="2"/>
        <v>0</v>
      </c>
      <c r="Z9" s="1" t="s">
        <v>39</v>
      </c>
    </row>
    <row r="10" spans="2:26" x14ac:dyDescent="0.2">
      <c r="B10" s="3" t="s">
        <v>5</v>
      </c>
      <c r="C10" s="3"/>
      <c r="D10" s="3"/>
      <c r="E10" s="3"/>
      <c r="F10" s="3"/>
      <c r="G10" s="4"/>
      <c r="H10" s="11"/>
      <c r="I10" s="12">
        <f t="shared" si="1"/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>
        <f t="shared" si="2"/>
        <v>0</v>
      </c>
      <c r="Z10" s="1" t="s">
        <v>40</v>
      </c>
    </row>
    <row r="11" spans="2:26" x14ac:dyDescent="0.2">
      <c r="B11" s="3" t="s">
        <v>6</v>
      </c>
      <c r="C11" s="3"/>
      <c r="D11" s="3"/>
      <c r="E11" s="3"/>
      <c r="F11" s="3"/>
      <c r="G11" s="4"/>
      <c r="H11" s="3"/>
      <c r="I11" s="12">
        <f t="shared" si="1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>
        <f t="shared" si="2"/>
        <v>0</v>
      </c>
    </row>
    <row r="12" spans="2:26" x14ac:dyDescent="0.2">
      <c r="B12" s="3" t="s">
        <v>7</v>
      </c>
      <c r="C12" s="3"/>
      <c r="D12" s="3"/>
      <c r="E12" s="3"/>
      <c r="F12" s="3"/>
      <c r="G12" s="4"/>
      <c r="H12" s="3"/>
      <c r="I12" s="12">
        <f t="shared" si="1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>
        <f t="shared" si="2"/>
        <v>0</v>
      </c>
    </row>
    <row r="13" spans="2:26" x14ac:dyDescent="0.2">
      <c r="B13" s="3" t="s">
        <v>8</v>
      </c>
      <c r="C13" s="3"/>
      <c r="D13" s="3"/>
      <c r="E13" s="3"/>
      <c r="F13" s="3"/>
      <c r="G13" s="4"/>
      <c r="H13" s="3"/>
      <c r="I13" s="12">
        <f t="shared" si="1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f t="shared" si="2"/>
        <v>0</v>
      </c>
    </row>
    <row r="14" spans="2:26" x14ac:dyDescent="0.2">
      <c r="B14" s="3" t="s">
        <v>9</v>
      </c>
      <c r="C14" s="3"/>
      <c r="D14" s="3"/>
      <c r="E14" s="3"/>
      <c r="F14" s="3"/>
      <c r="G14" s="4"/>
      <c r="H14" s="3"/>
      <c r="I14" s="12">
        <f t="shared" si="1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>
        <f t="shared" si="2"/>
        <v>0</v>
      </c>
    </row>
    <row r="15" spans="2:26" x14ac:dyDescent="0.2">
      <c r="B15" s="3" t="s">
        <v>10</v>
      </c>
      <c r="C15" s="3"/>
      <c r="D15" s="3"/>
      <c r="E15" s="3"/>
      <c r="F15" s="3"/>
      <c r="G15" s="4"/>
      <c r="H15" s="3"/>
      <c r="I15" s="12">
        <f t="shared" si="1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f t="shared" si="2"/>
        <v>0</v>
      </c>
    </row>
    <row r="16" spans="2:26" x14ac:dyDescent="0.2">
      <c r="B16" s="3" t="s">
        <v>11</v>
      </c>
      <c r="C16" s="3"/>
      <c r="D16" s="3"/>
      <c r="E16" s="3"/>
      <c r="F16" s="3"/>
      <c r="G16" s="4"/>
      <c r="H16" s="3"/>
      <c r="I16" s="12">
        <f t="shared" si="1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f t="shared" si="2"/>
        <v>0</v>
      </c>
    </row>
    <row r="17" spans="2:23" x14ac:dyDescent="0.2">
      <c r="B17" s="3" t="s">
        <v>12</v>
      </c>
      <c r="C17" s="3"/>
      <c r="D17" s="3"/>
      <c r="E17" s="3"/>
      <c r="F17" s="3"/>
      <c r="G17" s="4"/>
      <c r="H17" s="3"/>
      <c r="I17" s="12">
        <f t="shared" si="1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f t="shared" si="2"/>
        <v>0</v>
      </c>
    </row>
    <row r="18" spans="2:23" x14ac:dyDescent="0.2">
      <c r="G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s="10" customFormat="1" x14ac:dyDescent="0.2">
      <c r="B19" s="5" t="s">
        <v>16</v>
      </c>
      <c r="C19" s="5"/>
      <c r="D19" s="5"/>
      <c r="E19" s="5"/>
      <c r="F19" s="5"/>
      <c r="G19" s="4"/>
      <c r="H19" s="5"/>
      <c r="I19" s="5"/>
      <c r="J19" s="8">
        <f>SUM(J8:J17)</f>
        <v>0</v>
      </c>
      <c r="K19" s="8">
        <f t="shared" ref="K19:U19" si="3">SUM(K8:K17)</f>
        <v>0</v>
      </c>
      <c r="L19" s="8">
        <f t="shared" si="3"/>
        <v>0</v>
      </c>
      <c r="M19" s="8">
        <f t="shared" si="3"/>
        <v>0</v>
      </c>
      <c r="N19" s="8">
        <f t="shared" si="3"/>
        <v>0</v>
      </c>
      <c r="O19" s="8">
        <f t="shared" si="3"/>
        <v>0</v>
      </c>
      <c r="P19" s="8">
        <f t="shared" si="3"/>
        <v>0</v>
      </c>
      <c r="Q19" s="8">
        <f t="shared" si="3"/>
        <v>0</v>
      </c>
      <c r="R19" s="8">
        <f t="shared" si="3"/>
        <v>0</v>
      </c>
      <c r="S19" s="8">
        <f t="shared" si="3"/>
        <v>0</v>
      </c>
      <c r="T19" s="8">
        <f t="shared" si="3"/>
        <v>0</v>
      </c>
      <c r="U19" s="8">
        <f t="shared" si="3"/>
        <v>0</v>
      </c>
      <c r="V19" s="8"/>
      <c r="W19" s="8">
        <f>SUM(J19:U19)</f>
        <v>0</v>
      </c>
    </row>
    <row r="20" spans="2:23" x14ac:dyDescent="0.2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s="25" customFormat="1" ht="15" x14ac:dyDescent="0.25">
      <c r="B21" s="36" t="s">
        <v>17</v>
      </c>
      <c r="C21" s="37"/>
      <c r="D21" s="37"/>
      <c r="E21" s="37"/>
      <c r="F21" s="37"/>
      <c r="G21" s="37"/>
      <c r="H21" s="37"/>
      <c r="I21" s="38"/>
      <c r="J21" s="23">
        <f>J6+J19</f>
        <v>0</v>
      </c>
      <c r="K21" s="23">
        <f t="shared" ref="K21:U21" si="4">K6+K19</f>
        <v>0</v>
      </c>
      <c r="L21" s="23">
        <f t="shared" si="4"/>
        <v>0</v>
      </c>
      <c r="M21" s="23">
        <f t="shared" si="4"/>
        <v>0</v>
      </c>
      <c r="N21" s="23">
        <f t="shared" si="4"/>
        <v>0</v>
      </c>
      <c r="O21" s="23">
        <f t="shared" si="4"/>
        <v>0</v>
      </c>
      <c r="P21" s="23">
        <f t="shared" si="4"/>
        <v>0</v>
      </c>
      <c r="Q21" s="23">
        <f t="shared" si="4"/>
        <v>0</v>
      </c>
      <c r="R21" s="23">
        <f t="shared" si="4"/>
        <v>0</v>
      </c>
      <c r="S21" s="23">
        <f t="shared" si="4"/>
        <v>0</v>
      </c>
      <c r="T21" s="23">
        <f t="shared" si="4"/>
        <v>0</v>
      </c>
      <c r="U21" s="23">
        <f t="shared" si="4"/>
        <v>0</v>
      </c>
      <c r="V21" s="23"/>
      <c r="W21" s="23">
        <f>SUM(J21:U21)</f>
        <v>0</v>
      </c>
    </row>
    <row r="23" spans="2:23" ht="12.75" x14ac:dyDescent="0.2">
      <c r="B23" s="3" t="s">
        <v>24</v>
      </c>
      <c r="C23" s="3"/>
      <c r="D23" s="3" t="s">
        <v>36</v>
      </c>
      <c r="E23" s="16"/>
      <c r="F23" s="3"/>
      <c r="G23" s="4">
        <v>0</v>
      </c>
      <c r="H23" s="11">
        <v>0.3</v>
      </c>
      <c r="I23" s="12">
        <f>G23*H23</f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f t="shared" ref="W23:W32" si="5">SUM(J23:U23)</f>
        <v>0</v>
      </c>
    </row>
    <row r="24" spans="2:23" ht="12.75" x14ac:dyDescent="0.2">
      <c r="B24" s="3" t="s">
        <v>25</v>
      </c>
      <c r="C24" s="3"/>
      <c r="D24" s="3" t="s">
        <v>41</v>
      </c>
      <c r="E24" s="16"/>
      <c r="F24" s="3"/>
      <c r="G24" s="4">
        <v>0</v>
      </c>
      <c r="H24" s="11">
        <v>0.3</v>
      </c>
      <c r="I24" s="12">
        <f>G24*H24</f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>
        <f t="shared" si="5"/>
        <v>0</v>
      </c>
    </row>
    <row r="25" spans="2:23" ht="12.75" x14ac:dyDescent="0.2">
      <c r="B25" s="3" t="s">
        <v>26</v>
      </c>
      <c r="C25" s="3"/>
      <c r="D25" s="3"/>
      <c r="E25" s="16"/>
      <c r="F25" s="3"/>
      <c r="G25" s="4"/>
      <c r="H25" s="11"/>
      <c r="I25" s="12">
        <f t="shared" ref="I25:I32" si="6">G25*H25</f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>
        <f t="shared" si="5"/>
        <v>0</v>
      </c>
    </row>
    <row r="26" spans="2:23" ht="12.75" x14ac:dyDescent="0.2">
      <c r="B26" s="3" t="s">
        <v>27</v>
      </c>
      <c r="C26" s="3"/>
      <c r="D26" s="3"/>
      <c r="E26" s="16"/>
      <c r="F26" s="3"/>
      <c r="G26" s="4"/>
      <c r="H26" s="11"/>
      <c r="I26" s="12">
        <f t="shared" si="6"/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f t="shared" si="5"/>
        <v>0</v>
      </c>
    </row>
    <row r="27" spans="2:23" ht="12.75" x14ac:dyDescent="0.2">
      <c r="B27" s="3" t="s">
        <v>28</v>
      </c>
      <c r="C27" s="3"/>
      <c r="D27" s="3"/>
      <c r="E27" s="16"/>
      <c r="F27" s="3"/>
      <c r="G27" s="4"/>
      <c r="H27" s="11"/>
      <c r="I27" s="12">
        <f t="shared" si="6"/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f t="shared" si="5"/>
        <v>0</v>
      </c>
    </row>
    <row r="28" spans="2:23" x14ac:dyDescent="0.2">
      <c r="B28" s="3" t="s">
        <v>29</v>
      </c>
      <c r="C28" s="3"/>
      <c r="D28" s="3"/>
      <c r="E28" s="3"/>
      <c r="F28" s="3"/>
      <c r="G28" s="4"/>
      <c r="H28" s="3"/>
      <c r="I28" s="12">
        <f t="shared" si="6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>
        <f t="shared" si="5"/>
        <v>0</v>
      </c>
    </row>
    <row r="29" spans="2:23" x14ac:dyDescent="0.2">
      <c r="B29" s="3" t="s">
        <v>30</v>
      </c>
      <c r="C29" s="3"/>
      <c r="D29" s="3"/>
      <c r="E29" s="3"/>
      <c r="F29" s="3"/>
      <c r="G29" s="4"/>
      <c r="H29" s="3"/>
      <c r="I29" s="12">
        <f t="shared" si="6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>
        <f t="shared" si="5"/>
        <v>0</v>
      </c>
    </row>
    <row r="30" spans="2:23" x14ac:dyDescent="0.2">
      <c r="B30" s="3" t="s">
        <v>31</v>
      </c>
      <c r="C30" s="3"/>
      <c r="D30" s="3"/>
      <c r="E30" s="3"/>
      <c r="F30" s="3"/>
      <c r="G30" s="4"/>
      <c r="H30" s="3"/>
      <c r="I30" s="12">
        <f t="shared" si="6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>
        <f t="shared" si="5"/>
        <v>0</v>
      </c>
    </row>
    <row r="31" spans="2:23" x14ac:dyDescent="0.2">
      <c r="B31" s="3" t="s">
        <v>32</v>
      </c>
      <c r="C31" s="3"/>
      <c r="D31" s="3"/>
      <c r="E31" s="3"/>
      <c r="F31" s="3"/>
      <c r="G31" s="4"/>
      <c r="H31" s="3"/>
      <c r="I31" s="12">
        <f t="shared" si="6"/>
        <v>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f t="shared" si="5"/>
        <v>0</v>
      </c>
    </row>
    <row r="32" spans="2:23" x14ac:dyDescent="0.2">
      <c r="B32" s="3" t="s">
        <v>33</v>
      </c>
      <c r="C32" s="3"/>
      <c r="D32" s="3"/>
      <c r="E32" s="3"/>
      <c r="F32" s="3"/>
      <c r="G32" s="4"/>
      <c r="H32" s="3"/>
      <c r="I32" s="12">
        <f t="shared" si="6"/>
        <v>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>
        <f t="shared" si="5"/>
        <v>0</v>
      </c>
    </row>
    <row r="34" spans="2:23" s="10" customFormat="1" x14ac:dyDescent="0.2">
      <c r="B34" s="5" t="s">
        <v>34</v>
      </c>
      <c r="C34" s="5"/>
      <c r="D34" s="5"/>
      <c r="E34" s="5"/>
      <c r="F34" s="5"/>
      <c r="G34" s="4"/>
      <c r="H34" s="5"/>
      <c r="I34" s="5"/>
      <c r="J34" s="8">
        <f>SUM(J23:J32)</f>
        <v>0</v>
      </c>
      <c r="K34" s="8">
        <f t="shared" ref="K34:W34" si="7">SUM(K23:K32)</f>
        <v>0</v>
      </c>
      <c r="L34" s="8">
        <f t="shared" si="7"/>
        <v>0</v>
      </c>
      <c r="M34" s="8">
        <f t="shared" si="7"/>
        <v>0</v>
      </c>
      <c r="N34" s="8">
        <f t="shared" si="7"/>
        <v>0</v>
      </c>
      <c r="O34" s="8">
        <f t="shared" si="7"/>
        <v>0</v>
      </c>
      <c r="P34" s="8">
        <f t="shared" si="7"/>
        <v>0</v>
      </c>
      <c r="Q34" s="8">
        <f t="shared" si="7"/>
        <v>0</v>
      </c>
      <c r="R34" s="8">
        <f t="shared" si="7"/>
        <v>0</v>
      </c>
      <c r="S34" s="8">
        <f t="shared" si="7"/>
        <v>0</v>
      </c>
      <c r="T34" s="8">
        <f t="shared" si="7"/>
        <v>0</v>
      </c>
      <c r="U34" s="8">
        <f t="shared" si="7"/>
        <v>0</v>
      </c>
      <c r="V34" s="8">
        <f t="shared" si="7"/>
        <v>0</v>
      </c>
      <c r="W34" s="8">
        <f t="shared" si="7"/>
        <v>0</v>
      </c>
    </row>
    <row r="36" spans="2:23" s="25" customFormat="1" ht="15" x14ac:dyDescent="0.25">
      <c r="B36" s="36" t="s">
        <v>46</v>
      </c>
      <c r="C36" s="37"/>
      <c r="D36" s="37"/>
      <c r="E36" s="37"/>
      <c r="F36" s="37"/>
      <c r="G36" s="37"/>
      <c r="H36" s="37"/>
      <c r="I36" s="38"/>
      <c r="J36" s="23">
        <f>J34+J21</f>
        <v>0</v>
      </c>
      <c r="K36" s="23">
        <f t="shared" ref="K36:U36" si="8">K34+K21</f>
        <v>0</v>
      </c>
      <c r="L36" s="23">
        <f t="shared" si="8"/>
        <v>0</v>
      </c>
      <c r="M36" s="23">
        <f t="shared" si="8"/>
        <v>0</v>
      </c>
      <c r="N36" s="23">
        <f t="shared" si="8"/>
        <v>0</v>
      </c>
      <c r="O36" s="23">
        <f t="shared" si="8"/>
        <v>0</v>
      </c>
      <c r="P36" s="23">
        <f t="shared" si="8"/>
        <v>0</v>
      </c>
      <c r="Q36" s="23">
        <f t="shared" si="8"/>
        <v>0</v>
      </c>
      <c r="R36" s="23">
        <f t="shared" si="8"/>
        <v>0</v>
      </c>
      <c r="S36" s="23">
        <f t="shared" si="8"/>
        <v>0</v>
      </c>
      <c r="T36" s="23">
        <f t="shared" si="8"/>
        <v>0</v>
      </c>
      <c r="U36" s="23">
        <f t="shared" si="8"/>
        <v>0</v>
      </c>
      <c r="V36" s="23"/>
      <c r="W36" s="23">
        <f>SUM(J36:U36)</f>
        <v>0</v>
      </c>
    </row>
  </sheetData>
  <mergeCells count="5">
    <mergeCell ref="B3:I3"/>
    <mergeCell ref="B4:I4"/>
    <mergeCell ref="B6:I6"/>
    <mergeCell ref="B21:I21"/>
    <mergeCell ref="B36:I36"/>
  </mergeCells>
  <dataValidations count="1">
    <dataValidation type="list" allowBlank="1" showInputMessage="1" showErrorMessage="1" sqref="F23:F32 F8:F17">
      <formula1>$Z$8:$Z$10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6"/>
  <sheetViews>
    <sheetView showGridLines="0" workbookViewId="0">
      <selection activeCell="H24" sqref="H24"/>
    </sheetView>
  </sheetViews>
  <sheetFormatPr defaultRowHeight="12" x14ac:dyDescent="0.2"/>
  <cols>
    <col min="1" max="1" width="9.140625" style="1"/>
    <col min="2" max="2" width="13.5703125" style="1" bestFit="1" customWidth="1"/>
    <col min="3" max="3" width="13.5703125" style="1" customWidth="1"/>
    <col min="4" max="4" width="15.5703125" style="1" customWidth="1"/>
    <col min="5" max="5" width="14.28515625" style="1" bestFit="1" customWidth="1"/>
    <col min="6" max="6" width="18.5703125" style="1" bestFit="1" customWidth="1"/>
    <col min="7" max="7" width="9.85546875" style="1" bestFit="1" customWidth="1"/>
    <col min="8" max="8" width="8.5703125" style="1" bestFit="1" customWidth="1"/>
    <col min="9" max="9" width="14.140625" style="1" bestFit="1" customWidth="1"/>
    <col min="10" max="10" width="9.7109375" style="1" bestFit="1" customWidth="1"/>
    <col min="11" max="21" width="10.7109375" style="1" bestFit="1" customWidth="1"/>
    <col min="22" max="22" width="5.28515625" style="1" bestFit="1" customWidth="1"/>
    <col min="23" max="23" width="12.28515625" style="1" bestFit="1" customWidth="1"/>
    <col min="24" max="25" width="9.140625" style="1"/>
    <col min="26" max="26" width="12" style="1" bestFit="1" customWidth="1"/>
    <col min="27" max="16384" width="9.140625" style="1"/>
  </cols>
  <sheetData>
    <row r="2" spans="2:26" ht="36" x14ac:dyDescent="0.2">
      <c r="B2" s="6" t="s">
        <v>22</v>
      </c>
      <c r="C2" s="6" t="s">
        <v>48</v>
      </c>
      <c r="D2" s="6" t="s">
        <v>23</v>
      </c>
      <c r="E2" s="6" t="s">
        <v>18</v>
      </c>
      <c r="F2" s="15" t="s">
        <v>37</v>
      </c>
      <c r="G2" s="6" t="s">
        <v>19</v>
      </c>
      <c r="H2" s="6" t="s">
        <v>20</v>
      </c>
      <c r="I2" s="6" t="s">
        <v>21</v>
      </c>
      <c r="J2" s="7">
        <v>44197</v>
      </c>
      <c r="K2" s="7">
        <v>44228</v>
      </c>
      <c r="L2" s="7">
        <v>44256</v>
      </c>
      <c r="M2" s="7">
        <v>44287</v>
      </c>
      <c r="N2" s="7">
        <v>44317</v>
      </c>
      <c r="O2" s="7">
        <v>44348</v>
      </c>
      <c r="P2" s="7">
        <v>44378</v>
      </c>
      <c r="Q2" s="7">
        <v>44409</v>
      </c>
      <c r="R2" s="7">
        <v>44440</v>
      </c>
      <c r="S2" s="7">
        <v>44470</v>
      </c>
      <c r="T2" s="7">
        <v>44501</v>
      </c>
      <c r="U2" s="7">
        <v>44531</v>
      </c>
      <c r="V2" s="6"/>
      <c r="W2" s="6" t="s">
        <v>2</v>
      </c>
    </row>
    <row r="3" spans="2:26" x14ac:dyDescent="0.2">
      <c r="B3" s="29" t="s">
        <v>13</v>
      </c>
      <c r="C3" s="30"/>
      <c r="D3" s="30"/>
      <c r="E3" s="30"/>
      <c r="F3" s="30"/>
      <c r="G3" s="30"/>
      <c r="H3" s="30"/>
      <c r="I3" s="31"/>
      <c r="J3" s="19">
        <v>394913.83039999998</v>
      </c>
      <c r="K3" s="19">
        <v>441867.01439999999</v>
      </c>
      <c r="L3" s="19">
        <v>445886.83199999999</v>
      </c>
      <c r="M3" s="19">
        <v>457935.32381972147</v>
      </c>
      <c r="N3" s="19">
        <v>442694.15261972148</v>
      </c>
      <c r="O3" s="19">
        <v>412097.85181972152</v>
      </c>
      <c r="P3" s="19">
        <v>422491.51261972147</v>
      </c>
      <c r="Q3" s="19">
        <v>422152.99101972149</v>
      </c>
      <c r="R3" s="19">
        <v>397505.65021972149</v>
      </c>
      <c r="S3" s="19">
        <v>415584.57501972152</v>
      </c>
      <c r="T3" s="19">
        <v>393768.93021972151</v>
      </c>
      <c r="U3" s="19">
        <v>393172.78301972151</v>
      </c>
      <c r="V3" s="4"/>
      <c r="W3" s="4">
        <f>SUM(J3:U3)</f>
        <v>5040071.4471774939</v>
      </c>
    </row>
    <row r="4" spans="2:26" x14ac:dyDescent="0.2">
      <c r="B4" s="32" t="s">
        <v>14</v>
      </c>
      <c r="C4" s="32"/>
      <c r="D4" s="32"/>
      <c r="E4" s="32"/>
      <c r="F4" s="32"/>
      <c r="G4" s="32"/>
      <c r="H4" s="32"/>
      <c r="I4" s="32"/>
      <c r="J4" s="4">
        <v>374913.83039999998</v>
      </c>
      <c r="K4" s="4">
        <v>327210.47039999999</v>
      </c>
      <c r="L4" s="4">
        <v>327341.5968</v>
      </c>
      <c r="M4" s="4">
        <v>147405.3664</v>
      </c>
      <c r="N4" s="4">
        <v>112164.1952</v>
      </c>
      <c r="O4" s="4">
        <v>81567.894400000005</v>
      </c>
      <c r="P4" s="4">
        <v>77251.116800000003</v>
      </c>
      <c r="Q4" s="4">
        <v>77912.595199999996</v>
      </c>
      <c r="R4" s="4">
        <v>65265.254400000005</v>
      </c>
      <c r="S4" s="4">
        <v>83344.179199999999</v>
      </c>
      <c r="T4" s="4">
        <v>51528.534400000004</v>
      </c>
      <c r="U4" s="4">
        <v>50932.387199999997</v>
      </c>
      <c r="V4" s="4"/>
      <c r="W4" s="4">
        <f>SUM(J4:U4)</f>
        <v>1776837.4208</v>
      </c>
    </row>
    <row r="5" spans="2:26" x14ac:dyDescent="0.2"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6" s="25" customFormat="1" ht="15" x14ac:dyDescent="0.25">
      <c r="B6" s="33" t="s">
        <v>15</v>
      </c>
      <c r="C6" s="34"/>
      <c r="D6" s="34"/>
      <c r="E6" s="34"/>
      <c r="F6" s="34"/>
      <c r="G6" s="34"/>
      <c r="H6" s="34"/>
      <c r="I6" s="35"/>
      <c r="J6" s="24">
        <f>J4-J3</f>
        <v>-20000</v>
      </c>
      <c r="K6" s="24">
        <f t="shared" ref="K6:U6" si="0">K4-K3</f>
        <v>-114656.54399999999</v>
      </c>
      <c r="L6" s="24">
        <f t="shared" si="0"/>
        <v>-118545.2352</v>
      </c>
      <c r="M6" s="24">
        <f t="shared" si="0"/>
        <v>-310529.95741972147</v>
      </c>
      <c r="N6" s="24">
        <f t="shared" si="0"/>
        <v>-330529.95741972147</v>
      </c>
      <c r="O6" s="24">
        <f t="shared" si="0"/>
        <v>-330529.95741972153</v>
      </c>
      <c r="P6" s="24">
        <f t="shared" si="0"/>
        <v>-345240.39581972145</v>
      </c>
      <c r="Q6" s="24">
        <f t="shared" si="0"/>
        <v>-344240.39581972151</v>
      </c>
      <c r="R6" s="24">
        <f t="shared" si="0"/>
        <v>-332240.39581972151</v>
      </c>
      <c r="S6" s="24">
        <f t="shared" si="0"/>
        <v>-332240.39581972151</v>
      </c>
      <c r="T6" s="24">
        <f t="shared" si="0"/>
        <v>-342240.39581972151</v>
      </c>
      <c r="U6" s="24">
        <f t="shared" si="0"/>
        <v>-342240.39581972151</v>
      </c>
      <c r="V6" s="24"/>
      <c r="W6" s="24">
        <f>W4-W3</f>
        <v>-3263234.026377494</v>
      </c>
    </row>
    <row r="7" spans="2:26" x14ac:dyDescent="0.2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6" ht="12.75" x14ac:dyDescent="0.2">
      <c r="B8" s="3" t="s">
        <v>3</v>
      </c>
      <c r="C8" s="3"/>
      <c r="D8" s="3" t="s">
        <v>36</v>
      </c>
      <c r="E8" s="16" t="s">
        <v>49</v>
      </c>
      <c r="F8" s="3" t="s">
        <v>39</v>
      </c>
      <c r="G8" s="4">
        <v>114000</v>
      </c>
      <c r="H8" s="11">
        <v>1</v>
      </c>
      <c r="I8" s="12">
        <f>G8*H8</f>
        <v>114000</v>
      </c>
      <c r="J8" s="4">
        <v>0</v>
      </c>
      <c r="K8" s="4">
        <v>38000</v>
      </c>
      <c r="L8" s="4">
        <v>38000</v>
      </c>
      <c r="M8" s="4">
        <v>38000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/>
      <c r="W8" s="4">
        <f t="shared" ref="W8:W17" si="1">SUM(J8:U8)</f>
        <v>114000</v>
      </c>
      <c r="Z8" s="1" t="s">
        <v>38</v>
      </c>
    </row>
    <row r="9" spans="2:26" ht="12.75" x14ac:dyDescent="0.2">
      <c r="B9" s="3" t="s">
        <v>4</v>
      </c>
      <c r="C9" s="3"/>
      <c r="D9" s="3" t="s">
        <v>36</v>
      </c>
      <c r="E9" s="16" t="s">
        <v>50</v>
      </c>
      <c r="F9" s="3" t="s">
        <v>39</v>
      </c>
      <c r="G9" s="4">
        <v>39939</v>
      </c>
      <c r="H9" s="11">
        <v>1</v>
      </c>
      <c r="I9" s="12">
        <f t="shared" ref="I9:I17" si="2">G9*H9</f>
        <v>39939</v>
      </c>
      <c r="J9" s="4">
        <v>0</v>
      </c>
      <c r="K9" s="4">
        <v>6656.5440000000008</v>
      </c>
      <c r="L9" s="4">
        <v>6656.5440000000008</v>
      </c>
      <c r="M9" s="4">
        <v>6656.5440000000008</v>
      </c>
      <c r="N9" s="4">
        <v>6656.5440000000008</v>
      </c>
      <c r="O9" s="4">
        <v>6656.5440000000008</v>
      </c>
      <c r="P9" s="4">
        <v>6656.5440000000008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/>
      <c r="W9" s="4">
        <f t="shared" si="1"/>
        <v>39939.264000000003</v>
      </c>
      <c r="Z9" s="1" t="s">
        <v>39</v>
      </c>
    </row>
    <row r="10" spans="2:26" x14ac:dyDescent="0.2">
      <c r="B10" s="3" t="s">
        <v>5</v>
      </c>
      <c r="C10" s="3"/>
      <c r="D10" s="3" t="s">
        <v>36</v>
      </c>
      <c r="E10" s="3" t="s">
        <v>51</v>
      </c>
      <c r="F10" s="3" t="s">
        <v>40</v>
      </c>
      <c r="G10" s="4">
        <v>205000</v>
      </c>
      <c r="H10" s="11">
        <v>1</v>
      </c>
      <c r="I10" s="12">
        <f t="shared" si="2"/>
        <v>205000</v>
      </c>
      <c r="J10" s="4">
        <v>20000</v>
      </c>
      <c r="K10" s="4">
        <v>30000</v>
      </c>
      <c r="L10" s="4">
        <v>30000</v>
      </c>
      <c r="M10" s="4">
        <v>30000</v>
      </c>
      <c r="N10" s="4">
        <v>30000</v>
      </c>
      <c r="O10" s="4">
        <v>30000</v>
      </c>
      <c r="P10" s="4">
        <v>23000</v>
      </c>
      <c r="Q10" s="4">
        <v>12000</v>
      </c>
      <c r="R10" s="4">
        <v>0</v>
      </c>
      <c r="S10" s="4">
        <v>0</v>
      </c>
      <c r="T10" s="4">
        <v>0</v>
      </c>
      <c r="U10" s="4">
        <v>0</v>
      </c>
      <c r="V10" s="4"/>
      <c r="W10" s="4">
        <f t="shared" si="1"/>
        <v>205000</v>
      </c>
      <c r="Z10" s="1" t="s">
        <v>40</v>
      </c>
    </row>
    <row r="11" spans="2:26" x14ac:dyDescent="0.2">
      <c r="B11" s="3" t="s">
        <v>6</v>
      </c>
      <c r="C11" s="3"/>
      <c r="D11" s="3"/>
      <c r="E11" s="3"/>
      <c r="F11" s="3"/>
      <c r="G11" s="4"/>
      <c r="H11" s="3"/>
      <c r="I11" s="12">
        <f t="shared" si="2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>
        <f t="shared" si="1"/>
        <v>0</v>
      </c>
    </row>
    <row r="12" spans="2:26" x14ac:dyDescent="0.2">
      <c r="B12" s="3" t="s">
        <v>7</v>
      </c>
      <c r="C12" s="3"/>
      <c r="D12" s="3"/>
      <c r="E12" s="3"/>
      <c r="F12" s="3"/>
      <c r="G12" s="4"/>
      <c r="H12" s="3"/>
      <c r="I12" s="12">
        <f t="shared" si="2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>
        <f t="shared" si="1"/>
        <v>0</v>
      </c>
    </row>
    <row r="13" spans="2:26" x14ac:dyDescent="0.2">
      <c r="B13" s="3" t="s">
        <v>8</v>
      </c>
      <c r="C13" s="3"/>
      <c r="D13" s="3"/>
      <c r="E13" s="3"/>
      <c r="F13" s="3"/>
      <c r="G13" s="4"/>
      <c r="H13" s="3"/>
      <c r="I13" s="12">
        <f t="shared" si="2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f t="shared" si="1"/>
        <v>0</v>
      </c>
    </row>
    <row r="14" spans="2:26" x14ac:dyDescent="0.2">
      <c r="B14" s="3" t="s">
        <v>9</v>
      </c>
      <c r="C14" s="3"/>
      <c r="D14" s="3"/>
      <c r="E14" s="3"/>
      <c r="F14" s="3"/>
      <c r="G14" s="4"/>
      <c r="H14" s="3"/>
      <c r="I14" s="12">
        <f t="shared" si="2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>
        <f t="shared" si="1"/>
        <v>0</v>
      </c>
    </row>
    <row r="15" spans="2:26" x14ac:dyDescent="0.2">
      <c r="B15" s="3" t="s">
        <v>10</v>
      </c>
      <c r="C15" s="3"/>
      <c r="D15" s="3"/>
      <c r="E15" s="3"/>
      <c r="F15" s="3"/>
      <c r="G15" s="4"/>
      <c r="H15" s="3"/>
      <c r="I15" s="12">
        <f t="shared" si="2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f t="shared" si="1"/>
        <v>0</v>
      </c>
    </row>
    <row r="16" spans="2:26" x14ac:dyDescent="0.2">
      <c r="B16" s="3" t="s">
        <v>11</v>
      </c>
      <c r="C16" s="3"/>
      <c r="D16" s="3"/>
      <c r="E16" s="3"/>
      <c r="F16" s="3"/>
      <c r="G16" s="4"/>
      <c r="H16" s="3"/>
      <c r="I16" s="12">
        <f t="shared" si="2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f t="shared" si="1"/>
        <v>0</v>
      </c>
    </row>
    <row r="17" spans="2:23" x14ac:dyDescent="0.2">
      <c r="B17" s="3" t="s">
        <v>12</v>
      </c>
      <c r="C17" s="3"/>
      <c r="D17" s="3"/>
      <c r="E17" s="3"/>
      <c r="F17" s="3"/>
      <c r="G17" s="4"/>
      <c r="H17" s="3"/>
      <c r="I17" s="12">
        <f t="shared" si="2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f t="shared" si="1"/>
        <v>0</v>
      </c>
    </row>
    <row r="18" spans="2:23" x14ac:dyDescent="0.2">
      <c r="G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s="10" customFormat="1" x14ac:dyDescent="0.2">
      <c r="B19" s="5" t="s">
        <v>16</v>
      </c>
      <c r="C19" s="5"/>
      <c r="D19" s="5"/>
      <c r="E19" s="5"/>
      <c r="F19" s="5"/>
      <c r="G19" s="4"/>
      <c r="H19" s="5"/>
      <c r="I19" s="5"/>
      <c r="J19" s="8">
        <f>SUM(J8:J17)</f>
        <v>20000</v>
      </c>
      <c r="K19" s="8">
        <f t="shared" ref="K19:U19" si="3">SUM(K8:K17)</f>
        <v>74656.543999999994</v>
      </c>
      <c r="L19" s="8">
        <f t="shared" si="3"/>
        <v>74656.543999999994</v>
      </c>
      <c r="M19" s="8">
        <f t="shared" si="3"/>
        <v>74656.543999999994</v>
      </c>
      <c r="N19" s="8">
        <f t="shared" si="3"/>
        <v>36656.544000000002</v>
      </c>
      <c r="O19" s="8">
        <f t="shared" si="3"/>
        <v>36656.544000000002</v>
      </c>
      <c r="P19" s="8">
        <f t="shared" si="3"/>
        <v>29656.544000000002</v>
      </c>
      <c r="Q19" s="8">
        <f t="shared" si="3"/>
        <v>12000</v>
      </c>
      <c r="R19" s="8">
        <f t="shared" si="3"/>
        <v>0</v>
      </c>
      <c r="S19" s="8">
        <f t="shared" si="3"/>
        <v>0</v>
      </c>
      <c r="T19" s="8">
        <f t="shared" si="3"/>
        <v>0</v>
      </c>
      <c r="U19" s="8">
        <f t="shared" si="3"/>
        <v>0</v>
      </c>
      <c r="V19" s="8"/>
      <c r="W19" s="8">
        <f>SUM(J19:U19)</f>
        <v>358939.26399999997</v>
      </c>
    </row>
    <row r="20" spans="2:23" x14ac:dyDescent="0.2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s="25" customFormat="1" ht="15" x14ac:dyDescent="0.25">
      <c r="B21" s="36" t="s">
        <v>17</v>
      </c>
      <c r="C21" s="37"/>
      <c r="D21" s="37"/>
      <c r="E21" s="37"/>
      <c r="F21" s="37"/>
      <c r="G21" s="37"/>
      <c r="H21" s="37"/>
      <c r="I21" s="38"/>
      <c r="J21" s="23">
        <f>J6+J19</f>
        <v>0</v>
      </c>
      <c r="K21" s="23">
        <f t="shared" ref="K21:U21" si="4">K6+K19</f>
        <v>-40000</v>
      </c>
      <c r="L21" s="23">
        <f t="shared" si="4"/>
        <v>-43888.691200000001</v>
      </c>
      <c r="M21" s="23">
        <f t="shared" si="4"/>
        <v>-235873.41341972147</v>
      </c>
      <c r="N21" s="23">
        <f t="shared" si="4"/>
        <v>-293873.41341972147</v>
      </c>
      <c r="O21" s="23">
        <f t="shared" si="4"/>
        <v>-293873.41341972153</v>
      </c>
      <c r="P21" s="23">
        <f t="shared" si="4"/>
        <v>-315583.85181972146</v>
      </c>
      <c r="Q21" s="23">
        <f t="shared" si="4"/>
        <v>-332240.39581972151</v>
      </c>
      <c r="R21" s="23">
        <f t="shared" si="4"/>
        <v>-332240.39581972151</v>
      </c>
      <c r="S21" s="23">
        <f t="shared" si="4"/>
        <v>-332240.39581972151</v>
      </c>
      <c r="T21" s="23">
        <f t="shared" si="4"/>
        <v>-342240.39581972151</v>
      </c>
      <c r="U21" s="23">
        <f t="shared" si="4"/>
        <v>-342240.39581972151</v>
      </c>
      <c r="V21" s="23"/>
      <c r="W21" s="23">
        <f>SUM(J21:U21)</f>
        <v>-2904294.762377494</v>
      </c>
    </row>
    <row r="23" spans="2:23" ht="12.75" x14ac:dyDescent="0.2">
      <c r="B23" s="3" t="s">
        <v>24</v>
      </c>
      <c r="C23" s="3"/>
      <c r="D23" s="3" t="s">
        <v>36</v>
      </c>
      <c r="E23" s="16" t="s">
        <v>52</v>
      </c>
      <c r="F23" s="3" t="s">
        <v>38</v>
      </c>
      <c r="G23" s="4">
        <v>188885.49119999996</v>
      </c>
      <c r="H23" s="11">
        <v>0.5</v>
      </c>
      <c r="I23" s="12">
        <f t="shared" ref="I23:I32" si="5">G23*H23</f>
        <v>94442.74559999998</v>
      </c>
      <c r="J23" s="4">
        <v>0</v>
      </c>
      <c r="K23" s="4">
        <v>0</v>
      </c>
      <c r="L23" s="4">
        <v>0</v>
      </c>
      <c r="M23" s="4">
        <v>20987.2768</v>
      </c>
      <c r="N23" s="4">
        <v>20987.2768</v>
      </c>
      <c r="O23" s="4">
        <v>20987.2768</v>
      </c>
      <c r="P23" s="4">
        <v>20987.2768</v>
      </c>
      <c r="Q23" s="4">
        <v>20987.2768</v>
      </c>
      <c r="R23" s="4">
        <v>20987.2768</v>
      </c>
      <c r="S23" s="4">
        <v>20987.2768</v>
      </c>
      <c r="T23" s="4">
        <v>20987.2768</v>
      </c>
      <c r="U23" s="4">
        <v>20987.2768</v>
      </c>
      <c r="V23" s="4" t="s">
        <v>78</v>
      </c>
      <c r="W23" s="4">
        <f t="shared" ref="W23:W32" si="6">SUM(J23:U23)</f>
        <v>188885.49119999996</v>
      </c>
    </row>
    <row r="24" spans="2:23" ht="12.75" x14ac:dyDescent="0.2">
      <c r="B24" s="3" t="s">
        <v>25</v>
      </c>
      <c r="C24" s="3"/>
      <c r="D24" s="3" t="s">
        <v>36</v>
      </c>
      <c r="E24" s="16" t="s">
        <v>53</v>
      </c>
      <c r="F24" s="3" t="s">
        <v>38</v>
      </c>
      <c r="G24" s="4">
        <v>160262.63040000002</v>
      </c>
      <c r="H24" s="11">
        <v>0.5</v>
      </c>
      <c r="I24" s="12">
        <f t="shared" si="5"/>
        <v>80131.315200000012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26710.438400000003</v>
      </c>
      <c r="Q24" s="4">
        <v>26710.438400000003</v>
      </c>
      <c r="R24" s="4">
        <v>26710.438400000003</v>
      </c>
      <c r="S24" s="4">
        <v>26710.438400000003</v>
      </c>
      <c r="T24" s="4">
        <v>26710.438400000003</v>
      </c>
      <c r="U24" s="4">
        <v>26710.438400000003</v>
      </c>
      <c r="V24" s="4" t="s">
        <v>78</v>
      </c>
      <c r="W24" s="4">
        <f t="shared" si="6"/>
        <v>160262.63040000002</v>
      </c>
    </row>
    <row r="25" spans="2:23" ht="12.75" x14ac:dyDescent="0.2">
      <c r="B25" s="3" t="s">
        <v>26</v>
      </c>
      <c r="C25" s="3"/>
      <c r="D25" s="3" t="s">
        <v>36</v>
      </c>
      <c r="E25" s="16" t="s">
        <v>54</v>
      </c>
      <c r="F25" s="3" t="s">
        <v>38</v>
      </c>
      <c r="G25" s="4">
        <v>38886.912000000004</v>
      </c>
      <c r="H25" s="11">
        <v>0.5</v>
      </c>
      <c r="I25" s="12">
        <f t="shared" si="5"/>
        <v>19443.456000000002</v>
      </c>
      <c r="J25" s="4">
        <v>0</v>
      </c>
      <c r="K25" s="4">
        <v>0</v>
      </c>
      <c r="L25" s="4">
        <v>3888.6912000000002</v>
      </c>
      <c r="M25" s="4">
        <v>3888.6912000000002</v>
      </c>
      <c r="N25" s="4">
        <v>3888.6912000000002</v>
      </c>
      <c r="O25" s="4">
        <v>3888.6912000000002</v>
      </c>
      <c r="P25" s="4">
        <v>3888.6912000000002</v>
      </c>
      <c r="Q25" s="4">
        <v>3888.6912000000002</v>
      </c>
      <c r="R25" s="4">
        <v>3888.6912000000002</v>
      </c>
      <c r="S25" s="4">
        <v>3888.6912000000002</v>
      </c>
      <c r="T25" s="4">
        <v>3888.6912000000002</v>
      </c>
      <c r="U25" s="4">
        <v>3888.6912000000002</v>
      </c>
      <c r="V25" s="4" t="s">
        <v>78</v>
      </c>
      <c r="W25" s="4">
        <f t="shared" si="6"/>
        <v>38886.912000000004</v>
      </c>
    </row>
    <row r="26" spans="2:23" ht="12.75" x14ac:dyDescent="0.2">
      <c r="B26" s="3" t="s">
        <v>27</v>
      </c>
      <c r="C26" s="3"/>
      <c r="D26" s="3" t="s">
        <v>36</v>
      </c>
      <c r="E26" s="16" t="s">
        <v>49</v>
      </c>
      <c r="F26" s="3" t="s">
        <v>39</v>
      </c>
      <c r="G26" s="4">
        <v>274000</v>
      </c>
      <c r="H26" s="11">
        <v>0.5</v>
      </c>
      <c r="I26" s="12">
        <f t="shared" si="5"/>
        <v>137000</v>
      </c>
      <c r="J26" s="4">
        <v>0</v>
      </c>
      <c r="K26" s="4">
        <v>0</v>
      </c>
      <c r="L26" s="4">
        <v>0</v>
      </c>
      <c r="M26" s="4">
        <v>0</v>
      </c>
      <c r="N26" s="4">
        <v>38000</v>
      </c>
      <c r="O26" s="4">
        <v>38000</v>
      </c>
      <c r="P26" s="4">
        <v>33000</v>
      </c>
      <c r="Q26" s="4">
        <v>33000</v>
      </c>
      <c r="R26" s="4">
        <v>33000</v>
      </c>
      <c r="S26" s="4">
        <v>33000</v>
      </c>
      <c r="T26" s="4">
        <v>33000</v>
      </c>
      <c r="U26" s="4">
        <v>33000</v>
      </c>
      <c r="V26" s="4" t="s">
        <v>75</v>
      </c>
      <c r="W26" s="4">
        <f t="shared" si="6"/>
        <v>274000</v>
      </c>
    </row>
    <row r="27" spans="2:23" ht="12.75" x14ac:dyDescent="0.2">
      <c r="B27" s="3" t="s">
        <v>28</v>
      </c>
      <c r="C27" s="3"/>
      <c r="D27" s="3" t="s">
        <v>36</v>
      </c>
      <c r="E27" s="16" t="s">
        <v>50</v>
      </c>
      <c r="F27" s="3" t="s">
        <v>39</v>
      </c>
      <c r="G27" s="4">
        <v>33282.720000000001</v>
      </c>
      <c r="H27" s="11">
        <v>0.5</v>
      </c>
      <c r="I27" s="12">
        <f t="shared" si="5"/>
        <v>16641.36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6656.5440000000008</v>
      </c>
      <c r="R27" s="4">
        <v>6656.5440000000008</v>
      </c>
      <c r="S27" s="4">
        <v>6656.5440000000008</v>
      </c>
      <c r="T27" s="4">
        <v>6656.5440000000008</v>
      </c>
      <c r="U27" s="4">
        <v>6656.5440000000008</v>
      </c>
      <c r="V27" s="4" t="s">
        <v>78</v>
      </c>
      <c r="W27" s="4">
        <f t="shared" si="6"/>
        <v>33282.720000000001</v>
      </c>
    </row>
    <row r="28" spans="2:23" ht="12.75" x14ac:dyDescent="0.2">
      <c r="B28" s="3" t="s">
        <v>29</v>
      </c>
      <c r="C28" s="3"/>
      <c r="D28" s="3" t="s">
        <v>36</v>
      </c>
      <c r="E28" s="16" t="s">
        <v>69</v>
      </c>
      <c r="F28" s="3" t="s">
        <v>40</v>
      </c>
      <c r="G28" s="4">
        <v>700000</v>
      </c>
      <c r="H28" s="11">
        <v>0.5</v>
      </c>
      <c r="I28" s="12">
        <f t="shared" si="5"/>
        <v>350000</v>
      </c>
      <c r="J28" s="4">
        <v>0</v>
      </c>
      <c r="K28" s="4">
        <v>40000</v>
      </c>
      <c r="L28" s="4">
        <v>40000</v>
      </c>
      <c r="M28" s="4">
        <v>60000</v>
      </c>
      <c r="N28" s="4">
        <v>70000</v>
      </c>
      <c r="O28" s="4">
        <v>70000</v>
      </c>
      <c r="P28" s="4">
        <v>70000</v>
      </c>
      <c r="Q28" s="4">
        <v>70000</v>
      </c>
      <c r="R28" s="4">
        <v>70000</v>
      </c>
      <c r="S28" s="4">
        <v>70000</v>
      </c>
      <c r="T28" s="4">
        <v>70000</v>
      </c>
      <c r="U28" s="4">
        <v>70000</v>
      </c>
      <c r="V28" s="4" t="s">
        <v>76</v>
      </c>
      <c r="W28" s="4">
        <f t="shared" si="6"/>
        <v>700000</v>
      </c>
    </row>
    <row r="29" spans="2:23" ht="12.75" x14ac:dyDescent="0.2">
      <c r="B29" s="3" t="s">
        <v>30</v>
      </c>
      <c r="C29" s="3">
        <v>4000299370</v>
      </c>
      <c r="D29" s="3" t="s">
        <v>36</v>
      </c>
      <c r="E29" s="16" t="s">
        <v>70</v>
      </c>
      <c r="F29" s="3" t="s">
        <v>40</v>
      </c>
      <c r="G29" s="4">
        <v>510000</v>
      </c>
      <c r="H29" s="11">
        <v>0.5</v>
      </c>
      <c r="I29" s="12">
        <f t="shared" si="5"/>
        <v>255000</v>
      </c>
      <c r="J29" s="4">
        <v>0</v>
      </c>
      <c r="K29" s="4">
        <v>0</v>
      </c>
      <c r="L29" s="4">
        <v>0</v>
      </c>
      <c r="M29" s="4">
        <v>40000</v>
      </c>
      <c r="N29" s="4">
        <v>50000</v>
      </c>
      <c r="O29" s="4">
        <v>50000</v>
      </c>
      <c r="P29" s="4">
        <v>50000</v>
      </c>
      <c r="Q29" s="4">
        <v>60000</v>
      </c>
      <c r="R29" s="4">
        <v>60000</v>
      </c>
      <c r="S29" s="4">
        <v>60000</v>
      </c>
      <c r="T29" s="4">
        <v>70000</v>
      </c>
      <c r="U29" s="4">
        <v>70000</v>
      </c>
      <c r="V29" s="4"/>
      <c r="W29" s="4">
        <f t="shared" si="6"/>
        <v>510000</v>
      </c>
    </row>
    <row r="30" spans="2:23" ht="12.75" x14ac:dyDescent="0.2">
      <c r="B30" s="3" t="s">
        <v>31</v>
      </c>
      <c r="C30" s="3"/>
      <c r="D30" s="3" t="s">
        <v>36</v>
      </c>
      <c r="E30" s="16"/>
      <c r="F30" s="3"/>
      <c r="G30" s="4"/>
      <c r="H30" s="11"/>
      <c r="I30" s="12">
        <f t="shared" si="5"/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/>
      <c r="W30" s="4">
        <f t="shared" si="6"/>
        <v>0</v>
      </c>
    </row>
    <row r="31" spans="2:23" x14ac:dyDescent="0.2">
      <c r="B31" s="3" t="s">
        <v>32</v>
      </c>
      <c r="C31" s="3"/>
      <c r="D31" s="3"/>
      <c r="E31" s="3"/>
      <c r="F31" s="3"/>
      <c r="G31" s="4"/>
      <c r="H31" s="3"/>
      <c r="I31" s="12">
        <f t="shared" si="5"/>
        <v>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f t="shared" si="6"/>
        <v>0</v>
      </c>
    </row>
    <row r="32" spans="2:23" x14ac:dyDescent="0.2">
      <c r="B32" s="3" t="s">
        <v>33</v>
      </c>
      <c r="C32" s="3"/>
      <c r="D32" s="3"/>
      <c r="E32" s="3"/>
      <c r="F32" s="3"/>
      <c r="G32" s="4"/>
      <c r="H32" s="3"/>
      <c r="I32" s="12">
        <f t="shared" si="5"/>
        <v>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>
        <f t="shared" si="6"/>
        <v>0</v>
      </c>
    </row>
    <row r="34" spans="2:23" s="10" customFormat="1" x14ac:dyDescent="0.2">
      <c r="B34" s="5" t="s">
        <v>34</v>
      </c>
      <c r="C34" s="5"/>
      <c r="D34" s="5"/>
      <c r="E34" s="5"/>
      <c r="F34" s="5"/>
      <c r="G34" s="4"/>
      <c r="H34" s="5"/>
      <c r="I34" s="5"/>
      <c r="J34" s="8">
        <f>SUM(J23:J32)</f>
        <v>0</v>
      </c>
      <c r="K34" s="8">
        <f t="shared" ref="K34:W34" si="7">SUM(K23:K32)</f>
        <v>40000</v>
      </c>
      <c r="L34" s="8">
        <f t="shared" si="7"/>
        <v>43888.691200000001</v>
      </c>
      <c r="M34" s="8">
        <f t="shared" si="7"/>
        <v>124875.96799999999</v>
      </c>
      <c r="N34" s="8">
        <f t="shared" si="7"/>
        <v>182875.96799999999</v>
      </c>
      <c r="O34" s="8">
        <f t="shared" si="7"/>
        <v>182875.96799999999</v>
      </c>
      <c r="P34" s="8">
        <f t="shared" si="7"/>
        <v>204586.40640000001</v>
      </c>
      <c r="Q34" s="8">
        <f t="shared" si="7"/>
        <v>221242.9504</v>
      </c>
      <c r="R34" s="8">
        <f t="shared" si="7"/>
        <v>221242.9504</v>
      </c>
      <c r="S34" s="8">
        <f t="shared" si="7"/>
        <v>221242.9504</v>
      </c>
      <c r="T34" s="8">
        <f t="shared" si="7"/>
        <v>231242.9504</v>
      </c>
      <c r="U34" s="8">
        <f t="shared" si="7"/>
        <v>231242.9504</v>
      </c>
      <c r="V34" s="8">
        <f t="shared" si="7"/>
        <v>0</v>
      </c>
      <c r="W34" s="8">
        <f t="shared" si="7"/>
        <v>1905317.7535999999</v>
      </c>
    </row>
    <row r="36" spans="2:23" s="25" customFormat="1" ht="15" x14ac:dyDescent="0.25">
      <c r="B36" s="36" t="s">
        <v>46</v>
      </c>
      <c r="C36" s="37"/>
      <c r="D36" s="37"/>
      <c r="E36" s="37"/>
      <c r="F36" s="37"/>
      <c r="G36" s="37"/>
      <c r="H36" s="37"/>
      <c r="I36" s="38"/>
      <c r="J36" s="23">
        <f>J34+J21</f>
        <v>0</v>
      </c>
      <c r="K36" s="23">
        <f t="shared" ref="K36:U36" si="8">K34+K21</f>
        <v>0</v>
      </c>
      <c r="L36" s="23">
        <f t="shared" si="8"/>
        <v>0</v>
      </c>
      <c r="M36" s="23">
        <f t="shared" si="8"/>
        <v>-110997.44541972148</v>
      </c>
      <c r="N36" s="23">
        <f t="shared" si="8"/>
        <v>-110997.44541972148</v>
      </c>
      <c r="O36" s="23">
        <f t="shared" si="8"/>
        <v>-110997.44541972154</v>
      </c>
      <c r="P36" s="23">
        <f t="shared" si="8"/>
        <v>-110997.44541972145</v>
      </c>
      <c r="Q36" s="23">
        <f t="shared" si="8"/>
        <v>-110997.44541972151</v>
      </c>
      <c r="R36" s="23">
        <f t="shared" si="8"/>
        <v>-110997.44541972151</v>
      </c>
      <c r="S36" s="23">
        <f t="shared" si="8"/>
        <v>-110997.44541972151</v>
      </c>
      <c r="T36" s="23">
        <f t="shared" si="8"/>
        <v>-110997.44541972151</v>
      </c>
      <c r="U36" s="23">
        <f t="shared" si="8"/>
        <v>-110997.44541972151</v>
      </c>
      <c r="V36" s="23"/>
      <c r="W36" s="23">
        <f>SUM(J36:U36)</f>
        <v>-998977.00877749361</v>
      </c>
    </row>
  </sheetData>
  <mergeCells count="5">
    <mergeCell ref="B3:I3"/>
    <mergeCell ref="B4:I4"/>
    <mergeCell ref="B6:I6"/>
    <mergeCell ref="B21:I21"/>
    <mergeCell ref="B36:I36"/>
  </mergeCells>
  <dataValidations count="1">
    <dataValidation type="list" allowBlank="1" showInputMessage="1" showErrorMessage="1" sqref="F8:F17 F23:F32">
      <formula1>$Z$8:$Z$10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7"/>
  <sheetViews>
    <sheetView showGridLines="0" workbookViewId="0">
      <selection activeCell="J14" sqref="J14"/>
    </sheetView>
  </sheetViews>
  <sheetFormatPr defaultRowHeight="12" x14ac:dyDescent="0.2"/>
  <cols>
    <col min="1" max="1" width="9.140625" style="1"/>
    <col min="2" max="2" width="13.5703125" style="1" bestFit="1" customWidth="1"/>
    <col min="3" max="3" width="13.5703125" style="1" customWidth="1"/>
    <col min="4" max="4" width="17.7109375" style="1" bestFit="1" customWidth="1"/>
    <col min="5" max="5" width="14.28515625" style="1" bestFit="1" customWidth="1"/>
    <col min="6" max="6" width="18.5703125" style="1" bestFit="1" customWidth="1"/>
    <col min="7" max="7" width="9.85546875" style="1" bestFit="1" customWidth="1"/>
    <col min="8" max="8" width="8.5703125" style="1" bestFit="1" customWidth="1"/>
    <col min="9" max="9" width="14.140625" style="1" bestFit="1" customWidth="1"/>
    <col min="10" max="21" width="10.85546875" style="1" bestFit="1" customWidth="1"/>
    <col min="22" max="22" width="9.140625" style="1"/>
    <col min="23" max="23" width="12.28515625" style="1" bestFit="1" customWidth="1"/>
    <col min="24" max="25" width="9.140625" style="1"/>
    <col min="26" max="26" width="12" style="1" bestFit="1" customWidth="1"/>
    <col min="27" max="16384" width="9.140625" style="1"/>
  </cols>
  <sheetData>
    <row r="2" spans="2:26" ht="36" x14ac:dyDescent="0.2">
      <c r="B2" s="6" t="s">
        <v>22</v>
      </c>
      <c r="C2" s="6" t="s">
        <v>48</v>
      </c>
      <c r="D2" s="6" t="s">
        <v>23</v>
      </c>
      <c r="E2" s="6" t="s">
        <v>18</v>
      </c>
      <c r="F2" s="15" t="s">
        <v>37</v>
      </c>
      <c r="G2" s="6" t="s">
        <v>19</v>
      </c>
      <c r="H2" s="6" t="s">
        <v>20</v>
      </c>
      <c r="I2" s="6" t="s">
        <v>21</v>
      </c>
      <c r="J2" s="7">
        <v>44197</v>
      </c>
      <c r="K2" s="7">
        <v>44228</v>
      </c>
      <c r="L2" s="7">
        <v>44256</v>
      </c>
      <c r="M2" s="7">
        <v>44287</v>
      </c>
      <c r="N2" s="7">
        <v>44317</v>
      </c>
      <c r="O2" s="7">
        <v>44348</v>
      </c>
      <c r="P2" s="7">
        <v>44378</v>
      </c>
      <c r="Q2" s="7">
        <v>44409</v>
      </c>
      <c r="R2" s="7">
        <v>44440</v>
      </c>
      <c r="S2" s="7">
        <v>44470</v>
      </c>
      <c r="T2" s="7">
        <v>44501</v>
      </c>
      <c r="U2" s="7">
        <v>44531</v>
      </c>
      <c r="V2" s="6"/>
      <c r="W2" s="6" t="s">
        <v>2</v>
      </c>
    </row>
    <row r="3" spans="2:26" x14ac:dyDescent="0.2">
      <c r="B3" s="29" t="s">
        <v>13</v>
      </c>
      <c r="C3" s="30"/>
      <c r="D3" s="30"/>
      <c r="E3" s="30"/>
      <c r="F3" s="30"/>
      <c r="G3" s="30"/>
      <c r="H3" s="30"/>
      <c r="I3" s="31"/>
      <c r="J3" s="4">
        <v>380886.74281797122</v>
      </c>
      <c r="K3" s="4">
        <v>394677.57430597121</v>
      </c>
      <c r="L3" s="4">
        <v>383120.79128230404</v>
      </c>
      <c r="M3" s="4">
        <v>285792.71140198404</v>
      </c>
      <c r="N3" s="4">
        <v>291709.553224192</v>
      </c>
      <c r="O3" s="4">
        <v>282764.54186240002</v>
      </c>
      <c r="P3" s="4">
        <v>277874.97680127999</v>
      </c>
      <c r="Q3" s="4">
        <v>277874.97680127999</v>
      </c>
      <c r="R3" s="4">
        <v>277874.97680127999</v>
      </c>
      <c r="S3" s="4">
        <v>277874.97680127999</v>
      </c>
      <c r="T3" s="4">
        <v>277874.97680127999</v>
      </c>
      <c r="U3" s="4">
        <v>277874.97680127999</v>
      </c>
      <c r="V3" s="4"/>
      <c r="W3" s="4">
        <f>SUM(J3:U3)</f>
        <v>3686201.7757025021</v>
      </c>
    </row>
    <row r="4" spans="2:26" x14ac:dyDescent="0.2">
      <c r="B4" s="32" t="s">
        <v>14</v>
      </c>
      <c r="C4" s="32"/>
      <c r="D4" s="32"/>
      <c r="E4" s="32"/>
      <c r="F4" s="32"/>
      <c r="G4" s="32"/>
      <c r="H4" s="32"/>
      <c r="I4" s="32"/>
      <c r="J4" s="4">
        <v>151213.9547254272</v>
      </c>
      <c r="K4" s="4">
        <v>145414.7862134272</v>
      </c>
      <c r="L4" s="4">
        <v>125104.93643776001</v>
      </c>
      <c r="M4" s="4">
        <v>108516.970409984</v>
      </c>
      <c r="N4" s="4">
        <v>114433.81223219201</v>
      </c>
      <c r="O4" s="4">
        <v>91697.402367999995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/>
      <c r="W4" s="4">
        <f>SUM(J4:U4)</f>
        <v>736381.86238679045</v>
      </c>
    </row>
    <row r="5" spans="2:26" x14ac:dyDescent="0.2"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6" s="25" customFormat="1" ht="15" x14ac:dyDescent="0.25">
      <c r="B6" s="33" t="s">
        <v>15</v>
      </c>
      <c r="C6" s="34"/>
      <c r="D6" s="34"/>
      <c r="E6" s="34"/>
      <c r="F6" s="34"/>
      <c r="G6" s="34"/>
      <c r="H6" s="34"/>
      <c r="I6" s="35"/>
      <c r="J6" s="24">
        <f>J4-J3</f>
        <v>-229672.78809254401</v>
      </c>
      <c r="K6" s="24">
        <f t="shared" ref="K6:U6" si="0">K4-K3</f>
        <v>-249262.78809254401</v>
      </c>
      <c r="L6" s="24">
        <f t="shared" si="0"/>
        <v>-258015.85484454402</v>
      </c>
      <c r="M6" s="24">
        <f t="shared" si="0"/>
        <v>-177275.74099200004</v>
      </c>
      <c r="N6" s="24">
        <f t="shared" si="0"/>
        <v>-177275.74099199998</v>
      </c>
      <c r="O6" s="24">
        <f t="shared" si="0"/>
        <v>-191067.13949440001</v>
      </c>
      <c r="P6" s="24">
        <f t="shared" si="0"/>
        <v>-277874.97680127999</v>
      </c>
      <c r="Q6" s="24">
        <f t="shared" si="0"/>
        <v>-277874.97680127999</v>
      </c>
      <c r="R6" s="24">
        <f t="shared" si="0"/>
        <v>-277874.97680127999</v>
      </c>
      <c r="S6" s="24">
        <f t="shared" si="0"/>
        <v>-277874.97680127999</v>
      </c>
      <c r="T6" s="24">
        <f t="shared" si="0"/>
        <v>-277874.97680127999</v>
      </c>
      <c r="U6" s="24">
        <f t="shared" si="0"/>
        <v>-277874.97680127999</v>
      </c>
      <c r="V6" s="24"/>
      <c r="W6" s="24">
        <f>W4-W3</f>
        <v>-2949819.9133157115</v>
      </c>
    </row>
    <row r="7" spans="2:26" x14ac:dyDescent="0.2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6" ht="12.75" x14ac:dyDescent="0.2">
      <c r="B8" s="3" t="s">
        <v>3</v>
      </c>
      <c r="C8" s="3"/>
      <c r="D8" s="3" t="s">
        <v>36</v>
      </c>
      <c r="E8" s="16" t="s">
        <v>55</v>
      </c>
      <c r="F8" s="3" t="s">
        <v>38</v>
      </c>
      <c r="G8" s="4">
        <v>25200.768000000004</v>
      </c>
      <c r="H8" s="11">
        <v>1</v>
      </c>
      <c r="I8" s="12">
        <f t="shared" ref="I8:I17" si="1">G8*H8</f>
        <v>25200.768000000004</v>
      </c>
      <c r="J8" s="4">
        <v>8400.2560000000012</v>
      </c>
      <c r="K8" s="4">
        <v>8400.2560000000012</v>
      </c>
      <c r="L8" s="4">
        <v>8400.2560000000012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/>
      <c r="W8" s="4">
        <f t="shared" ref="W8:W17" si="2">SUM(J8:U8)</f>
        <v>25200.768000000004</v>
      </c>
      <c r="Z8" s="1" t="s">
        <v>38</v>
      </c>
    </row>
    <row r="9" spans="2:26" ht="12.75" x14ac:dyDescent="0.2">
      <c r="B9" s="3" t="s">
        <v>4</v>
      </c>
      <c r="C9" s="21">
        <v>4000333475</v>
      </c>
      <c r="D9" s="3" t="s">
        <v>36</v>
      </c>
      <c r="E9" s="16" t="s">
        <v>56</v>
      </c>
      <c r="F9" s="3" t="s">
        <v>39</v>
      </c>
      <c r="G9" s="4">
        <f>W9</f>
        <v>305124</v>
      </c>
      <c r="H9" s="11">
        <v>1</v>
      </c>
      <c r="I9" s="12">
        <f t="shared" ref="I9:I11" si="3">G9*H9</f>
        <v>305124</v>
      </c>
      <c r="J9" s="4">
        <v>25427</v>
      </c>
      <c r="K9" s="4">
        <v>25427</v>
      </c>
      <c r="L9" s="4">
        <v>25427</v>
      </c>
      <c r="M9" s="4">
        <v>25427</v>
      </c>
      <c r="N9" s="4">
        <v>25427</v>
      </c>
      <c r="O9" s="4">
        <v>25427</v>
      </c>
      <c r="P9" s="4">
        <v>25427</v>
      </c>
      <c r="Q9" s="4">
        <v>25427</v>
      </c>
      <c r="R9" s="4">
        <v>25427</v>
      </c>
      <c r="S9" s="4">
        <v>25427</v>
      </c>
      <c r="T9" s="4">
        <v>25427</v>
      </c>
      <c r="U9" s="4">
        <v>25427</v>
      </c>
      <c r="V9" s="4" t="s">
        <v>77</v>
      </c>
      <c r="W9" s="4">
        <f t="shared" ref="W9:W11" si="4">SUM(J9:U9)</f>
        <v>305124</v>
      </c>
      <c r="Z9" s="1" t="s">
        <v>39</v>
      </c>
    </row>
    <row r="10" spans="2:26" ht="12.75" x14ac:dyDescent="0.2">
      <c r="B10" s="3" t="s">
        <v>5</v>
      </c>
      <c r="C10" s="21">
        <v>4000333486</v>
      </c>
      <c r="D10" s="3" t="s">
        <v>36</v>
      </c>
      <c r="E10" s="16" t="s">
        <v>64</v>
      </c>
      <c r="F10" s="3" t="s">
        <v>39</v>
      </c>
      <c r="G10" s="4">
        <f>W10</f>
        <v>322884</v>
      </c>
      <c r="H10" s="11">
        <v>1</v>
      </c>
      <c r="I10" s="12">
        <f t="shared" si="3"/>
        <v>322884</v>
      </c>
      <c r="J10" s="4">
        <v>53814</v>
      </c>
      <c r="K10" s="4">
        <v>53814</v>
      </c>
      <c r="L10" s="4">
        <v>53814</v>
      </c>
      <c r="M10" s="4">
        <v>53814</v>
      </c>
      <c r="N10" s="4">
        <v>53814</v>
      </c>
      <c r="O10" s="4">
        <v>53814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/>
      <c r="W10" s="4">
        <f t="shared" si="4"/>
        <v>322884</v>
      </c>
      <c r="Z10" s="1" t="s">
        <v>40</v>
      </c>
    </row>
    <row r="11" spans="2:26" ht="12.75" x14ac:dyDescent="0.2">
      <c r="B11" s="3" t="s">
        <v>6</v>
      </c>
      <c r="C11" s="21">
        <v>4000333692</v>
      </c>
      <c r="D11" s="3" t="s">
        <v>36</v>
      </c>
      <c r="E11" s="16" t="s">
        <v>71</v>
      </c>
      <c r="F11" s="3" t="s">
        <v>39</v>
      </c>
      <c r="G11" s="4">
        <v>156720</v>
      </c>
      <c r="H11" s="11">
        <v>1</v>
      </c>
      <c r="I11" s="12">
        <f t="shared" si="3"/>
        <v>156720</v>
      </c>
      <c r="J11" s="4">
        <v>0</v>
      </c>
      <c r="K11" s="4">
        <v>19590</v>
      </c>
      <c r="L11" s="4">
        <v>19590</v>
      </c>
      <c r="M11" s="4">
        <v>13060</v>
      </c>
      <c r="N11" s="4">
        <v>13060</v>
      </c>
      <c r="O11" s="4">
        <v>13060</v>
      </c>
      <c r="P11" s="4">
        <v>13060</v>
      </c>
      <c r="Q11" s="4">
        <v>13060</v>
      </c>
      <c r="R11" s="4">
        <v>13060</v>
      </c>
      <c r="S11" s="4">
        <v>13060</v>
      </c>
      <c r="T11" s="4">
        <v>13060</v>
      </c>
      <c r="U11" s="4">
        <v>13060</v>
      </c>
      <c r="V11" s="4" t="s">
        <v>77</v>
      </c>
      <c r="W11" s="4">
        <f t="shared" si="4"/>
        <v>156720</v>
      </c>
    </row>
    <row r="12" spans="2:26" ht="12.75" x14ac:dyDescent="0.2">
      <c r="B12" s="3" t="s">
        <v>7</v>
      </c>
      <c r="C12" s="21"/>
      <c r="D12" s="3"/>
      <c r="E12" s="16"/>
      <c r="F12" s="3"/>
      <c r="G12" s="4"/>
      <c r="H12" s="11"/>
      <c r="I12" s="12">
        <f t="shared" si="1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6" x14ac:dyDescent="0.2">
      <c r="B13" s="3" t="s">
        <v>8</v>
      </c>
      <c r="C13" s="3"/>
      <c r="D13" s="3"/>
      <c r="E13" s="3"/>
      <c r="F13" s="3"/>
      <c r="G13" s="4"/>
      <c r="H13" s="3"/>
      <c r="I13" s="12">
        <f t="shared" si="1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f t="shared" si="2"/>
        <v>0</v>
      </c>
    </row>
    <row r="14" spans="2:26" x14ac:dyDescent="0.2">
      <c r="B14" s="3" t="s">
        <v>9</v>
      </c>
      <c r="C14" s="3"/>
      <c r="D14" s="3"/>
      <c r="E14" s="3"/>
      <c r="F14" s="3"/>
      <c r="G14" s="4"/>
      <c r="H14" s="3"/>
      <c r="I14" s="12">
        <f t="shared" si="1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>
        <f t="shared" si="2"/>
        <v>0</v>
      </c>
    </row>
    <row r="15" spans="2:26" x14ac:dyDescent="0.2">
      <c r="B15" s="3" t="s">
        <v>10</v>
      </c>
      <c r="C15" s="3"/>
      <c r="D15" s="3"/>
      <c r="E15" s="3"/>
      <c r="F15" s="3"/>
      <c r="G15" s="4"/>
      <c r="H15" s="3"/>
      <c r="I15" s="12">
        <f t="shared" si="1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f t="shared" si="2"/>
        <v>0</v>
      </c>
    </row>
    <row r="16" spans="2:26" x14ac:dyDescent="0.2">
      <c r="B16" s="3" t="s">
        <v>11</v>
      </c>
      <c r="C16" s="3"/>
      <c r="D16" s="3"/>
      <c r="E16" s="3"/>
      <c r="F16" s="3"/>
      <c r="G16" s="4"/>
      <c r="H16" s="3"/>
      <c r="I16" s="12">
        <f t="shared" si="1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f t="shared" si="2"/>
        <v>0</v>
      </c>
    </row>
    <row r="17" spans="2:23" x14ac:dyDescent="0.2">
      <c r="B17" s="3" t="s">
        <v>12</v>
      </c>
      <c r="C17" s="3"/>
      <c r="D17" s="3"/>
      <c r="E17" s="3"/>
      <c r="F17" s="3"/>
      <c r="G17" s="4"/>
      <c r="H17" s="3"/>
      <c r="I17" s="12">
        <f t="shared" si="1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f t="shared" si="2"/>
        <v>0</v>
      </c>
    </row>
    <row r="18" spans="2:23" x14ac:dyDescent="0.2">
      <c r="G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s="10" customFormat="1" x14ac:dyDescent="0.2">
      <c r="B19" s="5" t="s">
        <v>16</v>
      </c>
      <c r="C19" s="5"/>
      <c r="D19" s="5"/>
      <c r="E19" s="5"/>
      <c r="F19" s="5"/>
      <c r="G19" s="4"/>
      <c r="H19" s="5"/>
      <c r="I19" s="5"/>
      <c r="J19" s="8">
        <f>SUM(J8:J17)</f>
        <v>87641.255999999994</v>
      </c>
      <c r="K19" s="8">
        <f t="shared" ref="K19:U19" si="5">SUM(K8:K17)</f>
        <v>107231.25599999999</v>
      </c>
      <c r="L19" s="8">
        <f t="shared" si="5"/>
        <v>107231.25599999999</v>
      </c>
      <c r="M19" s="8">
        <f t="shared" si="5"/>
        <v>92301</v>
      </c>
      <c r="N19" s="8">
        <f t="shared" si="5"/>
        <v>92301</v>
      </c>
      <c r="O19" s="8">
        <f t="shared" si="5"/>
        <v>92301</v>
      </c>
      <c r="P19" s="8">
        <f t="shared" si="5"/>
        <v>38487</v>
      </c>
      <c r="Q19" s="8">
        <f t="shared" si="5"/>
        <v>38487</v>
      </c>
      <c r="R19" s="8">
        <f t="shared" si="5"/>
        <v>38487</v>
      </c>
      <c r="S19" s="8">
        <f t="shared" si="5"/>
        <v>38487</v>
      </c>
      <c r="T19" s="8">
        <f t="shared" si="5"/>
        <v>38487</v>
      </c>
      <c r="U19" s="8">
        <f t="shared" si="5"/>
        <v>38487</v>
      </c>
      <c r="V19" s="8"/>
      <c r="W19" s="8">
        <f>SUM(J19:U19)</f>
        <v>809928.76799999992</v>
      </c>
    </row>
    <row r="20" spans="2:23" x14ac:dyDescent="0.2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s="25" customFormat="1" ht="15" x14ac:dyDescent="0.25">
      <c r="B21" s="36" t="s">
        <v>17</v>
      </c>
      <c r="C21" s="37"/>
      <c r="D21" s="37"/>
      <c r="E21" s="37"/>
      <c r="F21" s="37"/>
      <c r="G21" s="37"/>
      <c r="H21" s="37"/>
      <c r="I21" s="38"/>
      <c r="J21" s="23">
        <f>J6+J19</f>
        <v>-142031.53209254402</v>
      </c>
      <c r="K21" s="23">
        <f t="shared" ref="K21:U21" si="6">K6+K19</f>
        <v>-142031.53209254402</v>
      </c>
      <c r="L21" s="23">
        <f t="shared" si="6"/>
        <v>-150784.59884454403</v>
      </c>
      <c r="M21" s="23">
        <f t="shared" si="6"/>
        <v>-84974.740992000035</v>
      </c>
      <c r="N21" s="23">
        <f t="shared" si="6"/>
        <v>-84974.740991999977</v>
      </c>
      <c r="O21" s="23">
        <f t="shared" si="6"/>
        <v>-98766.139494400006</v>
      </c>
      <c r="P21" s="23">
        <f t="shared" si="6"/>
        <v>-239387.97680127999</v>
      </c>
      <c r="Q21" s="23">
        <f t="shared" si="6"/>
        <v>-239387.97680127999</v>
      </c>
      <c r="R21" s="23">
        <f t="shared" si="6"/>
        <v>-239387.97680127999</v>
      </c>
      <c r="S21" s="23">
        <f t="shared" si="6"/>
        <v>-239387.97680127999</v>
      </c>
      <c r="T21" s="23">
        <f t="shared" si="6"/>
        <v>-239387.97680127999</v>
      </c>
      <c r="U21" s="23">
        <f t="shared" si="6"/>
        <v>-239387.97680127999</v>
      </c>
      <c r="V21" s="23"/>
      <c r="W21" s="23">
        <f>SUM(J21:U21)</f>
        <v>-2139891.1453157119</v>
      </c>
    </row>
    <row r="23" spans="2:23" ht="12.75" x14ac:dyDescent="0.2">
      <c r="B23" s="3" t="s">
        <v>24</v>
      </c>
      <c r="C23" s="3"/>
      <c r="D23" s="3" t="s">
        <v>36</v>
      </c>
      <c r="E23" s="16" t="s">
        <v>57</v>
      </c>
      <c r="F23" s="3" t="s">
        <v>38</v>
      </c>
      <c r="G23" s="4">
        <v>87530.667520000003</v>
      </c>
      <c r="H23" s="11">
        <v>0.3</v>
      </c>
      <c r="I23" s="18">
        <f>G23*H23</f>
        <v>26259.200256</v>
      </c>
      <c r="J23" s="4">
        <v>0</v>
      </c>
      <c r="K23" s="4">
        <v>0</v>
      </c>
      <c r="L23" s="4">
        <v>8753.0667520000006</v>
      </c>
      <c r="M23" s="4">
        <v>8753.0667520000006</v>
      </c>
      <c r="N23" s="4">
        <v>8753.0667520000006</v>
      </c>
      <c r="O23" s="4">
        <v>8753.0667520000006</v>
      </c>
      <c r="P23" s="4">
        <v>8753.0667520000006</v>
      </c>
      <c r="Q23" s="4">
        <v>8753.0667520000006</v>
      </c>
      <c r="R23" s="4">
        <v>8753.0667520000006</v>
      </c>
      <c r="S23" s="4">
        <v>8753.0667520000006</v>
      </c>
      <c r="T23" s="4">
        <v>8753.0667520000006</v>
      </c>
      <c r="U23" s="4">
        <v>8753.0667520000006</v>
      </c>
      <c r="V23" s="4"/>
      <c r="W23" s="4">
        <f t="shared" ref="W23:W33" si="7">SUM(J23:U23)</f>
        <v>87530.667520000003</v>
      </c>
    </row>
    <row r="24" spans="2:23" ht="12.75" x14ac:dyDescent="0.2">
      <c r="B24" s="3" t="s">
        <v>25</v>
      </c>
      <c r="C24" s="3"/>
      <c r="D24" s="3" t="s">
        <v>36</v>
      </c>
      <c r="E24" s="16" t="s">
        <v>58</v>
      </c>
      <c r="F24" s="3" t="s">
        <v>38</v>
      </c>
      <c r="G24" s="4">
        <v>41325.924065280007</v>
      </c>
      <c r="H24" s="11">
        <v>0.3</v>
      </c>
      <c r="I24" s="18">
        <f t="shared" ref="I24:I29" si="8">G24*H24</f>
        <v>12397.777219584003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6887.6540108800009</v>
      </c>
      <c r="Q24" s="4">
        <v>6887.6540108800009</v>
      </c>
      <c r="R24" s="4">
        <v>6887.6540108800009</v>
      </c>
      <c r="S24" s="4">
        <v>6887.6540108800009</v>
      </c>
      <c r="T24" s="4">
        <v>6887.6540108800009</v>
      </c>
      <c r="U24" s="4">
        <v>6887.6540108800009</v>
      </c>
      <c r="V24" s="4"/>
      <c r="W24" s="4">
        <f t="shared" si="7"/>
        <v>41325.924065280007</v>
      </c>
    </row>
    <row r="25" spans="2:23" ht="12.75" x14ac:dyDescent="0.2">
      <c r="B25" s="3" t="s">
        <v>26</v>
      </c>
      <c r="C25" s="3"/>
      <c r="D25" s="3" t="s">
        <v>36</v>
      </c>
      <c r="E25" s="16" t="s">
        <v>59</v>
      </c>
      <c r="F25" s="3" t="s">
        <v>38</v>
      </c>
      <c r="G25" s="4">
        <v>37164.678225920012</v>
      </c>
      <c r="H25" s="11">
        <v>0.3</v>
      </c>
      <c r="I25" s="18">
        <f t="shared" si="8"/>
        <v>11149.403467776003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5309.2397465600015</v>
      </c>
      <c r="P25" s="4">
        <v>5309.2397465600015</v>
      </c>
      <c r="Q25" s="4">
        <v>5309.2397465600015</v>
      </c>
      <c r="R25" s="4">
        <v>5309.2397465600015</v>
      </c>
      <c r="S25" s="4">
        <v>5309.2397465600015</v>
      </c>
      <c r="T25" s="4">
        <v>5309.2397465600015</v>
      </c>
      <c r="U25" s="4">
        <v>5309.2397465600015</v>
      </c>
      <c r="V25" s="4"/>
      <c r="W25" s="4">
        <f t="shared" si="7"/>
        <v>37164.678225920012</v>
      </c>
    </row>
    <row r="26" spans="2:23" ht="12.75" x14ac:dyDescent="0.2">
      <c r="B26" s="3" t="s">
        <v>27</v>
      </c>
      <c r="C26" s="3"/>
      <c r="D26" s="3" t="s">
        <v>36</v>
      </c>
      <c r="E26" s="16" t="s">
        <v>60</v>
      </c>
      <c r="F26" s="3" t="s">
        <v>38</v>
      </c>
      <c r="G26" s="4">
        <v>37416.158208000001</v>
      </c>
      <c r="H26" s="11">
        <v>0.3</v>
      </c>
      <c r="I26" s="18">
        <f t="shared" si="8"/>
        <v>11224.847462399999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6236.0263679999998</v>
      </c>
      <c r="Q26" s="4">
        <v>6236.0263679999998</v>
      </c>
      <c r="R26" s="4">
        <v>6236.0263679999998</v>
      </c>
      <c r="S26" s="4">
        <v>6236.0263679999998</v>
      </c>
      <c r="T26" s="4">
        <v>6236.0263679999998</v>
      </c>
      <c r="U26" s="4">
        <v>6236.0263679999998</v>
      </c>
      <c r="V26" s="4"/>
      <c r="W26" s="4">
        <f t="shared" si="7"/>
        <v>37416.158208000001</v>
      </c>
    </row>
    <row r="27" spans="2:23" ht="12.75" x14ac:dyDescent="0.2">
      <c r="B27" s="3" t="s">
        <v>28</v>
      </c>
      <c r="C27" s="3"/>
      <c r="D27" s="3" t="s">
        <v>36</v>
      </c>
      <c r="E27" s="16" t="s">
        <v>61</v>
      </c>
      <c r="F27" s="3" t="s">
        <v>38</v>
      </c>
      <c r="G27" s="4">
        <v>42213.101567999998</v>
      </c>
      <c r="H27" s="11">
        <v>0.3</v>
      </c>
      <c r="I27" s="18">
        <f t="shared" si="8"/>
        <v>12663.930470399999</v>
      </c>
      <c r="J27" s="4">
        <v>0</v>
      </c>
      <c r="K27" s="4">
        <v>0</v>
      </c>
      <c r="L27" s="4">
        <v>0</v>
      </c>
      <c r="M27" s="4"/>
      <c r="N27" s="4"/>
      <c r="O27" s="4"/>
      <c r="P27" s="4">
        <v>7035.516928</v>
      </c>
      <c r="Q27" s="4">
        <v>7035.516928</v>
      </c>
      <c r="R27" s="4">
        <v>7035.516928</v>
      </c>
      <c r="S27" s="4">
        <v>7035.516928</v>
      </c>
      <c r="T27" s="4">
        <v>7035.516928</v>
      </c>
      <c r="U27" s="4">
        <v>7035.516928</v>
      </c>
      <c r="V27" s="4"/>
      <c r="W27" s="4">
        <f t="shared" si="7"/>
        <v>42213.101567999998</v>
      </c>
    </row>
    <row r="28" spans="2:23" ht="12.75" x14ac:dyDescent="0.2">
      <c r="B28" s="3" t="s">
        <v>29</v>
      </c>
      <c r="C28" s="3"/>
      <c r="D28" s="3" t="s">
        <v>36</v>
      </c>
      <c r="E28" s="17" t="s">
        <v>55</v>
      </c>
      <c r="F28" s="3" t="s">
        <v>38</v>
      </c>
      <c r="G28" s="4">
        <v>75602.304000000004</v>
      </c>
      <c r="H28" s="11">
        <v>0.3</v>
      </c>
      <c r="I28" s="18">
        <f t="shared" si="8"/>
        <v>22680.691200000001</v>
      </c>
      <c r="J28" s="4">
        <v>0</v>
      </c>
      <c r="K28" s="4">
        <v>0</v>
      </c>
      <c r="L28" s="4">
        <v>0</v>
      </c>
      <c r="M28" s="4">
        <v>8400.2560000000012</v>
      </c>
      <c r="N28" s="4">
        <v>8400.2560000000012</v>
      </c>
      <c r="O28" s="4">
        <v>8400.2560000000012</v>
      </c>
      <c r="P28" s="4">
        <v>8400.2560000000012</v>
      </c>
      <c r="Q28" s="4">
        <v>8400.2560000000012</v>
      </c>
      <c r="R28" s="4">
        <v>8400.2560000000012</v>
      </c>
      <c r="S28" s="4">
        <v>8400.2560000000012</v>
      </c>
      <c r="T28" s="4">
        <v>8400.2560000000012</v>
      </c>
      <c r="U28" s="4">
        <v>8400.2560000000012</v>
      </c>
      <c r="V28" s="4"/>
      <c r="W28" s="4">
        <f t="shared" si="7"/>
        <v>75602.304000000004</v>
      </c>
    </row>
    <row r="29" spans="2:23" ht="12.75" x14ac:dyDescent="0.2">
      <c r="B29" s="3" t="s">
        <v>30</v>
      </c>
      <c r="C29" s="3"/>
      <c r="D29" s="3" t="s">
        <v>36</v>
      </c>
      <c r="E29" s="16" t="s">
        <v>62</v>
      </c>
      <c r="F29" s="3" t="s">
        <v>38</v>
      </c>
      <c r="G29" s="4">
        <v>59375.111290879999</v>
      </c>
      <c r="H29" s="11">
        <v>0.3</v>
      </c>
      <c r="I29" s="18">
        <f t="shared" si="8"/>
        <v>17812.533387264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8482.1587558400006</v>
      </c>
      <c r="P29" s="4">
        <v>8482.1587558400006</v>
      </c>
      <c r="Q29" s="4">
        <v>8482.1587558400006</v>
      </c>
      <c r="R29" s="4">
        <v>8482.1587558400006</v>
      </c>
      <c r="S29" s="4">
        <v>8482.1587558400006</v>
      </c>
      <c r="T29" s="4">
        <v>8482.1587558400006</v>
      </c>
      <c r="U29" s="4">
        <v>8482.1587558400006</v>
      </c>
      <c r="V29" s="4"/>
      <c r="W29" s="4">
        <f t="shared" si="7"/>
        <v>59375.111290879999</v>
      </c>
    </row>
    <row r="30" spans="2:23" ht="12.75" x14ac:dyDescent="0.2">
      <c r="B30" s="3" t="s">
        <v>31</v>
      </c>
      <c r="C30" s="3"/>
      <c r="D30" s="3" t="s">
        <v>36</v>
      </c>
      <c r="E30" s="16" t="s">
        <v>63</v>
      </c>
      <c r="F30" s="3" t="s">
        <v>39</v>
      </c>
      <c r="G30" s="4">
        <v>150000</v>
      </c>
      <c r="H30" s="11">
        <v>0.3</v>
      </c>
      <c r="I30" s="18">
        <f t="shared" ref="I30" si="9">G30*H30</f>
        <v>45000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25000</v>
      </c>
      <c r="Q30" s="4">
        <v>25000</v>
      </c>
      <c r="R30" s="4">
        <v>25000</v>
      </c>
      <c r="S30" s="4">
        <v>25000</v>
      </c>
      <c r="T30" s="4">
        <v>25000</v>
      </c>
      <c r="U30" s="4">
        <v>25000</v>
      </c>
      <c r="V30" s="4"/>
      <c r="W30" s="4">
        <f t="shared" si="7"/>
        <v>150000</v>
      </c>
    </row>
    <row r="31" spans="2:23" ht="12.75" x14ac:dyDescent="0.2">
      <c r="B31" s="3" t="s">
        <v>32</v>
      </c>
      <c r="C31" s="3"/>
      <c r="D31" s="3"/>
      <c r="E31" s="16"/>
      <c r="F31" s="3"/>
      <c r="G31" s="4"/>
      <c r="H31" s="11"/>
      <c r="I31" s="1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f t="shared" si="7"/>
        <v>0</v>
      </c>
    </row>
    <row r="32" spans="2:23" ht="12.75" x14ac:dyDescent="0.2">
      <c r="B32" s="3" t="s">
        <v>33</v>
      </c>
      <c r="C32" s="3"/>
      <c r="D32" s="3"/>
      <c r="E32" s="26"/>
      <c r="F32" s="3"/>
      <c r="G32" s="4"/>
      <c r="H32" s="11"/>
      <c r="I32" s="1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>
        <f t="shared" si="7"/>
        <v>0</v>
      </c>
    </row>
    <row r="33" spans="2:23" ht="12.75" x14ac:dyDescent="0.2">
      <c r="B33" s="3" t="s">
        <v>65</v>
      </c>
      <c r="C33" s="3"/>
      <c r="D33" s="3"/>
      <c r="E33" s="16"/>
      <c r="F33" s="3"/>
      <c r="G33" s="4"/>
      <c r="H33" s="11"/>
      <c r="I33" s="1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>
        <f t="shared" si="7"/>
        <v>0</v>
      </c>
    </row>
    <row r="35" spans="2:23" s="10" customFormat="1" x14ac:dyDescent="0.2">
      <c r="B35" s="5" t="s">
        <v>34</v>
      </c>
      <c r="C35" s="5"/>
      <c r="D35" s="5"/>
      <c r="E35" s="5"/>
      <c r="F35" s="5"/>
      <c r="G35" s="4"/>
      <c r="H35" s="5"/>
      <c r="I35" s="5"/>
      <c r="J35" s="8">
        <f>SUM(J23:J33)</f>
        <v>0</v>
      </c>
      <c r="K35" s="8">
        <f t="shared" ref="K35:W35" si="10">SUM(K23:K33)</f>
        <v>0</v>
      </c>
      <c r="L35" s="8">
        <f t="shared" si="10"/>
        <v>8753.0667520000006</v>
      </c>
      <c r="M35" s="8">
        <f t="shared" si="10"/>
        <v>17153.322752</v>
      </c>
      <c r="N35" s="8">
        <f t="shared" si="10"/>
        <v>17153.322752</v>
      </c>
      <c r="O35" s="8">
        <f t="shared" si="10"/>
        <v>30944.721254400007</v>
      </c>
      <c r="P35" s="8">
        <f t="shared" si="10"/>
        <v>76103.918561280007</v>
      </c>
      <c r="Q35" s="8">
        <f t="shared" si="10"/>
        <v>76103.918561280007</v>
      </c>
      <c r="R35" s="8">
        <f t="shared" si="10"/>
        <v>76103.918561280007</v>
      </c>
      <c r="S35" s="8">
        <f t="shared" si="10"/>
        <v>76103.918561280007</v>
      </c>
      <c r="T35" s="8">
        <f t="shared" si="10"/>
        <v>76103.918561280007</v>
      </c>
      <c r="U35" s="8">
        <f t="shared" si="10"/>
        <v>76103.918561280007</v>
      </c>
      <c r="V35" s="8"/>
      <c r="W35" s="8">
        <f t="shared" si="10"/>
        <v>530627.94487808004</v>
      </c>
    </row>
    <row r="37" spans="2:23" s="25" customFormat="1" ht="15" x14ac:dyDescent="0.25">
      <c r="B37" s="36" t="s">
        <v>35</v>
      </c>
      <c r="C37" s="37"/>
      <c r="D37" s="37"/>
      <c r="E37" s="37"/>
      <c r="F37" s="37"/>
      <c r="G37" s="37"/>
      <c r="H37" s="37"/>
      <c r="I37" s="38"/>
      <c r="J37" s="23">
        <f>J35+J21</f>
        <v>-142031.53209254402</v>
      </c>
      <c r="K37" s="23">
        <f t="shared" ref="K37:U37" si="11">K35+K21</f>
        <v>-142031.53209254402</v>
      </c>
      <c r="L37" s="23">
        <f t="shared" si="11"/>
        <v>-142031.53209254402</v>
      </c>
      <c r="M37" s="23">
        <f t="shared" si="11"/>
        <v>-67821.418240000028</v>
      </c>
      <c r="N37" s="23">
        <f t="shared" si="11"/>
        <v>-67821.41823999997</v>
      </c>
      <c r="O37" s="23">
        <f t="shared" si="11"/>
        <v>-67821.418239999999</v>
      </c>
      <c r="P37" s="23">
        <f t="shared" si="11"/>
        <v>-163284.05823999998</v>
      </c>
      <c r="Q37" s="23">
        <f t="shared" si="11"/>
        <v>-163284.05823999998</v>
      </c>
      <c r="R37" s="23">
        <f t="shared" si="11"/>
        <v>-163284.05823999998</v>
      </c>
      <c r="S37" s="23">
        <f t="shared" si="11"/>
        <v>-163284.05823999998</v>
      </c>
      <c r="T37" s="23">
        <f t="shared" si="11"/>
        <v>-163284.05823999998</v>
      </c>
      <c r="U37" s="23">
        <f t="shared" si="11"/>
        <v>-163284.05823999998</v>
      </c>
      <c r="V37" s="23"/>
      <c r="W37" s="23">
        <f>SUM(J37:U37)</f>
        <v>-1609263.2004376317</v>
      </c>
    </row>
  </sheetData>
  <mergeCells count="5">
    <mergeCell ref="B3:I3"/>
    <mergeCell ref="B4:I4"/>
    <mergeCell ref="B6:I6"/>
    <mergeCell ref="B21:I21"/>
    <mergeCell ref="B37:I37"/>
  </mergeCells>
  <dataValidations count="1">
    <dataValidation type="list" allowBlank="1" showInputMessage="1" showErrorMessage="1" sqref="F23:F33 F8:F17">
      <formula1>$Z$8:$Z$10</formula1>
    </dataValidation>
  </dataValidations>
  <pageMargins left="0.7" right="0.7" top="0.75" bottom="0.75" header="0.3" footer="0.3"/>
  <pageSetup paperSize="9" orientation="portrait" verticalDpi="0" r:id="rId1"/>
  <ignoredErrors>
    <ignoredError sqref="W8 W13:W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1312109_PepsiCo Inc</vt:lpstr>
      <vt:lpstr>1312108_PepsiCo Inc</vt:lpstr>
      <vt:lpstr>1311384_PepsiCo</vt:lpstr>
      <vt:lpstr>1206045_PepsiCo_Inc</vt:lpstr>
      <vt:lpstr>1229928_PepsiCo_LatAm_Mexico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Sridharan, Laxminarayanan (Cognizant)</cp:lastModifiedBy>
  <dcterms:created xsi:type="dcterms:W3CDTF">2021-01-18T05:15:09Z</dcterms:created>
  <dcterms:modified xsi:type="dcterms:W3CDTF">2021-02-07T05:19:21Z</dcterms:modified>
</cp:coreProperties>
</file>