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ayalelzein/Desktop/Stage/Plan de charge/"/>
    </mc:Choice>
  </mc:AlternateContent>
  <xr:revisionPtr revIDLastSave="0" documentId="13_ncr:1_{BB18E523-28AF-4449-B68C-F8197FA8857C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Clients" sheetId="1" r:id="rId1"/>
    <sheet name="Agents" sheetId="2" r:id="rId2"/>
    <sheet name="Plan de Charge" sheetId="3" r:id="rId3"/>
    <sheet name="Dates" sheetId="4" r:id="rId4"/>
    <sheet name="Affaires" sheetId="5" r:id="rId5"/>
    <sheet name="Code Couleur" sheetId="6" r:id="rId6"/>
    <sheet name="Visu" sheetId="7" r:id="rId7"/>
    <sheet name="Graph" sheetId="8" r:id="rId8"/>
  </sheets>
  <definedNames>
    <definedName name="Agents">Visu!$E$2:$E$1000</definedName>
    <definedName name="Dates">Visu!$H$1:$CZ$1</definedName>
    <definedName name="Entites">Visu!$G$2:$G$1000</definedName>
    <definedName name="Intitules">Visu!$D$2:$D$1000</definedName>
    <definedName name="Lisa">"Ellipse 31,Ellipse 33,Ellipse 32,Forme libre : forme 30"</definedName>
    <definedName name="Valeurs">Visu!$H$2:$CZ$1000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3" i="8" l="1" a="1"/>
  <c r="A113" i="8" s="1"/>
  <c r="C26" i="8" a="1"/>
  <c r="C26" i="8" s="1"/>
  <c r="C25" i="8" a="1"/>
  <c r="C25" i="8" s="1"/>
  <c r="C24" i="8" a="1"/>
  <c r="C24" i="8" s="1"/>
  <c r="E26" i="8" a="1"/>
  <c r="E26" i="8" s="1"/>
  <c r="E25" i="8" a="1"/>
  <c r="E25" i="8" s="1"/>
  <c r="E24" i="8" a="1"/>
  <c r="E24" i="8" s="1"/>
  <c r="E23" i="8" a="1"/>
  <c r="E23" i="8" s="1"/>
  <c r="E22" i="8" a="1"/>
  <c r="E22" i="8" s="1"/>
  <c r="E21" i="8" a="1"/>
  <c r="E21" i="8" s="1"/>
  <c r="E20" i="8" a="1"/>
  <c r="E20" i="8" s="1"/>
  <c r="E19" i="8" a="1"/>
  <c r="E19" i="8" s="1"/>
  <c r="E17" i="8" a="1"/>
  <c r="E17" i="8" s="1"/>
  <c r="E18" i="8" a="1"/>
  <c r="E18" i="8" s="1"/>
  <c r="E16" i="8" a="1"/>
  <c r="E16" i="8" s="1"/>
  <c r="E15" i="8" a="1"/>
  <c r="E15" i="8" s="1"/>
  <c r="E14" i="8" a="1"/>
  <c r="E14" i="8" s="1"/>
  <c r="E13" i="8" a="1"/>
  <c r="E13" i="8" s="1"/>
  <c r="E12" i="8" a="1"/>
  <c r="E12" i="8" s="1"/>
  <c r="E11" i="8" a="1"/>
  <c r="E11" i="8" s="1"/>
  <c r="E10" i="8" a="1"/>
  <c r="E10" i="8" s="1"/>
  <c r="E9" i="8" a="1"/>
  <c r="E9" i="8" s="1"/>
  <c r="E8" i="8" a="1"/>
  <c r="E8" i="8" s="1"/>
  <c r="E7" i="8" a="1"/>
  <c r="E7" i="8" s="1"/>
  <c r="E6" i="8" a="1"/>
  <c r="E6" i="8" s="1"/>
  <c r="E5" i="8" a="1"/>
  <c r="E5" i="8" s="1"/>
  <c r="E4" i="8" a="1"/>
  <c r="E4" i="8" s="1"/>
  <c r="E3" i="8" a="1"/>
  <c r="E3" i="8" s="1"/>
  <c r="D26" i="8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D5" i="8" a="1"/>
  <c r="D5" i="8" s="1"/>
  <c r="D4" i="8" a="1"/>
  <c r="D4" i="8" s="1"/>
  <c r="D3" i="8" a="1"/>
  <c r="D3" i="8" s="1"/>
  <c r="B3" i="8" a="1"/>
  <c r="B3" i="8" s="1"/>
  <c r="B4" i="8" a="1"/>
  <c r="B4" i="8" s="1"/>
  <c r="B2" i="8" a="1"/>
  <c r="B2" i="8" s="1"/>
  <c r="B5" i="8" a="1"/>
  <c r="B5" i="8" s="1"/>
  <c r="B6" i="8" a="1"/>
  <c r="B6" i="8" s="1"/>
  <c r="B7" i="8" a="1"/>
  <c r="B7" i="8" s="1"/>
  <c r="B8" i="8" a="1"/>
  <c r="B8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 s="1"/>
  <c r="C11" i="8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C5" i="8" a="1"/>
  <c r="C5" i="8" s="1"/>
  <c r="C4" i="8" a="1"/>
  <c r="C4" i="8" s="1"/>
  <c r="C3" i="8" a="1"/>
  <c r="C3" i="8" s="1"/>
  <c r="B26" i="8" a="1"/>
  <c r="B26" i="8" s="1"/>
  <c r="B25" i="8" a="1"/>
  <c r="B25" i="8" s="1"/>
  <c r="B24" i="8" a="1"/>
  <c r="B24" i="8" s="1"/>
  <c r="B23" i="8" a="1"/>
  <c r="B23" i="8" s="1"/>
  <c r="B22" i="8" a="1"/>
  <c r="B22" i="8" s="1"/>
  <c r="B21" i="8" a="1"/>
  <c r="B21" i="8" s="1"/>
  <c r="B20" i="8" a="1"/>
  <c r="B20" i="8" s="1"/>
  <c r="B19" i="8" a="1"/>
  <c r="B19" i="8" s="1"/>
  <c r="B18" i="8" a="1"/>
  <c r="B18" i="8" s="1"/>
  <c r="B17" i="8" a="1"/>
  <c r="B17" i="8" s="1"/>
  <c r="B16" i="8" a="1"/>
  <c r="B16" i="8" s="1"/>
  <c r="B15" i="8" a="1"/>
  <c r="B15" i="8" s="1"/>
  <c r="B14" i="8" a="1"/>
  <c r="B14" i="8" s="1"/>
  <c r="B13" i="8" a="1"/>
  <c r="B13" i="8" s="1"/>
  <c r="B12" i="8" a="1"/>
  <c r="B12" i="8" s="1"/>
  <c r="B11" i="8" a="1"/>
  <c r="B11" i="8" s="1"/>
  <c r="B10" i="8" a="1"/>
  <c r="B10" i="8" s="1"/>
  <c r="B9" i="8" a="1"/>
  <c r="B9" i="8" s="1"/>
  <c r="E2" i="8" a="1"/>
  <c r="E2" i="8" s="1"/>
  <c r="D2" i="8" a="1"/>
  <c r="D2" i="8" s="1"/>
  <c r="C2" i="8" a="1"/>
  <c r="C2" i="8" s="1"/>
  <c r="C113" i="8" l="1" a="1"/>
  <c r="C113" i="8" s="1"/>
  <c r="B113" i="8" a="1"/>
  <c r="B113" i="8" s="1"/>
  <c r="J113" i="8" a="1"/>
  <c r="J113" i="8" s="1"/>
  <c r="R113" i="8" a="1"/>
  <c r="R113" i="8" s="1"/>
  <c r="Z113" i="8" a="1"/>
  <c r="Z113" i="8" s="1"/>
  <c r="D113" i="8" a="1"/>
  <c r="D113" i="8" s="1"/>
  <c r="L113" i="8" a="1"/>
  <c r="L113" i="8" s="1"/>
  <c r="V113" i="8" a="1"/>
  <c r="V113" i="8" s="1"/>
  <c r="N113" i="8" a="1"/>
  <c r="N113" i="8" s="1"/>
  <c r="X113" i="8" a="1"/>
  <c r="X113" i="8" s="1"/>
  <c r="F113" i="8" a="1"/>
  <c r="F113" i="8" s="1"/>
  <c r="P113" i="8" a="1"/>
  <c r="P113" i="8" s="1"/>
  <c r="H113" i="8" a="1"/>
  <c r="H113" i="8" s="1"/>
  <c r="T113" i="8" a="1"/>
  <c r="T113" i="8" s="1"/>
  <c r="A124" i="8"/>
  <c r="B124" i="8" s="1" a="1"/>
  <c r="B124" i="8" s="1"/>
  <c r="A121" i="8"/>
  <c r="A119" i="8"/>
  <c r="A120" i="8"/>
  <c r="B120" i="8" s="1" a="1"/>
  <c r="B120" i="8" s="1"/>
  <c r="A117" i="8"/>
  <c r="U117" i="8" s="1" a="1"/>
  <c r="U117" i="8" s="1"/>
  <c r="A114" i="8"/>
  <c r="A111" i="8"/>
  <c r="A122" i="8"/>
  <c r="A116" i="8"/>
  <c r="B116" i="8" s="1" a="1"/>
  <c r="B116" i="8" s="1"/>
  <c r="AA33" i="8"/>
  <c r="A33" i="8" s="1"/>
  <c r="A35" i="8"/>
  <c r="A39" i="8"/>
  <c r="A45" i="8"/>
  <c r="A49" i="8"/>
  <c r="A44" i="8"/>
  <c r="A47" i="8"/>
  <c r="A48" i="8"/>
  <c r="A36" i="8"/>
  <c r="A37" i="8"/>
  <c r="A40" i="8"/>
  <c r="A41" i="8"/>
  <c r="A42" i="8"/>
  <c r="A43" i="8"/>
  <c r="A51" i="8"/>
  <c r="A34" i="8"/>
  <c r="A38" i="8"/>
  <c r="A46" i="8"/>
  <c r="A50" i="8"/>
  <c r="A54" i="8"/>
  <c r="A58" i="8"/>
  <c r="A60" i="8"/>
  <c r="A52" i="8"/>
  <c r="A59" i="8"/>
  <c r="A66" i="8"/>
  <c r="A55" i="8"/>
  <c r="A56" i="8"/>
  <c r="A62" i="8"/>
  <c r="A63" i="8"/>
  <c r="A64" i="8"/>
  <c r="A67" i="8"/>
  <c r="A71" i="8"/>
  <c r="A72" i="8"/>
  <c r="A53" i="8"/>
  <c r="A57" i="8"/>
  <c r="A61" i="8"/>
  <c r="A65" i="8"/>
  <c r="A68" i="8"/>
  <c r="A69" i="8"/>
  <c r="A70" i="8"/>
  <c r="A78" i="8"/>
  <c r="A80" i="8"/>
  <c r="A86" i="8"/>
  <c r="A75" i="8"/>
  <c r="A76" i="8"/>
  <c r="A77" i="8"/>
  <c r="A81" i="8"/>
  <c r="A82" i="8"/>
  <c r="A83" i="8"/>
  <c r="A84" i="8"/>
  <c r="A85" i="8"/>
  <c r="A89" i="8"/>
  <c r="A90" i="8"/>
  <c r="A73" i="8"/>
  <c r="A74" i="8"/>
  <c r="A79" i="8"/>
  <c r="A99" i="8"/>
  <c r="A101" i="8"/>
  <c r="A104" i="8"/>
  <c r="C104" i="8" s="1" a="1"/>
  <c r="C104" i="8" s="1"/>
  <c r="A110" i="8"/>
  <c r="A115" i="8"/>
  <c r="A87" i="8"/>
  <c r="A91" i="8"/>
  <c r="A93" i="8"/>
  <c r="A94" i="8"/>
  <c r="A95" i="8"/>
  <c r="A97" i="8"/>
  <c r="A103" i="8"/>
  <c r="A105" i="8"/>
  <c r="A108" i="8"/>
  <c r="C108" i="8" s="1" a="1"/>
  <c r="C108" i="8" s="1"/>
  <c r="A88" i="8"/>
  <c r="A102" i="8"/>
  <c r="A107" i="8"/>
  <c r="A109" i="8"/>
  <c r="S109" i="8" s="1" a="1"/>
  <c r="S109" i="8" s="1"/>
  <c r="A92" i="8"/>
  <c r="A96" i="8"/>
  <c r="A98" i="8"/>
  <c r="A100" i="8"/>
  <c r="C100" i="8" s="1" a="1"/>
  <c r="C100" i="8" s="1"/>
  <c r="A106" i="8"/>
  <c r="A123" i="8"/>
  <c r="A118" i="8"/>
  <c r="A112" i="8"/>
  <c r="B112" i="8" s="1" a="1"/>
  <c r="B112" i="8" s="1"/>
  <c r="Y124" i="8" a="1"/>
  <c r="Y124" i="8" s="1"/>
  <c r="W124" i="8" a="1"/>
  <c r="W124" i="8" s="1"/>
  <c r="S124" i="8" a="1"/>
  <c r="S124" i="8" s="1"/>
  <c r="Q124" i="8" a="1"/>
  <c r="Q124" i="8" s="1"/>
  <c r="O124" i="8" a="1"/>
  <c r="O124" i="8" s="1"/>
  <c r="K124" i="8" a="1"/>
  <c r="K124" i="8" s="1"/>
  <c r="I124" i="8" a="1"/>
  <c r="I124" i="8" s="1"/>
  <c r="G124" i="8" a="1"/>
  <c r="G124" i="8" s="1"/>
  <c r="C124" i="8" a="1"/>
  <c r="C124" i="8" s="1"/>
  <c r="Y120" i="8" a="1"/>
  <c r="Y120" i="8" s="1"/>
  <c r="W120" i="8" a="1"/>
  <c r="W120" i="8" s="1"/>
  <c r="S120" i="8" a="1"/>
  <c r="S120" i="8" s="1"/>
  <c r="Q120" i="8" a="1"/>
  <c r="Q120" i="8" s="1"/>
  <c r="O120" i="8" a="1"/>
  <c r="O120" i="8" s="1"/>
  <c r="K120" i="8" a="1"/>
  <c r="K120" i="8" s="1"/>
  <c r="I120" i="8" a="1"/>
  <c r="I120" i="8" s="1"/>
  <c r="G120" i="8" a="1"/>
  <c r="G120" i="8" s="1"/>
  <c r="C120" i="8" a="1"/>
  <c r="C120" i="8" s="1"/>
  <c r="Y117" i="8" a="1"/>
  <c r="Y117" i="8" s="1"/>
  <c r="W117" i="8" a="1"/>
  <c r="W117" i="8" s="1"/>
  <c r="S117" i="8" a="1"/>
  <c r="S117" i="8" s="1"/>
  <c r="Q117" i="8" a="1"/>
  <c r="Q117" i="8" s="1"/>
  <c r="O117" i="8" a="1"/>
  <c r="O117" i="8" s="1"/>
  <c r="K117" i="8" a="1"/>
  <c r="K117" i="8" s="1"/>
  <c r="I117" i="8" a="1"/>
  <c r="I117" i="8" s="1"/>
  <c r="G117" i="8" a="1"/>
  <c r="G117" i="8" s="1"/>
  <c r="Y109" i="8" a="1"/>
  <c r="Y109" i="8" s="1"/>
  <c r="W109" i="8" a="1"/>
  <c r="W109" i="8" s="1"/>
  <c r="U109" i="8" a="1"/>
  <c r="U109" i="8" s="1"/>
  <c r="Q109" i="8" a="1"/>
  <c r="Q109" i="8" s="1"/>
  <c r="O109" i="8" a="1"/>
  <c r="O109" i="8" s="1"/>
  <c r="M109" i="8" a="1"/>
  <c r="M109" i="8" s="1"/>
  <c r="I109" i="8" a="1"/>
  <c r="I109" i="8" s="1"/>
  <c r="G109" i="8" a="1"/>
  <c r="G109" i="8" s="1"/>
  <c r="E109" i="8" a="1"/>
  <c r="E109" i="8" s="1"/>
  <c r="Y105" i="8" a="1"/>
  <c r="Y105" i="8" s="1"/>
  <c r="W105" i="8" a="1"/>
  <c r="W105" i="8" s="1"/>
  <c r="U105" i="8" a="1"/>
  <c r="U105" i="8" s="1"/>
  <c r="S105" i="8" a="1"/>
  <c r="S105" i="8" s="1"/>
  <c r="Q105" i="8" a="1"/>
  <c r="Q105" i="8" s="1"/>
  <c r="O105" i="8" a="1"/>
  <c r="O105" i="8" s="1"/>
  <c r="M105" i="8" a="1"/>
  <c r="M105" i="8" s="1"/>
  <c r="K105" i="8" a="1"/>
  <c r="K105" i="8" s="1"/>
  <c r="I105" i="8" a="1"/>
  <c r="I105" i="8" s="1"/>
  <c r="G105" i="8" a="1"/>
  <c r="G105" i="8" s="1"/>
  <c r="E105" i="8" a="1"/>
  <c r="E105" i="8" s="1"/>
  <c r="U93" i="8" a="1"/>
  <c r="U93" i="8" s="1"/>
  <c r="G93" i="8" a="1"/>
  <c r="G93" i="8" s="1"/>
  <c r="C93" i="8" a="1"/>
  <c r="C93" i="8" s="1"/>
  <c r="C91" i="8" a="1"/>
  <c r="C91" i="8" s="1"/>
  <c r="E91" i="8" a="1"/>
  <c r="E91" i="8" s="1"/>
  <c r="G91" i="8" a="1"/>
  <c r="G91" i="8" s="1"/>
  <c r="I91" i="8" a="1"/>
  <c r="I91" i="8" s="1"/>
  <c r="K91" i="8" a="1"/>
  <c r="K91" i="8" s="1"/>
  <c r="M91" i="8" a="1"/>
  <c r="M91" i="8" s="1"/>
  <c r="O91" i="8" a="1"/>
  <c r="O91" i="8" s="1"/>
  <c r="Q91" i="8" a="1"/>
  <c r="Q91" i="8" s="1"/>
  <c r="S91" i="8" a="1"/>
  <c r="S91" i="8" s="1"/>
  <c r="U91" i="8" a="1"/>
  <c r="U91" i="8" s="1"/>
  <c r="W91" i="8" a="1"/>
  <c r="W91" i="8" s="1"/>
  <c r="Y91" i="8" a="1"/>
  <c r="Y91" i="8" s="1"/>
  <c r="B91" i="8" a="1"/>
  <c r="B91" i="8" s="1"/>
  <c r="J91" i="8" a="1"/>
  <c r="J91" i="8" s="1"/>
  <c r="R91" i="8" a="1"/>
  <c r="R91" i="8" s="1"/>
  <c r="Z91" i="8" a="1"/>
  <c r="Z91" i="8" s="1"/>
  <c r="H91" i="8" a="1"/>
  <c r="H91" i="8" s="1"/>
  <c r="P91" i="8" a="1"/>
  <c r="P91" i="8" s="1"/>
  <c r="X91" i="8" a="1"/>
  <c r="X91" i="8" s="1"/>
  <c r="B89" i="8" a="1"/>
  <c r="B89" i="8" s="1"/>
  <c r="D89" i="8" a="1"/>
  <c r="D89" i="8" s="1"/>
  <c r="F89" i="8" a="1"/>
  <c r="F89" i="8" s="1"/>
  <c r="H89" i="8" a="1"/>
  <c r="H89" i="8" s="1"/>
  <c r="J89" i="8" a="1"/>
  <c r="J89" i="8" s="1"/>
  <c r="L89" i="8" a="1"/>
  <c r="L89" i="8" s="1"/>
  <c r="N89" i="8" a="1"/>
  <c r="N89" i="8" s="1"/>
  <c r="P89" i="8" a="1"/>
  <c r="P89" i="8" s="1"/>
  <c r="R89" i="8" a="1"/>
  <c r="R89" i="8" s="1"/>
  <c r="T89" i="8" a="1"/>
  <c r="T89" i="8" s="1"/>
  <c r="V89" i="8" a="1"/>
  <c r="V89" i="8" s="1"/>
  <c r="X89" i="8" a="1"/>
  <c r="X89" i="8" s="1"/>
  <c r="Z89" i="8" a="1"/>
  <c r="Z89" i="8" s="1"/>
  <c r="E89" i="8" a="1"/>
  <c r="E89" i="8" s="1"/>
  <c r="M89" i="8" a="1"/>
  <c r="M89" i="8" s="1"/>
  <c r="U89" i="8" a="1"/>
  <c r="U89" i="8" s="1"/>
  <c r="C89" i="8" a="1"/>
  <c r="C89" i="8" s="1"/>
  <c r="K89" i="8" a="1"/>
  <c r="K89" i="8" s="1"/>
  <c r="S89" i="8" a="1"/>
  <c r="S89" i="8" s="1"/>
  <c r="I89" i="8" a="1"/>
  <c r="I89" i="8" s="1"/>
  <c r="Q89" i="8" a="1"/>
  <c r="Q89" i="8" s="1"/>
  <c r="Y89" i="8" a="1"/>
  <c r="Y89" i="8" s="1"/>
  <c r="Y116" i="8" a="1"/>
  <c r="Y116" i="8" s="1"/>
  <c r="W116" i="8" a="1"/>
  <c r="W116" i="8" s="1"/>
  <c r="U116" i="8" a="1"/>
  <c r="U116" i="8" s="1"/>
  <c r="S116" i="8" a="1"/>
  <c r="S116" i="8" s="1"/>
  <c r="Q116" i="8" a="1"/>
  <c r="Q116" i="8" s="1"/>
  <c r="O116" i="8" a="1"/>
  <c r="O116" i="8" s="1"/>
  <c r="M116" i="8" a="1"/>
  <c r="M116" i="8" s="1"/>
  <c r="K116" i="8" a="1"/>
  <c r="K116" i="8" s="1"/>
  <c r="I116" i="8" a="1"/>
  <c r="I116" i="8" s="1"/>
  <c r="G116" i="8" a="1"/>
  <c r="G116" i="8" s="1"/>
  <c r="E116" i="8" a="1"/>
  <c r="E116" i="8" s="1"/>
  <c r="C116" i="8" a="1"/>
  <c r="C116" i="8" s="1"/>
  <c r="Y112" i="8" a="1"/>
  <c r="Y112" i="8" s="1"/>
  <c r="W112" i="8" a="1"/>
  <c r="W112" i="8" s="1"/>
  <c r="U112" i="8" a="1"/>
  <c r="U112" i="8" s="1"/>
  <c r="S112" i="8" a="1"/>
  <c r="S112" i="8" s="1"/>
  <c r="Q112" i="8" a="1"/>
  <c r="Q112" i="8" s="1"/>
  <c r="O112" i="8" a="1"/>
  <c r="O112" i="8" s="1"/>
  <c r="M112" i="8" a="1"/>
  <c r="M112" i="8" s="1"/>
  <c r="K112" i="8" a="1"/>
  <c r="K112" i="8" s="1"/>
  <c r="I112" i="8" a="1"/>
  <c r="I112" i="8" s="1"/>
  <c r="G112" i="8" a="1"/>
  <c r="G112" i="8" s="1"/>
  <c r="E112" i="8" a="1"/>
  <c r="E112" i="8" s="1"/>
  <c r="C112" i="8" a="1"/>
  <c r="C112" i="8" s="1"/>
  <c r="Y121" i="8" a="1"/>
  <c r="Y121" i="8" s="1"/>
  <c r="W121" i="8" a="1"/>
  <c r="W121" i="8" s="1"/>
  <c r="U121" i="8" a="1"/>
  <c r="U121" i="8" s="1"/>
  <c r="S121" i="8" a="1"/>
  <c r="S121" i="8" s="1"/>
  <c r="Q121" i="8" a="1"/>
  <c r="Q121" i="8" s="1"/>
  <c r="O121" i="8" a="1"/>
  <c r="O121" i="8" s="1"/>
  <c r="M121" i="8" a="1"/>
  <c r="M121" i="8" s="1"/>
  <c r="K121" i="8" a="1"/>
  <c r="K121" i="8" s="1"/>
  <c r="I121" i="8" a="1"/>
  <c r="I121" i="8" s="1"/>
  <c r="G121" i="8" a="1"/>
  <c r="G121" i="8" s="1"/>
  <c r="E121" i="8" a="1"/>
  <c r="E121" i="8" s="1"/>
  <c r="Y113" i="8" a="1"/>
  <c r="Y113" i="8" s="1"/>
  <c r="W113" i="8" a="1"/>
  <c r="W113" i="8" s="1"/>
  <c r="U113" i="8" a="1"/>
  <c r="U113" i="8" s="1"/>
  <c r="S113" i="8" a="1"/>
  <c r="S113" i="8" s="1"/>
  <c r="Q113" i="8" a="1"/>
  <c r="Q113" i="8" s="1"/>
  <c r="O113" i="8" a="1"/>
  <c r="O113" i="8" s="1"/>
  <c r="M113" i="8" a="1"/>
  <c r="M113" i="8" s="1"/>
  <c r="K113" i="8" a="1"/>
  <c r="K113" i="8" s="1"/>
  <c r="I113" i="8" a="1"/>
  <c r="I113" i="8" s="1"/>
  <c r="G113" i="8" a="1"/>
  <c r="G113" i="8" s="1"/>
  <c r="E113" i="8" a="1"/>
  <c r="E113" i="8" s="1"/>
  <c r="Y101" i="8" a="1"/>
  <c r="Y101" i="8" s="1"/>
  <c r="W101" i="8" a="1"/>
  <c r="W101" i="8" s="1"/>
  <c r="U101" i="8" a="1"/>
  <c r="U101" i="8" s="1"/>
  <c r="S101" i="8" a="1"/>
  <c r="S101" i="8" s="1"/>
  <c r="Q101" i="8" a="1"/>
  <c r="Q101" i="8" s="1"/>
  <c r="O101" i="8" a="1"/>
  <c r="O101" i="8" s="1"/>
  <c r="M101" i="8" a="1"/>
  <c r="M101" i="8" s="1"/>
  <c r="K101" i="8" a="1"/>
  <c r="K101" i="8" s="1"/>
  <c r="I101" i="8" a="1"/>
  <c r="I101" i="8" s="1"/>
  <c r="G101" i="8" a="1"/>
  <c r="G101" i="8" s="1"/>
  <c r="E101" i="8" a="1"/>
  <c r="E101" i="8" s="1"/>
  <c r="S97" i="8" a="1"/>
  <c r="S97" i="8" s="1"/>
  <c r="O97" i="8" a="1"/>
  <c r="O97" i="8" s="1"/>
  <c r="Z124" i="8" a="1"/>
  <c r="Z124" i="8" s="1"/>
  <c r="X124" i="8" a="1"/>
  <c r="X124" i="8" s="1"/>
  <c r="V124" i="8" a="1"/>
  <c r="V124" i="8" s="1"/>
  <c r="T124" i="8" a="1"/>
  <c r="T124" i="8" s="1"/>
  <c r="R124" i="8" a="1"/>
  <c r="R124" i="8" s="1"/>
  <c r="P124" i="8" a="1"/>
  <c r="P124" i="8" s="1"/>
  <c r="N124" i="8" a="1"/>
  <c r="N124" i="8" s="1"/>
  <c r="L124" i="8" a="1"/>
  <c r="L124" i="8" s="1"/>
  <c r="J124" i="8" a="1"/>
  <c r="J124" i="8" s="1"/>
  <c r="H124" i="8" a="1"/>
  <c r="H124" i="8" s="1"/>
  <c r="F124" i="8" a="1"/>
  <c r="F124" i="8" s="1"/>
  <c r="D124" i="8" a="1"/>
  <c r="D124" i="8" s="1"/>
  <c r="Y122" i="8" a="1"/>
  <c r="Y122" i="8" s="1"/>
  <c r="W122" i="8" a="1"/>
  <c r="W122" i="8" s="1"/>
  <c r="U122" i="8" a="1"/>
  <c r="U122" i="8" s="1"/>
  <c r="S122" i="8" a="1"/>
  <c r="S122" i="8" s="1"/>
  <c r="Q122" i="8" a="1"/>
  <c r="Q122" i="8" s="1"/>
  <c r="O122" i="8" a="1"/>
  <c r="O122" i="8" s="1"/>
  <c r="M122" i="8" a="1"/>
  <c r="M122" i="8" s="1"/>
  <c r="K122" i="8" a="1"/>
  <c r="K122" i="8" s="1"/>
  <c r="I122" i="8" a="1"/>
  <c r="I122" i="8" s="1"/>
  <c r="G122" i="8" a="1"/>
  <c r="G122" i="8" s="1"/>
  <c r="E122" i="8" a="1"/>
  <c r="E122" i="8" s="1"/>
  <c r="Z120" i="8" a="1"/>
  <c r="Z120" i="8" s="1"/>
  <c r="X120" i="8" a="1"/>
  <c r="X120" i="8" s="1"/>
  <c r="V120" i="8" a="1"/>
  <c r="V120" i="8" s="1"/>
  <c r="T120" i="8" a="1"/>
  <c r="T120" i="8" s="1"/>
  <c r="R120" i="8" a="1"/>
  <c r="R120" i="8" s="1"/>
  <c r="P120" i="8" a="1"/>
  <c r="P120" i="8" s="1"/>
  <c r="N120" i="8" a="1"/>
  <c r="N120" i="8" s="1"/>
  <c r="L120" i="8" a="1"/>
  <c r="L120" i="8" s="1"/>
  <c r="J120" i="8" a="1"/>
  <c r="J120" i="8" s="1"/>
  <c r="H120" i="8" a="1"/>
  <c r="H120" i="8" s="1"/>
  <c r="F120" i="8" a="1"/>
  <c r="F120" i="8" s="1"/>
  <c r="D120" i="8" a="1"/>
  <c r="D120" i="8" s="1"/>
  <c r="Y118" i="8" a="1"/>
  <c r="Y118" i="8" s="1"/>
  <c r="W118" i="8" a="1"/>
  <c r="W118" i="8" s="1"/>
  <c r="U118" i="8" a="1"/>
  <c r="U118" i="8" s="1"/>
  <c r="S118" i="8" a="1"/>
  <c r="S118" i="8" s="1"/>
  <c r="Q118" i="8" a="1"/>
  <c r="Q118" i="8" s="1"/>
  <c r="O118" i="8" a="1"/>
  <c r="O118" i="8" s="1"/>
  <c r="M118" i="8" a="1"/>
  <c r="M118" i="8" s="1"/>
  <c r="K118" i="8" a="1"/>
  <c r="K118" i="8" s="1"/>
  <c r="I118" i="8" a="1"/>
  <c r="I118" i="8" s="1"/>
  <c r="G118" i="8" a="1"/>
  <c r="G118" i="8" s="1"/>
  <c r="E118" i="8" a="1"/>
  <c r="E118" i="8" s="1"/>
  <c r="Z116" i="8" a="1"/>
  <c r="Z116" i="8" s="1"/>
  <c r="X116" i="8" a="1"/>
  <c r="X116" i="8" s="1"/>
  <c r="V116" i="8" a="1"/>
  <c r="V116" i="8" s="1"/>
  <c r="T116" i="8" a="1"/>
  <c r="T116" i="8" s="1"/>
  <c r="R116" i="8" a="1"/>
  <c r="R116" i="8" s="1"/>
  <c r="P116" i="8" a="1"/>
  <c r="P116" i="8" s="1"/>
  <c r="N116" i="8" a="1"/>
  <c r="N116" i="8" s="1"/>
  <c r="L116" i="8" a="1"/>
  <c r="L116" i="8" s="1"/>
  <c r="J116" i="8" a="1"/>
  <c r="J116" i="8" s="1"/>
  <c r="H116" i="8" a="1"/>
  <c r="H116" i="8" s="1"/>
  <c r="F116" i="8" a="1"/>
  <c r="F116" i="8" s="1"/>
  <c r="D116" i="8" a="1"/>
  <c r="D116" i="8" s="1"/>
  <c r="Y114" i="8" a="1"/>
  <c r="Y114" i="8" s="1"/>
  <c r="W114" i="8" a="1"/>
  <c r="W114" i="8" s="1"/>
  <c r="U114" i="8" a="1"/>
  <c r="U114" i="8" s="1"/>
  <c r="S114" i="8" a="1"/>
  <c r="S114" i="8" s="1"/>
  <c r="Q114" i="8" a="1"/>
  <c r="Q114" i="8" s="1"/>
  <c r="O114" i="8" a="1"/>
  <c r="O114" i="8" s="1"/>
  <c r="M114" i="8" a="1"/>
  <c r="M114" i="8" s="1"/>
  <c r="K114" i="8" a="1"/>
  <c r="K114" i="8" s="1"/>
  <c r="I114" i="8" a="1"/>
  <c r="I114" i="8" s="1"/>
  <c r="G114" i="8" a="1"/>
  <c r="G114" i="8" s="1"/>
  <c r="E114" i="8" a="1"/>
  <c r="E114" i="8" s="1"/>
  <c r="Z112" i="8" a="1"/>
  <c r="Z112" i="8" s="1"/>
  <c r="X112" i="8" a="1"/>
  <c r="X112" i="8" s="1"/>
  <c r="V112" i="8" a="1"/>
  <c r="V112" i="8" s="1"/>
  <c r="T112" i="8" a="1"/>
  <c r="T112" i="8" s="1"/>
  <c r="R112" i="8" a="1"/>
  <c r="R112" i="8" s="1"/>
  <c r="P112" i="8" a="1"/>
  <c r="P112" i="8" s="1"/>
  <c r="N112" i="8" a="1"/>
  <c r="N112" i="8" s="1"/>
  <c r="L112" i="8" a="1"/>
  <c r="L112" i="8" s="1"/>
  <c r="J112" i="8" a="1"/>
  <c r="J112" i="8" s="1"/>
  <c r="H112" i="8" a="1"/>
  <c r="H112" i="8" s="1"/>
  <c r="F112" i="8" a="1"/>
  <c r="F112" i="8" s="1"/>
  <c r="D112" i="8" a="1"/>
  <c r="D112" i="8" s="1"/>
  <c r="Y110" i="8" a="1"/>
  <c r="Y110" i="8" s="1"/>
  <c r="W110" i="8" a="1"/>
  <c r="W110" i="8" s="1"/>
  <c r="U110" i="8" a="1"/>
  <c r="U110" i="8" s="1"/>
  <c r="S110" i="8" a="1"/>
  <c r="S110" i="8" s="1"/>
  <c r="Q110" i="8" a="1"/>
  <c r="Q110" i="8" s="1"/>
  <c r="O110" i="8" a="1"/>
  <c r="O110" i="8" s="1"/>
  <c r="M110" i="8" a="1"/>
  <c r="M110" i="8" s="1"/>
  <c r="K110" i="8" a="1"/>
  <c r="K110" i="8" s="1"/>
  <c r="I110" i="8" a="1"/>
  <c r="I110" i="8" s="1"/>
  <c r="G110" i="8" a="1"/>
  <c r="G110" i="8" s="1"/>
  <c r="E110" i="8" a="1"/>
  <c r="E110" i="8" s="1"/>
  <c r="Z108" i="8" a="1"/>
  <c r="Z108" i="8" s="1"/>
  <c r="X108" i="8" a="1"/>
  <c r="X108" i="8" s="1"/>
  <c r="V108" i="8" a="1"/>
  <c r="V108" i="8" s="1"/>
  <c r="T108" i="8" a="1"/>
  <c r="T108" i="8" s="1"/>
  <c r="R108" i="8" a="1"/>
  <c r="R108" i="8" s="1"/>
  <c r="P108" i="8" a="1"/>
  <c r="P108" i="8" s="1"/>
  <c r="N108" i="8" a="1"/>
  <c r="N108" i="8" s="1"/>
  <c r="L108" i="8" a="1"/>
  <c r="L108" i="8" s="1"/>
  <c r="J108" i="8" a="1"/>
  <c r="J108" i="8" s="1"/>
  <c r="H108" i="8" a="1"/>
  <c r="H108" i="8" s="1"/>
  <c r="F108" i="8" a="1"/>
  <c r="F108" i="8" s="1"/>
  <c r="D108" i="8" a="1"/>
  <c r="D108" i="8" s="1"/>
  <c r="B108" i="8" a="1"/>
  <c r="B108" i="8" s="1"/>
  <c r="Y106" i="8" a="1"/>
  <c r="Y106" i="8" s="1"/>
  <c r="W106" i="8" a="1"/>
  <c r="W106" i="8" s="1"/>
  <c r="U106" i="8" a="1"/>
  <c r="U106" i="8" s="1"/>
  <c r="S106" i="8" a="1"/>
  <c r="S106" i="8" s="1"/>
  <c r="Q106" i="8" a="1"/>
  <c r="Q106" i="8" s="1"/>
  <c r="O106" i="8" a="1"/>
  <c r="O106" i="8" s="1"/>
  <c r="M106" i="8" a="1"/>
  <c r="M106" i="8" s="1"/>
  <c r="K106" i="8" a="1"/>
  <c r="K106" i="8" s="1"/>
  <c r="I106" i="8" a="1"/>
  <c r="I106" i="8" s="1"/>
  <c r="G106" i="8" a="1"/>
  <c r="G106" i="8" s="1"/>
  <c r="E106" i="8" a="1"/>
  <c r="E106" i="8" s="1"/>
  <c r="Z104" i="8" a="1"/>
  <c r="Z104" i="8" s="1"/>
  <c r="X104" i="8" a="1"/>
  <c r="X104" i="8" s="1"/>
  <c r="V104" i="8" a="1"/>
  <c r="V104" i="8" s="1"/>
  <c r="T104" i="8" a="1"/>
  <c r="T104" i="8" s="1"/>
  <c r="R104" i="8" a="1"/>
  <c r="R104" i="8" s="1"/>
  <c r="P104" i="8" a="1"/>
  <c r="P104" i="8" s="1"/>
  <c r="N104" i="8" a="1"/>
  <c r="N104" i="8" s="1"/>
  <c r="L104" i="8" a="1"/>
  <c r="L104" i="8" s="1"/>
  <c r="J104" i="8" a="1"/>
  <c r="J104" i="8" s="1"/>
  <c r="H104" i="8" a="1"/>
  <c r="H104" i="8" s="1"/>
  <c r="F104" i="8" a="1"/>
  <c r="F104" i="8" s="1"/>
  <c r="D104" i="8" a="1"/>
  <c r="D104" i="8" s="1"/>
  <c r="B104" i="8" a="1"/>
  <c r="B104" i="8" s="1"/>
  <c r="Y102" i="8" a="1"/>
  <c r="Y102" i="8" s="1"/>
  <c r="W102" i="8" a="1"/>
  <c r="W102" i="8" s="1"/>
  <c r="U102" i="8" a="1"/>
  <c r="U102" i="8" s="1"/>
  <c r="S102" i="8" a="1"/>
  <c r="S102" i="8" s="1"/>
  <c r="Q102" i="8" a="1"/>
  <c r="Q102" i="8" s="1"/>
  <c r="O102" i="8" a="1"/>
  <c r="O102" i="8" s="1"/>
  <c r="M102" i="8" a="1"/>
  <c r="M102" i="8" s="1"/>
  <c r="K102" i="8" a="1"/>
  <c r="K102" i="8" s="1"/>
  <c r="I102" i="8" a="1"/>
  <c r="I102" i="8" s="1"/>
  <c r="G102" i="8" a="1"/>
  <c r="G102" i="8" s="1"/>
  <c r="E102" i="8" a="1"/>
  <c r="E102" i="8" s="1"/>
  <c r="Z100" i="8" a="1"/>
  <c r="Z100" i="8" s="1"/>
  <c r="X100" i="8" a="1"/>
  <c r="X100" i="8" s="1"/>
  <c r="V100" i="8" a="1"/>
  <c r="V100" i="8" s="1"/>
  <c r="T100" i="8" a="1"/>
  <c r="T100" i="8" s="1"/>
  <c r="R100" i="8" a="1"/>
  <c r="R100" i="8" s="1"/>
  <c r="P100" i="8" a="1"/>
  <c r="P100" i="8" s="1"/>
  <c r="N100" i="8" a="1"/>
  <c r="N100" i="8" s="1"/>
  <c r="L100" i="8" a="1"/>
  <c r="L100" i="8" s="1"/>
  <c r="J100" i="8" a="1"/>
  <c r="J100" i="8" s="1"/>
  <c r="H100" i="8" a="1"/>
  <c r="H100" i="8" s="1"/>
  <c r="F100" i="8" a="1"/>
  <c r="F100" i="8" s="1"/>
  <c r="D100" i="8" a="1"/>
  <c r="D100" i="8" s="1"/>
  <c r="B100" i="8" a="1"/>
  <c r="B100" i="8" s="1"/>
  <c r="Y98" i="8" a="1"/>
  <c r="Y98" i="8" s="1"/>
  <c r="W98" i="8" a="1"/>
  <c r="W98" i="8" s="1"/>
  <c r="U98" i="8" a="1"/>
  <c r="U98" i="8" s="1"/>
  <c r="S98" i="8" a="1"/>
  <c r="S98" i="8" s="1"/>
  <c r="Q98" i="8" a="1"/>
  <c r="Q98" i="8" s="1"/>
  <c r="O98" i="8" a="1"/>
  <c r="O98" i="8" s="1"/>
  <c r="M98" i="8" a="1"/>
  <c r="M98" i="8" s="1"/>
  <c r="K98" i="8" a="1"/>
  <c r="K98" i="8" s="1"/>
  <c r="I98" i="8" a="1"/>
  <c r="I98" i="8" s="1"/>
  <c r="G98" i="8" a="1"/>
  <c r="G98" i="8" s="1"/>
  <c r="E98" i="8" a="1"/>
  <c r="E98" i="8" s="1"/>
  <c r="Y97" i="8" a="1"/>
  <c r="Y97" i="8" s="1"/>
  <c r="K97" i="8" a="1"/>
  <c r="K97" i="8" s="1"/>
  <c r="C95" i="8" a="1"/>
  <c r="C95" i="8" s="1"/>
  <c r="E95" i="8" a="1"/>
  <c r="E95" i="8" s="1"/>
  <c r="G95" i="8" a="1"/>
  <c r="G95" i="8" s="1"/>
  <c r="I95" i="8" a="1"/>
  <c r="I95" i="8" s="1"/>
  <c r="K95" i="8" a="1"/>
  <c r="K95" i="8" s="1"/>
  <c r="M95" i="8" a="1"/>
  <c r="M95" i="8" s="1"/>
  <c r="O95" i="8" a="1"/>
  <c r="O95" i="8" s="1"/>
  <c r="Q95" i="8" a="1"/>
  <c r="Q95" i="8" s="1"/>
  <c r="S95" i="8" a="1"/>
  <c r="S95" i="8" s="1"/>
  <c r="U95" i="8" a="1"/>
  <c r="U95" i="8" s="1"/>
  <c r="W95" i="8" a="1"/>
  <c r="W95" i="8" s="1"/>
  <c r="Y95" i="8" a="1"/>
  <c r="Y95" i="8" s="1"/>
  <c r="F95" i="8" a="1"/>
  <c r="F95" i="8" s="1"/>
  <c r="N95" i="8" a="1"/>
  <c r="N95" i="8" s="1"/>
  <c r="V95" i="8" a="1"/>
  <c r="V95" i="8" s="1"/>
  <c r="B94" i="8" a="1"/>
  <c r="B94" i="8" s="1"/>
  <c r="E94" i="8" a="1"/>
  <c r="E94" i="8" s="1"/>
  <c r="J94" i="8" a="1"/>
  <c r="J94" i="8" s="1"/>
  <c r="M94" i="8" a="1"/>
  <c r="M94" i="8" s="1"/>
  <c r="R94" i="8" a="1"/>
  <c r="R94" i="8" s="1"/>
  <c r="U94" i="8" a="1"/>
  <c r="U94" i="8" s="1"/>
  <c r="Z94" i="8" a="1"/>
  <c r="Z94" i="8" s="1"/>
  <c r="V91" i="8" a="1"/>
  <c r="V91" i="8" s="1"/>
  <c r="F91" i="8" a="1"/>
  <c r="F91" i="8" s="1"/>
  <c r="B93" i="8" a="1"/>
  <c r="B93" i="8" s="1"/>
  <c r="D93" i="8" a="1"/>
  <c r="D93" i="8" s="1"/>
  <c r="F93" i="8" a="1"/>
  <c r="F93" i="8" s="1"/>
  <c r="H93" i="8" a="1"/>
  <c r="H93" i="8" s="1"/>
  <c r="J93" i="8" a="1"/>
  <c r="J93" i="8" s="1"/>
  <c r="L93" i="8" a="1"/>
  <c r="L93" i="8" s="1"/>
  <c r="N93" i="8" a="1"/>
  <c r="N93" i="8" s="1"/>
  <c r="P93" i="8" a="1"/>
  <c r="P93" i="8" s="1"/>
  <c r="R93" i="8" a="1"/>
  <c r="R93" i="8" s="1"/>
  <c r="T93" i="8" a="1"/>
  <c r="T93" i="8" s="1"/>
  <c r="V93" i="8" a="1"/>
  <c r="V93" i="8" s="1"/>
  <c r="X93" i="8" a="1"/>
  <c r="X93" i="8" s="1"/>
  <c r="Z93" i="8" a="1"/>
  <c r="Z93" i="8" s="1"/>
  <c r="I93" i="8" a="1"/>
  <c r="I93" i="8" s="1"/>
  <c r="Q93" i="8" a="1"/>
  <c r="Q93" i="8" s="1"/>
  <c r="Y93" i="8" a="1"/>
  <c r="Y93" i="8" s="1"/>
  <c r="Y108" i="8" a="1"/>
  <c r="Y108" i="8" s="1"/>
  <c r="W108" i="8" a="1"/>
  <c r="W108" i="8" s="1"/>
  <c r="U108" i="8" a="1"/>
  <c r="U108" i="8" s="1"/>
  <c r="S108" i="8" a="1"/>
  <c r="S108" i="8" s="1"/>
  <c r="Q108" i="8" a="1"/>
  <c r="Q108" i="8" s="1"/>
  <c r="O108" i="8" a="1"/>
  <c r="O108" i="8" s="1"/>
  <c r="M108" i="8" a="1"/>
  <c r="M108" i="8" s="1"/>
  <c r="K108" i="8" a="1"/>
  <c r="K108" i="8" s="1"/>
  <c r="I108" i="8" a="1"/>
  <c r="I108" i="8" s="1"/>
  <c r="G108" i="8" a="1"/>
  <c r="G108" i="8" s="1"/>
  <c r="E108" i="8" a="1"/>
  <c r="E108" i="8" s="1"/>
  <c r="Y104" i="8" a="1"/>
  <c r="Y104" i="8" s="1"/>
  <c r="W104" i="8" a="1"/>
  <c r="W104" i="8" s="1"/>
  <c r="U104" i="8" a="1"/>
  <c r="U104" i="8" s="1"/>
  <c r="S104" i="8" a="1"/>
  <c r="S104" i="8" s="1"/>
  <c r="Q104" i="8" a="1"/>
  <c r="Q104" i="8" s="1"/>
  <c r="O104" i="8" a="1"/>
  <c r="O104" i="8" s="1"/>
  <c r="M104" i="8" a="1"/>
  <c r="M104" i="8" s="1"/>
  <c r="K104" i="8" a="1"/>
  <c r="K104" i="8" s="1"/>
  <c r="I104" i="8" a="1"/>
  <c r="I104" i="8" s="1"/>
  <c r="G104" i="8" a="1"/>
  <c r="G104" i="8" s="1"/>
  <c r="E104" i="8" a="1"/>
  <c r="E104" i="8" s="1"/>
  <c r="Y100" i="8" a="1"/>
  <c r="Y100" i="8" s="1"/>
  <c r="W100" i="8" a="1"/>
  <c r="W100" i="8" s="1"/>
  <c r="U100" i="8" a="1"/>
  <c r="U100" i="8" s="1"/>
  <c r="S100" i="8" a="1"/>
  <c r="S100" i="8" s="1"/>
  <c r="Q100" i="8" a="1"/>
  <c r="Q100" i="8" s="1"/>
  <c r="O100" i="8" a="1"/>
  <c r="O100" i="8" s="1"/>
  <c r="M100" i="8" a="1"/>
  <c r="M100" i="8" s="1"/>
  <c r="K100" i="8" a="1"/>
  <c r="K100" i="8" s="1"/>
  <c r="I100" i="8" a="1"/>
  <c r="I100" i="8" s="1"/>
  <c r="G100" i="8" a="1"/>
  <c r="G100" i="8" s="1"/>
  <c r="E100" i="8" a="1"/>
  <c r="E100" i="8" s="1"/>
  <c r="B97" i="8" a="1"/>
  <c r="B97" i="8" s="1"/>
  <c r="D97" i="8" a="1"/>
  <c r="D97" i="8" s="1"/>
  <c r="F97" i="8" a="1"/>
  <c r="F97" i="8" s="1"/>
  <c r="H97" i="8" a="1"/>
  <c r="H97" i="8" s="1"/>
  <c r="J97" i="8" a="1"/>
  <c r="J97" i="8" s="1"/>
  <c r="L97" i="8" a="1"/>
  <c r="L97" i="8" s="1"/>
  <c r="N97" i="8" a="1"/>
  <c r="N97" i="8" s="1"/>
  <c r="P97" i="8" a="1"/>
  <c r="P97" i="8" s="1"/>
  <c r="R97" i="8" a="1"/>
  <c r="R97" i="8" s="1"/>
  <c r="T97" i="8" a="1"/>
  <c r="T97" i="8" s="1"/>
  <c r="V97" i="8" a="1"/>
  <c r="V97" i="8" s="1"/>
  <c r="X97" i="8" a="1"/>
  <c r="X97" i="8" s="1"/>
  <c r="Z97" i="8" a="1"/>
  <c r="Z97" i="8" s="1"/>
  <c r="E97" i="8" a="1"/>
  <c r="E97" i="8" s="1"/>
  <c r="M97" i="8" a="1"/>
  <c r="M97" i="8" s="1"/>
  <c r="U97" i="8" a="1"/>
  <c r="U97" i="8" s="1"/>
  <c r="O93" i="8" a="1"/>
  <c r="O93" i="8" s="1"/>
  <c r="K93" i="8" a="1"/>
  <c r="K93" i="8" s="1"/>
  <c r="C83" i="8" a="1"/>
  <c r="C83" i="8" s="1"/>
  <c r="E83" i="8" a="1"/>
  <c r="E83" i="8" s="1"/>
  <c r="G83" i="8" a="1"/>
  <c r="G83" i="8" s="1"/>
  <c r="I83" i="8" a="1"/>
  <c r="I83" i="8" s="1"/>
  <c r="K83" i="8" a="1"/>
  <c r="K83" i="8" s="1"/>
  <c r="M83" i="8" a="1"/>
  <c r="M83" i="8" s="1"/>
  <c r="O83" i="8" a="1"/>
  <c r="O83" i="8" s="1"/>
  <c r="Q83" i="8" a="1"/>
  <c r="Q83" i="8" s="1"/>
  <c r="S83" i="8" a="1"/>
  <c r="S83" i="8" s="1"/>
  <c r="U83" i="8" a="1"/>
  <c r="U83" i="8" s="1"/>
  <c r="W83" i="8" a="1"/>
  <c r="W83" i="8" s="1"/>
  <c r="Y83" i="8" a="1"/>
  <c r="Y83" i="8" s="1"/>
  <c r="B81" i="8" a="1"/>
  <c r="B81" i="8" s="1"/>
  <c r="D81" i="8" a="1"/>
  <c r="D81" i="8" s="1"/>
  <c r="F81" i="8" a="1"/>
  <c r="F81" i="8" s="1"/>
  <c r="H81" i="8" a="1"/>
  <c r="H81" i="8" s="1"/>
  <c r="J81" i="8" a="1"/>
  <c r="J81" i="8" s="1"/>
  <c r="L81" i="8" a="1"/>
  <c r="L81" i="8" s="1"/>
  <c r="N81" i="8" a="1"/>
  <c r="N81" i="8" s="1"/>
  <c r="P81" i="8" a="1"/>
  <c r="P81" i="8" s="1"/>
  <c r="R81" i="8" a="1"/>
  <c r="R81" i="8" s="1"/>
  <c r="T81" i="8" a="1"/>
  <c r="T81" i="8" s="1"/>
  <c r="V81" i="8" a="1"/>
  <c r="V81" i="8" s="1"/>
  <c r="X81" i="8" a="1"/>
  <c r="X81" i="8" s="1"/>
  <c r="Z81" i="8" a="1"/>
  <c r="Z81" i="8" s="1"/>
  <c r="Y86" i="8" a="1"/>
  <c r="Y86" i="8" s="1"/>
  <c r="V86" i="8" a="1"/>
  <c r="V86" i="8" s="1"/>
  <c r="Q86" i="8" a="1"/>
  <c r="Q86" i="8" s="1"/>
  <c r="N86" i="8" a="1"/>
  <c r="N86" i="8" s="1"/>
  <c r="I86" i="8" a="1"/>
  <c r="I86" i="8" s="1"/>
  <c r="F86" i="8" a="1"/>
  <c r="F86" i="8" s="1"/>
  <c r="V83" i="8" a="1"/>
  <c r="V83" i="8" s="1"/>
  <c r="N83" i="8" a="1"/>
  <c r="N83" i="8" s="1"/>
  <c r="F83" i="8" a="1"/>
  <c r="F83" i="8" s="1"/>
  <c r="Y81" i="8" a="1"/>
  <c r="Y81" i="8" s="1"/>
  <c r="Q81" i="8" a="1"/>
  <c r="Q81" i="8" s="1"/>
  <c r="I81" i="8" a="1"/>
  <c r="I81" i="8" s="1"/>
  <c r="Y78" i="8" a="1"/>
  <c r="Y78" i="8" s="1"/>
  <c r="V78" i="8" a="1"/>
  <c r="V78" i="8" s="1"/>
  <c r="Q78" i="8" a="1"/>
  <c r="Q78" i="8" s="1"/>
  <c r="N78" i="8" a="1"/>
  <c r="N78" i="8" s="1"/>
  <c r="I78" i="8" a="1"/>
  <c r="I78" i="8" s="1"/>
  <c r="F78" i="8" a="1"/>
  <c r="F78" i="8" s="1"/>
  <c r="C75" i="8" a="1"/>
  <c r="C75" i="8" s="1"/>
  <c r="E75" i="8" a="1"/>
  <c r="E75" i="8" s="1"/>
  <c r="G75" i="8" a="1"/>
  <c r="G75" i="8" s="1"/>
  <c r="I75" i="8" a="1"/>
  <c r="I75" i="8" s="1"/>
  <c r="K75" i="8" a="1"/>
  <c r="K75" i="8" s="1"/>
  <c r="M75" i="8" a="1"/>
  <c r="M75" i="8" s="1"/>
  <c r="O75" i="8" a="1"/>
  <c r="O75" i="8" s="1"/>
  <c r="Q75" i="8" a="1"/>
  <c r="Q75" i="8" s="1"/>
  <c r="S75" i="8" a="1"/>
  <c r="S75" i="8" s="1"/>
  <c r="H75" i="8" a="1"/>
  <c r="H75" i="8" s="1"/>
  <c r="P75" i="8" a="1"/>
  <c r="P75" i="8" s="1"/>
  <c r="U75" i="8" a="1"/>
  <c r="U75" i="8" s="1"/>
  <c r="W75" i="8" a="1"/>
  <c r="W75" i="8" s="1"/>
  <c r="Y75" i="8" a="1"/>
  <c r="Y75" i="8" s="1"/>
  <c r="C87" i="8" a="1"/>
  <c r="C87" i="8" s="1"/>
  <c r="E87" i="8" a="1"/>
  <c r="E87" i="8" s="1"/>
  <c r="G87" i="8" a="1"/>
  <c r="G87" i="8" s="1"/>
  <c r="I87" i="8" a="1"/>
  <c r="I87" i="8" s="1"/>
  <c r="K87" i="8" a="1"/>
  <c r="K87" i="8" s="1"/>
  <c r="M87" i="8" a="1"/>
  <c r="M87" i="8" s="1"/>
  <c r="O87" i="8" a="1"/>
  <c r="O87" i="8" s="1"/>
  <c r="Q87" i="8" a="1"/>
  <c r="Q87" i="8" s="1"/>
  <c r="S87" i="8" a="1"/>
  <c r="S87" i="8" s="1"/>
  <c r="U87" i="8" a="1"/>
  <c r="U87" i="8" s="1"/>
  <c r="W87" i="8" a="1"/>
  <c r="W87" i="8" s="1"/>
  <c r="Y87" i="8" a="1"/>
  <c r="Y87" i="8" s="1"/>
  <c r="X86" i="8" a="1"/>
  <c r="X86" i="8" s="1"/>
  <c r="S86" i="8" a="1"/>
  <c r="S86" i="8" s="1"/>
  <c r="P86" i="8" a="1"/>
  <c r="P86" i="8" s="1"/>
  <c r="K86" i="8" a="1"/>
  <c r="K86" i="8" s="1"/>
  <c r="H86" i="8" a="1"/>
  <c r="H86" i="8" s="1"/>
  <c r="C86" i="8" a="1"/>
  <c r="C86" i="8" s="1"/>
  <c r="B85" i="8" a="1"/>
  <c r="B85" i="8" s="1"/>
  <c r="D85" i="8" a="1"/>
  <c r="D85" i="8" s="1"/>
  <c r="F85" i="8" a="1"/>
  <c r="F85" i="8" s="1"/>
  <c r="H85" i="8" a="1"/>
  <c r="H85" i="8" s="1"/>
  <c r="J85" i="8" a="1"/>
  <c r="J85" i="8" s="1"/>
  <c r="L85" i="8" a="1"/>
  <c r="L85" i="8" s="1"/>
  <c r="N85" i="8" a="1"/>
  <c r="N85" i="8" s="1"/>
  <c r="P85" i="8" a="1"/>
  <c r="P85" i="8" s="1"/>
  <c r="R85" i="8" a="1"/>
  <c r="R85" i="8" s="1"/>
  <c r="T85" i="8" a="1"/>
  <c r="T85" i="8" s="1"/>
  <c r="V85" i="8" a="1"/>
  <c r="V85" i="8" s="1"/>
  <c r="X85" i="8" a="1"/>
  <c r="X85" i="8" s="1"/>
  <c r="Z85" i="8" a="1"/>
  <c r="Z85" i="8" s="1"/>
  <c r="X83" i="8" a="1"/>
  <c r="X83" i="8" s="1"/>
  <c r="P83" i="8" a="1"/>
  <c r="P83" i="8" s="1"/>
  <c r="H83" i="8" a="1"/>
  <c r="H83" i="8" s="1"/>
  <c r="S81" i="8" a="1"/>
  <c r="S81" i="8" s="1"/>
  <c r="K81" i="8" a="1"/>
  <c r="K81" i="8" s="1"/>
  <c r="C81" i="8" a="1"/>
  <c r="C81" i="8" s="1"/>
  <c r="C79" i="8" a="1"/>
  <c r="C79" i="8" s="1"/>
  <c r="E79" i="8" a="1"/>
  <c r="E79" i="8" s="1"/>
  <c r="G79" i="8" a="1"/>
  <c r="G79" i="8" s="1"/>
  <c r="I79" i="8" a="1"/>
  <c r="I79" i="8" s="1"/>
  <c r="K79" i="8" a="1"/>
  <c r="K79" i="8" s="1"/>
  <c r="M79" i="8" a="1"/>
  <c r="M79" i="8" s="1"/>
  <c r="O79" i="8" a="1"/>
  <c r="O79" i="8" s="1"/>
  <c r="Q79" i="8" a="1"/>
  <c r="Q79" i="8" s="1"/>
  <c r="S79" i="8" a="1"/>
  <c r="S79" i="8" s="1"/>
  <c r="U79" i="8" a="1"/>
  <c r="U79" i="8" s="1"/>
  <c r="W79" i="8" a="1"/>
  <c r="W79" i="8" s="1"/>
  <c r="Y79" i="8" a="1"/>
  <c r="Y79" i="8" s="1"/>
  <c r="X78" i="8" a="1"/>
  <c r="X78" i="8" s="1"/>
  <c r="S78" i="8" a="1"/>
  <c r="S78" i="8" s="1"/>
  <c r="P78" i="8" a="1"/>
  <c r="P78" i="8" s="1"/>
  <c r="K78" i="8" a="1"/>
  <c r="K78" i="8" s="1"/>
  <c r="H78" i="8" a="1"/>
  <c r="H78" i="8" s="1"/>
  <c r="C78" i="8" a="1"/>
  <c r="C78" i="8" s="1"/>
  <c r="B77" i="8" a="1"/>
  <c r="B77" i="8" s="1"/>
  <c r="D77" i="8" a="1"/>
  <c r="D77" i="8" s="1"/>
  <c r="F77" i="8" a="1"/>
  <c r="F77" i="8" s="1"/>
  <c r="H77" i="8" a="1"/>
  <c r="H77" i="8" s="1"/>
  <c r="J77" i="8" a="1"/>
  <c r="J77" i="8" s="1"/>
  <c r="L77" i="8" a="1"/>
  <c r="L77" i="8" s="1"/>
  <c r="N77" i="8" a="1"/>
  <c r="N77" i="8" s="1"/>
  <c r="P77" i="8" a="1"/>
  <c r="P77" i="8" s="1"/>
  <c r="R77" i="8" a="1"/>
  <c r="R77" i="8" s="1"/>
  <c r="T77" i="8" a="1"/>
  <c r="T77" i="8" s="1"/>
  <c r="V77" i="8" a="1"/>
  <c r="V77" i="8" s="1"/>
  <c r="X77" i="8" a="1"/>
  <c r="X77" i="8" s="1"/>
  <c r="Z77" i="8" a="1"/>
  <c r="Z77" i="8" s="1"/>
  <c r="X75" i="8" a="1"/>
  <c r="X75" i="8" s="1"/>
  <c r="R75" i="8" a="1"/>
  <c r="R75" i="8" s="1"/>
  <c r="D75" i="8" a="1"/>
  <c r="D75" i="8" s="1"/>
  <c r="Y90" i="8" a="1"/>
  <c r="Y90" i="8" s="1"/>
  <c r="V90" i="8" a="1"/>
  <c r="V90" i="8" s="1"/>
  <c r="Q90" i="8" a="1"/>
  <c r="Q90" i="8" s="1"/>
  <c r="N90" i="8" a="1"/>
  <c r="N90" i="8" s="1"/>
  <c r="I90" i="8" a="1"/>
  <c r="I90" i="8" s="1"/>
  <c r="Z86" i="8" a="1"/>
  <c r="Z86" i="8" s="1"/>
  <c r="U86" i="8" a="1"/>
  <c r="U86" i="8" s="1"/>
  <c r="R86" i="8" a="1"/>
  <c r="R86" i="8" s="1"/>
  <c r="M86" i="8" a="1"/>
  <c r="M86" i="8" s="1"/>
  <c r="J86" i="8" a="1"/>
  <c r="J86" i="8" s="1"/>
  <c r="E86" i="8" a="1"/>
  <c r="E86" i="8" s="1"/>
  <c r="Z83" i="8" a="1"/>
  <c r="Z83" i="8" s="1"/>
  <c r="R83" i="8" a="1"/>
  <c r="R83" i="8" s="1"/>
  <c r="J83" i="8" a="1"/>
  <c r="J83" i="8" s="1"/>
  <c r="B83" i="8" a="1"/>
  <c r="B83" i="8" s="1"/>
  <c r="U81" i="8" a="1"/>
  <c r="U81" i="8" s="1"/>
  <c r="M81" i="8" a="1"/>
  <c r="M81" i="8" s="1"/>
  <c r="E81" i="8" a="1"/>
  <c r="E81" i="8" s="1"/>
  <c r="Z78" i="8" a="1"/>
  <c r="Z78" i="8" s="1"/>
  <c r="U78" i="8" a="1"/>
  <c r="U78" i="8" s="1"/>
  <c r="R78" i="8" a="1"/>
  <c r="R78" i="8" s="1"/>
  <c r="M78" i="8" a="1"/>
  <c r="M78" i="8" s="1"/>
  <c r="J78" i="8" a="1"/>
  <c r="J78" i="8" s="1"/>
  <c r="E78" i="8" a="1"/>
  <c r="E78" i="8" s="1"/>
  <c r="Z75" i="8" a="1"/>
  <c r="Z75" i="8" s="1"/>
  <c r="N75" i="8" a="1"/>
  <c r="N75" i="8" s="1"/>
  <c r="J75" i="8" a="1"/>
  <c r="J75" i="8" s="1"/>
  <c r="C69" i="8" a="1"/>
  <c r="C69" i="8" s="1"/>
  <c r="E69" i="8" a="1"/>
  <c r="E69" i="8" s="1"/>
  <c r="G69" i="8" a="1"/>
  <c r="G69" i="8" s="1"/>
  <c r="I69" i="8" a="1"/>
  <c r="I69" i="8" s="1"/>
  <c r="K69" i="8" a="1"/>
  <c r="K69" i="8" s="1"/>
  <c r="M69" i="8" a="1"/>
  <c r="M69" i="8" s="1"/>
  <c r="O69" i="8" a="1"/>
  <c r="O69" i="8" s="1"/>
  <c r="Q69" i="8" a="1"/>
  <c r="Q69" i="8" s="1"/>
  <c r="S69" i="8" a="1"/>
  <c r="S69" i="8" s="1"/>
  <c r="U69" i="8" a="1"/>
  <c r="U69" i="8" s="1"/>
  <c r="W69" i="8" a="1"/>
  <c r="W69" i="8" s="1"/>
  <c r="Y69" i="8" a="1"/>
  <c r="Y69" i="8" s="1"/>
  <c r="B69" i="8" a="1"/>
  <c r="B69" i="8" s="1"/>
  <c r="J69" i="8" a="1"/>
  <c r="J69" i="8" s="1"/>
  <c r="R69" i="8" a="1"/>
  <c r="R69" i="8" s="1"/>
  <c r="Z69" i="8" a="1"/>
  <c r="Z69" i="8" s="1"/>
  <c r="T65" i="8" a="1"/>
  <c r="T65" i="8" s="1"/>
  <c r="D65" i="8" a="1"/>
  <c r="D65" i="8" s="1"/>
  <c r="B63" i="8" a="1"/>
  <c r="B63" i="8" s="1"/>
  <c r="D63" i="8" a="1"/>
  <c r="D63" i="8" s="1"/>
  <c r="F63" i="8" a="1"/>
  <c r="F63" i="8" s="1"/>
  <c r="H63" i="8" a="1"/>
  <c r="H63" i="8" s="1"/>
  <c r="J63" i="8" a="1"/>
  <c r="J63" i="8" s="1"/>
  <c r="L63" i="8" a="1"/>
  <c r="L63" i="8" s="1"/>
  <c r="N63" i="8" a="1"/>
  <c r="N63" i="8" s="1"/>
  <c r="P63" i="8" a="1"/>
  <c r="P63" i="8" s="1"/>
  <c r="R63" i="8" a="1"/>
  <c r="R63" i="8" s="1"/>
  <c r="T63" i="8" a="1"/>
  <c r="T63" i="8" s="1"/>
  <c r="V63" i="8" a="1"/>
  <c r="V63" i="8" s="1"/>
  <c r="X63" i="8" a="1"/>
  <c r="X63" i="8" s="1"/>
  <c r="Z63" i="8" a="1"/>
  <c r="Z63" i="8" s="1"/>
  <c r="E63" i="8" a="1"/>
  <c r="E63" i="8" s="1"/>
  <c r="M63" i="8" a="1"/>
  <c r="M63" i="8" s="1"/>
  <c r="U63" i="8" a="1"/>
  <c r="U63" i="8" s="1"/>
  <c r="I63" i="8" a="1"/>
  <c r="I63" i="8" s="1"/>
  <c r="Q63" i="8" a="1"/>
  <c r="Q63" i="8" s="1"/>
  <c r="Y63" i="8" a="1"/>
  <c r="Y63" i="8" s="1"/>
  <c r="S73" i="8" a="1"/>
  <c r="S73" i="8" s="1"/>
  <c r="K73" i="8" a="1"/>
  <c r="K73" i="8" s="1"/>
  <c r="C71" i="8" a="1"/>
  <c r="C71" i="8" s="1"/>
  <c r="E71" i="8" a="1"/>
  <c r="E71" i="8" s="1"/>
  <c r="G71" i="8" a="1"/>
  <c r="G71" i="8" s="1"/>
  <c r="I71" i="8" a="1"/>
  <c r="I71" i="8" s="1"/>
  <c r="K71" i="8" a="1"/>
  <c r="K71" i="8" s="1"/>
  <c r="M71" i="8" a="1"/>
  <c r="M71" i="8" s="1"/>
  <c r="O71" i="8" a="1"/>
  <c r="O71" i="8" s="1"/>
  <c r="Q71" i="8" a="1"/>
  <c r="Q71" i="8" s="1"/>
  <c r="S71" i="8" a="1"/>
  <c r="S71" i="8" s="1"/>
  <c r="U71" i="8" a="1"/>
  <c r="U71" i="8" s="1"/>
  <c r="W71" i="8" a="1"/>
  <c r="W71" i="8" s="1"/>
  <c r="Y71" i="8" a="1"/>
  <c r="Y71" i="8" s="1"/>
  <c r="X70" i="8" a="1"/>
  <c r="X70" i="8" s="1"/>
  <c r="S70" i="8" a="1"/>
  <c r="S70" i="8" s="1"/>
  <c r="P70" i="8" a="1"/>
  <c r="P70" i="8" s="1"/>
  <c r="K70" i="8" a="1"/>
  <c r="K70" i="8" s="1"/>
  <c r="H70" i="8" a="1"/>
  <c r="H70" i="8" s="1"/>
  <c r="V69" i="8" a="1"/>
  <c r="V69" i="8" s="1"/>
  <c r="H69" i="8" a="1"/>
  <c r="H69" i="8" s="1"/>
  <c r="D69" i="8" a="1"/>
  <c r="D69" i="8" s="1"/>
  <c r="F68" i="8" a="1"/>
  <c r="F68" i="8" s="1"/>
  <c r="I68" i="8" a="1"/>
  <c r="I68" i="8" s="1"/>
  <c r="N68" i="8" a="1"/>
  <c r="N68" i="8" s="1"/>
  <c r="Q68" i="8" a="1"/>
  <c r="Q68" i="8" s="1"/>
  <c r="V68" i="8" a="1"/>
  <c r="V68" i="8" s="1"/>
  <c r="Y68" i="8" a="1"/>
  <c r="Y68" i="8" s="1"/>
  <c r="B67" i="8" a="1"/>
  <c r="B67" i="8" s="1"/>
  <c r="D67" i="8" a="1"/>
  <c r="D67" i="8" s="1"/>
  <c r="F67" i="8" a="1"/>
  <c r="F67" i="8" s="1"/>
  <c r="H67" i="8" a="1"/>
  <c r="H67" i="8" s="1"/>
  <c r="J67" i="8" a="1"/>
  <c r="J67" i="8" s="1"/>
  <c r="L67" i="8" a="1"/>
  <c r="L67" i="8" s="1"/>
  <c r="N67" i="8" a="1"/>
  <c r="N67" i="8" s="1"/>
  <c r="P67" i="8" a="1"/>
  <c r="P67" i="8" s="1"/>
  <c r="R67" i="8" a="1"/>
  <c r="R67" i="8" s="1"/>
  <c r="T67" i="8" a="1"/>
  <c r="T67" i="8" s="1"/>
  <c r="V67" i="8" a="1"/>
  <c r="V67" i="8" s="1"/>
  <c r="X67" i="8" a="1"/>
  <c r="X67" i="8" s="1"/>
  <c r="Z67" i="8" a="1"/>
  <c r="Z67" i="8" s="1"/>
  <c r="E67" i="8" a="1"/>
  <c r="E67" i="8" s="1"/>
  <c r="M67" i="8" a="1"/>
  <c r="M67" i="8" s="1"/>
  <c r="U67" i="8" a="1"/>
  <c r="U67" i="8" s="1"/>
  <c r="X65" i="8" a="1"/>
  <c r="X65" i="8" s="1"/>
  <c r="F64" i="8" a="1"/>
  <c r="F64" i="8" s="1"/>
  <c r="I64" i="8" a="1"/>
  <c r="I64" i="8" s="1"/>
  <c r="N64" i="8" a="1"/>
  <c r="N64" i="8" s="1"/>
  <c r="Q64" i="8" a="1"/>
  <c r="Q64" i="8" s="1"/>
  <c r="V64" i="8" a="1"/>
  <c r="V64" i="8" s="1"/>
  <c r="Y64" i="8" a="1"/>
  <c r="Y64" i="8" s="1"/>
  <c r="B64" i="8" a="1"/>
  <c r="B64" i="8" s="1"/>
  <c r="E64" i="8" a="1"/>
  <c r="E64" i="8" s="1"/>
  <c r="J64" i="8" a="1"/>
  <c r="J64" i="8" s="1"/>
  <c r="M64" i="8" a="1"/>
  <c r="M64" i="8" s="1"/>
  <c r="R64" i="8" a="1"/>
  <c r="R64" i="8" s="1"/>
  <c r="U64" i="8" a="1"/>
  <c r="U64" i="8" s="1"/>
  <c r="Z64" i="8" a="1"/>
  <c r="Z64" i="8" s="1"/>
  <c r="K63" i="8" a="1"/>
  <c r="K63" i="8" s="1"/>
  <c r="C65" i="8" a="1"/>
  <c r="C65" i="8" s="1"/>
  <c r="E65" i="8" a="1"/>
  <c r="E65" i="8" s="1"/>
  <c r="G65" i="8" a="1"/>
  <c r="G65" i="8" s="1"/>
  <c r="I65" i="8" a="1"/>
  <c r="I65" i="8" s="1"/>
  <c r="K65" i="8" a="1"/>
  <c r="K65" i="8" s="1"/>
  <c r="M65" i="8" a="1"/>
  <c r="M65" i="8" s="1"/>
  <c r="O65" i="8" a="1"/>
  <c r="O65" i="8" s="1"/>
  <c r="Q65" i="8" a="1"/>
  <c r="Q65" i="8" s="1"/>
  <c r="S65" i="8" a="1"/>
  <c r="S65" i="8" s="1"/>
  <c r="U65" i="8" a="1"/>
  <c r="U65" i="8" s="1"/>
  <c r="W65" i="8" a="1"/>
  <c r="W65" i="8" s="1"/>
  <c r="Y65" i="8" a="1"/>
  <c r="Y65" i="8" s="1"/>
  <c r="B65" i="8" a="1"/>
  <c r="B65" i="8" s="1"/>
  <c r="J65" i="8" a="1"/>
  <c r="J65" i="8" s="1"/>
  <c r="R65" i="8" a="1"/>
  <c r="R65" i="8" s="1"/>
  <c r="Z65" i="8" a="1"/>
  <c r="Z65" i="8" s="1"/>
  <c r="F65" i="8" a="1"/>
  <c r="F65" i="8" s="1"/>
  <c r="N65" i="8" a="1"/>
  <c r="N65" i="8" s="1"/>
  <c r="V65" i="8" a="1"/>
  <c r="V65" i="8" s="1"/>
  <c r="B73" i="8" a="1"/>
  <c r="B73" i="8" s="1"/>
  <c r="D73" i="8" a="1"/>
  <c r="D73" i="8" s="1"/>
  <c r="F73" i="8" a="1"/>
  <c r="F73" i="8" s="1"/>
  <c r="H73" i="8" a="1"/>
  <c r="H73" i="8" s="1"/>
  <c r="J73" i="8" a="1"/>
  <c r="J73" i="8" s="1"/>
  <c r="L73" i="8" a="1"/>
  <c r="L73" i="8" s="1"/>
  <c r="N73" i="8" a="1"/>
  <c r="N73" i="8" s="1"/>
  <c r="P73" i="8" a="1"/>
  <c r="P73" i="8" s="1"/>
  <c r="R73" i="8" a="1"/>
  <c r="R73" i="8" s="1"/>
  <c r="T73" i="8" a="1"/>
  <c r="T73" i="8" s="1"/>
  <c r="V73" i="8" a="1"/>
  <c r="V73" i="8" s="1"/>
  <c r="X73" i="8" a="1"/>
  <c r="X73" i="8" s="1"/>
  <c r="Z73" i="8" a="1"/>
  <c r="Z73" i="8" s="1"/>
  <c r="X69" i="8" a="1"/>
  <c r="X69" i="8" s="1"/>
  <c r="T69" i="8" a="1"/>
  <c r="T69" i="8" s="1"/>
  <c r="F69" i="8" a="1"/>
  <c r="F69" i="8" s="1"/>
  <c r="P65" i="8" a="1"/>
  <c r="P65" i="8" s="1"/>
  <c r="S63" i="8" a="1"/>
  <c r="S63" i="8" s="1"/>
  <c r="C63" i="8" a="1"/>
  <c r="C63" i="8" s="1"/>
  <c r="Z61" i="8" a="1"/>
  <c r="Z61" i="8" s="1"/>
  <c r="R61" i="8" a="1"/>
  <c r="R61" i="8" s="1"/>
  <c r="J61" i="8" a="1"/>
  <c r="J61" i="8" s="1"/>
  <c r="Y60" i="8" a="1"/>
  <c r="Y60" i="8" s="1"/>
  <c r="V60" i="8" a="1"/>
  <c r="V60" i="8" s="1"/>
  <c r="Q60" i="8" a="1"/>
  <c r="Q60" i="8" s="1"/>
  <c r="N60" i="8" a="1"/>
  <c r="N60" i="8" s="1"/>
  <c r="I60" i="8" a="1"/>
  <c r="I60" i="8" s="1"/>
  <c r="F60" i="8" a="1"/>
  <c r="F60" i="8" s="1"/>
  <c r="U59" i="8" a="1"/>
  <c r="U59" i="8" s="1"/>
  <c r="M59" i="8" a="1"/>
  <c r="M59" i="8" s="1"/>
  <c r="C58" i="8" a="1"/>
  <c r="C58" i="8" s="1"/>
  <c r="E58" i="8" a="1"/>
  <c r="E58" i="8" s="1"/>
  <c r="G58" i="8" a="1"/>
  <c r="G58" i="8" s="1"/>
  <c r="I58" i="8" a="1"/>
  <c r="I58" i="8" s="1"/>
  <c r="K58" i="8" a="1"/>
  <c r="K58" i="8" s="1"/>
  <c r="M58" i="8" a="1"/>
  <c r="M58" i="8" s="1"/>
  <c r="O58" i="8" a="1"/>
  <c r="O58" i="8" s="1"/>
  <c r="Q58" i="8" a="1"/>
  <c r="Q58" i="8" s="1"/>
  <c r="S58" i="8" a="1"/>
  <c r="S58" i="8" s="1"/>
  <c r="U58" i="8" a="1"/>
  <c r="U58" i="8" s="1"/>
  <c r="H58" i="8" a="1"/>
  <c r="H58" i="8" s="1"/>
  <c r="P58" i="8" a="1"/>
  <c r="P58" i="8" s="1"/>
  <c r="C61" i="8" a="1"/>
  <c r="C61" i="8" s="1"/>
  <c r="E61" i="8" a="1"/>
  <c r="E61" i="8" s="1"/>
  <c r="G61" i="8" a="1"/>
  <c r="G61" i="8" s="1"/>
  <c r="I61" i="8" a="1"/>
  <c r="I61" i="8" s="1"/>
  <c r="K61" i="8" a="1"/>
  <c r="K61" i="8" s="1"/>
  <c r="M61" i="8" a="1"/>
  <c r="M61" i="8" s="1"/>
  <c r="O61" i="8" a="1"/>
  <c r="O61" i="8" s="1"/>
  <c r="Q61" i="8" a="1"/>
  <c r="Q61" i="8" s="1"/>
  <c r="S61" i="8" a="1"/>
  <c r="S61" i="8" s="1"/>
  <c r="U61" i="8" a="1"/>
  <c r="U61" i="8" s="1"/>
  <c r="W61" i="8" a="1"/>
  <c r="W61" i="8" s="1"/>
  <c r="Y61" i="8" a="1"/>
  <c r="Y61" i="8" s="1"/>
  <c r="X60" i="8" a="1"/>
  <c r="X60" i="8" s="1"/>
  <c r="S60" i="8" a="1"/>
  <c r="S60" i="8" s="1"/>
  <c r="P60" i="8" a="1"/>
  <c r="P60" i="8" s="1"/>
  <c r="K60" i="8" a="1"/>
  <c r="K60" i="8" s="1"/>
  <c r="H60" i="8" a="1"/>
  <c r="H60" i="8" s="1"/>
  <c r="C60" i="8" a="1"/>
  <c r="C60" i="8" s="1"/>
  <c r="B59" i="8" a="1"/>
  <c r="B59" i="8" s="1"/>
  <c r="D59" i="8" a="1"/>
  <c r="D59" i="8" s="1"/>
  <c r="F59" i="8" a="1"/>
  <c r="F59" i="8" s="1"/>
  <c r="H59" i="8" a="1"/>
  <c r="H59" i="8" s="1"/>
  <c r="J59" i="8" a="1"/>
  <c r="J59" i="8" s="1"/>
  <c r="L59" i="8" a="1"/>
  <c r="L59" i="8" s="1"/>
  <c r="N59" i="8" a="1"/>
  <c r="N59" i="8" s="1"/>
  <c r="P59" i="8" a="1"/>
  <c r="P59" i="8" s="1"/>
  <c r="R59" i="8" a="1"/>
  <c r="R59" i="8" s="1"/>
  <c r="T59" i="8" a="1"/>
  <c r="T59" i="8" s="1"/>
  <c r="V59" i="8" a="1"/>
  <c r="V59" i="8" s="1"/>
  <c r="X59" i="8" a="1"/>
  <c r="X59" i="8" s="1"/>
  <c r="Z59" i="8" a="1"/>
  <c r="Z59" i="8" s="1"/>
  <c r="V61" i="8" a="1"/>
  <c r="V61" i="8" s="1"/>
  <c r="N61" i="8" a="1"/>
  <c r="N61" i="8" s="1"/>
  <c r="F61" i="8" a="1"/>
  <c r="F61" i="8" s="1"/>
  <c r="Z60" i="8" a="1"/>
  <c r="Z60" i="8" s="1"/>
  <c r="U60" i="8" a="1"/>
  <c r="U60" i="8" s="1"/>
  <c r="R60" i="8" a="1"/>
  <c r="R60" i="8" s="1"/>
  <c r="M60" i="8" a="1"/>
  <c r="M60" i="8" s="1"/>
  <c r="J60" i="8" a="1"/>
  <c r="J60" i="8" s="1"/>
  <c r="E60" i="8" a="1"/>
  <c r="E60" i="8" s="1"/>
  <c r="Y59" i="8" a="1"/>
  <c r="Y59" i="8" s="1"/>
  <c r="Q59" i="8" a="1"/>
  <c r="Q59" i="8" s="1"/>
  <c r="I59" i="8" a="1"/>
  <c r="I59" i="8" s="1"/>
  <c r="P54" i="8" a="1"/>
  <c r="P54" i="8" s="1"/>
  <c r="T54" i="8" a="1"/>
  <c r="T54" i="8" s="1"/>
  <c r="D54" i="8" a="1"/>
  <c r="D54" i="8" s="1"/>
  <c r="B52" i="8" a="1"/>
  <c r="B52" i="8" s="1"/>
  <c r="D52" i="8" a="1"/>
  <c r="D52" i="8" s="1"/>
  <c r="F52" i="8" a="1"/>
  <c r="F52" i="8" s="1"/>
  <c r="H52" i="8" a="1"/>
  <c r="H52" i="8" s="1"/>
  <c r="J52" i="8" a="1"/>
  <c r="J52" i="8" s="1"/>
  <c r="L52" i="8" a="1"/>
  <c r="L52" i="8" s="1"/>
  <c r="N52" i="8" a="1"/>
  <c r="N52" i="8" s="1"/>
  <c r="P52" i="8" a="1"/>
  <c r="P52" i="8" s="1"/>
  <c r="R52" i="8" a="1"/>
  <c r="R52" i="8" s="1"/>
  <c r="T52" i="8" a="1"/>
  <c r="T52" i="8" s="1"/>
  <c r="V52" i="8" a="1"/>
  <c r="V52" i="8" s="1"/>
  <c r="X52" i="8" a="1"/>
  <c r="X52" i="8" s="1"/>
  <c r="Z52" i="8" a="1"/>
  <c r="Z52" i="8" s="1"/>
  <c r="E52" i="8" a="1"/>
  <c r="E52" i="8" s="1"/>
  <c r="M52" i="8" a="1"/>
  <c r="M52" i="8" s="1"/>
  <c r="U52" i="8" a="1"/>
  <c r="U52" i="8" s="1"/>
  <c r="I52" i="8" a="1"/>
  <c r="I52" i="8" s="1"/>
  <c r="Q52" i="8" a="1"/>
  <c r="Q52" i="8" s="1"/>
  <c r="Y52" i="8" a="1"/>
  <c r="Y52" i="8" s="1"/>
  <c r="F57" i="8" a="1"/>
  <c r="F57" i="8" s="1"/>
  <c r="I57" i="8" a="1"/>
  <c r="I57" i="8" s="1"/>
  <c r="B56" i="8" a="1"/>
  <c r="B56" i="8" s="1"/>
  <c r="D56" i="8" a="1"/>
  <c r="D56" i="8" s="1"/>
  <c r="F56" i="8" a="1"/>
  <c r="F56" i="8" s="1"/>
  <c r="H56" i="8" a="1"/>
  <c r="H56" i="8" s="1"/>
  <c r="J56" i="8" a="1"/>
  <c r="J56" i="8" s="1"/>
  <c r="L56" i="8" a="1"/>
  <c r="L56" i="8" s="1"/>
  <c r="N56" i="8" a="1"/>
  <c r="N56" i="8" s="1"/>
  <c r="P56" i="8" a="1"/>
  <c r="P56" i="8" s="1"/>
  <c r="R56" i="8" a="1"/>
  <c r="R56" i="8" s="1"/>
  <c r="T56" i="8" a="1"/>
  <c r="T56" i="8" s="1"/>
  <c r="V56" i="8" a="1"/>
  <c r="V56" i="8" s="1"/>
  <c r="X56" i="8" a="1"/>
  <c r="X56" i="8" s="1"/>
  <c r="Z56" i="8" a="1"/>
  <c r="Z56" i="8" s="1"/>
  <c r="E56" i="8" a="1"/>
  <c r="E56" i="8" s="1"/>
  <c r="M56" i="8" a="1"/>
  <c r="M56" i="8" s="1"/>
  <c r="U56" i="8" a="1"/>
  <c r="U56" i="8" s="1"/>
  <c r="X54" i="8" a="1"/>
  <c r="X54" i="8" s="1"/>
  <c r="F53" i="8" a="1"/>
  <c r="F53" i="8" s="1"/>
  <c r="I53" i="8" a="1"/>
  <c r="I53" i="8" s="1"/>
  <c r="N53" i="8" a="1"/>
  <c r="N53" i="8" s="1"/>
  <c r="Q53" i="8" a="1"/>
  <c r="Q53" i="8" s="1"/>
  <c r="V53" i="8" a="1"/>
  <c r="V53" i="8" s="1"/>
  <c r="Y53" i="8" a="1"/>
  <c r="Y53" i="8" s="1"/>
  <c r="B53" i="8" a="1"/>
  <c r="B53" i="8" s="1"/>
  <c r="E53" i="8" a="1"/>
  <c r="E53" i="8" s="1"/>
  <c r="J53" i="8" a="1"/>
  <c r="J53" i="8" s="1"/>
  <c r="M53" i="8" a="1"/>
  <c r="M53" i="8" s="1"/>
  <c r="R53" i="8" a="1"/>
  <c r="R53" i="8" s="1"/>
  <c r="U53" i="8" a="1"/>
  <c r="U53" i="8" s="1"/>
  <c r="Z53" i="8" a="1"/>
  <c r="Z53" i="8" s="1"/>
  <c r="K52" i="8" a="1"/>
  <c r="K52" i="8" s="1"/>
  <c r="C54" i="8" a="1"/>
  <c r="C54" i="8" s="1"/>
  <c r="E54" i="8" a="1"/>
  <c r="E54" i="8" s="1"/>
  <c r="G54" i="8" a="1"/>
  <c r="G54" i="8" s="1"/>
  <c r="I54" i="8" a="1"/>
  <c r="I54" i="8" s="1"/>
  <c r="K54" i="8" a="1"/>
  <c r="K54" i="8" s="1"/>
  <c r="M54" i="8" a="1"/>
  <c r="M54" i="8" s="1"/>
  <c r="O54" i="8" a="1"/>
  <c r="O54" i="8" s="1"/>
  <c r="Q54" i="8" a="1"/>
  <c r="Q54" i="8" s="1"/>
  <c r="S54" i="8" a="1"/>
  <c r="S54" i="8" s="1"/>
  <c r="U54" i="8" a="1"/>
  <c r="U54" i="8" s="1"/>
  <c r="W54" i="8" a="1"/>
  <c r="W54" i="8" s="1"/>
  <c r="Y54" i="8" a="1"/>
  <c r="Y54" i="8" s="1"/>
  <c r="B54" i="8" a="1"/>
  <c r="B54" i="8" s="1"/>
  <c r="J54" i="8" a="1"/>
  <c r="J54" i="8" s="1"/>
  <c r="R54" i="8" a="1"/>
  <c r="R54" i="8" s="1"/>
  <c r="Z54" i="8" a="1"/>
  <c r="Z54" i="8" s="1"/>
  <c r="F54" i="8" a="1"/>
  <c r="F54" i="8" s="1"/>
  <c r="N54" i="8" a="1"/>
  <c r="N54" i="8" s="1"/>
  <c r="V54" i="8" a="1"/>
  <c r="V54" i="8" s="1"/>
  <c r="Z50" i="8" a="1"/>
  <c r="Z50" i="8" s="1"/>
  <c r="R50" i="8" a="1"/>
  <c r="R50" i="8" s="1"/>
  <c r="J50" i="8" a="1"/>
  <c r="J50" i="8" s="1"/>
  <c r="Y49" i="8" a="1"/>
  <c r="Y49" i="8" s="1"/>
  <c r="V49" i="8" a="1"/>
  <c r="V49" i="8" s="1"/>
  <c r="Q49" i="8" a="1"/>
  <c r="Q49" i="8" s="1"/>
  <c r="N49" i="8" a="1"/>
  <c r="N49" i="8" s="1"/>
  <c r="I49" i="8" a="1"/>
  <c r="I49" i="8" s="1"/>
  <c r="F49" i="8" a="1"/>
  <c r="F49" i="8" s="1"/>
  <c r="U48" i="8" a="1"/>
  <c r="U48" i="8" s="1"/>
  <c r="M48" i="8" a="1"/>
  <c r="M48" i="8" s="1"/>
  <c r="C50" i="8" a="1"/>
  <c r="C50" i="8" s="1"/>
  <c r="E50" i="8" a="1"/>
  <c r="E50" i="8" s="1"/>
  <c r="G50" i="8" a="1"/>
  <c r="G50" i="8" s="1"/>
  <c r="I50" i="8" a="1"/>
  <c r="I50" i="8" s="1"/>
  <c r="K50" i="8" a="1"/>
  <c r="K50" i="8" s="1"/>
  <c r="M50" i="8" a="1"/>
  <c r="M50" i="8" s="1"/>
  <c r="O50" i="8" a="1"/>
  <c r="O50" i="8" s="1"/>
  <c r="Q50" i="8" a="1"/>
  <c r="Q50" i="8" s="1"/>
  <c r="S50" i="8" a="1"/>
  <c r="S50" i="8" s="1"/>
  <c r="U50" i="8" a="1"/>
  <c r="U50" i="8" s="1"/>
  <c r="W50" i="8" a="1"/>
  <c r="W50" i="8" s="1"/>
  <c r="Y50" i="8" a="1"/>
  <c r="Y50" i="8" s="1"/>
  <c r="X49" i="8" a="1"/>
  <c r="X49" i="8" s="1"/>
  <c r="S49" i="8" a="1"/>
  <c r="S49" i="8" s="1"/>
  <c r="P49" i="8" a="1"/>
  <c r="P49" i="8" s="1"/>
  <c r="K49" i="8" a="1"/>
  <c r="K49" i="8" s="1"/>
  <c r="H49" i="8" a="1"/>
  <c r="H49" i="8" s="1"/>
  <c r="C49" i="8" a="1"/>
  <c r="C49" i="8" s="1"/>
  <c r="B48" i="8" a="1"/>
  <c r="B48" i="8" s="1"/>
  <c r="D48" i="8" a="1"/>
  <c r="D48" i="8" s="1"/>
  <c r="F48" i="8" a="1"/>
  <c r="F48" i="8" s="1"/>
  <c r="H48" i="8" a="1"/>
  <c r="H48" i="8" s="1"/>
  <c r="J48" i="8" a="1"/>
  <c r="J48" i="8" s="1"/>
  <c r="L48" i="8" a="1"/>
  <c r="L48" i="8" s="1"/>
  <c r="N48" i="8" a="1"/>
  <c r="N48" i="8" s="1"/>
  <c r="P48" i="8" a="1"/>
  <c r="P48" i="8" s="1"/>
  <c r="R48" i="8" a="1"/>
  <c r="R48" i="8" s="1"/>
  <c r="T48" i="8" a="1"/>
  <c r="T48" i="8" s="1"/>
  <c r="V48" i="8" a="1"/>
  <c r="V48" i="8" s="1"/>
  <c r="X48" i="8" a="1"/>
  <c r="X48" i="8" s="1"/>
  <c r="Z48" i="8" a="1"/>
  <c r="Z48" i="8" s="1"/>
  <c r="V50" i="8" a="1"/>
  <c r="V50" i="8" s="1"/>
  <c r="N50" i="8" a="1"/>
  <c r="N50" i="8" s="1"/>
  <c r="F50" i="8" a="1"/>
  <c r="F50" i="8" s="1"/>
  <c r="Z49" i="8" a="1"/>
  <c r="Z49" i="8" s="1"/>
  <c r="U49" i="8" a="1"/>
  <c r="U49" i="8" s="1"/>
  <c r="R49" i="8" a="1"/>
  <c r="R49" i="8" s="1"/>
  <c r="M49" i="8" a="1"/>
  <c r="M49" i="8" s="1"/>
  <c r="J49" i="8" a="1"/>
  <c r="J49" i="8" s="1"/>
  <c r="E49" i="8" a="1"/>
  <c r="E49" i="8" s="1"/>
  <c r="Y48" i="8" a="1"/>
  <c r="Y48" i="8" s="1"/>
  <c r="Q48" i="8" a="1"/>
  <c r="Q48" i="8" s="1"/>
  <c r="I48" i="8" a="1"/>
  <c r="I48" i="8" s="1"/>
  <c r="C46" i="8" a="1"/>
  <c r="C46" i="8" s="1"/>
  <c r="E46" i="8" a="1"/>
  <c r="E46" i="8" s="1"/>
  <c r="G46" i="8" a="1"/>
  <c r="G46" i="8" s="1"/>
  <c r="I46" i="8" a="1"/>
  <c r="I46" i="8" s="1"/>
  <c r="K46" i="8" a="1"/>
  <c r="K46" i="8" s="1"/>
  <c r="M46" i="8" a="1"/>
  <c r="M46" i="8" s="1"/>
  <c r="O46" i="8" a="1"/>
  <c r="O46" i="8" s="1"/>
  <c r="Q46" i="8" a="1"/>
  <c r="Q46" i="8" s="1"/>
  <c r="S46" i="8" a="1"/>
  <c r="S46" i="8" s="1"/>
  <c r="U46" i="8" a="1"/>
  <c r="U46" i="8" s="1"/>
  <c r="W46" i="8" a="1"/>
  <c r="W46" i="8" s="1"/>
  <c r="Y46" i="8" a="1"/>
  <c r="Y46" i="8" s="1"/>
  <c r="X45" i="8" a="1"/>
  <c r="X45" i="8" s="1"/>
  <c r="S45" i="8" a="1"/>
  <c r="S45" i="8" s="1"/>
  <c r="P45" i="8" a="1"/>
  <c r="P45" i="8" s="1"/>
  <c r="K45" i="8" a="1"/>
  <c r="K45" i="8" s="1"/>
  <c r="H45" i="8" a="1"/>
  <c r="H45" i="8" s="1"/>
  <c r="B44" i="8" a="1"/>
  <c r="B44" i="8" s="1"/>
  <c r="D44" i="8" a="1"/>
  <c r="D44" i="8" s="1"/>
  <c r="F44" i="8" a="1"/>
  <c r="F44" i="8" s="1"/>
  <c r="H44" i="8" a="1"/>
  <c r="H44" i="8" s="1"/>
  <c r="J44" i="8" a="1"/>
  <c r="J44" i="8" s="1"/>
  <c r="L44" i="8" a="1"/>
  <c r="L44" i="8" s="1"/>
  <c r="N44" i="8" a="1"/>
  <c r="N44" i="8" s="1"/>
  <c r="P44" i="8" a="1"/>
  <c r="P44" i="8" s="1"/>
  <c r="R44" i="8" a="1"/>
  <c r="R44" i="8" s="1"/>
  <c r="T44" i="8" a="1"/>
  <c r="T44" i="8" s="1"/>
  <c r="V44" i="8" a="1"/>
  <c r="V44" i="8" s="1"/>
  <c r="X44" i="8" a="1"/>
  <c r="X44" i="8" s="1"/>
  <c r="Z44" i="8" a="1"/>
  <c r="Z44" i="8" s="1"/>
  <c r="C41" i="8" a="1"/>
  <c r="C41" i="8" s="1"/>
  <c r="E41" i="8" a="1"/>
  <c r="E41" i="8" s="1"/>
  <c r="G41" i="8" a="1"/>
  <c r="G41" i="8" s="1"/>
  <c r="I41" i="8" a="1"/>
  <c r="I41" i="8" s="1"/>
  <c r="K41" i="8" a="1"/>
  <c r="K41" i="8" s="1"/>
  <c r="M41" i="8" a="1"/>
  <c r="M41" i="8" s="1"/>
  <c r="O41" i="8" a="1"/>
  <c r="O41" i="8" s="1"/>
  <c r="Q41" i="8" a="1"/>
  <c r="Q41" i="8" s="1"/>
  <c r="S41" i="8" a="1"/>
  <c r="S41" i="8" s="1"/>
  <c r="U41" i="8" a="1"/>
  <c r="U41" i="8" s="1"/>
  <c r="W41" i="8" a="1"/>
  <c r="W41" i="8" s="1"/>
  <c r="Y41" i="8" a="1"/>
  <c r="Y41" i="8" s="1"/>
  <c r="V41" i="8" a="1"/>
  <c r="V41" i="8" s="1"/>
  <c r="N41" i="8" a="1"/>
  <c r="N41" i="8" s="1"/>
  <c r="F41" i="8" a="1"/>
  <c r="F41" i="8" s="1"/>
  <c r="F39" i="8" a="1"/>
  <c r="F39" i="8" s="1"/>
  <c r="I39" i="8" a="1"/>
  <c r="I39" i="8" s="1"/>
  <c r="N39" i="8" a="1"/>
  <c r="N39" i="8" s="1"/>
  <c r="Q39" i="8" a="1"/>
  <c r="Q39" i="8" s="1"/>
  <c r="V39" i="8" a="1"/>
  <c r="V39" i="8" s="1"/>
  <c r="X39" i="8" a="1"/>
  <c r="X39" i="8" s="1"/>
  <c r="Z39" i="8" a="1"/>
  <c r="Z39" i="8" s="1"/>
  <c r="B38" i="8" a="1"/>
  <c r="B38" i="8" s="1"/>
  <c r="D38" i="8" a="1"/>
  <c r="D38" i="8" s="1"/>
  <c r="F38" i="8" a="1"/>
  <c r="F38" i="8" s="1"/>
  <c r="H38" i="8" a="1"/>
  <c r="H38" i="8" s="1"/>
  <c r="J38" i="8" a="1"/>
  <c r="J38" i="8" s="1"/>
  <c r="L38" i="8" a="1"/>
  <c r="L38" i="8" s="1"/>
  <c r="N38" i="8" a="1"/>
  <c r="N38" i="8" s="1"/>
  <c r="P38" i="8" a="1"/>
  <c r="P38" i="8" s="1"/>
  <c r="R38" i="8" a="1"/>
  <c r="R38" i="8" s="1"/>
  <c r="T38" i="8" a="1"/>
  <c r="T38" i="8" s="1"/>
  <c r="V38" i="8" a="1"/>
  <c r="V38" i="8" s="1"/>
  <c r="X38" i="8" a="1"/>
  <c r="X38" i="8" s="1"/>
  <c r="Z38" i="8" a="1"/>
  <c r="Z38" i="8" s="1"/>
  <c r="E38" i="8" a="1"/>
  <c r="E38" i="8" s="1"/>
  <c r="M38" i="8" a="1"/>
  <c r="M38" i="8" s="1"/>
  <c r="U38" i="8" a="1"/>
  <c r="U38" i="8" s="1"/>
  <c r="B43" i="8" a="1"/>
  <c r="B43" i="8" s="1"/>
  <c r="D43" i="8" a="1"/>
  <c r="D43" i="8" s="1"/>
  <c r="F43" i="8" a="1"/>
  <c r="F43" i="8" s="1"/>
  <c r="H43" i="8" a="1"/>
  <c r="H43" i="8" s="1"/>
  <c r="J43" i="8" a="1"/>
  <c r="J43" i="8" s="1"/>
  <c r="L43" i="8" a="1"/>
  <c r="L43" i="8" s="1"/>
  <c r="N43" i="8" a="1"/>
  <c r="N43" i="8" s="1"/>
  <c r="P43" i="8" a="1"/>
  <c r="P43" i="8" s="1"/>
  <c r="R43" i="8" a="1"/>
  <c r="R43" i="8" s="1"/>
  <c r="T43" i="8" a="1"/>
  <c r="T43" i="8" s="1"/>
  <c r="V43" i="8" a="1"/>
  <c r="V43" i="8" s="1"/>
  <c r="X43" i="8" a="1"/>
  <c r="X43" i="8" s="1"/>
  <c r="X41" i="8" a="1"/>
  <c r="X41" i="8" s="1"/>
  <c r="P41" i="8" a="1"/>
  <c r="P41" i="8" s="1"/>
  <c r="H41" i="8" a="1"/>
  <c r="H41" i="8" s="1"/>
  <c r="R39" i="8" a="1"/>
  <c r="R39" i="8" s="1"/>
  <c r="O39" i="8" a="1"/>
  <c r="O39" i="8" s="1"/>
  <c r="K39" i="8" a="1"/>
  <c r="K39" i="8" s="1"/>
  <c r="D39" i="8" a="1"/>
  <c r="D39" i="8" s="1"/>
  <c r="S38" i="8" a="1"/>
  <c r="S38" i="8" s="1"/>
  <c r="O38" i="8" a="1"/>
  <c r="O38" i="8" s="1"/>
  <c r="Z41" i="8" a="1"/>
  <c r="Z41" i="8" s="1"/>
  <c r="R41" i="8" a="1"/>
  <c r="R41" i="8" s="1"/>
  <c r="J41" i="8" a="1"/>
  <c r="J41" i="8" s="1"/>
  <c r="B41" i="8" a="1"/>
  <c r="B41" i="8" s="1"/>
  <c r="C36" i="8" a="1"/>
  <c r="C36" i="8" s="1"/>
  <c r="E36" i="8" a="1"/>
  <c r="E36" i="8" s="1"/>
  <c r="G36" i="8" a="1"/>
  <c r="G36" i="8" s="1"/>
  <c r="I36" i="8" a="1"/>
  <c r="I36" i="8" s="1"/>
  <c r="K36" i="8" a="1"/>
  <c r="K36" i="8" s="1"/>
  <c r="M36" i="8" a="1"/>
  <c r="M36" i="8" s="1"/>
  <c r="O36" i="8" a="1"/>
  <c r="O36" i="8" s="1"/>
  <c r="Q36" i="8" a="1"/>
  <c r="Q36" i="8" s="1"/>
  <c r="S36" i="8" a="1"/>
  <c r="S36" i="8" s="1"/>
  <c r="U36" i="8" a="1"/>
  <c r="U36" i="8" s="1"/>
  <c r="W36" i="8" a="1"/>
  <c r="W36" i="8" s="1"/>
  <c r="Y36" i="8" a="1"/>
  <c r="Y36" i="8" s="1"/>
  <c r="B36" i="8" a="1"/>
  <c r="B36" i="8" s="1"/>
  <c r="D36" i="8" a="1"/>
  <c r="D36" i="8" s="1"/>
  <c r="F36" i="8" a="1"/>
  <c r="F36" i="8" s="1"/>
  <c r="H36" i="8" a="1"/>
  <c r="H36" i="8" s="1"/>
  <c r="J36" i="8" a="1"/>
  <c r="J36" i="8" s="1"/>
  <c r="L36" i="8" a="1"/>
  <c r="L36" i="8" s="1"/>
  <c r="N36" i="8" a="1"/>
  <c r="N36" i="8" s="1"/>
  <c r="P36" i="8" a="1"/>
  <c r="P36" i="8" s="1"/>
  <c r="R36" i="8" a="1"/>
  <c r="R36" i="8" s="1"/>
  <c r="T36" i="8" a="1"/>
  <c r="T36" i="8" s="1"/>
  <c r="V36" i="8" a="1"/>
  <c r="V36" i="8" s="1"/>
  <c r="B34" i="8" a="1"/>
  <c r="B34" i="8" s="1"/>
  <c r="D34" i="8" a="1"/>
  <c r="D34" i="8" s="1"/>
  <c r="F34" i="8" a="1"/>
  <c r="F34" i="8" s="1"/>
  <c r="H34" i="8" a="1"/>
  <c r="H34" i="8" s="1"/>
  <c r="J34" i="8" a="1"/>
  <c r="J34" i="8" s="1"/>
  <c r="L34" i="8" a="1"/>
  <c r="L34" i="8" s="1"/>
  <c r="N34" i="8" a="1"/>
  <c r="N34" i="8" s="1"/>
  <c r="P34" i="8" a="1"/>
  <c r="P34" i="8" s="1"/>
  <c r="R34" i="8" a="1"/>
  <c r="R34" i="8" s="1"/>
  <c r="T34" i="8" a="1"/>
  <c r="T34" i="8" s="1"/>
  <c r="V34" i="8" a="1"/>
  <c r="V34" i="8" s="1"/>
  <c r="X34" i="8" a="1"/>
  <c r="X34" i="8" s="1"/>
  <c r="Z34" i="8" a="1"/>
  <c r="Z34" i="8" s="1"/>
  <c r="C34" i="8" a="1"/>
  <c r="C34" i="8" s="1"/>
  <c r="E34" i="8" a="1"/>
  <c r="E34" i="8" s="1"/>
  <c r="G34" i="8" a="1"/>
  <c r="G34" i="8" s="1"/>
  <c r="I34" i="8" a="1"/>
  <c r="I34" i="8" s="1"/>
  <c r="K34" i="8" a="1"/>
  <c r="K34" i="8" s="1"/>
  <c r="M34" i="8" a="1"/>
  <c r="M34" i="8" s="1"/>
  <c r="O34" i="8" a="1"/>
  <c r="O34" i="8" s="1"/>
  <c r="Q34" i="8" a="1"/>
  <c r="Q34" i="8" s="1"/>
  <c r="S34" i="8" a="1"/>
  <c r="S34" i="8" s="1"/>
  <c r="U34" i="8" a="1"/>
  <c r="U34" i="8" s="1"/>
  <c r="W34" i="8" a="1"/>
  <c r="W34" i="8" s="1"/>
  <c r="Y34" i="8" a="1"/>
  <c r="Y34" i="8" s="1"/>
  <c r="F26" i="8"/>
  <c r="F25" i="8"/>
  <c r="F24" i="8"/>
  <c r="F23" i="8"/>
  <c r="F22" i="8"/>
  <c r="F21" i="8"/>
  <c r="F20" i="8"/>
  <c r="F19" i="8"/>
  <c r="F18" i="8"/>
  <c r="F17" i="8"/>
  <c r="F16" i="8"/>
  <c r="F14" i="8"/>
  <c r="F13" i="8"/>
  <c r="F12" i="8"/>
  <c r="F11" i="8"/>
  <c r="F10" i="8"/>
  <c r="F9" i="8"/>
  <c r="F8" i="8"/>
  <c r="F7" i="8"/>
  <c r="F6" i="8"/>
  <c r="F5" i="8"/>
  <c r="F4" i="8"/>
  <c r="F3" i="8"/>
  <c r="F15" i="8"/>
  <c r="F2" i="8"/>
  <c r="K109" i="8" l="1" a="1"/>
  <c r="K109" i="8" s="1"/>
  <c r="E117" i="8" a="1"/>
  <c r="E117" i="8" s="1"/>
  <c r="M117" i="8" a="1"/>
  <c r="M117" i="8" s="1"/>
  <c r="E120" i="8" a="1"/>
  <c r="E120" i="8" s="1"/>
  <c r="M120" i="8" a="1"/>
  <c r="M120" i="8" s="1"/>
  <c r="U120" i="8" a="1"/>
  <c r="U120" i="8" s="1"/>
  <c r="E124" i="8" a="1"/>
  <c r="E124" i="8" s="1"/>
  <c r="M124" i="8" a="1"/>
  <c r="M124" i="8" s="1"/>
  <c r="U124" i="8" a="1"/>
  <c r="U124" i="8" s="1"/>
  <c r="C118" i="8" a="1"/>
  <c r="C118" i="8" s="1"/>
  <c r="B118" i="8" a="1"/>
  <c r="B118" i="8" s="1"/>
  <c r="F118" i="8" a="1"/>
  <c r="F118" i="8" s="1"/>
  <c r="J118" i="8" a="1"/>
  <c r="J118" i="8" s="1"/>
  <c r="N118" i="8" a="1"/>
  <c r="N118" i="8" s="1"/>
  <c r="R118" i="8" a="1"/>
  <c r="R118" i="8" s="1"/>
  <c r="V118" i="8" a="1"/>
  <c r="V118" i="8" s="1"/>
  <c r="Z118" i="8" a="1"/>
  <c r="Z118" i="8" s="1"/>
  <c r="D118" i="8" a="1"/>
  <c r="D118" i="8" s="1"/>
  <c r="H118" i="8" a="1"/>
  <c r="H118" i="8" s="1"/>
  <c r="L118" i="8" a="1"/>
  <c r="L118" i="8" s="1"/>
  <c r="P118" i="8" a="1"/>
  <c r="P118" i="8" s="1"/>
  <c r="T118" i="8" a="1"/>
  <c r="T118" i="8" s="1"/>
  <c r="X118" i="8" a="1"/>
  <c r="X118" i="8" s="1"/>
  <c r="C98" i="8" a="1"/>
  <c r="C98" i="8" s="1"/>
  <c r="B98" i="8" a="1"/>
  <c r="B98" i="8" s="1"/>
  <c r="T98" i="8" a="1"/>
  <c r="T98" i="8" s="1"/>
  <c r="D98" i="8" a="1"/>
  <c r="D98" i="8" s="1"/>
  <c r="H98" i="8" a="1"/>
  <c r="H98" i="8" s="1"/>
  <c r="L98" i="8" a="1"/>
  <c r="L98" i="8" s="1"/>
  <c r="P98" i="8" a="1"/>
  <c r="P98" i="8" s="1"/>
  <c r="V98" i="8" a="1"/>
  <c r="V98" i="8" s="1"/>
  <c r="X98" i="8" a="1"/>
  <c r="X98" i="8" s="1"/>
  <c r="F98" i="8" a="1"/>
  <c r="F98" i="8" s="1"/>
  <c r="J98" i="8" a="1"/>
  <c r="J98" i="8" s="1"/>
  <c r="N98" i="8" a="1"/>
  <c r="N98" i="8" s="1"/>
  <c r="R98" i="8" a="1"/>
  <c r="R98" i="8" s="1"/>
  <c r="Z98" i="8" a="1"/>
  <c r="Z98" i="8" s="1"/>
  <c r="E107" i="8" a="1"/>
  <c r="E107" i="8" s="1"/>
  <c r="H107" i="8" a="1"/>
  <c r="H107" i="8" s="1"/>
  <c r="M107" i="8" a="1"/>
  <c r="M107" i="8" s="1"/>
  <c r="P107" i="8" a="1"/>
  <c r="P107" i="8" s="1"/>
  <c r="U107" i="8" a="1"/>
  <c r="U107" i="8" s="1"/>
  <c r="X107" i="8" a="1"/>
  <c r="X107" i="8" s="1"/>
  <c r="C107" i="8" a="1"/>
  <c r="C107" i="8" s="1"/>
  <c r="F107" i="8" a="1"/>
  <c r="F107" i="8" s="1"/>
  <c r="K107" i="8" a="1"/>
  <c r="K107" i="8" s="1"/>
  <c r="N107" i="8" a="1"/>
  <c r="N107" i="8" s="1"/>
  <c r="S107" i="8" a="1"/>
  <c r="S107" i="8" s="1"/>
  <c r="V107" i="8" a="1"/>
  <c r="V107" i="8" s="1"/>
  <c r="D107" i="8" a="1"/>
  <c r="D107" i="8" s="1"/>
  <c r="I107" i="8" a="1"/>
  <c r="I107" i="8" s="1"/>
  <c r="L107" i="8" a="1"/>
  <c r="L107" i="8" s="1"/>
  <c r="Q107" i="8" a="1"/>
  <c r="Q107" i="8" s="1"/>
  <c r="T107" i="8" a="1"/>
  <c r="T107" i="8" s="1"/>
  <c r="Y107" i="8" a="1"/>
  <c r="Y107" i="8" s="1"/>
  <c r="G107" i="8" a="1"/>
  <c r="G107" i="8" s="1"/>
  <c r="R107" i="8" a="1"/>
  <c r="R107" i="8" s="1"/>
  <c r="J107" i="8" a="1"/>
  <c r="J107" i="8" s="1"/>
  <c r="B107" i="8" a="1"/>
  <c r="B107" i="8" s="1"/>
  <c r="W107" i="8" a="1"/>
  <c r="W107" i="8" s="1"/>
  <c r="O107" i="8" a="1"/>
  <c r="O107" i="8" s="1"/>
  <c r="Z107" i="8" a="1"/>
  <c r="Z107" i="8" s="1"/>
  <c r="C105" i="8" a="1"/>
  <c r="C105" i="8" s="1"/>
  <c r="F105" i="8" a="1"/>
  <c r="F105" i="8" s="1"/>
  <c r="N105" i="8" a="1"/>
  <c r="N105" i="8" s="1"/>
  <c r="V105" i="8" a="1"/>
  <c r="V105" i="8" s="1"/>
  <c r="H105" i="8" a="1"/>
  <c r="H105" i="8" s="1"/>
  <c r="P105" i="8" a="1"/>
  <c r="P105" i="8" s="1"/>
  <c r="X105" i="8" a="1"/>
  <c r="X105" i="8" s="1"/>
  <c r="B105" i="8" a="1"/>
  <c r="B105" i="8" s="1"/>
  <c r="J105" i="8" a="1"/>
  <c r="J105" i="8" s="1"/>
  <c r="R105" i="8" a="1"/>
  <c r="R105" i="8" s="1"/>
  <c r="Z105" i="8" a="1"/>
  <c r="Z105" i="8" s="1"/>
  <c r="D105" i="8" a="1"/>
  <c r="D105" i="8" s="1"/>
  <c r="L105" i="8" a="1"/>
  <c r="L105" i="8" s="1"/>
  <c r="T105" i="8" a="1"/>
  <c r="T105" i="8" s="1"/>
  <c r="D94" i="8" a="1"/>
  <c r="D94" i="8" s="1"/>
  <c r="I94" i="8" a="1"/>
  <c r="I94" i="8" s="1"/>
  <c r="L94" i="8" a="1"/>
  <c r="L94" i="8" s="1"/>
  <c r="Q94" i="8" a="1"/>
  <c r="Q94" i="8" s="1"/>
  <c r="V94" i="8" a="1"/>
  <c r="V94" i="8" s="1"/>
  <c r="F94" i="8" a="1"/>
  <c r="F94" i="8" s="1"/>
  <c r="N94" i="8" a="1"/>
  <c r="N94" i="8" s="1"/>
  <c r="W94" i="8" a="1"/>
  <c r="W94" i="8" s="1"/>
  <c r="C94" i="8" a="1"/>
  <c r="C94" i="8" s="1"/>
  <c r="G94" i="8" a="1"/>
  <c r="G94" i="8" s="1"/>
  <c r="K94" i="8" a="1"/>
  <c r="K94" i="8" s="1"/>
  <c r="O94" i="8" a="1"/>
  <c r="O94" i="8" s="1"/>
  <c r="S94" i="8" a="1"/>
  <c r="S94" i="8" s="1"/>
  <c r="X94" i="8" a="1"/>
  <c r="X94" i="8" s="1"/>
  <c r="H94" i="8" a="1"/>
  <c r="H94" i="8" s="1"/>
  <c r="P94" i="8" a="1"/>
  <c r="P94" i="8" s="1"/>
  <c r="T94" i="8" a="1"/>
  <c r="T94" i="8" s="1"/>
  <c r="Y94" i="8" a="1"/>
  <c r="Y94" i="8" s="1"/>
  <c r="D115" i="8" a="1"/>
  <c r="D115" i="8" s="1"/>
  <c r="I115" i="8" a="1"/>
  <c r="I115" i="8" s="1"/>
  <c r="L115" i="8" a="1"/>
  <c r="L115" i="8" s="1"/>
  <c r="F115" i="8" a="1"/>
  <c r="F115" i="8" s="1"/>
  <c r="J115" i="8" a="1"/>
  <c r="J115" i="8" s="1"/>
  <c r="M115" i="8" a="1"/>
  <c r="M115" i="8" s="1"/>
  <c r="P115" i="8" a="1"/>
  <c r="P115" i="8" s="1"/>
  <c r="U115" i="8" a="1"/>
  <c r="U115" i="8" s="1"/>
  <c r="X115" i="8" a="1"/>
  <c r="X115" i="8" s="1"/>
  <c r="C115" i="8" a="1"/>
  <c r="C115" i="8" s="1"/>
  <c r="G115" i="8" a="1"/>
  <c r="G115" i="8" s="1"/>
  <c r="N115" i="8" a="1"/>
  <c r="N115" i="8" s="1"/>
  <c r="S115" i="8" a="1"/>
  <c r="S115" i="8" s="1"/>
  <c r="V115" i="8" a="1"/>
  <c r="V115" i="8" s="1"/>
  <c r="H115" i="8" a="1"/>
  <c r="H115" i="8" s="1"/>
  <c r="K115" i="8" a="1"/>
  <c r="K115" i="8" s="1"/>
  <c r="Q115" i="8" a="1"/>
  <c r="Q115" i="8" s="1"/>
  <c r="T115" i="8" a="1"/>
  <c r="T115" i="8" s="1"/>
  <c r="Y115" i="8" a="1"/>
  <c r="Y115" i="8" s="1"/>
  <c r="B115" i="8" a="1"/>
  <c r="B115" i="8" s="1"/>
  <c r="E115" i="8" a="1"/>
  <c r="E115" i="8" s="1"/>
  <c r="O115" i="8" a="1"/>
  <c r="O115" i="8" s="1"/>
  <c r="R115" i="8" a="1"/>
  <c r="R115" i="8" s="1"/>
  <c r="W115" i="8" a="1"/>
  <c r="W115" i="8" s="1"/>
  <c r="Z115" i="8" a="1"/>
  <c r="Z115" i="8" s="1"/>
  <c r="D99" i="8" a="1"/>
  <c r="D99" i="8" s="1"/>
  <c r="I99" i="8" a="1"/>
  <c r="I99" i="8" s="1"/>
  <c r="L99" i="8" a="1"/>
  <c r="L99" i="8" s="1"/>
  <c r="Q99" i="8" a="1"/>
  <c r="Q99" i="8" s="1"/>
  <c r="T99" i="8" a="1"/>
  <c r="T99" i="8" s="1"/>
  <c r="Y99" i="8" a="1"/>
  <c r="Y99" i="8" s="1"/>
  <c r="B99" i="8" a="1"/>
  <c r="B99" i="8" s="1"/>
  <c r="G99" i="8" a="1"/>
  <c r="G99" i="8" s="1"/>
  <c r="J99" i="8" a="1"/>
  <c r="J99" i="8" s="1"/>
  <c r="O99" i="8" a="1"/>
  <c r="O99" i="8" s="1"/>
  <c r="R99" i="8" a="1"/>
  <c r="R99" i="8" s="1"/>
  <c r="W99" i="8" a="1"/>
  <c r="W99" i="8" s="1"/>
  <c r="Z99" i="8" a="1"/>
  <c r="Z99" i="8" s="1"/>
  <c r="E99" i="8" a="1"/>
  <c r="E99" i="8" s="1"/>
  <c r="H99" i="8" a="1"/>
  <c r="H99" i="8" s="1"/>
  <c r="M99" i="8" a="1"/>
  <c r="M99" i="8" s="1"/>
  <c r="P99" i="8" a="1"/>
  <c r="P99" i="8" s="1"/>
  <c r="U99" i="8" a="1"/>
  <c r="U99" i="8" s="1"/>
  <c r="X99" i="8" a="1"/>
  <c r="X99" i="8" s="1"/>
  <c r="C99" i="8" a="1"/>
  <c r="C99" i="8" s="1"/>
  <c r="F99" i="8" a="1"/>
  <c r="F99" i="8" s="1"/>
  <c r="K99" i="8" a="1"/>
  <c r="K99" i="8" s="1"/>
  <c r="N99" i="8" a="1"/>
  <c r="N99" i="8" s="1"/>
  <c r="S99" i="8" a="1"/>
  <c r="S99" i="8" s="1"/>
  <c r="V99" i="8" a="1"/>
  <c r="V99" i="8" s="1"/>
  <c r="F90" i="8" a="1"/>
  <c r="F90" i="8" s="1"/>
  <c r="B90" i="8" a="1"/>
  <c r="B90" i="8" s="1"/>
  <c r="J90" i="8" a="1"/>
  <c r="J90" i="8" s="1"/>
  <c r="R90" i="8" a="1"/>
  <c r="R90" i="8" s="1"/>
  <c r="Z90" i="8" a="1"/>
  <c r="Z90" i="8" s="1"/>
  <c r="C90" i="8" a="1"/>
  <c r="C90" i="8" s="1"/>
  <c r="G90" i="8" a="1"/>
  <c r="G90" i="8" s="1"/>
  <c r="K90" i="8" a="1"/>
  <c r="K90" i="8" s="1"/>
  <c r="O90" i="8" a="1"/>
  <c r="O90" i="8" s="1"/>
  <c r="S90" i="8" a="1"/>
  <c r="S90" i="8" s="1"/>
  <c r="W90" i="8" a="1"/>
  <c r="W90" i="8" s="1"/>
  <c r="D90" i="8" a="1"/>
  <c r="D90" i="8" s="1"/>
  <c r="L90" i="8" a="1"/>
  <c r="L90" i="8" s="1"/>
  <c r="T90" i="8" a="1"/>
  <c r="T90" i="8" s="1"/>
  <c r="E90" i="8" a="1"/>
  <c r="E90" i="8" s="1"/>
  <c r="H90" i="8" a="1"/>
  <c r="H90" i="8" s="1"/>
  <c r="M90" i="8" a="1"/>
  <c r="M90" i="8" s="1"/>
  <c r="P90" i="8" a="1"/>
  <c r="P90" i="8" s="1"/>
  <c r="U90" i="8" a="1"/>
  <c r="U90" i="8" s="1"/>
  <c r="X90" i="8" a="1"/>
  <c r="X90" i="8" s="1"/>
  <c r="T83" i="8" a="1"/>
  <c r="T83" i="8" s="1"/>
  <c r="D83" i="8" a="1"/>
  <c r="D83" i="8" s="1"/>
  <c r="L83" i="8" a="1"/>
  <c r="L83" i="8" s="1"/>
  <c r="D76" i="8" a="1"/>
  <c r="D76" i="8" s="1"/>
  <c r="J76" i="8" a="1"/>
  <c r="J76" i="8" s="1"/>
  <c r="M76" i="8" a="1"/>
  <c r="M76" i="8" s="1"/>
  <c r="P76" i="8" a="1"/>
  <c r="P76" i="8" s="1"/>
  <c r="T76" i="8" a="1"/>
  <c r="T76" i="8" s="1"/>
  <c r="Z76" i="8" a="1"/>
  <c r="Z76" i="8" s="1"/>
  <c r="G76" i="8" a="1"/>
  <c r="G76" i="8" s="1"/>
  <c r="K76" i="8" a="1"/>
  <c r="K76" i="8" s="1"/>
  <c r="N76" i="8" a="1"/>
  <c r="N76" i="8" s="1"/>
  <c r="Q76" i="8" a="1"/>
  <c r="Q76" i="8" s="1"/>
  <c r="W76" i="8" a="1"/>
  <c r="W76" i="8" s="1"/>
  <c r="B76" i="8" a="1"/>
  <c r="B76" i="8" s="1"/>
  <c r="E76" i="8" a="1"/>
  <c r="E76" i="8" s="1"/>
  <c r="H76" i="8" a="1"/>
  <c r="H76" i="8" s="1"/>
  <c r="L76" i="8" a="1"/>
  <c r="L76" i="8" s="1"/>
  <c r="R76" i="8" a="1"/>
  <c r="R76" i="8" s="1"/>
  <c r="U76" i="8" a="1"/>
  <c r="U76" i="8" s="1"/>
  <c r="X76" i="8" a="1"/>
  <c r="X76" i="8" s="1"/>
  <c r="C76" i="8" a="1"/>
  <c r="C76" i="8" s="1"/>
  <c r="F76" i="8" a="1"/>
  <c r="F76" i="8" s="1"/>
  <c r="I76" i="8" a="1"/>
  <c r="I76" i="8" s="1"/>
  <c r="O76" i="8" a="1"/>
  <c r="O76" i="8" s="1"/>
  <c r="S76" i="8" a="1"/>
  <c r="S76" i="8" s="1"/>
  <c r="V76" i="8" a="1"/>
  <c r="V76" i="8" s="1"/>
  <c r="Y76" i="8" a="1"/>
  <c r="Y76" i="8" s="1"/>
  <c r="B78" i="8" a="1"/>
  <c r="B78" i="8" s="1"/>
  <c r="O78" i="8" a="1"/>
  <c r="O78" i="8" s="1"/>
  <c r="D78" i="8" a="1"/>
  <c r="D78" i="8" s="1"/>
  <c r="T78" i="8" a="1"/>
  <c r="T78" i="8" s="1"/>
  <c r="G78" i="8" a="1"/>
  <c r="G78" i="8" s="1"/>
  <c r="W78" i="8" a="1"/>
  <c r="W78" i="8" s="1"/>
  <c r="L78" i="8" a="1"/>
  <c r="L78" i="8" s="1"/>
  <c r="H65" i="8" a="1"/>
  <c r="H65" i="8" s="1"/>
  <c r="L65" i="8" a="1"/>
  <c r="L65" i="8" s="1"/>
  <c r="F72" i="8" a="1"/>
  <c r="F72" i="8" s="1"/>
  <c r="I72" i="8" a="1"/>
  <c r="I72" i="8" s="1"/>
  <c r="L72" i="8" a="1"/>
  <c r="L72" i="8" s="1"/>
  <c r="C72" i="8" a="1"/>
  <c r="C72" i="8" s="1"/>
  <c r="J72" i="8" a="1"/>
  <c r="J72" i="8" s="1"/>
  <c r="D72" i="8" a="1"/>
  <c r="D72" i="8" s="1"/>
  <c r="G72" i="8" a="1"/>
  <c r="G72" i="8" s="1"/>
  <c r="N72" i="8" a="1"/>
  <c r="N72" i="8" s="1"/>
  <c r="Q72" i="8" a="1"/>
  <c r="Q72" i="8" s="1"/>
  <c r="T72" i="8" a="1"/>
  <c r="T72" i="8" s="1"/>
  <c r="W72" i="8" a="1"/>
  <c r="W72" i="8" s="1"/>
  <c r="K72" i="8" a="1"/>
  <c r="K72" i="8" s="1"/>
  <c r="P72" i="8" a="1"/>
  <c r="P72" i="8" s="1"/>
  <c r="U72" i="8" a="1"/>
  <c r="U72" i="8" s="1"/>
  <c r="Y72" i="8" a="1"/>
  <c r="Y72" i="8" s="1"/>
  <c r="B72" i="8" a="1"/>
  <c r="B72" i="8" s="1"/>
  <c r="M72" i="8" a="1"/>
  <c r="M72" i="8" s="1"/>
  <c r="R72" i="8" a="1"/>
  <c r="R72" i="8" s="1"/>
  <c r="V72" i="8" a="1"/>
  <c r="V72" i="8" s="1"/>
  <c r="Z72" i="8" a="1"/>
  <c r="Z72" i="8" s="1"/>
  <c r="E72" i="8" a="1"/>
  <c r="E72" i="8" s="1"/>
  <c r="H72" i="8" a="1"/>
  <c r="H72" i="8" s="1"/>
  <c r="O72" i="8" a="1"/>
  <c r="O72" i="8" s="1"/>
  <c r="S72" i="8" a="1"/>
  <c r="S72" i="8" s="1"/>
  <c r="X72" i="8" a="1"/>
  <c r="X72" i="8" s="1"/>
  <c r="O63" i="8" a="1"/>
  <c r="O63" i="8" s="1"/>
  <c r="W63" i="8" a="1"/>
  <c r="W63" i="8" s="1"/>
  <c r="G63" i="8" a="1"/>
  <c r="G63" i="8" s="1"/>
  <c r="D66" i="8" a="1"/>
  <c r="D66" i="8" s="1"/>
  <c r="G66" i="8" a="1"/>
  <c r="G66" i="8" s="1"/>
  <c r="J66" i="8" a="1"/>
  <c r="J66" i="8" s="1"/>
  <c r="M66" i="8" a="1"/>
  <c r="M66" i="8" s="1"/>
  <c r="T66" i="8" a="1"/>
  <c r="T66" i="8" s="1"/>
  <c r="W66" i="8" a="1"/>
  <c r="W66" i="8" s="1"/>
  <c r="Z66" i="8" a="1"/>
  <c r="Z66" i="8" s="1"/>
  <c r="H66" i="8" a="1"/>
  <c r="H66" i="8" s="1"/>
  <c r="K66" i="8" a="1"/>
  <c r="K66" i="8" s="1"/>
  <c r="N66" i="8" a="1"/>
  <c r="N66" i="8" s="1"/>
  <c r="Q66" i="8" a="1"/>
  <c r="Q66" i="8" s="1"/>
  <c r="X66" i="8" a="1"/>
  <c r="X66" i="8" s="1"/>
  <c r="B66" i="8" a="1"/>
  <c r="B66" i="8" s="1"/>
  <c r="E66" i="8" a="1"/>
  <c r="E66" i="8" s="1"/>
  <c r="L66" i="8" a="1"/>
  <c r="L66" i="8" s="1"/>
  <c r="O66" i="8" a="1"/>
  <c r="O66" i="8" s="1"/>
  <c r="R66" i="8" a="1"/>
  <c r="R66" i="8" s="1"/>
  <c r="U66" i="8" a="1"/>
  <c r="U66" i="8" s="1"/>
  <c r="C66" i="8" a="1"/>
  <c r="C66" i="8" s="1"/>
  <c r="F66" i="8" a="1"/>
  <c r="F66" i="8" s="1"/>
  <c r="I66" i="8" a="1"/>
  <c r="I66" i="8" s="1"/>
  <c r="P66" i="8" a="1"/>
  <c r="P66" i="8" s="1"/>
  <c r="S66" i="8" a="1"/>
  <c r="S66" i="8" s="1"/>
  <c r="V66" i="8" a="1"/>
  <c r="V66" i="8" s="1"/>
  <c r="Y66" i="8" a="1"/>
  <c r="Y66" i="8" s="1"/>
  <c r="J58" i="8" a="1"/>
  <c r="J58" i="8" s="1"/>
  <c r="W58" i="8" a="1"/>
  <c r="W58" i="8" s="1"/>
  <c r="Z58" i="8" a="1"/>
  <c r="Z58" i="8" s="1"/>
  <c r="B58" i="8" a="1"/>
  <c r="B58" i="8" s="1"/>
  <c r="L58" i="8" a="1"/>
  <c r="L58" i="8" s="1"/>
  <c r="R58" i="8" a="1"/>
  <c r="R58" i="8" s="1"/>
  <c r="X58" i="8" a="1"/>
  <c r="X58" i="8" s="1"/>
  <c r="D58" i="8" a="1"/>
  <c r="D58" i="8" s="1"/>
  <c r="T58" i="8" a="1"/>
  <c r="T58" i="8" s="1"/>
  <c r="F58" i="8" a="1"/>
  <c r="F58" i="8" s="1"/>
  <c r="N58" i="8" a="1"/>
  <c r="N58" i="8" s="1"/>
  <c r="V58" i="8" a="1"/>
  <c r="V58" i="8" s="1"/>
  <c r="Y58" i="8" a="1"/>
  <c r="Y58" i="8" s="1"/>
  <c r="C38" i="8" a="1"/>
  <c r="C38" i="8" s="1"/>
  <c r="K38" i="8" a="1"/>
  <c r="K38" i="8" s="1"/>
  <c r="G38" i="8" a="1"/>
  <c r="G38" i="8" s="1"/>
  <c r="Q38" i="8" a="1"/>
  <c r="Q38" i="8" s="1"/>
  <c r="I38" i="8" a="1"/>
  <c r="I38" i="8" s="1"/>
  <c r="W38" i="8" a="1"/>
  <c r="W38" i="8" s="1"/>
  <c r="Y38" i="8" a="1"/>
  <c r="Y38" i="8" s="1"/>
  <c r="C42" i="8" a="1"/>
  <c r="C42" i="8" s="1"/>
  <c r="F42" i="8" a="1"/>
  <c r="F42" i="8" s="1"/>
  <c r="I42" i="8" a="1"/>
  <c r="I42" i="8" s="1"/>
  <c r="M42" i="8" a="1"/>
  <c r="M42" i="8" s="1"/>
  <c r="P42" i="8" a="1"/>
  <c r="P42" i="8" s="1"/>
  <c r="T42" i="8" a="1"/>
  <c r="T42" i="8" s="1"/>
  <c r="Z42" i="8" a="1"/>
  <c r="Z42" i="8" s="1"/>
  <c r="D42" i="8" a="1"/>
  <c r="D42" i="8" s="1"/>
  <c r="J42" i="8" a="1"/>
  <c r="J42" i="8" s="1"/>
  <c r="N42" i="8" a="1"/>
  <c r="N42" i="8" s="1"/>
  <c r="Q42" i="8" a="1"/>
  <c r="Q42" i="8" s="1"/>
  <c r="W42" i="8" a="1"/>
  <c r="W42" i="8" s="1"/>
  <c r="G42" i="8" a="1"/>
  <c r="G42" i="8" s="1"/>
  <c r="K42" i="8" a="1"/>
  <c r="K42" i="8" s="1"/>
  <c r="R42" i="8" a="1"/>
  <c r="R42" i="8" s="1"/>
  <c r="U42" i="8" a="1"/>
  <c r="U42" i="8" s="1"/>
  <c r="X42" i="8" a="1"/>
  <c r="X42" i="8" s="1"/>
  <c r="B42" i="8" a="1"/>
  <c r="B42" i="8" s="1"/>
  <c r="E42" i="8" a="1"/>
  <c r="E42" i="8" s="1"/>
  <c r="H42" i="8" a="1"/>
  <c r="H42" i="8" s="1"/>
  <c r="L42" i="8" a="1"/>
  <c r="L42" i="8" s="1"/>
  <c r="O42" i="8" a="1"/>
  <c r="O42" i="8" s="1"/>
  <c r="S42" i="8" a="1"/>
  <c r="S42" i="8" s="1"/>
  <c r="V42" i="8" a="1"/>
  <c r="V42" i="8" s="1"/>
  <c r="Y42" i="8" a="1"/>
  <c r="Y42" i="8" s="1"/>
  <c r="Z36" i="8" a="1"/>
  <c r="Z36" i="8" s="1"/>
  <c r="X36" i="8" a="1"/>
  <c r="X36" i="8" s="1"/>
  <c r="B49" i="8" a="1"/>
  <c r="B49" i="8" s="1"/>
  <c r="O49" i="8" a="1"/>
  <c r="O49" i="8" s="1"/>
  <c r="D49" i="8" a="1"/>
  <c r="D49" i="8" s="1"/>
  <c r="T49" i="8" a="1"/>
  <c r="T49" i="8" s="1"/>
  <c r="G49" i="8" a="1"/>
  <c r="G49" i="8" s="1"/>
  <c r="W49" i="8" a="1"/>
  <c r="W49" i="8" s="1"/>
  <c r="L49" i="8" a="1"/>
  <c r="L49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B33" i="8" a="1"/>
  <c r="B33" i="8" s="1"/>
  <c r="F33" i="8" a="1"/>
  <c r="F33" i="8" s="1"/>
  <c r="J33" i="8" a="1"/>
  <c r="J33" i="8" s="1"/>
  <c r="N33" i="8" a="1"/>
  <c r="N33" i="8" s="1"/>
  <c r="R33" i="8" a="1"/>
  <c r="R33" i="8" s="1"/>
  <c r="V33" i="8" a="1"/>
  <c r="V33" i="8" s="1"/>
  <c r="Z33" i="8" a="1"/>
  <c r="Z33" i="8" s="1"/>
  <c r="C33" i="8" a="1"/>
  <c r="C33" i="8" s="1"/>
  <c r="G33" i="8" a="1"/>
  <c r="G33" i="8" s="1"/>
  <c r="K33" i="8" a="1"/>
  <c r="K33" i="8" s="1"/>
  <c r="O33" i="8" a="1"/>
  <c r="O33" i="8" s="1"/>
  <c r="S33" i="8" a="1"/>
  <c r="S33" i="8" s="1"/>
  <c r="W33" i="8" a="1"/>
  <c r="W33" i="8" s="1"/>
  <c r="C114" i="8" a="1"/>
  <c r="C114" i="8" s="1"/>
  <c r="D114" i="8" a="1"/>
  <c r="D114" i="8" s="1"/>
  <c r="H114" i="8" a="1"/>
  <c r="H114" i="8" s="1"/>
  <c r="L114" i="8" a="1"/>
  <c r="L114" i="8" s="1"/>
  <c r="P114" i="8" a="1"/>
  <c r="P114" i="8" s="1"/>
  <c r="T114" i="8" a="1"/>
  <c r="T114" i="8" s="1"/>
  <c r="X114" i="8" a="1"/>
  <c r="X114" i="8" s="1"/>
  <c r="N114" i="8" a="1"/>
  <c r="N114" i="8" s="1"/>
  <c r="J114" i="8" a="1"/>
  <c r="J114" i="8" s="1"/>
  <c r="Z114" i="8" a="1"/>
  <c r="Z114" i="8" s="1"/>
  <c r="F114" i="8" a="1"/>
  <c r="F114" i="8" s="1"/>
  <c r="V114" i="8" a="1"/>
  <c r="V114" i="8" s="1"/>
  <c r="B114" i="8" a="1"/>
  <c r="B114" i="8" s="1"/>
  <c r="R114" i="8" a="1"/>
  <c r="R114" i="8" s="1"/>
  <c r="C121" i="8" a="1"/>
  <c r="C121" i="8" s="1"/>
  <c r="B121" i="8" a="1"/>
  <c r="B121" i="8" s="1"/>
  <c r="J121" i="8" a="1"/>
  <c r="J121" i="8" s="1"/>
  <c r="R121" i="8" a="1"/>
  <c r="R121" i="8" s="1"/>
  <c r="Z121" i="8" a="1"/>
  <c r="Z121" i="8" s="1"/>
  <c r="D121" i="8" a="1"/>
  <c r="D121" i="8" s="1"/>
  <c r="L121" i="8" a="1"/>
  <c r="L121" i="8" s="1"/>
  <c r="T121" i="8" a="1"/>
  <c r="T121" i="8" s="1"/>
  <c r="F121" i="8" a="1"/>
  <c r="F121" i="8" s="1"/>
  <c r="N121" i="8" a="1"/>
  <c r="N121" i="8" s="1"/>
  <c r="V121" i="8" a="1"/>
  <c r="V121" i="8" s="1"/>
  <c r="H121" i="8" a="1"/>
  <c r="H121" i="8" s="1"/>
  <c r="P121" i="8" a="1"/>
  <c r="P121" i="8" s="1"/>
  <c r="X121" i="8" a="1"/>
  <c r="X121" i="8" s="1"/>
  <c r="D123" i="8" a="1"/>
  <c r="D123" i="8" s="1"/>
  <c r="I123" i="8" a="1"/>
  <c r="I123" i="8" s="1"/>
  <c r="L123" i="8" a="1"/>
  <c r="L123" i="8" s="1"/>
  <c r="Q123" i="8" a="1"/>
  <c r="Q123" i="8" s="1"/>
  <c r="T123" i="8" a="1"/>
  <c r="T123" i="8" s="1"/>
  <c r="Y123" i="8" a="1"/>
  <c r="Y123" i="8" s="1"/>
  <c r="B123" i="8" a="1"/>
  <c r="B123" i="8" s="1"/>
  <c r="G123" i="8" a="1"/>
  <c r="G123" i="8" s="1"/>
  <c r="J123" i="8" a="1"/>
  <c r="J123" i="8" s="1"/>
  <c r="O123" i="8" a="1"/>
  <c r="O123" i="8" s="1"/>
  <c r="R123" i="8" a="1"/>
  <c r="R123" i="8" s="1"/>
  <c r="W123" i="8" a="1"/>
  <c r="W123" i="8" s="1"/>
  <c r="Z123" i="8" a="1"/>
  <c r="Z123" i="8" s="1"/>
  <c r="E123" i="8" a="1"/>
  <c r="E123" i="8" s="1"/>
  <c r="H123" i="8" a="1"/>
  <c r="H123" i="8" s="1"/>
  <c r="M123" i="8" a="1"/>
  <c r="M123" i="8" s="1"/>
  <c r="P123" i="8" a="1"/>
  <c r="P123" i="8" s="1"/>
  <c r="U123" i="8" a="1"/>
  <c r="U123" i="8" s="1"/>
  <c r="X123" i="8" a="1"/>
  <c r="X123" i="8" s="1"/>
  <c r="C123" i="8" a="1"/>
  <c r="C123" i="8" s="1"/>
  <c r="F123" i="8" a="1"/>
  <c r="F123" i="8" s="1"/>
  <c r="K123" i="8" a="1"/>
  <c r="K123" i="8" s="1"/>
  <c r="N123" i="8" a="1"/>
  <c r="N123" i="8" s="1"/>
  <c r="S123" i="8" a="1"/>
  <c r="S123" i="8" s="1"/>
  <c r="V123" i="8" a="1"/>
  <c r="V123" i="8" s="1"/>
  <c r="B96" i="8" a="1"/>
  <c r="B96" i="8" s="1"/>
  <c r="E96" i="8" a="1"/>
  <c r="E96" i="8" s="1"/>
  <c r="I96" i="8" a="1"/>
  <c r="I96" i="8" s="1"/>
  <c r="L96" i="8" a="1"/>
  <c r="L96" i="8" s="1"/>
  <c r="O96" i="8" a="1"/>
  <c r="O96" i="8" s="1"/>
  <c r="R96" i="8" a="1"/>
  <c r="R96" i="8" s="1"/>
  <c r="X96" i="8" a="1"/>
  <c r="X96" i="8" s="1"/>
  <c r="C96" i="8" a="1"/>
  <c r="C96" i="8" s="1"/>
  <c r="F96" i="8" a="1"/>
  <c r="F96" i="8" s="1"/>
  <c r="J96" i="8" a="1"/>
  <c r="J96" i="8" s="1"/>
  <c r="P96" i="8" a="1"/>
  <c r="P96" i="8" s="1"/>
  <c r="U96" i="8" a="1"/>
  <c r="U96" i="8" s="1"/>
  <c r="D96" i="8" a="1"/>
  <c r="D96" i="8" s="1"/>
  <c r="G96" i="8" a="1"/>
  <c r="G96" i="8" s="1"/>
  <c r="M96" i="8" a="1"/>
  <c r="M96" i="8" s="1"/>
  <c r="S96" i="8" a="1"/>
  <c r="S96" i="8" s="1"/>
  <c r="V96" i="8" a="1"/>
  <c r="V96" i="8" s="1"/>
  <c r="Y96" i="8" a="1"/>
  <c r="Y96" i="8" s="1"/>
  <c r="H96" i="8" a="1"/>
  <c r="H96" i="8" s="1"/>
  <c r="K96" i="8" a="1"/>
  <c r="K96" i="8" s="1"/>
  <c r="N96" i="8" a="1"/>
  <c r="N96" i="8" s="1"/>
  <c r="Q96" i="8" a="1"/>
  <c r="Q96" i="8" s="1"/>
  <c r="T96" i="8" a="1"/>
  <c r="T96" i="8" s="1"/>
  <c r="W96" i="8" a="1"/>
  <c r="W96" i="8" s="1"/>
  <c r="Z96" i="8" a="1"/>
  <c r="Z96" i="8" s="1"/>
  <c r="C102" i="8" a="1"/>
  <c r="C102" i="8" s="1"/>
  <c r="D102" i="8" a="1"/>
  <c r="D102" i="8" s="1"/>
  <c r="H102" i="8" a="1"/>
  <c r="H102" i="8" s="1"/>
  <c r="L102" i="8" a="1"/>
  <c r="L102" i="8" s="1"/>
  <c r="P102" i="8" a="1"/>
  <c r="P102" i="8" s="1"/>
  <c r="T102" i="8" a="1"/>
  <c r="T102" i="8" s="1"/>
  <c r="X102" i="8" a="1"/>
  <c r="X102" i="8" s="1"/>
  <c r="B102" i="8" a="1"/>
  <c r="B102" i="8" s="1"/>
  <c r="F102" i="8" a="1"/>
  <c r="F102" i="8" s="1"/>
  <c r="J102" i="8" a="1"/>
  <c r="J102" i="8" s="1"/>
  <c r="N102" i="8" a="1"/>
  <c r="N102" i="8" s="1"/>
  <c r="R102" i="8" a="1"/>
  <c r="R102" i="8" s="1"/>
  <c r="V102" i="8" a="1"/>
  <c r="V102" i="8" s="1"/>
  <c r="Z102" i="8" a="1"/>
  <c r="Z102" i="8" s="1"/>
  <c r="C103" i="8" a="1"/>
  <c r="C103" i="8" s="1"/>
  <c r="F103" i="8" a="1"/>
  <c r="F103" i="8" s="1"/>
  <c r="K103" i="8" a="1"/>
  <c r="K103" i="8" s="1"/>
  <c r="N103" i="8" a="1"/>
  <c r="N103" i="8" s="1"/>
  <c r="S103" i="8" a="1"/>
  <c r="S103" i="8" s="1"/>
  <c r="V103" i="8" a="1"/>
  <c r="V103" i="8" s="1"/>
  <c r="D103" i="8" a="1"/>
  <c r="D103" i="8" s="1"/>
  <c r="I103" i="8" a="1"/>
  <c r="I103" i="8" s="1"/>
  <c r="L103" i="8" a="1"/>
  <c r="L103" i="8" s="1"/>
  <c r="Q103" i="8" a="1"/>
  <c r="Q103" i="8" s="1"/>
  <c r="T103" i="8" a="1"/>
  <c r="T103" i="8" s="1"/>
  <c r="Y103" i="8" a="1"/>
  <c r="Y103" i="8" s="1"/>
  <c r="B103" i="8" a="1"/>
  <c r="B103" i="8" s="1"/>
  <c r="G103" i="8" a="1"/>
  <c r="G103" i="8" s="1"/>
  <c r="J103" i="8" a="1"/>
  <c r="J103" i="8" s="1"/>
  <c r="O103" i="8" a="1"/>
  <c r="O103" i="8" s="1"/>
  <c r="R103" i="8" a="1"/>
  <c r="R103" i="8" s="1"/>
  <c r="W103" i="8" a="1"/>
  <c r="W103" i="8" s="1"/>
  <c r="Z103" i="8" a="1"/>
  <c r="Z103" i="8" s="1"/>
  <c r="E103" i="8" a="1"/>
  <c r="E103" i="8" s="1"/>
  <c r="H103" i="8" a="1"/>
  <c r="H103" i="8" s="1"/>
  <c r="M103" i="8" a="1"/>
  <c r="M103" i="8" s="1"/>
  <c r="P103" i="8" a="1"/>
  <c r="P103" i="8" s="1"/>
  <c r="U103" i="8" a="1"/>
  <c r="U103" i="8" s="1"/>
  <c r="X103" i="8" a="1"/>
  <c r="X103" i="8" s="1"/>
  <c r="M93" i="8" a="1"/>
  <c r="M93" i="8" s="1"/>
  <c r="W93" i="8" a="1"/>
  <c r="W93" i="8" s="1"/>
  <c r="E93" i="8" a="1"/>
  <c r="E93" i="8" s="1"/>
  <c r="S93" i="8" a="1"/>
  <c r="S93" i="8" s="1"/>
  <c r="C110" i="8" a="1"/>
  <c r="C110" i="8" s="1"/>
  <c r="B110" i="8" a="1"/>
  <c r="B110" i="8" s="1"/>
  <c r="F110" i="8" a="1"/>
  <c r="F110" i="8" s="1"/>
  <c r="J110" i="8" a="1"/>
  <c r="J110" i="8" s="1"/>
  <c r="N110" i="8" a="1"/>
  <c r="N110" i="8" s="1"/>
  <c r="R110" i="8" a="1"/>
  <c r="R110" i="8" s="1"/>
  <c r="V110" i="8" a="1"/>
  <c r="V110" i="8" s="1"/>
  <c r="Z110" i="8" a="1"/>
  <c r="Z110" i="8" s="1"/>
  <c r="D110" i="8" a="1"/>
  <c r="D110" i="8" s="1"/>
  <c r="T110" i="8" a="1"/>
  <c r="T110" i="8" s="1"/>
  <c r="H110" i="8" a="1"/>
  <c r="H110" i="8" s="1"/>
  <c r="X110" i="8" a="1"/>
  <c r="X110" i="8" s="1"/>
  <c r="L110" i="8" a="1"/>
  <c r="L110" i="8" s="1"/>
  <c r="P110" i="8" a="1"/>
  <c r="P110" i="8" s="1"/>
  <c r="B79" i="8" a="1"/>
  <c r="B79" i="8" s="1"/>
  <c r="F79" i="8" a="1"/>
  <c r="F79" i="8" s="1"/>
  <c r="L79" i="8" a="1"/>
  <c r="L79" i="8" s="1"/>
  <c r="R79" i="8" a="1"/>
  <c r="R79" i="8" s="1"/>
  <c r="V79" i="8" a="1"/>
  <c r="V79" i="8" s="1"/>
  <c r="H79" i="8" a="1"/>
  <c r="H79" i="8" s="1"/>
  <c r="X79" i="8" a="1"/>
  <c r="X79" i="8" s="1"/>
  <c r="D79" i="8" a="1"/>
  <c r="D79" i="8" s="1"/>
  <c r="J79" i="8" a="1"/>
  <c r="J79" i="8" s="1"/>
  <c r="N79" i="8" a="1"/>
  <c r="N79" i="8" s="1"/>
  <c r="T79" i="8" a="1"/>
  <c r="T79" i="8" s="1"/>
  <c r="Z79" i="8" a="1"/>
  <c r="Z79" i="8" s="1"/>
  <c r="P79" i="8" a="1"/>
  <c r="P79" i="8" s="1"/>
  <c r="G89" i="8" a="1"/>
  <c r="G89" i="8" s="1"/>
  <c r="O89" i="8" a="1"/>
  <c r="O89" i="8" s="1"/>
  <c r="W89" i="8" a="1"/>
  <c r="W89" i="8" s="1"/>
  <c r="D82" i="8" a="1"/>
  <c r="D82" i="8" s="1"/>
  <c r="G82" i="8" a="1"/>
  <c r="G82" i="8" s="1"/>
  <c r="J82" i="8" a="1"/>
  <c r="J82" i="8" s="1"/>
  <c r="P82" i="8" a="1"/>
  <c r="P82" i="8" s="1"/>
  <c r="T82" i="8" a="1"/>
  <c r="T82" i="8" s="1"/>
  <c r="W82" i="8" a="1"/>
  <c r="W82" i="8" s="1"/>
  <c r="Z82" i="8" a="1"/>
  <c r="Z82" i="8" s="1"/>
  <c r="E82" i="8" a="1"/>
  <c r="E82" i="8" s="1"/>
  <c r="K82" i="8" a="1"/>
  <c r="K82" i="8" s="1"/>
  <c r="N82" i="8" a="1"/>
  <c r="N82" i="8" s="1"/>
  <c r="Q82" i="8" a="1"/>
  <c r="Q82" i="8" s="1"/>
  <c r="U82" i="8" a="1"/>
  <c r="U82" i="8" s="1"/>
  <c r="B82" i="8" a="1"/>
  <c r="B82" i="8" s="1"/>
  <c r="H82" i="8" a="1"/>
  <c r="H82" i="8" s="1"/>
  <c r="L82" i="8" a="1"/>
  <c r="L82" i="8" s="1"/>
  <c r="O82" i="8" a="1"/>
  <c r="O82" i="8" s="1"/>
  <c r="R82" i="8" a="1"/>
  <c r="R82" i="8" s="1"/>
  <c r="X82" i="8" a="1"/>
  <c r="X82" i="8" s="1"/>
  <c r="C82" i="8" a="1"/>
  <c r="C82" i="8" s="1"/>
  <c r="F82" i="8" a="1"/>
  <c r="F82" i="8" s="1"/>
  <c r="I82" i="8" a="1"/>
  <c r="I82" i="8" s="1"/>
  <c r="M82" i="8" a="1"/>
  <c r="M82" i="8" s="1"/>
  <c r="S82" i="8" a="1"/>
  <c r="S82" i="8" s="1"/>
  <c r="V82" i="8" a="1"/>
  <c r="V82" i="8" s="1"/>
  <c r="Y82" i="8" a="1"/>
  <c r="Y82" i="8" s="1"/>
  <c r="L75" i="8" a="1"/>
  <c r="L75" i="8" s="1"/>
  <c r="B75" i="8" a="1"/>
  <c r="B75" i="8" s="1"/>
  <c r="T75" i="8" a="1"/>
  <c r="T75" i="8" s="1"/>
  <c r="F75" i="8" a="1"/>
  <c r="F75" i="8" s="1"/>
  <c r="V75" i="8" a="1"/>
  <c r="V75" i="8" s="1"/>
  <c r="C70" i="8" a="1"/>
  <c r="C70" i="8" s="1"/>
  <c r="B70" i="8" a="1"/>
  <c r="B70" i="8" s="1"/>
  <c r="G70" i="8" a="1"/>
  <c r="G70" i="8" s="1"/>
  <c r="L70" i="8" a="1"/>
  <c r="L70" i="8" s="1"/>
  <c r="U70" i="8" a="1"/>
  <c r="U70" i="8" s="1"/>
  <c r="Y70" i="8" a="1"/>
  <c r="Y70" i="8" s="1"/>
  <c r="D70" i="8" a="1"/>
  <c r="D70" i="8" s="1"/>
  <c r="M70" i="8" a="1"/>
  <c r="M70" i="8" s="1"/>
  <c r="Q70" i="8" a="1"/>
  <c r="Q70" i="8" s="1"/>
  <c r="V70" i="8" a="1"/>
  <c r="V70" i="8" s="1"/>
  <c r="Z70" i="8" a="1"/>
  <c r="Z70" i="8" s="1"/>
  <c r="E70" i="8" a="1"/>
  <c r="E70" i="8" s="1"/>
  <c r="I70" i="8" a="1"/>
  <c r="I70" i="8" s="1"/>
  <c r="N70" i="8" a="1"/>
  <c r="N70" i="8" s="1"/>
  <c r="R70" i="8" a="1"/>
  <c r="R70" i="8" s="1"/>
  <c r="W70" i="8" a="1"/>
  <c r="W70" i="8" s="1"/>
  <c r="F70" i="8" a="1"/>
  <c r="F70" i="8" s="1"/>
  <c r="J70" i="8" a="1"/>
  <c r="J70" i="8" s="1"/>
  <c r="O70" i="8" a="1"/>
  <c r="O70" i="8" s="1"/>
  <c r="T70" i="8" a="1"/>
  <c r="T70" i="8" s="1"/>
  <c r="B61" i="8" a="1"/>
  <c r="B61" i="8" s="1"/>
  <c r="D61" i="8" a="1"/>
  <c r="D61" i="8" s="1"/>
  <c r="T61" i="8" a="1"/>
  <c r="T61" i="8" s="1"/>
  <c r="H61" i="8" a="1"/>
  <c r="H61" i="8" s="1"/>
  <c r="X61" i="8" a="1"/>
  <c r="X61" i="8" s="1"/>
  <c r="L61" i="8" a="1"/>
  <c r="L61" i="8" s="1"/>
  <c r="P61" i="8" a="1"/>
  <c r="P61" i="8" s="1"/>
  <c r="D71" i="8" a="1"/>
  <c r="D71" i="8" s="1"/>
  <c r="N71" i="8" a="1"/>
  <c r="N71" i="8" s="1"/>
  <c r="T71" i="8" a="1"/>
  <c r="T71" i="8" s="1"/>
  <c r="J71" i="8" a="1"/>
  <c r="J71" i="8" s="1"/>
  <c r="P71" i="8" a="1"/>
  <c r="P71" i="8" s="1"/>
  <c r="Z71" i="8" a="1"/>
  <c r="Z71" i="8" s="1"/>
  <c r="F71" i="8" a="1"/>
  <c r="F71" i="8" s="1"/>
  <c r="L71" i="8" a="1"/>
  <c r="L71" i="8" s="1"/>
  <c r="V71" i="8" a="1"/>
  <c r="V71" i="8" s="1"/>
  <c r="B71" i="8" a="1"/>
  <c r="B71" i="8" s="1"/>
  <c r="H71" i="8" a="1"/>
  <c r="H71" i="8" s="1"/>
  <c r="R71" i="8" a="1"/>
  <c r="R71" i="8" s="1"/>
  <c r="X71" i="8" a="1"/>
  <c r="X71" i="8" s="1"/>
  <c r="C62" i="8" a="1"/>
  <c r="C62" i="8" s="1"/>
  <c r="F62" i="8" a="1"/>
  <c r="F62" i="8" s="1"/>
  <c r="I62" i="8" a="1"/>
  <c r="I62" i="8" s="1"/>
  <c r="P62" i="8" a="1"/>
  <c r="P62" i="8" s="1"/>
  <c r="S62" i="8" a="1"/>
  <c r="S62" i="8" s="1"/>
  <c r="V62" i="8" a="1"/>
  <c r="V62" i="8" s="1"/>
  <c r="Y62" i="8" a="1"/>
  <c r="Y62" i="8" s="1"/>
  <c r="D62" i="8" a="1"/>
  <c r="D62" i="8" s="1"/>
  <c r="G62" i="8" a="1"/>
  <c r="G62" i="8" s="1"/>
  <c r="J62" i="8" a="1"/>
  <c r="J62" i="8" s="1"/>
  <c r="M62" i="8" a="1"/>
  <c r="M62" i="8" s="1"/>
  <c r="T62" i="8" a="1"/>
  <c r="T62" i="8" s="1"/>
  <c r="W62" i="8" a="1"/>
  <c r="W62" i="8" s="1"/>
  <c r="Z62" i="8" a="1"/>
  <c r="Z62" i="8" s="1"/>
  <c r="H62" i="8" a="1"/>
  <c r="H62" i="8" s="1"/>
  <c r="K62" i="8" a="1"/>
  <c r="K62" i="8" s="1"/>
  <c r="N62" i="8" a="1"/>
  <c r="N62" i="8" s="1"/>
  <c r="Q62" i="8" a="1"/>
  <c r="Q62" i="8" s="1"/>
  <c r="X62" i="8" a="1"/>
  <c r="X62" i="8" s="1"/>
  <c r="B62" i="8" a="1"/>
  <c r="B62" i="8" s="1"/>
  <c r="E62" i="8" a="1"/>
  <c r="E62" i="8" s="1"/>
  <c r="L62" i="8" a="1"/>
  <c r="L62" i="8" s="1"/>
  <c r="O62" i="8" a="1"/>
  <c r="O62" i="8" s="1"/>
  <c r="R62" i="8" a="1"/>
  <c r="R62" i="8" s="1"/>
  <c r="U62" i="8" a="1"/>
  <c r="U62" i="8" s="1"/>
  <c r="E59" i="8" a="1"/>
  <c r="E59" i="8" s="1"/>
  <c r="K59" i="8" a="1"/>
  <c r="K59" i="8" s="1"/>
  <c r="O59" i="8" a="1"/>
  <c r="O59" i="8" s="1"/>
  <c r="C59" i="8" a="1"/>
  <c r="C59" i="8" s="1"/>
  <c r="S59" i="8" a="1"/>
  <c r="S59" i="8" s="1"/>
  <c r="G59" i="8" a="1"/>
  <c r="G59" i="8" s="1"/>
  <c r="W59" i="8" a="1"/>
  <c r="W59" i="8" s="1"/>
  <c r="H54" i="8" a="1"/>
  <c r="H54" i="8" s="1"/>
  <c r="L54" i="8" a="1"/>
  <c r="L54" i="8" s="1"/>
  <c r="L41" i="8" a="1"/>
  <c r="L41" i="8" s="1"/>
  <c r="T41" i="8" a="1"/>
  <c r="T41" i="8" s="1"/>
  <c r="D41" i="8" a="1"/>
  <c r="D41" i="8" s="1"/>
  <c r="E48" i="8" a="1"/>
  <c r="E48" i="8" s="1"/>
  <c r="K48" i="8" a="1"/>
  <c r="K48" i="8" s="1"/>
  <c r="O48" i="8" a="1"/>
  <c r="O48" i="8" s="1"/>
  <c r="C48" i="8" a="1"/>
  <c r="C48" i="8" s="1"/>
  <c r="S48" i="8" a="1"/>
  <c r="S48" i="8" s="1"/>
  <c r="G48" i="8" a="1"/>
  <c r="G48" i="8" s="1"/>
  <c r="W48" i="8" a="1"/>
  <c r="W48" i="8" s="1"/>
  <c r="C45" i="8" a="1"/>
  <c r="C45" i="8" s="1"/>
  <c r="F45" i="8" a="1"/>
  <c r="F45" i="8" s="1"/>
  <c r="J45" i="8" a="1"/>
  <c r="J45" i="8" s="1"/>
  <c r="O45" i="8" a="1"/>
  <c r="O45" i="8" s="1"/>
  <c r="T45" i="8" a="1"/>
  <c r="T45" i="8" s="1"/>
  <c r="B45" i="8" a="1"/>
  <c r="B45" i="8" s="1"/>
  <c r="G45" i="8" a="1"/>
  <c r="G45" i="8" s="1"/>
  <c r="L45" i="8" a="1"/>
  <c r="L45" i="8" s="1"/>
  <c r="U45" i="8" a="1"/>
  <c r="U45" i="8" s="1"/>
  <c r="Y45" i="8" a="1"/>
  <c r="Y45" i="8" s="1"/>
  <c r="D45" i="8" a="1"/>
  <c r="D45" i="8" s="1"/>
  <c r="M45" i="8" a="1"/>
  <c r="M45" i="8" s="1"/>
  <c r="Q45" i="8" a="1"/>
  <c r="Q45" i="8" s="1"/>
  <c r="V45" i="8" a="1"/>
  <c r="V45" i="8" s="1"/>
  <c r="Z45" i="8" a="1"/>
  <c r="Z45" i="8" s="1"/>
  <c r="E45" i="8" a="1"/>
  <c r="E45" i="8" s="1"/>
  <c r="I45" i="8" a="1"/>
  <c r="I45" i="8" s="1"/>
  <c r="N45" i="8" a="1"/>
  <c r="N45" i="8" s="1"/>
  <c r="R45" i="8" a="1"/>
  <c r="R45" i="8" s="1"/>
  <c r="W45" i="8" a="1"/>
  <c r="W45" i="8" s="1"/>
  <c r="C117" i="8" a="1"/>
  <c r="C117" i="8" s="1"/>
  <c r="D117" i="8" a="1"/>
  <c r="D117" i="8" s="1"/>
  <c r="L117" i="8" a="1"/>
  <c r="L117" i="8" s="1"/>
  <c r="T117" i="8" a="1"/>
  <c r="T117" i="8" s="1"/>
  <c r="F117" i="8" a="1"/>
  <c r="F117" i="8" s="1"/>
  <c r="N117" i="8" a="1"/>
  <c r="N117" i="8" s="1"/>
  <c r="V117" i="8" a="1"/>
  <c r="V117" i="8" s="1"/>
  <c r="H117" i="8" a="1"/>
  <c r="H117" i="8" s="1"/>
  <c r="P117" i="8" a="1"/>
  <c r="P117" i="8" s="1"/>
  <c r="X117" i="8" a="1"/>
  <c r="X117" i="8" s="1"/>
  <c r="B117" i="8" a="1"/>
  <c r="B117" i="8" s="1"/>
  <c r="J117" i="8" a="1"/>
  <c r="J117" i="8" s="1"/>
  <c r="R117" i="8" a="1"/>
  <c r="R117" i="8" s="1"/>
  <c r="Z117" i="8" a="1"/>
  <c r="Z117" i="8" s="1"/>
  <c r="C106" i="8" a="1"/>
  <c r="C106" i="8" s="1"/>
  <c r="B106" i="8" a="1"/>
  <c r="B106" i="8" s="1"/>
  <c r="F106" i="8" a="1"/>
  <c r="F106" i="8" s="1"/>
  <c r="J106" i="8" a="1"/>
  <c r="J106" i="8" s="1"/>
  <c r="N106" i="8" a="1"/>
  <c r="N106" i="8" s="1"/>
  <c r="R106" i="8" a="1"/>
  <c r="R106" i="8" s="1"/>
  <c r="V106" i="8" a="1"/>
  <c r="V106" i="8" s="1"/>
  <c r="Z106" i="8" a="1"/>
  <c r="Z106" i="8" s="1"/>
  <c r="D106" i="8" a="1"/>
  <c r="D106" i="8" s="1"/>
  <c r="H106" i="8" a="1"/>
  <c r="H106" i="8" s="1"/>
  <c r="L106" i="8" a="1"/>
  <c r="L106" i="8" s="1"/>
  <c r="P106" i="8" a="1"/>
  <c r="P106" i="8" s="1"/>
  <c r="T106" i="8" a="1"/>
  <c r="T106" i="8" s="1"/>
  <c r="X106" i="8" a="1"/>
  <c r="X106" i="8" s="1"/>
  <c r="B92" i="8" a="1"/>
  <c r="B92" i="8" s="1"/>
  <c r="F92" i="8" a="1"/>
  <c r="F92" i="8" s="1"/>
  <c r="L92" i="8" a="1"/>
  <c r="L92" i="8" s="1"/>
  <c r="Q92" i="8" a="1"/>
  <c r="Q92" i="8" s="1"/>
  <c r="W92" i="8" a="1"/>
  <c r="W92" i="8" s="1"/>
  <c r="Z92" i="8" a="1"/>
  <c r="Z92" i="8" s="1"/>
  <c r="C92" i="8" a="1"/>
  <c r="C92" i="8" s="1"/>
  <c r="I92" i="8" a="1"/>
  <c r="I92" i="8" s="1"/>
  <c r="O92" i="8" a="1"/>
  <c r="O92" i="8" s="1"/>
  <c r="R92" i="8" a="1"/>
  <c r="R92" i="8" s="1"/>
  <c r="U92" i="8" a="1"/>
  <c r="U92" i="8" s="1"/>
  <c r="X92" i="8" a="1"/>
  <c r="X92" i="8" s="1"/>
  <c r="D92" i="8" a="1"/>
  <c r="D92" i="8" s="1"/>
  <c r="G92" i="8" a="1"/>
  <c r="G92" i="8" s="1"/>
  <c r="J92" i="8" a="1"/>
  <c r="J92" i="8" s="1"/>
  <c r="M92" i="8" a="1"/>
  <c r="M92" i="8" s="1"/>
  <c r="P92" i="8" a="1"/>
  <c r="P92" i="8" s="1"/>
  <c r="S92" i="8" a="1"/>
  <c r="S92" i="8" s="1"/>
  <c r="V92" i="8" a="1"/>
  <c r="V92" i="8" s="1"/>
  <c r="E92" i="8" a="1"/>
  <c r="E92" i="8" s="1"/>
  <c r="H92" i="8" a="1"/>
  <c r="H92" i="8" s="1"/>
  <c r="K92" i="8" a="1"/>
  <c r="K92" i="8" s="1"/>
  <c r="N92" i="8" a="1"/>
  <c r="N92" i="8" s="1"/>
  <c r="T92" i="8" a="1"/>
  <c r="T92" i="8" s="1"/>
  <c r="Y92" i="8" a="1"/>
  <c r="Y92" i="8" s="1"/>
  <c r="B88" i="8" a="1"/>
  <c r="B88" i="8" s="1"/>
  <c r="E88" i="8" a="1"/>
  <c r="E88" i="8" s="1"/>
  <c r="K88" i="8" a="1"/>
  <c r="K88" i="8" s="1"/>
  <c r="O88" i="8" a="1"/>
  <c r="O88" i="8" s="1"/>
  <c r="R88" i="8" a="1"/>
  <c r="R88" i="8" s="1"/>
  <c r="U88" i="8" a="1"/>
  <c r="U88" i="8" s="1"/>
  <c r="F88" i="8" a="1"/>
  <c r="F88" i="8" s="1"/>
  <c r="D88" i="8" a="1"/>
  <c r="D88" i="8" s="1"/>
  <c r="J88" i="8" a="1"/>
  <c r="J88" i="8" s="1"/>
  <c r="N88" i="8" a="1"/>
  <c r="N88" i="8" s="1"/>
  <c r="W88" i="8" a="1"/>
  <c r="W88" i="8" s="1"/>
  <c r="G88" i="8" a="1"/>
  <c r="G88" i="8" s="1"/>
  <c r="P88" i="8" a="1"/>
  <c r="P88" i="8" s="1"/>
  <c r="S88" i="8" a="1"/>
  <c r="S88" i="8" s="1"/>
  <c r="X88" i="8" a="1"/>
  <c r="X88" i="8" s="1"/>
  <c r="H88" i="8" a="1"/>
  <c r="H88" i="8" s="1"/>
  <c r="L88" i="8" a="1"/>
  <c r="L88" i="8" s="1"/>
  <c r="T88" i="8" a="1"/>
  <c r="T88" i="8" s="1"/>
  <c r="Y88" i="8" a="1"/>
  <c r="Y88" i="8" s="1"/>
  <c r="C88" i="8" a="1"/>
  <c r="C88" i="8" s="1"/>
  <c r="I88" i="8" a="1"/>
  <c r="I88" i="8" s="1"/>
  <c r="M88" i="8" a="1"/>
  <c r="M88" i="8" s="1"/>
  <c r="Q88" i="8" a="1"/>
  <c r="Q88" i="8" s="1"/>
  <c r="V88" i="8" a="1"/>
  <c r="V88" i="8" s="1"/>
  <c r="Z88" i="8" a="1"/>
  <c r="Z88" i="8" s="1"/>
  <c r="G97" i="8" a="1"/>
  <c r="G97" i="8" s="1"/>
  <c r="Q97" i="8" a="1"/>
  <c r="Q97" i="8" s="1"/>
  <c r="C97" i="8" a="1"/>
  <c r="C97" i="8" s="1"/>
  <c r="W97" i="8" a="1"/>
  <c r="W97" i="8" s="1"/>
  <c r="I97" i="8" a="1"/>
  <c r="I97" i="8" s="1"/>
  <c r="N91" i="8" a="1"/>
  <c r="N91" i="8" s="1"/>
  <c r="D91" i="8" a="1"/>
  <c r="D91" i="8" s="1"/>
  <c r="T91" i="8" a="1"/>
  <c r="T91" i="8" s="1"/>
  <c r="L91" i="8" a="1"/>
  <c r="L91" i="8" s="1"/>
  <c r="C74" i="8" a="1"/>
  <c r="C74" i="8" s="1"/>
  <c r="F74" i="8" a="1"/>
  <c r="F74" i="8" s="1"/>
  <c r="I74" i="8" a="1"/>
  <c r="I74" i="8" s="1"/>
  <c r="M74" i="8" a="1"/>
  <c r="M74" i="8" s="1"/>
  <c r="P74" i="8" a="1"/>
  <c r="P74" i="8" s="1"/>
  <c r="T74" i="8" a="1"/>
  <c r="T74" i="8" s="1"/>
  <c r="W74" i="8" a="1"/>
  <c r="W74" i="8" s="1"/>
  <c r="Z74" i="8" a="1"/>
  <c r="Z74" i="8" s="1"/>
  <c r="G74" i="8" a="1"/>
  <c r="G74" i="8" s="1"/>
  <c r="J74" i="8" a="1"/>
  <c r="J74" i="8" s="1"/>
  <c r="N74" i="8" a="1"/>
  <c r="N74" i="8" s="1"/>
  <c r="Q74" i="8" a="1"/>
  <c r="Q74" i="8" s="1"/>
  <c r="U74" i="8" a="1"/>
  <c r="U74" i="8" s="1"/>
  <c r="D74" i="8" a="1"/>
  <c r="D74" i="8" s="1"/>
  <c r="K74" i="8" a="1"/>
  <c r="K74" i="8" s="1"/>
  <c r="O74" i="8" a="1"/>
  <c r="O74" i="8" s="1"/>
  <c r="R74" i="8" a="1"/>
  <c r="R74" i="8" s="1"/>
  <c r="X74" i="8" a="1"/>
  <c r="X74" i="8" s="1"/>
  <c r="B74" i="8" a="1"/>
  <c r="B74" i="8" s="1"/>
  <c r="E74" i="8" a="1"/>
  <c r="E74" i="8" s="1"/>
  <c r="H74" i="8" a="1"/>
  <c r="H74" i="8" s="1"/>
  <c r="L74" i="8" a="1"/>
  <c r="L74" i="8" s="1"/>
  <c r="S74" i="8" a="1"/>
  <c r="S74" i="8" s="1"/>
  <c r="V74" i="8" a="1"/>
  <c r="V74" i="8" s="1"/>
  <c r="Y74" i="8" a="1"/>
  <c r="Y74" i="8" s="1"/>
  <c r="K85" i="8" a="1"/>
  <c r="K85" i="8" s="1"/>
  <c r="G85" i="8" a="1"/>
  <c r="G85" i="8" s="1"/>
  <c r="M85" i="8" a="1"/>
  <c r="M85" i="8" s="1"/>
  <c r="Q85" i="8" a="1"/>
  <c r="Q85" i="8" s="1"/>
  <c r="W85" i="8" a="1"/>
  <c r="W85" i="8" s="1"/>
  <c r="C85" i="8" a="1"/>
  <c r="C85" i="8" s="1"/>
  <c r="S85" i="8" a="1"/>
  <c r="S85" i="8" s="1"/>
  <c r="E85" i="8" a="1"/>
  <c r="E85" i="8" s="1"/>
  <c r="I85" i="8" a="1"/>
  <c r="I85" i="8" s="1"/>
  <c r="O85" i="8" a="1"/>
  <c r="O85" i="8" s="1"/>
  <c r="U85" i="8" a="1"/>
  <c r="U85" i="8" s="1"/>
  <c r="Y85" i="8" a="1"/>
  <c r="Y85" i="8" s="1"/>
  <c r="W81" i="8" a="1"/>
  <c r="W81" i="8" s="1"/>
  <c r="G81" i="8" a="1"/>
  <c r="G81" i="8" s="1"/>
  <c r="O81" i="8" a="1"/>
  <c r="O81" i="8" s="1"/>
  <c r="B86" i="8" a="1"/>
  <c r="B86" i="8" s="1"/>
  <c r="O86" i="8" a="1"/>
  <c r="O86" i="8" s="1"/>
  <c r="D86" i="8" a="1"/>
  <c r="D86" i="8" s="1"/>
  <c r="T86" i="8" a="1"/>
  <c r="T86" i="8" s="1"/>
  <c r="G86" i="8" a="1"/>
  <c r="G86" i="8" s="1"/>
  <c r="W86" i="8" a="1"/>
  <c r="W86" i="8" s="1"/>
  <c r="L86" i="8" a="1"/>
  <c r="L86" i="8" s="1"/>
  <c r="L69" i="8" a="1"/>
  <c r="L69" i="8" s="1"/>
  <c r="N69" i="8" a="1"/>
  <c r="N69" i="8" s="1"/>
  <c r="P69" i="8" a="1"/>
  <c r="P69" i="8" s="1"/>
  <c r="B57" i="8" a="1"/>
  <c r="B57" i="8" s="1"/>
  <c r="J57" i="8" a="1"/>
  <c r="J57" i="8" s="1"/>
  <c r="P57" i="8" a="1"/>
  <c r="P57" i="8" s="1"/>
  <c r="T57" i="8" a="1"/>
  <c r="T57" i="8" s="1"/>
  <c r="C57" i="8" a="1"/>
  <c r="C57" i="8" s="1"/>
  <c r="G57" i="8" a="1"/>
  <c r="G57" i="8" s="1"/>
  <c r="K57" i="8" a="1"/>
  <c r="K57" i="8" s="1"/>
  <c r="N57" i="8" a="1"/>
  <c r="N57" i="8" s="1"/>
  <c r="Q57" i="8" a="1"/>
  <c r="Q57" i="8" s="1"/>
  <c r="U57" i="8" a="1"/>
  <c r="U57" i="8" s="1"/>
  <c r="X57" i="8" a="1"/>
  <c r="X57" i="8" s="1"/>
  <c r="D57" i="8" a="1"/>
  <c r="D57" i="8" s="1"/>
  <c r="L57" i="8" a="1"/>
  <c r="L57" i="8" s="1"/>
  <c r="O57" i="8" a="1"/>
  <c r="O57" i="8" s="1"/>
  <c r="R57" i="8" a="1"/>
  <c r="R57" i="8" s="1"/>
  <c r="V57" i="8" a="1"/>
  <c r="V57" i="8" s="1"/>
  <c r="Y57" i="8" a="1"/>
  <c r="Y57" i="8" s="1"/>
  <c r="E57" i="8" a="1"/>
  <c r="E57" i="8" s="1"/>
  <c r="H57" i="8" a="1"/>
  <c r="H57" i="8" s="1"/>
  <c r="M57" i="8" a="1"/>
  <c r="M57" i="8" s="1"/>
  <c r="S57" i="8" a="1"/>
  <c r="S57" i="8" s="1"/>
  <c r="W57" i="8" a="1"/>
  <c r="W57" i="8" s="1"/>
  <c r="Z57" i="8" a="1"/>
  <c r="Z57" i="8" s="1"/>
  <c r="G67" i="8" a="1"/>
  <c r="G67" i="8" s="1"/>
  <c r="W67" i="8" a="1"/>
  <c r="W67" i="8" s="1"/>
  <c r="I67" i="8" a="1"/>
  <c r="I67" i="8" s="1"/>
  <c r="O67" i="8" a="1"/>
  <c r="O67" i="8" s="1"/>
  <c r="Y67" i="8" a="1"/>
  <c r="Y67" i="8" s="1"/>
  <c r="Q67" i="8" a="1"/>
  <c r="Q67" i="8" s="1"/>
  <c r="C67" i="8" a="1"/>
  <c r="C67" i="8" s="1"/>
  <c r="K67" i="8" a="1"/>
  <c r="K67" i="8" s="1"/>
  <c r="S67" i="8" a="1"/>
  <c r="S67" i="8" s="1"/>
  <c r="G56" i="8" a="1"/>
  <c r="G56" i="8" s="1"/>
  <c r="W56" i="8" a="1"/>
  <c r="W56" i="8" s="1"/>
  <c r="I56" i="8" a="1"/>
  <c r="I56" i="8" s="1"/>
  <c r="O56" i="8" a="1"/>
  <c r="O56" i="8" s="1"/>
  <c r="Y56" i="8" a="1"/>
  <c r="Y56" i="8" s="1"/>
  <c r="Q56" i="8" a="1"/>
  <c r="Q56" i="8" s="1"/>
  <c r="C56" i="8" a="1"/>
  <c r="C56" i="8" s="1"/>
  <c r="K56" i="8" a="1"/>
  <c r="K56" i="8" s="1"/>
  <c r="S56" i="8" a="1"/>
  <c r="S56" i="8" s="1"/>
  <c r="O52" i="8" a="1"/>
  <c r="O52" i="8" s="1"/>
  <c r="S52" i="8" a="1"/>
  <c r="S52" i="8" s="1"/>
  <c r="C52" i="8" a="1"/>
  <c r="C52" i="8" s="1"/>
  <c r="W52" i="8" a="1"/>
  <c r="W52" i="8" s="1"/>
  <c r="G52" i="8" a="1"/>
  <c r="G52" i="8" s="1"/>
  <c r="B50" i="8" a="1"/>
  <c r="B50" i="8" s="1"/>
  <c r="D50" i="8" a="1"/>
  <c r="D50" i="8" s="1"/>
  <c r="T50" i="8" a="1"/>
  <c r="T50" i="8" s="1"/>
  <c r="H50" i="8" a="1"/>
  <c r="H50" i="8" s="1"/>
  <c r="X50" i="8" a="1"/>
  <c r="X50" i="8" s="1"/>
  <c r="L50" i="8" a="1"/>
  <c r="L50" i="8" s="1"/>
  <c r="P50" i="8" a="1"/>
  <c r="P50" i="8" s="1"/>
  <c r="C51" i="8" a="1"/>
  <c r="C51" i="8" s="1"/>
  <c r="F51" i="8" a="1"/>
  <c r="F51" i="8" s="1"/>
  <c r="D51" i="8" a="1"/>
  <c r="D51" i="8" s="1"/>
  <c r="G51" i="8" a="1"/>
  <c r="G51" i="8" s="1"/>
  <c r="J51" i="8" a="1"/>
  <c r="J51" i="8" s="1"/>
  <c r="H51" i="8" a="1"/>
  <c r="H51" i="8" s="1"/>
  <c r="K51" i="8" a="1"/>
  <c r="K51" i="8" s="1"/>
  <c r="N51" i="8" a="1"/>
  <c r="N51" i="8" s="1"/>
  <c r="Q51" i="8" a="1"/>
  <c r="Q51" i="8" s="1"/>
  <c r="B51" i="8" a="1"/>
  <c r="B51" i="8" s="1"/>
  <c r="L51" i="8" a="1"/>
  <c r="L51" i="8" s="1"/>
  <c r="P51" i="8" a="1"/>
  <c r="P51" i="8" s="1"/>
  <c r="T51" i="8" a="1"/>
  <c r="T51" i="8" s="1"/>
  <c r="W51" i="8" a="1"/>
  <c r="W51" i="8" s="1"/>
  <c r="Z51" i="8" a="1"/>
  <c r="Z51" i="8" s="1"/>
  <c r="E51" i="8" a="1"/>
  <c r="E51" i="8" s="1"/>
  <c r="X51" i="8" a="1"/>
  <c r="X51" i="8" s="1"/>
  <c r="M51" i="8" a="1"/>
  <c r="M51" i="8" s="1"/>
  <c r="R51" i="8" a="1"/>
  <c r="R51" i="8" s="1"/>
  <c r="U51" i="8" a="1"/>
  <c r="U51" i="8" s="1"/>
  <c r="I51" i="8" a="1"/>
  <c r="I51" i="8" s="1"/>
  <c r="O51" i="8" a="1"/>
  <c r="O51" i="8" s="1"/>
  <c r="S51" i="8" a="1"/>
  <c r="S51" i="8" s="1"/>
  <c r="V51" i="8" a="1"/>
  <c r="V51" i="8" s="1"/>
  <c r="Y51" i="8" a="1"/>
  <c r="Y51" i="8" s="1"/>
  <c r="C40" i="8" a="1"/>
  <c r="C40" i="8" s="1"/>
  <c r="F40" i="8" a="1"/>
  <c r="F40" i="8" s="1"/>
  <c r="I40" i="8" a="1"/>
  <c r="I40" i="8" s="1"/>
  <c r="M40" i="8" a="1"/>
  <c r="M40" i="8" s="1"/>
  <c r="S40" i="8" a="1"/>
  <c r="S40" i="8" s="1"/>
  <c r="V40" i="8" a="1"/>
  <c r="V40" i="8" s="1"/>
  <c r="Y40" i="8" a="1"/>
  <c r="Y40" i="8" s="1"/>
  <c r="D40" i="8" a="1"/>
  <c r="D40" i="8" s="1"/>
  <c r="G40" i="8" a="1"/>
  <c r="G40" i="8" s="1"/>
  <c r="J40" i="8" a="1"/>
  <c r="J40" i="8" s="1"/>
  <c r="P40" i="8" a="1"/>
  <c r="P40" i="8" s="1"/>
  <c r="T40" i="8" a="1"/>
  <c r="T40" i="8" s="1"/>
  <c r="W40" i="8" a="1"/>
  <c r="W40" i="8" s="1"/>
  <c r="Z40" i="8" a="1"/>
  <c r="Z40" i="8" s="1"/>
  <c r="E40" i="8" a="1"/>
  <c r="E40" i="8" s="1"/>
  <c r="K40" i="8" a="1"/>
  <c r="K40" i="8" s="1"/>
  <c r="N40" i="8" a="1"/>
  <c r="N40" i="8" s="1"/>
  <c r="Q40" i="8" a="1"/>
  <c r="Q40" i="8" s="1"/>
  <c r="U40" i="8" a="1"/>
  <c r="U40" i="8" s="1"/>
  <c r="B40" i="8" a="1"/>
  <c r="B40" i="8" s="1"/>
  <c r="H40" i="8" a="1"/>
  <c r="H40" i="8" s="1"/>
  <c r="L40" i="8" a="1"/>
  <c r="L40" i="8" s="1"/>
  <c r="O40" i="8" a="1"/>
  <c r="O40" i="8" s="1"/>
  <c r="R40" i="8" a="1"/>
  <c r="R40" i="8" s="1"/>
  <c r="X40" i="8" a="1"/>
  <c r="X40" i="8" s="1"/>
  <c r="C47" i="8" a="1"/>
  <c r="C47" i="8" s="1"/>
  <c r="G47" i="8" a="1"/>
  <c r="G47" i="8" s="1"/>
  <c r="J47" i="8" a="1"/>
  <c r="J47" i="8" s="1"/>
  <c r="M47" i="8" a="1"/>
  <c r="M47" i="8" s="1"/>
  <c r="P47" i="8" a="1"/>
  <c r="P47" i="8" s="1"/>
  <c r="S47" i="8" a="1"/>
  <c r="S47" i="8" s="1"/>
  <c r="W47" i="8" a="1"/>
  <c r="W47" i="8" s="1"/>
  <c r="Z47" i="8" a="1"/>
  <c r="Z47" i="8" s="1"/>
  <c r="D47" i="8" a="1"/>
  <c r="D47" i="8" s="1"/>
  <c r="H47" i="8" a="1"/>
  <c r="H47" i="8" s="1"/>
  <c r="N47" i="8" a="1"/>
  <c r="N47" i="8" s="1"/>
  <c r="Q47" i="8" a="1"/>
  <c r="Q47" i="8" s="1"/>
  <c r="T47" i="8" a="1"/>
  <c r="T47" i="8" s="1"/>
  <c r="X47" i="8" a="1"/>
  <c r="X47" i="8" s="1"/>
  <c r="B47" i="8" a="1"/>
  <c r="B47" i="8" s="1"/>
  <c r="E47" i="8" a="1"/>
  <c r="E47" i="8" s="1"/>
  <c r="K47" i="8" a="1"/>
  <c r="K47" i="8" s="1"/>
  <c r="R47" i="8" a="1"/>
  <c r="R47" i="8" s="1"/>
  <c r="U47" i="8" a="1"/>
  <c r="U47" i="8" s="1"/>
  <c r="F47" i="8" a="1"/>
  <c r="F47" i="8" s="1"/>
  <c r="I47" i="8" a="1"/>
  <c r="I47" i="8" s="1"/>
  <c r="L47" i="8" a="1"/>
  <c r="L47" i="8" s="1"/>
  <c r="O47" i="8" a="1"/>
  <c r="O47" i="8" s="1"/>
  <c r="V47" i="8" a="1"/>
  <c r="V47" i="8" s="1"/>
  <c r="Y47" i="8" a="1"/>
  <c r="Y47" i="8" s="1"/>
  <c r="L39" i="8" a="1"/>
  <c r="L39" i="8" s="1"/>
  <c r="S39" i="8" a="1"/>
  <c r="S39" i="8" s="1"/>
  <c r="Y39" i="8" a="1"/>
  <c r="Y39" i="8" s="1"/>
  <c r="B39" i="8" a="1"/>
  <c r="B39" i="8" s="1"/>
  <c r="G39" i="8" a="1"/>
  <c r="G39" i="8" s="1"/>
  <c r="M39" i="8" a="1"/>
  <c r="M39" i="8" s="1"/>
  <c r="T39" i="8" a="1"/>
  <c r="T39" i="8" s="1"/>
  <c r="C39" i="8" a="1"/>
  <c r="C39" i="8" s="1"/>
  <c r="H39" i="8" a="1"/>
  <c r="H39" i="8" s="1"/>
  <c r="U39" i="8" a="1"/>
  <c r="U39" i="8" s="1"/>
  <c r="E39" i="8" a="1"/>
  <c r="E39" i="8" s="1"/>
  <c r="J39" i="8" a="1"/>
  <c r="J39" i="8" s="1"/>
  <c r="P39" i="8" a="1"/>
  <c r="P39" i="8" s="1"/>
  <c r="W39" i="8" a="1"/>
  <c r="W39" i="8" s="1"/>
  <c r="C122" i="8" a="1"/>
  <c r="C122" i="8" s="1"/>
  <c r="D122" i="8" a="1"/>
  <c r="D122" i="8" s="1"/>
  <c r="H122" i="8" a="1"/>
  <c r="H122" i="8" s="1"/>
  <c r="L122" i="8" a="1"/>
  <c r="L122" i="8" s="1"/>
  <c r="P122" i="8" a="1"/>
  <c r="P122" i="8" s="1"/>
  <c r="T122" i="8" a="1"/>
  <c r="T122" i="8" s="1"/>
  <c r="X122" i="8" a="1"/>
  <c r="X122" i="8" s="1"/>
  <c r="B122" i="8" a="1"/>
  <c r="B122" i="8" s="1"/>
  <c r="F122" i="8" a="1"/>
  <c r="F122" i="8" s="1"/>
  <c r="J122" i="8" a="1"/>
  <c r="J122" i="8" s="1"/>
  <c r="N122" i="8" a="1"/>
  <c r="N122" i="8" s="1"/>
  <c r="R122" i="8" a="1"/>
  <c r="R122" i="8" s="1"/>
  <c r="V122" i="8" a="1"/>
  <c r="V122" i="8" s="1"/>
  <c r="Z122" i="8" a="1"/>
  <c r="Z122" i="8" s="1"/>
  <c r="C109" i="8" a="1"/>
  <c r="C109" i="8" s="1"/>
  <c r="D109" i="8" a="1"/>
  <c r="D109" i="8" s="1"/>
  <c r="L109" i="8" a="1"/>
  <c r="L109" i="8" s="1"/>
  <c r="T109" i="8" a="1"/>
  <c r="T109" i="8" s="1"/>
  <c r="F109" i="8" a="1"/>
  <c r="F109" i="8" s="1"/>
  <c r="N109" i="8" a="1"/>
  <c r="N109" i="8" s="1"/>
  <c r="V109" i="8" a="1"/>
  <c r="V109" i="8" s="1"/>
  <c r="H109" i="8" a="1"/>
  <c r="H109" i="8" s="1"/>
  <c r="P109" i="8" a="1"/>
  <c r="P109" i="8" s="1"/>
  <c r="X109" i="8" a="1"/>
  <c r="X109" i="8" s="1"/>
  <c r="B109" i="8" a="1"/>
  <c r="B109" i="8" s="1"/>
  <c r="J109" i="8" a="1"/>
  <c r="J109" i="8" s="1"/>
  <c r="R109" i="8" a="1"/>
  <c r="R109" i="8" s="1"/>
  <c r="Z109" i="8" a="1"/>
  <c r="Z109" i="8" s="1"/>
  <c r="H95" i="8" a="1"/>
  <c r="H95" i="8" s="1"/>
  <c r="X95" i="8" a="1"/>
  <c r="X95" i="8" s="1"/>
  <c r="J95" i="8" a="1"/>
  <c r="J95" i="8" s="1"/>
  <c r="P95" i="8" a="1"/>
  <c r="P95" i="8" s="1"/>
  <c r="Z95" i="8" a="1"/>
  <c r="Z95" i="8" s="1"/>
  <c r="B95" i="8" a="1"/>
  <c r="B95" i="8" s="1"/>
  <c r="R95" i="8" a="1"/>
  <c r="R95" i="8" s="1"/>
  <c r="D95" i="8" a="1"/>
  <c r="D95" i="8" s="1"/>
  <c r="L95" i="8" a="1"/>
  <c r="L95" i="8" s="1"/>
  <c r="T95" i="8" a="1"/>
  <c r="T95" i="8" s="1"/>
  <c r="B87" i="8" a="1"/>
  <c r="B87" i="8" s="1"/>
  <c r="F87" i="8" a="1"/>
  <c r="F87" i="8" s="1"/>
  <c r="H87" i="8" a="1"/>
  <c r="H87" i="8" s="1"/>
  <c r="X87" i="8" a="1"/>
  <c r="X87" i="8" s="1"/>
  <c r="D87" i="8" a="1"/>
  <c r="D87" i="8" s="1"/>
  <c r="J87" i="8" a="1"/>
  <c r="J87" i="8" s="1"/>
  <c r="N87" i="8" a="1"/>
  <c r="N87" i="8" s="1"/>
  <c r="T87" i="8" a="1"/>
  <c r="T87" i="8" s="1"/>
  <c r="Z87" i="8" a="1"/>
  <c r="Z87" i="8" s="1"/>
  <c r="L87" i="8" a="1"/>
  <c r="L87" i="8" s="1"/>
  <c r="V87" i="8" a="1"/>
  <c r="V87" i="8" s="1"/>
  <c r="P87" i="8" a="1"/>
  <c r="P87" i="8" s="1"/>
  <c r="R87" i="8" a="1"/>
  <c r="R87" i="8" s="1"/>
  <c r="C101" i="8" a="1"/>
  <c r="C101" i="8" s="1"/>
  <c r="H101" i="8" a="1"/>
  <c r="H101" i="8" s="1"/>
  <c r="P101" i="8" a="1"/>
  <c r="P101" i="8" s="1"/>
  <c r="X101" i="8" a="1"/>
  <c r="X101" i="8" s="1"/>
  <c r="B101" i="8" a="1"/>
  <c r="B101" i="8" s="1"/>
  <c r="J101" i="8" a="1"/>
  <c r="J101" i="8" s="1"/>
  <c r="R101" i="8" a="1"/>
  <c r="R101" i="8" s="1"/>
  <c r="Z101" i="8" a="1"/>
  <c r="Z101" i="8" s="1"/>
  <c r="D101" i="8" a="1"/>
  <c r="D101" i="8" s="1"/>
  <c r="L101" i="8" a="1"/>
  <c r="L101" i="8" s="1"/>
  <c r="T101" i="8" a="1"/>
  <c r="T101" i="8" s="1"/>
  <c r="F101" i="8" a="1"/>
  <c r="F101" i="8" s="1"/>
  <c r="N101" i="8" a="1"/>
  <c r="N101" i="8" s="1"/>
  <c r="V101" i="8" a="1"/>
  <c r="V101" i="8" s="1"/>
  <c r="C73" i="8" a="1"/>
  <c r="C73" i="8" s="1"/>
  <c r="O73" i="8" a="1"/>
  <c r="O73" i="8" s="1"/>
  <c r="W73" i="8" a="1"/>
  <c r="W73" i="8" s="1"/>
  <c r="G73" i="8" a="1"/>
  <c r="G73" i="8" s="1"/>
  <c r="Y73" i="8" a="1"/>
  <c r="Y73" i="8" s="1"/>
  <c r="I73" i="8" a="1"/>
  <c r="I73" i="8" s="1"/>
  <c r="Q73" i="8" a="1"/>
  <c r="Q73" i="8" s="1"/>
  <c r="U73" i="8" a="1"/>
  <c r="U73" i="8" s="1"/>
  <c r="E73" i="8" a="1"/>
  <c r="E73" i="8" s="1"/>
  <c r="M73" i="8" a="1"/>
  <c r="M73" i="8" s="1"/>
  <c r="D84" i="8" a="1"/>
  <c r="D84" i="8" s="1"/>
  <c r="J84" i="8" a="1"/>
  <c r="J84" i="8" s="1"/>
  <c r="M84" i="8" a="1"/>
  <c r="M84" i="8" s="1"/>
  <c r="P84" i="8" a="1"/>
  <c r="P84" i="8" s="1"/>
  <c r="T84" i="8" a="1"/>
  <c r="T84" i="8" s="1"/>
  <c r="Z84" i="8" a="1"/>
  <c r="Z84" i="8" s="1"/>
  <c r="G84" i="8" a="1"/>
  <c r="G84" i="8" s="1"/>
  <c r="K84" i="8" a="1"/>
  <c r="K84" i="8" s="1"/>
  <c r="N84" i="8" a="1"/>
  <c r="N84" i="8" s="1"/>
  <c r="Q84" i="8" a="1"/>
  <c r="Q84" i="8" s="1"/>
  <c r="W84" i="8" a="1"/>
  <c r="W84" i="8" s="1"/>
  <c r="B84" i="8" a="1"/>
  <c r="B84" i="8" s="1"/>
  <c r="E84" i="8" a="1"/>
  <c r="E84" i="8" s="1"/>
  <c r="H84" i="8" a="1"/>
  <c r="H84" i="8" s="1"/>
  <c r="L84" i="8" a="1"/>
  <c r="L84" i="8" s="1"/>
  <c r="R84" i="8" a="1"/>
  <c r="R84" i="8" s="1"/>
  <c r="U84" i="8" a="1"/>
  <c r="U84" i="8" s="1"/>
  <c r="X84" i="8" a="1"/>
  <c r="X84" i="8" s="1"/>
  <c r="C84" i="8" a="1"/>
  <c r="C84" i="8" s="1"/>
  <c r="F84" i="8" a="1"/>
  <c r="F84" i="8" s="1"/>
  <c r="I84" i="8" a="1"/>
  <c r="I84" i="8" s="1"/>
  <c r="O84" i="8" a="1"/>
  <c r="O84" i="8" s="1"/>
  <c r="S84" i="8" a="1"/>
  <c r="S84" i="8" s="1"/>
  <c r="V84" i="8" a="1"/>
  <c r="V84" i="8" s="1"/>
  <c r="Y84" i="8" a="1"/>
  <c r="Y84" i="8" s="1"/>
  <c r="K77" i="8" a="1"/>
  <c r="K77" i="8" s="1"/>
  <c r="G77" i="8" a="1"/>
  <c r="G77" i="8" s="1"/>
  <c r="M77" i="8" a="1"/>
  <c r="M77" i="8" s="1"/>
  <c r="Q77" i="8" a="1"/>
  <c r="Q77" i="8" s="1"/>
  <c r="W77" i="8" a="1"/>
  <c r="W77" i="8" s="1"/>
  <c r="C77" i="8" a="1"/>
  <c r="C77" i="8" s="1"/>
  <c r="S77" i="8" a="1"/>
  <c r="S77" i="8" s="1"/>
  <c r="E77" i="8" a="1"/>
  <c r="E77" i="8" s="1"/>
  <c r="I77" i="8" a="1"/>
  <c r="I77" i="8" s="1"/>
  <c r="O77" i="8" a="1"/>
  <c r="O77" i="8" s="1"/>
  <c r="U77" i="8" a="1"/>
  <c r="U77" i="8" s="1"/>
  <c r="Y77" i="8" a="1"/>
  <c r="Y77" i="8" s="1"/>
  <c r="D80" i="8" a="1"/>
  <c r="D80" i="8" s="1"/>
  <c r="H80" i="8" a="1"/>
  <c r="H80" i="8" s="1"/>
  <c r="N80" i="8" a="1"/>
  <c r="N80" i="8" s="1"/>
  <c r="Q80" i="8" a="1"/>
  <c r="Q80" i="8" s="1"/>
  <c r="T80" i="8" a="1"/>
  <c r="T80" i="8" s="1"/>
  <c r="X80" i="8" a="1"/>
  <c r="X80" i="8" s="1"/>
  <c r="B80" i="8" a="1"/>
  <c r="B80" i="8" s="1"/>
  <c r="E80" i="8" a="1"/>
  <c r="E80" i="8" s="1"/>
  <c r="K80" i="8" a="1"/>
  <c r="K80" i="8" s="1"/>
  <c r="O80" i="8" a="1"/>
  <c r="O80" i="8" s="1"/>
  <c r="R80" i="8" a="1"/>
  <c r="R80" i="8" s="1"/>
  <c r="U80" i="8" a="1"/>
  <c r="U80" i="8" s="1"/>
  <c r="F80" i="8" a="1"/>
  <c r="F80" i="8" s="1"/>
  <c r="I80" i="8" a="1"/>
  <c r="I80" i="8" s="1"/>
  <c r="L80" i="8" a="1"/>
  <c r="L80" i="8" s="1"/>
  <c r="P80" i="8" a="1"/>
  <c r="P80" i="8" s="1"/>
  <c r="V80" i="8" a="1"/>
  <c r="V80" i="8" s="1"/>
  <c r="Y80" i="8" a="1"/>
  <c r="Y80" i="8" s="1"/>
  <c r="C80" i="8" a="1"/>
  <c r="C80" i="8" s="1"/>
  <c r="G80" i="8" a="1"/>
  <c r="G80" i="8" s="1"/>
  <c r="J80" i="8" a="1"/>
  <c r="J80" i="8" s="1"/>
  <c r="M80" i="8" a="1"/>
  <c r="M80" i="8" s="1"/>
  <c r="S80" i="8" a="1"/>
  <c r="S80" i="8" s="1"/>
  <c r="W80" i="8" a="1"/>
  <c r="W80" i="8" s="1"/>
  <c r="Z80" i="8" a="1"/>
  <c r="Z80" i="8" s="1"/>
  <c r="B68" i="8" a="1"/>
  <c r="B68" i="8" s="1"/>
  <c r="J68" i="8" a="1"/>
  <c r="J68" i="8" s="1"/>
  <c r="O68" i="8" a="1"/>
  <c r="O68" i="8" s="1"/>
  <c r="T68" i="8" a="1"/>
  <c r="T68" i="8" s="1"/>
  <c r="C68" i="8" a="1"/>
  <c r="C68" i="8" s="1"/>
  <c r="G68" i="8" a="1"/>
  <c r="G68" i="8" s="1"/>
  <c r="K68" i="8" a="1"/>
  <c r="K68" i="8" s="1"/>
  <c r="P68" i="8" a="1"/>
  <c r="P68" i="8" s="1"/>
  <c r="U68" i="8" a="1"/>
  <c r="U68" i="8" s="1"/>
  <c r="X68" i="8" a="1"/>
  <c r="X68" i="8" s="1"/>
  <c r="D68" i="8" a="1"/>
  <c r="D68" i="8" s="1"/>
  <c r="L68" i="8" a="1"/>
  <c r="L68" i="8" s="1"/>
  <c r="R68" i="8" a="1"/>
  <c r="R68" i="8" s="1"/>
  <c r="Z68" i="8" a="1"/>
  <c r="Z68" i="8" s="1"/>
  <c r="E68" i="8" a="1"/>
  <c r="E68" i="8" s="1"/>
  <c r="H68" i="8" a="1"/>
  <c r="H68" i="8" s="1"/>
  <c r="M68" i="8" a="1"/>
  <c r="M68" i="8" s="1"/>
  <c r="S68" i="8" a="1"/>
  <c r="S68" i="8" s="1"/>
  <c r="W68" i="8" a="1"/>
  <c r="W68" i="8" s="1"/>
  <c r="C53" i="8" a="1"/>
  <c r="C53" i="8" s="1"/>
  <c r="K53" i="8" a="1"/>
  <c r="K53" i="8" s="1"/>
  <c r="S53" i="8" a="1"/>
  <c r="S53" i="8" s="1"/>
  <c r="D53" i="8" a="1"/>
  <c r="D53" i="8" s="1"/>
  <c r="L53" i="8" a="1"/>
  <c r="L53" i="8" s="1"/>
  <c r="T53" i="8" a="1"/>
  <c r="T53" i="8" s="1"/>
  <c r="G53" i="8" a="1"/>
  <c r="G53" i="8" s="1"/>
  <c r="O53" i="8" a="1"/>
  <c r="O53" i="8" s="1"/>
  <c r="W53" i="8" a="1"/>
  <c r="W53" i="8" s="1"/>
  <c r="H53" i="8" a="1"/>
  <c r="H53" i="8" s="1"/>
  <c r="P53" i="8" a="1"/>
  <c r="P53" i="8" s="1"/>
  <c r="X53" i="8" a="1"/>
  <c r="X53" i="8" s="1"/>
  <c r="D64" i="8" a="1"/>
  <c r="D64" i="8" s="1"/>
  <c r="L64" i="8" a="1"/>
  <c r="L64" i="8" s="1"/>
  <c r="T64" i="8" a="1"/>
  <c r="T64" i="8" s="1"/>
  <c r="G64" i="8" a="1"/>
  <c r="G64" i="8" s="1"/>
  <c r="O64" i="8" a="1"/>
  <c r="O64" i="8" s="1"/>
  <c r="W64" i="8" a="1"/>
  <c r="W64" i="8" s="1"/>
  <c r="H64" i="8" a="1"/>
  <c r="H64" i="8" s="1"/>
  <c r="P64" i="8" a="1"/>
  <c r="P64" i="8" s="1"/>
  <c r="X64" i="8" a="1"/>
  <c r="X64" i="8" s="1"/>
  <c r="C64" i="8" a="1"/>
  <c r="C64" i="8" s="1"/>
  <c r="K64" i="8" a="1"/>
  <c r="K64" i="8" s="1"/>
  <c r="S64" i="8" a="1"/>
  <c r="S64" i="8" s="1"/>
  <c r="C55" i="8" a="1"/>
  <c r="C55" i="8" s="1"/>
  <c r="F55" i="8" a="1"/>
  <c r="F55" i="8" s="1"/>
  <c r="I55" i="8" a="1"/>
  <c r="I55" i="8" s="1"/>
  <c r="P55" i="8" a="1"/>
  <c r="P55" i="8" s="1"/>
  <c r="S55" i="8" a="1"/>
  <c r="S55" i="8" s="1"/>
  <c r="V55" i="8" a="1"/>
  <c r="V55" i="8" s="1"/>
  <c r="Z55" i="8" a="1"/>
  <c r="Z55" i="8" s="1"/>
  <c r="D55" i="8" a="1"/>
  <c r="D55" i="8" s="1"/>
  <c r="G55" i="8" a="1"/>
  <c r="G55" i="8" s="1"/>
  <c r="J55" i="8" a="1"/>
  <c r="J55" i="8" s="1"/>
  <c r="M55" i="8" a="1"/>
  <c r="M55" i="8" s="1"/>
  <c r="T55" i="8" a="1"/>
  <c r="T55" i="8" s="1"/>
  <c r="W55" i="8" a="1"/>
  <c r="W55" i="8" s="1"/>
  <c r="H55" i="8" a="1"/>
  <c r="H55" i="8" s="1"/>
  <c r="K55" i="8" a="1"/>
  <c r="K55" i="8" s="1"/>
  <c r="N55" i="8" a="1"/>
  <c r="N55" i="8" s="1"/>
  <c r="Q55" i="8" a="1"/>
  <c r="Q55" i="8" s="1"/>
  <c r="X55" i="8" a="1"/>
  <c r="X55" i="8" s="1"/>
  <c r="B55" i="8" a="1"/>
  <c r="B55" i="8" s="1"/>
  <c r="E55" i="8" a="1"/>
  <c r="E55" i="8" s="1"/>
  <c r="L55" i="8" a="1"/>
  <c r="L55" i="8" s="1"/>
  <c r="O55" i="8" a="1"/>
  <c r="O55" i="8" s="1"/>
  <c r="R55" i="8" a="1"/>
  <c r="R55" i="8" s="1"/>
  <c r="U55" i="8" a="1"/>
  <c r="U55" i="8" s="1"/>
  <c r="Y55" i="8" a="1"/>
  <c r="Y55" i="8" s="1"/>
  <c r="B60" i="8" a="1"/>
  <c r="B60" i="8" s="1"/>
  <c r="O60" i="8" a="1"/>
  <c r="O60" i="8" s="1"/>
  <c r="D60" i="8" a="1"/>
  <c r="D60" i="8" s="1"/>
  <c r="T60" i="8" a="1"/>
  <c r="T60" i="8" s="1"/>
  <c r="G60" i="8" a="1"/>
  <c r="G60" i="8" s="1"/>
  <c r="W60" i="8" a="1"/>
  <c r="W60" i="8" s="1"/>
  <c r="L60" i="8" a="1"/>
  <c r="L60" i="8" s="1"/>
  <c r="B46" i="8" a="1"/>
  <c r="B46" i="8" s="1"/>
  <c r="H46" i="8" a="1"/>
  <c r="H46" i="8" s="1"/>
  <c r="T46" i="8" a="1"/>
  <c r="T46" i="8" s="1"/>
  <c r="Z46" i="8" a="1"/>
  <c r="Z46" i="8" s="1"/>
  <c r="D46" i="8" a="1"/>
  <c r="D46" i="8" s="1"/>
  <c r="N46" i="8" a="1"/>
  <c r="N46" i="8" s="1"/>
  <c r="J46" i="8" a="1"/>
  <c r="J46" i="8" s="1"/>
  <c r="P46" i="8" a="1"/>
  <c r="P46" i="8" s="1"/>
  <c r="V46" i="8" a="1"/>
  <c r="V46" i="8" s="1"/>
  <c r="F46" i="8" a="1"/>
  <c r="F46" i="8" s="1"/>
  <c r="L46" i="8" a="1"/>
  <c r="L46" i="8" s="1"/>
  <c r="R46" i="8" a="1"/>
  <c r="R46" i="8" s="1"/>
  <c r="X46" i="8" a="1"/>
  <c r="X46" i="8" s="1"/>
  <c r="I43" i="8" a="1"/>
  <c r="I43" i="8" s="1"/>
  <c r="W43" i="8" a="1"/>
  <c r="W43" i="8" s="1"/>
  <c r="E43" i="8" a="1"/>
  <c r="E43" i="8" s="1"/>
  <c r="K43" i="8" a="1"/>
  <c r="K43" i="8" s="1"/>
  <c r="Q43" i="8" a="1"/>
  <c r="Q43" i="8" s="1"/>
  <c r="G43" i="8" a="1"/>
  <c r="G43" i="8" s="1"/>
  <c r="M43" i="8" a="1"/>
  <c r="M43" i="8" s="1"/>
  <c r="S43" i="8" a="1"/>
  <c r="S43" i="8" s="1"/>
  <c r="Y43" i="8" a="1"/>
  <c r="Y43" i="8" s="1"/>
  <c r="C43" i="8" a="1"/>
  <c r="C43" i="8" s="1"/>
  <c r="O43" i="8" a="1"/>
  <c r="O43" i="8" s="1"/>
  <c r="U43" i="8" a="1"/>
  <c r="U43" i="8" s="1"/>
  <c r="Z43" i="8" a="1"/>
  <c r="Z43" i="8" s="1"/>
  <c r="F37" i="8" a="1"/>
  <c r="F37" i="8" s="1"/>
  <c r="I37" i="8" a="1"/>
  <c r="I37" i="8" s="1"/>
  <c r="P37" i="8" a="1"/>
  <c r="P37" i="8" s="1"/>
  <c r="V37" i="8" a="1"/>
  <c r="V37" i="8" s="1"/>
  <c r="Y37" i="8" a="1"/>
  <c r="Y37" i="8" s="1"/>
  <c r="C37" i="8" a="1"/>
  <c r="C37" i="8" s="1"/>
  <c r="G37" i="8" a="1"/>
  <c r="G37" i="8" s="1"/>
  <c r="J37" i="8" a="1"/>
  <c r="J37" i="8" s="1"/>
  <c r="M37" i="8" a="1"/>
  <c r="M37" i="8" s="1"/>
  <c r="S37" i="8" a="1"/>
  <c r="S37" i="8" s="1"/>
  <c r="W37" i="8" a="1"/>
  <c r="W37" i="8" s="1"/>
  <c r="Z37" i="8" a="1"/>
  <c r="Z37" i="8" s="1"/>
  <c r="D37" i="8" a="1"/>
  <c r="D37" i="8" s="1"/>
  <c r="H37" i="8" a="1"/>
  <c r="H37" i="8" s="1"/>
  <c r="K37" i="8" a="1"/>
  <c r="K37" i="8" s="1"/>
  <c r="N37" i="8" a="1"/>
  <c r="N37" i="8" s="1"/>
  <c r="Q37" i="8" a="1"/>
  <c r="Q37" i="8" s="1"/>
  <c r="T37" i="8" a="1"/>
  <c r="T37" i="8" s="1"/>
  <c r="X37" i="8" a="1"/>
  <c r="X37" i="8" s="1"/>
  <c r="B37" i="8" a="1"/>
  <c r="B37" i="8" s="1"/>
  <c r="E37" i="8" a="1"/>
  <c r="E37" i="8" s="1"/>
  <c r="L37" i="8" a="1"/>
  <c r="L37" i="8" s="1"/>
  <c r="O37" i="8" a="1"/>
  <c r="O37" i="8" s="1"/>
  <c r="R37" i="8" a="1"/>
  <c r="R37" i="8" s="1"/>
  <c r="U37" i="8" a="1"/>
  <c r="U37" i="8" s="1"/>
  <c r="E44" i="8" a="1"/>
  <c r="E44" i="8" s="1"/>
  <c r="K44" i="8" a="1"/>
  <c r="K44" i="8" s="1"/>
  <c r="U44" i="8" a="1"/>
  <c r="U44" i="8" s="1"/>
  <c r="G44" i="8" a="1"/>
  <c r="G44" i="8" s="1"/>
  <c r="Q44" i="8" a="1"/>
  <c r="Q44" i="8" s="1"/>
  <c r="W44" i="8" a="1"/>
  <c r="W44" i="8" s="1"/>
  <c r="C44" i="8" a="1"/>
  <c r="C44" i="8" s="1"/>
  <c r="M44" i="8" a="1"/>
  <c r="M44" i="8" s="1"/>
  <c r="S44" i="8" a="1"/>
  <c r="S44" i="8" s="1"/>
  <c r="I44" i="8" a="1"/>
  <c r="I44" i="8" s="1"/>
  <c r="O44" i="8" a="1"/>
  <c r="O44" i="8" s="1"/>
  <c r="Y44" i="8" a="1"/>
  <c r="Y44" i="8" s="1"/>
  <c r="E35" i="8" a="1"/>
  <c r="E35" i="8" s="1"/>
  <c r="I35" i="8" a="1"/>
  <c r="I35" i="8" s="1"/>
  <c r="M35" i="8" a="1"/>
  <c r="M35" i="8" s="1"/>
  <c r="Q35" i="8" a="1"/>
  <c r="Q35" i="8" s="1"/>
  <c r="U35" i="8" a="1"/>
  <c r="U35" i="8" s="1"/>
  <c r="Y35" i="8" a="1"/>
  <c r="Y35" i="8" s="1"/>
  <c r="B35" i="8" a="1"/>
  <c r="B35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C35" i="8" a="1"/>
  <c r="C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D35" i="8" a="1"/>
  <c r="D35" i="8" s="1"/>
  <c r="H35" i="8" a="1"/>
  <c r="H35" i="8" s="1"/>
  <c r="L35" i="8" a="1"/>
  <c r="L35" i="8" s="1"/>
  <c r="P35" i="8" a="1"/>
  <c r="P35" i="8" s="1"/>
  <c r="T35" i="8" a="1"/>
  <c r="T35" i="8" s="1"/>
  <c r="X35" i="8" a="1"/>
  <c r="X35" i="8" s="1"/>
  <c r="B111" i="8" a="1"/>
  <c r="B111" i="8" s="1"/>
  <c r="G111" i="8" a="1"/>
  <c r="G111" i="8" s="1"/>
  <c r="J111" i="8" a="1"/>
  <c r="J111" i="8" s="1"/>
  <c r="O111" i="8" a="1"/>
  <c r="O111" i="8" s="1"/>
  <c r="R111" i="8" a="1"/>
  <c r="R111" i="8" s="1"/>
  <c r="W111" i="8" a="1"/>
  <c r="W111" i="8" s="1"/>
  <c r="Z111" i="8" a="1"/>
  <c r="Z111" i="8" s="1"/>
  <c r="E111" i="8" a="1"/>
  <c r="E111" i="8" s="1"/>
  <c r="H111" i="8" a="1"/>
  <c r="H111" i="8" s="1"/>
  <c r="M111" i="8" a="1"/>
  <c r="M111" i="8" s="1"/>
  <c r="P111" i="8" a="1"/>
  <c r="P111" i="8" s="1"/>
  <c r="U111" i="8" a="1"/>
  <c r="U111" i="8" s="1"/>
  <c r="X111" i="8" a="1"/>
  <c r="X111" i="8" s="1"/>
  <c r="C111" i="8" a="1"/>
  <c r="C111" i="8" s="1"/>
  <c r="F111" i="8" a="1"/>
  <c r="F111" i="8" s="1"/>
  <c r="K111" i="8" a="1"/>
  <c r="K111" i="8" s="1"/>
  <c r="V111" i="8" a="1"/>
  <c r="V111" i="8" s="1"/>
  <c r="L111" i="8" a="1"/>
  <c r="L111" i="8" s="1"/>
  <c r="Q111" i="8" a="1"/>
  <c r="Q111" i="8" s="1"/>
  <c r="N111" i="8" a="1"/>
  <c r="N111" i="8" s="1"/>
  <c r="S111" i="8" a="1"/>
  <c r="S111" i="8" s="1"/>
  <c r="D111" i="8" a="1"/>
  <c r="D111" i="8" s="1"/>
  <c r="I111" i="8" a="1"/>
  <c r="I111" i="8" s="1"/>
  <c r="T111" i="8" a="1"/>
  <c r="T111" i="8" s="1"/>
  <c r="Y111" i="8" a="1"/>
  <c r="Y111" i="8" s="1"/>
  <c r="B119" i="8" a="1"/>
  <c r="B119" i="8" s="1"/>
  <c r="G119" i="8" a="1"/>
  <c r="G119" i="8" s="1"/>
  <c r="J119" i="8" a="1"/>
  <c r="J119" i="8" s="1"/>
  <c r="O119" i="8" a="1"/>
  <c r="O119" i="8" s="1"/>
  <c r="R119" i="8" a="1"/>
  <c r="R119" i="8" s="1"/>
  <c r="W119" i="8" a="1"/>
  <c r="W119" i="8" s="1"/>
  <c r="Z119" i="8" a="1"/>
  <c r="Z119" i="8" s="1"/>
  <c r="E119" i="8" a="1"/>
  <c r="E119" i="8" s="1"/>
  <c r="H119" i="8" a="1"/>
  <c r="H119" i="8" s="1"/>
  <c r="M119" i="8" a="1"/>
  <c r="M119" i="8" s="1"/>
  <c r="P119" i="8" a="1"/>
  <c r="P119" i="8" s="1"/>
  <c r="U119" i="8" a="1"/>
  <c r="U119" i="8" s="1"/>
  <c r="X119" i="8" a="1"/>
  <c r="X119" i="8" s="1"/>
  <c r="C119" i="8" a="1"/>
  <c r="C119" i="8" s="1"/>
  <c r="F119" i="8" a="1"/>
  <c r="F119" i="8" s="1"/>
  <c r="K119" i="8" a="1"/>
  <c r="K119" i="8" s="1"/>
  <c r="N119" i="8" a="1"/>
  <c r="N119" i="8" s="1"/>
  <c r="S119" i="8" a="1"/>
  <c r="S119" i="8" s="1"/>
  <c r="V119" i="8" a="1"/>
  <c r="V119" i="8" s="1"/>
  <c r="D119" i="8" a="1"/>
  <c r="D119" i="8" s="1"/>
  <c r="I119" i="8" a="1"/>
  <c r="I119" i="8" s="1"/>
  <c r="L119" i="8" a="1"/>
  <c r="L119" i="8" s="1"/>
  <c r="Q119" i="8" a="1"/>
  <c r="Q119" i="8" s="1"/>
  <c r="T119" i="8" a="1"/>
  <c r="T119" i="8" s="1"/>
  <c r="Y119" i="8" a="1"/>
  <c r="Y119" i="8" s="1"/>
  <c r="F27" i="8"/>
  <c r="Z125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<sst xmlns="http://schemas.openxmlformats.org/spreadsheetml/2006/main" count="33294" uniqueCount="5415">
  <si>
    <t>ClientID</t>
  </si>
  <si>
    <t>ClientName</t>
  </si>
  <si>
    <t>1</t>
  </si>
  <si>
    <t>CDG</t>
  </si>
  <si>
    <t>2</t>
  </si>
  <si>
    <t>CDG1</t>
  </si>
  <si>
    <t>3</t>
  </si>
  <si>
    <t>CDG2</t>
  </si>
  <si>
    <t>4</t>
  </si>
  <si>
    <t>CDG9</t>
  </si>
  <si>
    <t>5</t>
  </si>
  <si>
    <t>CDG9 RPU</t>
  </si>
  <si>
    <t>6</t>
  </si>
  <si>
    <t>CDGA</t>
  </si>
  <si>
    <t>7</t>
  </si>
  <si>
    <t>CDGB</t>
  </si>
  <si>
    <t>8</t>
  </si>
  <si>
    <t>CDGE</t>
  </si>
  <si>
    <t>9</t>
  </si>
  <si>
    <t>CDGM</t>
  </si>
  <si>
    <t>10</t>
  </si>
  <si>
    <t>CDGR</t>
  </si>
  <si>
    <t>11</t>
  </si>
  <si>
    <t>CDGU</t>
  </si>
  <si>
    <t>12</t>
  </si>
  <si>
    <t>DCL</t>
  </si>
  <si>
    <t>13</t>
  </si>
  <si>
    <t>DSI</t>
  </si>
  <si>
    <t>14</t>
  </si>
  <si>
    <t>IMO</t>
  </si>
  <si>
    <t>15</t>
  </si>
  <si>
    <t>IPM</t>
  </si>
  <si>
    <t>16</t>
  </si>
  <si>
    <t>Inconnu</t>
  </si>
  <si>
    <t>AgentID</t>
  </si>
  <si>
    <t>AgentName</t>
  </si>
  <si>
    <t>ACH</t>
  </si>
  <si>
    <t>ADKINS</t>
  </si>
  <si>
    <t>ANGELIQUE</t>
  </si>
  <si>
    <t>BAVEREL</t>
  </si>
  <si>
    <t>BEAL</t>
  </si>
  <si>
    <t>BELLEMIN</t>
  </si>
  <si>
    <t>BENCHERCHALI</t>
  </si>
  <si>
    <t>BERTAUD DU CHAZAUD</t>
  </si>
  <si>
    <t>BOUDEHEN</t>
  </si>
  <si>
    <t>CHARPENTIER</t>
  </si>
  <si>
    <t>CHARREAU</t>
  </si>
  <si>
    <t>CLEMENT</t>
  </si>
  <si>
    <t>DELEAURENCOURT</t>
  </si>
  <si>
    <t>FABRONI</t>
  </si>
  <si>
    <t>GARDAIS</t>
  </si>
  <si>
    <t>GESP</t>
  </si>
  <si>
    <t>17</t>
  </si>
  <si>
    <t>GUENOT</t>
  </si>
  <si>
    <t>18</t>
  </si>
  <si>
    <t>GUIMARAES</t>
  </si>
  <si>
    <t>19</t>
  </si>
  <si>
    <t>HOUEL</t>
  </si>
  <si>
    <t>20</t>
  </si>
  <si>
    <t>LABANI</t>
  </si>
  <si>
    <t>21</t>
  </si>
  <si>
    <t>LETESSIER</t>
  </si>
  <si>
    <t>22</t>
  </si>
  <si>
    <t xml:space="preserve">MAUGER </t>
  </si>
  <si>
    <t>23</t>
  </si>
  <si>
    <t>MULLER</t>
  </si>
  <si>
    <t>24</t>
  </si>
  <si>
    <t>NIEGER</t>
  </si>
  <si>
    <t>25</t>
  </si>
  <si>
    <t>OLEJNIK</t>
  </si>
  <si>
    <t>26</t>
  </si>
  <si>
    <t>PAURISE</t>
  </si>
  <si>
    <t>27</t>
  </si>
  <si>
    <t>SANDOU</t>
  </si>
  <si>
    <t>28</t>
  </si>
  <si>
    <t>SAUVEUR</t>
  </si>
  <si>
    <t>29</t>
  </si>
  <si>
    <t>SIDQI</t>
  </si>
  <si>
    <t>30</t>
  </si>
  <si>
    <t>SOJIC</t>
  </si>
  <si>
    <t>31</t>
  </si>
  <si>
    <t>TALBOT</t>
  </si>
  <si>
    <t>32</t>
  </si>
  <si>
    <t>TELLE</t>
  </si>
  <si>
    <t>33</t>
  </si>
  <si>
    <t>TRAORE</t>
  </si>
  <si>
    <t>34</t>
  </si>
  <si>
    <t>TURPIN</t>
  </si>
  <si>
    <t>35</t>
  </si>
  <si>
    <t>VINET</t>
  </si>
  <si>
    <t>36</t>
  </si>
  <si>
    <t>VITALI</t>
  </si>
  <si>
    <t>37</t>
  </si>
  <si>
    <t>VIVENOT</t>
  </si>
  <si>
    <t>38</t>
  </si>
  <si>
    <t>ZAID</t>
  </si>
  <si>
    <t>39</t>
  </si>
  <si>
    <t>INCONNU</t>
  </si>
  <si>
    <t>PlanChargeID</t>
  </si>
  <si>
    <t>Statut</t>
  </si>
  <si>
    <t>AffaireID</t>
  </si>
  <si>
    <t>Montant</t>
  </si>
  <si>
    <t>Entite</t>
  </si>
  <si>
    <t>Date</t>
  </si>
  <si>
    <t>PourcentageCharge</t>
  </si>
  <si>
    <t>Etape</t>
  </si>
  <si>
    <t>T. Bat</t>
  </si>
  <si>
    <t>Travaux</t>
  </si>
  <si>
    <t>E. Bat</t>
  </si>
  <si>
    <t>Etude</t>
  </si>
  <si>
    <t>Consultation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</si>
  <si>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</si>
  <si>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</si>
  <si>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</si>
  <si>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</si>
  <si>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</si>
  <si>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</si>
  <si>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</si>
  <si>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</si>
  <si>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</si>
  <si>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</si>
  <si>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</si>
  <si>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</si>
  <si>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</si>
  <si>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</si>
  <si>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</si>
  <si>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</si>
  <si>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</si>
  <si>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</si>
  <si>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</si>
  <si>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</si>
  <si>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</si>
  <si>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</si>
  <si>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</si>
  <si>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</si>
  <si>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</si>
  <si>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</si>
  <si>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</si>
  <si>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</si>
  <si>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</si>
  <si>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</si>
  <si>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</si>
  <si>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</si>
  <si>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</si>
  <si>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</si>
  <si>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</si>
  <si>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</si>
  <si>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</si>
  <si>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</si>
  <si>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</si>
  <si>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</si>
  <si>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</si>
  <si>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</si>
  <si>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</si>
  <si>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</si>
  <si>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</si>
  <si>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</si>
  <si>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</si>
  <si>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</si>
  <si>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</si>
  <si>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</si>
  <si>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</si>
  <si>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</si>
  <si>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</si>
  <si>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E. Ist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</si>
  <si>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</si>
  <si>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</si>
  <si>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</si>
  <si>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</si>
  <si>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</si>
  <si>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</si>
  <si>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</si>
  <si>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</si>
  <si>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</si>
  <si>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</si>
  <si>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</si>
  <si>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</si>
  <si>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T. Ist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</si>
  <si>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</si>
  <si>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</si>
  <si>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</si>
  <si>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</si>
  <si>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</si>
  <si>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</si>
  <si>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</si>
  <si>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</si>
  <si>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</si>
  <si>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</si>
  <si>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</si>
  <si>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</si>
  <si>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</si>
  <si>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</si>
  <si>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</si>
  <si>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</si>
  <si>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</si>
  <si>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</si>
  <si>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</si>
  <si>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</si>
  <si>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</si>
  <si>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</si>
  <si>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</si>
  <si>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</si>
  <si>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</si>
  <si>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</si>
  <si>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</si>
  <si>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</si>
  <si>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</si>
  <si>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</si>
  <si>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</si>
  <si>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</si>
  <si>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</si>
  <si>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</si>
  <si>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</si>
  <si>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</si>
  <si>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</si>
  <si>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</si>
  <si>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</si>
  <si>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</si>
  <si>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</si>
  <si>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</si>
  <si>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</si>
  <si>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</si>
  <si>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</si>
  <si>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</si>
  <si>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</si>
  <si>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</si>
  <si>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</si>
  <si>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</si>
  <si>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</si>
  <si>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</si>
  <si>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</si>
  <si>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</si>
  <si>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</si>
  <si>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</si>
  <si>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</si>
  <si>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</si>
  <si>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</si>
  <si>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</si>
  <si>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</si>
  <si>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</si>
  <si>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</si>
  <si>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</si>
  <si>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</si>
  <si>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</si>
  <si>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</si>
  <si>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</si>
  <si>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</si>
  <si>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</si>
  <si>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</si>
  <si>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</si>
  <si>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</si>
  <si>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</si>
  <si>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</si>
  <si>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</si>
  <si>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</si>
  <si>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</si>
  <si>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</si>
  <si>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</si>
  <si>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</si>
  <si>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</si>
  <si>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</si>
  <si>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</si>
  <si>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</si>
  <si>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</si>
  <si>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</si>
  <si>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</si>
  <si>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</si>
  <si>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</si>
  <si>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</si>
  <si>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</si>
  <si>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</si>
  <si>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</si>
  <si>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</si>
  <si>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</si>
  <si>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</si>
  <si>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</si>
  <si>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</si>
  <si>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</si>
  <si>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</si>
  <si>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</si>
  <si>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</si>
  <si>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</si>
  <si>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</si>
  <si>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</si>
  <si>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</si>
  <si>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</si>
  <si>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</si>
  <si>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</si>
  <si>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</si>
  <si>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</si>
  <si>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</si>
  <si>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</si>
  <si>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</si>
  <si>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</si>
  <si>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</si>
  <si>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</si>
  <si>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</si>
  <si>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</si>
  <si>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</si>
  <si>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</si>
  <si>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</si>
  <si>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</si>
  <si>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</si>
  <si>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</si>
  <si>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</si>
  <si>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</si>
  <si>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</si>
  <si>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</si>
  <si>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</si>
  <si>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</si>
  <si>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</si>
  <si>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</si>
  <si>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</si>
  <si>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</si>
  <si>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</si>
  <si>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</si>
  <si>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</si>
  <si>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</si>
  <si>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</si>
  <si>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</si>
  <si>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</si>
  <si>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</si>
  <si>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</si>
  <si>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</si>
  <si>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</si>
  <si>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</si>
  <si>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</si>
  <si>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</si>
  <si>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</si>
  <si>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</si>
  <si>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</si>
  <si>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</si>
  <si>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</si>
  <si>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</si>
  <si>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</si>
  <si>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</si>
  <si>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</si>
  <si>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</si>
  <si>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</si>
  <si>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</si>
  <si>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</si>
  <si>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</si>
  <si>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</si>
  <si>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</si>
  <si>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</si>
  <si>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</si>
  <si>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</si>
  <si>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</si>
  <si>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</si>
  <si>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</si>
  <si>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</si>
  <si>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</si>
  <si>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</si>
  <si>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</si>
  <si>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</si>
  <si>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</si>
  <si>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</si>
  <si>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</si>
  <si>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</si>
  <si>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</si>
  <si>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</si>
  <si>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</si>
  <si>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</si>
  <si>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</si>
  <si>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</si>
  <si>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</si>
  <si>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</si>
  <si>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</si>
  <si>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</si>
  <si>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</si>
  <si>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</si>
  <si>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</si>
  <si>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</si>
  <si>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</si>
  <si>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</si>
  <si>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</si>
  <si>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</si>
  <si>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</si>
  <si>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</si>
  <si>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</si>
  <si>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</si>
  <si>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</si>
  <si>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</si>
  <si>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</si>
  <si>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</si>
  <si>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</si>
  <si>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</si>
  <si>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</si>
  <si>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</si>
  <si>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</si>
  <si>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</si>
  <si>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</si>
  <si>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</si>
  <si>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</si>
  <si>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</si>
  <si>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</si>
  <si>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</si>
  <si>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</si>
  <si>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</si>
  <si>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</si>
  <si>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</si>
  <si>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</si>
  <si>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</si>
  <si>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</si>
  <si>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</si>
  <si>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</si>
  <si>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</si>
  <si>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</si>
  <si>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</si>
  <si>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</si>
  <si>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</si>
  <si>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</si>
  <si>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</si>
  <si>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</si>
  <si>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</si>
  <si>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</si>
  <si>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</si>
  <si>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</si>
  <si>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</si>
  <si>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</si>
  <si>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</si>
  <si>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</si>
  <si>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</si>
  <si>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</si>
  <si>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</si>
  <si>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</si>
  <si>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</si>
  <si>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</si>
  <si>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</si>
  <si>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</si>
  <si>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</si>
  <si>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</si>
  <si>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</si>
  <si>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</si>
  <si>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</si>
  <si>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</si>
  <si>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</si>
  <si>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</si>
  <si>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</si>
  <si>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</si>
  <si>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</si>
  <si>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</si>
  <si>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</si>
  <si>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</si>
  <si>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</si>
  <si>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</si>
  <si>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</si>
  <si>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</si>
  <si>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</si>
  <si>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</si>
  <si>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</si>
  <si>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</si>
  <si>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</si>
  <si>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</si>
  <si>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</si>
  <si>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</si>
  <si>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</si>
  <si>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</si>
  <si>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</si>
  <si>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</si>
  <si>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</si>
  <si>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</si>
  <si>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</si>
  <si>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</si>
  <si>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</si>
  <si>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</si>
  <si>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</si>
  <si>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</si>
  <si>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</si>
  <si>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</si>
  <si>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</si>
  <si>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</si>
  <si>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</si>
  <si>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</si>
  <si>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</si>
  <si>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</si>
  <si>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</si>
  <si>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</si>
  <si>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</si>
  <si>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</si>
  <si>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</si>
  <si>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</si>
  <si>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</si>
  <si>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</si>
  <si>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</si>
  <si>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</si>
  <si>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</si>
  <si>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</si>
  <si>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</si>
  <si>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</si>
  <si>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</si>
  <si>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</si>
  <si>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</si>
  <si>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</si>
  <si>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</si>
  <si>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</si>
  <si>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</si>
  <si>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</si>
  <si>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</si>
  <si>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</si>
  <si>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</si>
  <si>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</si>
  <si>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</si>
  <si>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</si>
  <si>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</si>
  <si>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</si>
  <si>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</si>
  <si>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</si>
  <si>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</si>
  <si>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</si>
  <si>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</si>
  <si>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</si>
  <si>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</si>
  <si>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</si>
  <si>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</si>
  <si>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</si>
  <si>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</si>
  <si>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</si>
  <si>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</si>
  <si>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</si>
  <si>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</si>
  <si>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</si>
  <si>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</si>
  <si>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</si>
  <si>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</si>
  <si>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</si>
  <si>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</si>
  <si>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</si>
  <si>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</si>
  <si>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</si>
  <si>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</si>
  <si>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</si>
  <si>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</si>
  <si>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</si>
  <si>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</si>
  <si>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</si>
  <si>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</si>
  <si>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</si>
  <si>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</si>
  <si>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</si>
  <si>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</si>
  <si>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</si>
  <si>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</si>
  <si>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</si>
  <si>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</si>
  <si>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</si>
  <si>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</si>
  <si>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</si>
  <si>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</si>
  <si>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</si>
  <si>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</si>
  <si>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</si>
  <si>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</si>
  <si>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</si>
  <si>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</si>
  <si>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</si>
  <si>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</si>
  <si>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</si>
  <si>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</si>
  <si>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</si>
  <si>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</si>
  <si>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</si>
  <si>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</si>
  <si>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</si>
  <si>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</si>
  <si>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</si>
  <si>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</si>
  <si>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</si>
  <si>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</si>
  <si>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</si>
  <si>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</si>
  <si>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</si>
  <si>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</si>
  <si>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</si>
  <si>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</si>
  <si>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</si>
  <si>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</si>
  <si>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</si>
  <si>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</si>
  <si>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</si>
  <si>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</si>
  <si>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</si>
  <si>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</si>
  <si>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</si>
  <si>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</si>
  <si>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</si>
  <si>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</si>
  <si>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</si>
  <si>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</si>
  <si>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</si>
  <si>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</si>
  <si>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</si>
  <si>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</si>
  <si>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</si>
  <si>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</si>
  <si>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</si>
  <si>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</si>
  <si>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</si>
  <si>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</si>
  <si>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</si>
  <si>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</si>
  <si>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</si>
  <si>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</si>
  <si>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</si>
  <si>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</si>
  <si>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</si>
  <si>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</si>
  <si>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</si>
  <si>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</si>
  <si>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</si>
  <si>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</si>
  <si>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</si>
  <si>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</si>
  <si>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</si>
  <si>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</si>
  <si>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</si>
  <si>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</si>
  <si>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</si>
  <si>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</si>
  <si>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</si>
  <si>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</si>
  <si>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</si>
  <si>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</si>
  <si>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</si>
  <si>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</si>
  <si>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</si>
  <si>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</si>
  <si>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</si>
  <si>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</si>
  <si>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</si>
  <si>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</si>
  <si>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</si>
  <si>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</si>
  <si>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</si>
  <si>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</si>
  <si>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</si>
  <si>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</si>
  <si>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</si>
  <si>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</si>
  <si>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</si>
  <si>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</si>
  <si>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</si>
  <si>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</si>
  <si>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</si>
  <si>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</si>
  <si>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</si>
  <si>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</si>
  <si>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</si>
  <si>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</si>
  <si>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</si>
  <si>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</si>
  <si>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</si>
  <si>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</si>
  <si>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</si>
  <si>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</si>
  <si>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</si>
  <si>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</si>
  <si>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</si>
  <si>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</si>
  <si>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</si>
  <si>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</si>
  <si>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</si>
  <si>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</si>
  <si>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</si>
  <si>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</si>
  <si>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</si>
  <si>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</si>
  <si>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</si>
  <si>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</si>
  <si>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</si>
  <si>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</si>
  <si>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</si>
  <si>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</si>
  <si>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</si>
  <si>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</si>
  <si>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</si>
  <si>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</si>
  <si>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</si>
  <si>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</si>
  <si>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</si>
  <si>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</si>
  <si>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</si>
  <si>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</si>
  <si>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</si>
  <si>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</si>
  <si>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</si>
  <si>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</si>
  <si>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</si>
  <si>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</si>
  <si>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</si>
  <si>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</si>
  <si>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</si>
  <si>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</si>
  <si>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</si>
  <si>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</si>
  <si>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</si>
  <si>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</si>
  <si>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</si>
  <si>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</si>
  <si>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</si>
  <si>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Terminé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</si>
  <si>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</si>
  <si>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</si>
  <si>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</si>
  <si>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</si>
  <si>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</si>
  <si>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</si>
  <si>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</si>
  <si>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</si>
  <si>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</si>
  <si>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</si>
  <si>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</si>
  <si>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</si>
  <si>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</si>
  <si>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</si>
  <si>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</si>
  <si>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</si>
  <si>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</si>
  <si>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</si>
  <si>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</si>
  <si>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</si>
  <si>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</si>
  <si>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</si>
  <si>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</si>
  <si>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</si>
  <si>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</si>
  <si>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</si>
  <si>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</si>
  <si>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</si>
  <si>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</si>
  <si>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</si>
  <si>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</si>
  <si>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</si>
  <si>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</si>
  <si>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</si>
  <si>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</si>
  <si>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</si>
  <si>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</si>
  <si>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</si>
  <si>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</si>
  <si>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</si>
  <si>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</si>
  <si>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</si>
  <si>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</si>
  <si>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</si>
  <si>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</si>
  <si>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</si>
  <si>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</si>
  <si>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</si>
  <si>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</si>
  <si>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</si>
  <si>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</si>
  <si>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</si>
  <si>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</si>
  <si>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</si>
  <si>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</si>
  <si>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</si>
  <si>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</si>
  <si>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</si>
  <si>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</si>
  <si>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</si>
  <si>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</si>
  <si>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</si>
  <si>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</si>
  <si>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</si>
  <si>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</si>
  <si>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</si>
  <si>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</si>
  <si>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</si>
  <si>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</si>
  <si>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</si>
  <si>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</si>
  <si>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</si>
  <si>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</si>
  <si>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</si>
  <si>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</si>
  <si>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</si>
  <si>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</si>
  <si>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</si>
  <si>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</si>
  <si>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</si>
  <si>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</si>
  <si>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</si>
  <si>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</si>
  <si>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</si>
  <si>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</si>
  <si>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</si>
  <si>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</si>
  <si>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</si>
  <si>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</si>
  <si>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</si>
  <si>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</si>
  <si>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</si>
  <si>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</si>
  <si>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</si>
  <si>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</si>
  <si>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</si>
  <si>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</si>
  <si>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</si>
  <si>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</si>
  <si>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</si>
  <si>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</si>
  <si>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</si>
  <si>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</si>
  <si>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</si>
  <si>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</si>
  <si>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</si>
  <si>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</si>
  <si>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</si>
  <si>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</si>
  <si>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</si>
  <si>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</si>
  <si>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</si>
  <si>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</si>
  <si>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</si>
  <si>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</si>
  <si>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</si>
  <si>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</si>
  <si>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</si>
  <si>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</si>
  <si>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</si>
  <si>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</si>
  <si>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</si>
  <si>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</si>
  <si>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</si>
  <si>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</si>
  <si>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</si>
  <si>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</si>
  <si>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</si>
  <si>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</si>
  <si>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</si>
  <si>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</si>
  <si>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</si>
  <si>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</si>
  <si>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</si>
  <si>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</si>
  <si>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</si>
  <si>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</si>
  <si>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</si>
  <si>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</si>
  <si>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</si>
  <si>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</si>
  <si>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</si>
  <si>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</si>
  <si>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</si>
  <si>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</si>
  <si>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</si>
  <si>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</si>
  <si>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</si>
  <si>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</si>
  <si>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</si>
  <si>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</si>
  <si>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</si>
  <si>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</si>
  <si>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</si>
  <si>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</si>
  <si>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</si>
  <si>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</si>
  <si>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</si>
  <si>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</si>
  <si>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</si>
  <si>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</si>
  <si>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</si>
  <si>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</si>
  <si>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</si>
  <si>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</si>
  <si>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</si>
  <si>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</si>
  <si>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</si>
  <si>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</si>
  <si>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</si>
  <si>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</si>
  <si>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</si>
  <si>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</si>
  <si>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</si>
  <si>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</si>
  <si>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</si>
  <si>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</si>
  <si>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</si>
  <si>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</si>
  <si>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</si>
  <si>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</si>
  <si>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</si>
  <si>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</si>
  <si>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</si>
  <si>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</si>
  <si>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</si>
  <si>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</si>
  <si>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</si>
  <si>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</si>
  <si>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</si>
  <si>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</si>
  <si>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</si>
  <si>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</si>
  <si>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</si>
  <si>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</si>
  <si>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</si>
  <si>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</si>
  <si>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</si>
  <si>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</si>
  <si>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</si>
  <si>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</si>
  <si>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</si>
  <si>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</si>
  <si>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</si>
  <si>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</si>
  <si>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</si>
  <si>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</si>
  <si>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</si>
  <si>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</si>
  <si>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</si>
  <si>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</si>
  <si>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</si>
  <si>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</si>
  <si>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</si>
  <si>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</si>
  <si>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</si>
  <si>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</si>
  <si>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</si>
  <si>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</si>
  <si>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</si>
  <si>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</si>
  <si>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</si>
  <si>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</si>
  <si>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</si>
  <si>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</si>
  <si>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</si>
  <si>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</si>
  <si>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</si>
  <si>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</si>
  <si>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</si>
  <si>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</si>
  <si>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</si>
  <si>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</si>
  <si>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</si>
  <si>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</si>
  <si>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</si>
  <si>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</si>
  <si>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</si>
  <si>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</si>
  <si>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</si>
  <si>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</si>
  <si>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</si>
  <si>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</si>
  <si>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</si>
  <si>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</si>
  <si>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</si>
  <si>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</si>
  <si>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</si>
  <si>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</si>
  <si>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</si>
  <si>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</si>
  <si>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</si>
  <si>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</si>
  <si>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</si>
  <si>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</si>
  <si>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</si>
  <si>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</si>
  <si>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</si>
  <si>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</si>
  <si>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</si>
  <si>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</si>
  <si>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</si>
  <si>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</si>
  <si>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</si>
  <si>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</si>
  <si>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</si>
  <si>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</si>
  <si>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</si>
  <si>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</si>
  <si>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</si>
  <si>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</si>
  <si>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</si>
  <si>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</si>
  <si>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</si>
  <si>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</si>
  <si>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</si>
  <si>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</si>
  <si>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</si>
  <si>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</si>
  <si>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</si>
  <si>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</si>
  <si>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</si>
  <si>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</si>
  <si>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</si>
  <si>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</si>
  <si>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</si>
  <si>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</si>
  <si>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</si>
  <si>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</si>
  <si>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</si>
  <si>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</si>
  <si>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</si>
  <si>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</si>
  <si>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</si>
  <si>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</si>
  <si>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</si>
  <si>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</si>
  <si>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</si>
  <si>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</si>
  <si>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</si>
  <si>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</si>
  <si>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</si>
  <si>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</si>
  <si>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</si>
  <si>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</si>
  <si>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</si>
  <si>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</si>
  <si>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</si>
  <si>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</si>
  <si>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</si>
  <si>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</si>
  <si>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</si>
  <si>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</si>
  <si>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</si>
  <si>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</si>
  <si>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</si>
  <si>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</si>
  <si>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</si>
  <si>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</si>
  <si>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</si>
  <si>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</si>
  <si>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</si>
  <si>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</si>
  <si>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</si>
  <si>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</si>
  <si>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</si>
  <si>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</si>
  <si>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</si>
  <si>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</si>
  <si>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</si>
  <si>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</si>
  <si>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</si>
  <si>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</si>
  <si>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</si>
  <si>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</si>
  <si>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</si>
  <si>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</si>
  <si>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</si>
  <si>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</si>
  <si>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</si>
  <si>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</si>
  <si>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</si>
  <si>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</si>
  <si>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</si>
  <si>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</si>
  <si>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</si>
  <si>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</si>
  <si>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</si>
  <si>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</si>
  <si>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</si>
  <si>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</si>
  <si>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</si>
  <si>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</si>
  <si>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</si>
  <si>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</si>
  <si>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</si>
  <si>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</si>
  <si>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</si>
  <si>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</si>
  <si>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</si>
  <si>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</si>
  <si>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</si>
  <si>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</si>
  <si>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</si>
  <si>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</si>
  <si>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</si>
  <si>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</si>
  <si>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</si>
  <si>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</si>
  <si>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</si>
  <si>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</si>
  <si>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</si>
  <si>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</si>
  <si>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</si>
  <si>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</si>
  <si>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</si>
  <si>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</si>
  <si>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</si>
  <si>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</si>
  <si>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</si>
  <si>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</si>
  <si>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</si>
  <si>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</si>
  <si>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</si>
  <si>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</si>
  <si>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</si>
  <si>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</si>
  <si>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</si>
  <si>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</si>
  <si>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</si>
  <si>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</si>
  <si>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</si>
  <si>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</si>
  <si>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</si>
  <si>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</si>
  <si>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</si>
  <si>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</si>
  <si>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</si>
  <si>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</si>
  <si>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</si>
  <si>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</si>
  <si>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</si>
  <si>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</si>
  <si>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</si>
  <si>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</si>
  <si>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</si>
  <si>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</si>
  <si>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</si>
  <si>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</si>
  <si>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</si>
  <si>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</si>
  <si>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</si>
  <si>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</si>
  <si>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</si>
  <si>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</si>
  <si>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</si>
  <si>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</si>
  <si>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</si>
  <si>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</si>
  <si>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</si>
  <si>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</si>
  <si>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</si>
  <si>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</si>
  <si>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</si>
  <si>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</si>
  <si>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</si>
  <si>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</si>
  <si>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</si>
  <si>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</si>
  <si>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</si>
  <si>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</si>
  <si>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</si>
  <si>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</si>
  <si>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</si>
  <si>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</si>
  <si>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</si>
  <si>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</si>
  <si>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</si>
  <si>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</si>
  <si>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</si>
  <si>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</si>
  <si>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</si>
  <si>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</si>
  <si>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</si>
  <si>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</si>
  <si>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</si>
  <si>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</si>
  <si>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</si>
  <si>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</si>
  <si>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</si>
  <si>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</si>
  <si>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</si>
  <si>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</si>
  <si>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</si>
  <si>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</si>
  <si>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</si>
  <si>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</si>
  <si>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</si>
  <si>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</si>
  <si>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</si>
  <si>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</si>
  <si>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</si>
  <si>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</si>
  <si>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</si>
  <si>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</si>
  <si>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</si>
  <si>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</si>
  <si>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</si>
  <si>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</si>
  <si>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</si>
  <si>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</si>
  <si>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</si>
  <si>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</si>
  <si>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</si>
  <si>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</si>
  <si>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</si>
  <si>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</si>
  <si>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</si>
  <si>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</si>
  <si>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</si>
  <si>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</si>
  <si>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</si>
  <si>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</si>
  <si>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</si>
  <si>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</si>
  <si>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</si>
  <si>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</si>
  <si>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</si>
  <si>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</si>
  <si>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</si>
  <si>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</si>
  <si>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</si>
  <si>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</si>
  <si>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</si>
  <si>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</si>
  <si>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</si>
  <si>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</si>
  <si>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</si>
  <si>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</si>
  <si>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</si>
  <si>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</si>
  <si>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</si>
  <si>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</si>
  <si>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</si>
  <si>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</si>
  <si>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</si>
  <si>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</si>
  <si>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</si>
  <si>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</si>
  <si>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</si>
  <si>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</si>
  <si>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</si>
  <si>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</si>
  <si>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</si>
  <si>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</si>
  <si>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</si>
  <si>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</si>
  <si>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</si>
  <si>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</si>
  <si>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</si>
  <si>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</si>
  <si>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</si>
  <si>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</si>
  <si>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</si>
  <si>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</si>
  <si>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</si>
  <si>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</si>
  <si>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</si>
  <si>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</si>
  <si>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</si>
  <si>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</si>
  <si>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</si>
  <si>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</si>
  <si>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</si>
  <si>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</si>
  <si>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</si>
  <si>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</si>
  <si>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</si>
  <si>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</si>
  <si>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</si>
  <si>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</si>
  <si>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</si>
  <si>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</si>
  <si>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</si>
  <si>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</si>
  <si>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</si>
  <si>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</si>
  <si>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</si>
  <si>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</si>
  <si>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</si>
  <si>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</si>
  <si>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</si>
  <si>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</si>
  <si>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</si>
  <si>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</si>
  <si>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</si>
  <si>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</si>
  <si>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</si>
  <si>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</si>
  <si>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</si>
  <si>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</si>
  <si>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</si>
  <si>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</si>
  <si>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</si>
  <si>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</si>
  <si>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</si>
  <si>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</si>
  <si>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</si>
  <si>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</si>
  <si>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</si>
  <si>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</si>
  <si>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</si>
  <si>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</si>
  <si>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</si>
  <si>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</si>
  <si>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</si>
  <si>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</si>
  <si>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</si>
  <si>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</si>
  <si>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</si>
  <si>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</si>
  <si>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</si>
  <si>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</si>
  <si>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</si>
  <si>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</si>
  <si>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</si>
  <si>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</si>
  <si>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</si>
  <si>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</si>
  <si>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</si>
  <si>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</si>
  <si>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</si>
  <si>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</si>
  <si>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</si>
  <si>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</si>
  <si>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</si>
  <si>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</si>
  <si>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</si>
  <si>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</si>
  <si>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</si>
  <si>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</si>
  <si>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</si>
  <si>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</si>
  <si>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</si>
  <si>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</si>
  <si>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</si>
  <si>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</si>
  <si>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</si>
  <si>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</si>
  <si>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</si>
  <si>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Non planifiée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</si>
  <si>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</si>
  <si>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</si>
  <si>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</si>
  <si>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</si>
  <si>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</si>
  <si>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</si>
  <si>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</si>
  <si>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</si>
  <si>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</si>
  <si>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</si>
  <si>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</si>
  <si>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</si>
  <si>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</si>
  <si>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</si>
  <si>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</si>
  <si>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</si>
  <si>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</si>
  <si>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</si>
  <si>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</si>
  <si>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</si>
  <si>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</si>
  <si>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</si>
  <si>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</si>
  <si>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</si>
  <si>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</si>
  <si>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</si>
  <si>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</si>
  <si>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</si>
  <si>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</si>
  <si>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</si>
  <si>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</si>
  <si>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</si>
  <si>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</si>
  <si>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</si>
  <si>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</si>
  <si>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</si>
  <si>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</si>
  <si>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</si>
  <si>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</si>
  <si>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</si>
  <si>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</si>
  <si>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</si>
  <si>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</si>
  <si>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</si>
  <si>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</si>
  <si>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</si>
  <si>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</si>
  <si>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</si>
  <si>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</si>
  <si>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</si>
  <si>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</si>
  <si>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</si>
  <si>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</si>
  <si>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</si>
  <si>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</si>
  <si>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Abandonnée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</si>
  <si>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</si>
  <si>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</si>
  <si>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</si>
  <si>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</si>
  <si>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</si>
  <si>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</si>
  <si>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</si>
  <si>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</si>
  <si>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</si>
  <si>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</si>
  <si>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</si>
  <si>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</si>
  <si>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</si>
  <si>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</si>
  <si>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</si>
  <si>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</si>
  <si>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</si>
  <si>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</si>
  <si>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</si>
  <si>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</si>
  <si>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</si>
  <si>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</si>
  <si>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</si>
  <si>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</si>
  <si>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</si>
  <si>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</si>
  <si>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</si>
  <si>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</si>
  <si>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</si>
  <si>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</si>
  <si>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</si>
  <si>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</si>
  <si>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</si>
  <si>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</si>
  <si>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</si>
  <si>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</si>
  <si>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</si>
  <si>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</si>
  <si>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</si>
  <si>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</si>
  <si>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</si>
  <si>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</si>
  <si>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</si>
  <si>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</si>
  <si>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</si>
  <si>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</si>
  <si>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</si>
  <si>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</si>
  <si>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</si>
  <si>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</si>
  <si>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</si>
  <si>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</si>
  <si>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</si>
  <si>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</si>
  <si>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</si>
  <si>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</si>
  <si>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</si>
  <si>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</si>
  <si>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</si>
  <si>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</si>
  <si>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</si>
  <si>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</si>
  <si>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</si>
  <si>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</si>
  <si>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</si>
  <si>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</si>
  <si>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</si>
  <si>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</si>
  <si>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</si>
  <si>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</si>
  <si>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</si>
  <si>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</si>
  <si>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</si>
  <si>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</si>
  <si>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</si>
  <si>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</si>
  <si>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</si>
  <si>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</si>
  <si>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</si>
  <si>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</si>
  <si>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</si>
  <si>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</si>
  <si>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</si>
  <si>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</si>
  <si>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</si>
  <si>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</si>
  <si>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</si>
  <si>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</si>
  <si>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</si>
  <si>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</si>
  <si>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</si>
  <si>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</si>
  <si>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</si>
  <si>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</si>
  <si>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</si>
  <si>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</si>
  <si>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</si>
  <si>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</si>
  <si>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</si>
  <si>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</si>
  <si>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</si>
  <si>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</si>
  <si>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</si>
  <si>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</si>
  <si>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</si>
  <si>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</si>
  <si>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</si>
  <si>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</si>
  <si>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</si>
  <si>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</si>
  <si>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</si>
  <si>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</si>
  <si>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</si>
  <si>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</si>
  <si>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</si>
  <si>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</si>
  <si>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</si>
  <si>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</si>
  <si>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</si>
  <si>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</si>
  <si>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</si>
  <si>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</si>
  <si>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</si>
  <si>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</si>
  <si>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</si>
  <si>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</si>
  <si>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</si>
  <si>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</si>
  <si>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</si>
  <si>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</si>
  <si>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</si>
  <si>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</si>
  <si>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</si>
  <si>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</si>
  <si>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</si>
  <si>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</si>
  <si>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</si>
  <si>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</si>
  <si>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</si>
  <si>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</si>
  <si>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</si>
  <si>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</si>
  <si>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</si>
  <si>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</si>
  <si>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</si>
  <si>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</si>
  <si>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</si>
  <si>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</si>
  <si>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</si>
  <si>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</si>
  <si>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</si>
  <si>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</si>
  <si>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</si>
  <si>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</si>
  <si>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</si>
  <si>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</si>
  <si>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</si>
  <si>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</si>
  <si>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</si>
  <si>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</si>
  <si>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</si>
  <si>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</si>
  <si>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</si>
  <si>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</si>
  <si>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</si>
  <si>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</si>
  <si>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</si>
  <si>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 xml:space="preserve">En attente 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</si>
  <si>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</si>
  <si>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</si>
  <si>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</si>
  <si>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</si>
  <si>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</si>
  <si>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</si>
  <si>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</si>
  <si>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</si>
  <si>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</si>
  <si>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</si>
  <si>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</si>
  <si>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</si>
  <si>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</si>
  <si>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</si>
  <si>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</si>
  <si>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</si>
  <si>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</si>
  <si>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</si>
  <si>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</si>
  <si>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</si>
  <si>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</si>
  <si>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</si>
  <si>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</si>
  <si>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</si>
  <si>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</si>
  <si>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</si>
  <si>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</si>
  <si>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</si>
  <si>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</si>
  <si>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</si>
  <si>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</si>
  <si>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</si>
  <si>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</si>
  <si>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</si>
  <si>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</si>
  <si>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</si>
  <si>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</si>
  <si>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</si>
  <si>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</si>
  <si>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</si>
  <si>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</si>
  <si>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</si>
  <si>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</si>
  <si>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</si>
  <si>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</si>
  <si>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</si>
  <si>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</si>
  <si>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</si>
  <si>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</si>
  <si>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</si>
  <si>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</si>
  <si>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</si>
  <si>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</si>
  <si>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</si>
  <si>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</si>
  <si>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</si>
  <si>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</si>
  <si>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</si>
  <si>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</si>
  <si>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</si>
  <si>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</si>
  <si>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</si>
  <si>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</si>
  <si>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</si>
  <si>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</si>
  <si>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</si>
  <si>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</si>
  <si>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</si>
  <si>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</si>
  <si>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</si>
  <si>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</si>
  <si>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</si>
  <si>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</si>
  <si>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</si>
  <si>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</si>
  <si>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</si>
  <si>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</si>
  <si>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</si>
  <si>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</si>
  <si>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</si>
  <si>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</si>
  <si>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</si>
  <si>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</si>
  <si>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</si>
  <si>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</si>
  <si>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</si>
  <si>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</si>
  <si>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</si>
  <si>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</si>
  <si>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</si>
  <si>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</si>
  <si>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</si>
  <si>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</si>
  <si>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</si>
  <si>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</si>
  <si>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</si>
  <si>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</si>
  <si>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</si>
  <si>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</si>
  <si>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</si>
  <si>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</si>
  <si>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</si>
  <si>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</si>
  <si>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</si>
  <si>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</si>
  <si>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</si>
  <si>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</si>
  <si>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</si>
  <si>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</si>
  <si>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</si>
  <si>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</si>
  <si>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</si>
  <si>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</si>
  <si>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</si>
  <si>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</si>
  <si>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</si>
  <si>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</si>
  <si>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</si>
  <si>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</si>
  <si>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</si>
  <si>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</si>
  <si>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</si>
  <si>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</si>
  <si>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</si>
  <si>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</si>
  <si>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</si>
  <si>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</si>
  <si>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</si>
  <si>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</si>
  <si>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</si>
  <si>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</si>
  <si>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</si>
  <si>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</si>
  <si>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</si>
  <si>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</si>
  <si>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</si>
  <si>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</si>
  <si>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</si>
  <si>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</si>
  <si>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</si>
  <si>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</si>
  <si>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</si>
  <si>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</si>
  <si>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</si>
  <si>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</si>
  <si>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</si>
  <si>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</si>
  <si>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</si>
  <si>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</si>
  <si>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</si>
  <si>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</si>
  <si>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</si>
  <si>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</si>
  <si>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</si>
  <si>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</si>
  <si>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</si>
  <si>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</si>
  <si>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</si>
  <si>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</si>
  <si>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</si>
  <si>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</si>
  <si>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</si>
  <si>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</si>
  <si>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</si>
  <si>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</si>
  <si>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</si>
  <si>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</si>
  <si>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</si>
  <si>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</si>
  <si>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</si>
  <si>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</si>
  <si>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</si>
  <si>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</si>
  <si>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</si>
  <si>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</si>
  <si>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</si>
  <si>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</si>
  <si>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</si>
  <si>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</si>
  <si>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</si>
  <si>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</si>
  <si>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</si>
  <si>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</si>
  <si>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</si>
  <si>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</si>
  <si>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</si>
  <si>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</si>
  <si>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</si>
  <si>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</si>
  <si>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</si>
  <si>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</si>
  <si>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</si>
  <si>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</si>
  <si>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</si>
  <si>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</si>
  <si>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</si>
  <si>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</si>
  <si>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</si>
  <si>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</si>
  <si>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</si>
  <si>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</si>
  <si>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</si>
  <si>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</si>
  <si>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</si>
  <si>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</si>
  <si>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</si>
  <si>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</si>
  <si>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</si>
  <si>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</si>
  <si>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</si>
  <si>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</si>
  <si>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</si>
  <si>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</si>
  <si>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</si>
  <si>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</si>
  <si>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</si>
  <si>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</si>
  <si>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</si>
  <si>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</si>
  <si>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</si>
  <si>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</si>
  <si>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</si>
  <si>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</si>
  <si>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</si>
  <si>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</si>
  <si>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</si>
  <si>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</si>
  <si>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</si>
  <si>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</si>
  <si>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</si>
  <si>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</si>
  <si>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</si>
  <si>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</si>
  <si>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</si>
  <si>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</si>
  <si>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</si>
  <si>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</si>
  <si>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</si>
  <si>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</si>
  <si>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</si>
  <si>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</si>
  <si>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</si>
  <si>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</si>
  <si>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</si>
  <si>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</si>
  <si>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</si>
  <si>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</si>
  <si>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</si>
  <si>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</si>
  <si>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</si>
  <si>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</si>
  <si>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</si>
  <si>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</si>
  <si>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</si>
  <si>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</si>
  <si>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</si>
  <si>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</si>
  <si>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</si>
  <si>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</si>
  <si>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</si>
  <si>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</si>
  <si>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</si>
  <si>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</si>
  <si>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</si>
  <si>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</si>
  <si>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</si>
  <si>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</si>
  <si>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</si>
  <si>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</si>
  <si>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</si>
  <si>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</si>
  <si>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</si>
  <si>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</si>
  <si>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</si>
  <si>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</si>
  <si>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</si>
  <si>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</si>
  <si>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</si>
  <si>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</si>
  <si>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</si>
  <si>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</si>
  <si>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</si>
  <si>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</si>
  <si>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</si>
  <si>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</si>
  <si>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</si>
  <si>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</si>
  <si>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</si>
  <si>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</si>
  <si>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</si>
  <si>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</si>
  <si>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</si>
  <si>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</si>
  <si>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</si>
  <si>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</si>
  <si>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</si>
  <si>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</si>
  <si>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</si>
  <si>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</si>
  <si>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</si>
  <si>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</si>
  <si>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</si>
  <si>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</si>
  <si>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</si>
  <si>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</si>
  <si>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</si>
  <si>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</si>
  <si>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</si>
  <si>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</si>
  <si>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</si>
  <si>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</si>
  <si>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</si>
  <si>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</si>
  <si>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</si>
  <si>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</si>
  <si>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</si>
  <si>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</si>
  <si>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</si>
  <si>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</si>
  <si>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</si>
  <si>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</si>
  <si>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</si>
  <si>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</si>
  <si>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</si>
  <si>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</si>
  <si>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</si>
  <si>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</si>
  <si>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</si>
  <si>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</si>
  <si>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</si>
  <si>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</si>
  <si>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</si>
  <si>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</si>
  <si>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</si>
  <si>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</si>
  <si>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</si>
  <si>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</si>
  <si>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</si>
  <si>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</si>
  <si>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</si>
  <si>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</si>
  <si>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</si>
  <si>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</si>
  <si>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</si>
  <si>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</si>
  <si>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</si>
  <si>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</si>
  <si>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</si>
  <si>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</si>
  <si>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</si>
  <si>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</si>
  <si>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</si>
  <si>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</si>
  <si>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</si>
  <si>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</si>
  <si>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</si>
  <si>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</si>
  <si>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</si>
  <si>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</si>
  <si>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</si>
  <si>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</si>
  <si>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</si>
  <si>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</si>
  <si>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</si>
  <si>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</si>
  <si>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</si>
  <si>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</si>
  <si>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</si>
  <si>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</si>
  <si>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</si>
  <si>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</si>
  <si>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</si>
  <si>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</si>
  <si>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</si>
  <si>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</si>
  <si>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</si>
  <si>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</si>
  <si>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</si>
  <si>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</si>
  <si>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</si>
  <si>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</si>
  <si>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</si>
  <si>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</si>
  <si>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</si>
  <si>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</si>
  <si>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</si>
  <si>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</si>
  <si>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</si>
  <si>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</si>
  <si>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</si>
  <si>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</si>
  <si>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</si>
  <si>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</si>
  <si>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</si>
  <si>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</si>
  <si>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</si>
  <si>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</si>
  <si>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</si>
  <si>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</si>
  <si>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</si>
  <si>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</si>
  <si>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</si>
  <si>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</si>
  <si>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</si>
  <si>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</si>
  <si>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</si>
  <si>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</si>
  <si>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</si>
  <si>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</si>
  <si>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</si>
  <si>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</si>
  <si>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</si>
  <si>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</si>
  <si>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</si>
  <si>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</si>
  <si>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</si>
  <si>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</si>
  <si>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</si>
  <si>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</si>
  <si>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</si>
  <si>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</si>
  <si>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</si>
  <si>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</si>
  <si>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</si>
  <si>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</si>
  <si>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</si>
  <si>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</si>
  <si>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</si>
  <si>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</si>
  <si>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</si>
  <si>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</si>
  <si>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</si>
  <si>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</si>
  <si>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</si>
  <si>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</si>
  <si>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</si>
  <si>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</si>
  <si>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</si>
  <si>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</si>
  <si>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</si>
  <si>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</si>
  <si>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</si>
  <si>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</si>
  <si>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</si>
  <si>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</si>
  <si>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</si>
  <si>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</si>
  <si>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</si>
  <si>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</si>
  <si>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</si>
  <si>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</si>
  <si>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</si>
  <si>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</si>
  <si>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</si>
  <si>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</si>
  <si>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</si>
  <si>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</si>
  <si>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</si>
  <si>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</si>
  <si>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</si>
  <si>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</si>
  <si>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</si>
  <si>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</si>
  <si>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</si>
  <si>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</si>
  <si>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</si>
  <si>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</si>
  <si>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</si>
  <si>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</si>
  <si>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</si>
  <si>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</si>
  <si>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</si>
  <si>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</si>
  <si>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</si>
  <si>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</si>
  <si>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</si>
  <si>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</si>
  <si>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</si>
  <si>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</si>
  <si>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</si>
  <si>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</si>
  <si>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</si>
  <si>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</si>
  <si>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</si>
  <si>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</si>
  <si>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</si>
  <si>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</si>
  <si>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</si>
  <si>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</si>
  <si>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</si>
  <si>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</si>
  <si>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</si>
  <si>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</si>
  <si>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</si>
  <si>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</si>
  <si>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</si>
  <si>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</si>
  <si>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</si>
  <si>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</si>
  <si>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</si>
  <si>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</si>
  <si>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</si>
  <si>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</si>
  <si>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</si>
  <si>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</si>
  <si>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</si>
  <si>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</si>
  <si>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</si>
  <si>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</si>
  <si>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</si>
  <si>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</si>
  <si>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</si>
  <si>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</si>
  <si>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</si>
  <si>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</si>
  <si>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</si>
  <si>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</si>
  <si>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</si>
  <si>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</si>
  <si>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</si>
  <si>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</si>
  <si>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</si>
  <si>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</si>
  <si>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</si>
  <si>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</si>
  <si>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</si>
  <si>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</si>
  <si>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</si>
  <si>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</si>
  <si>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</si>
  <si>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</si>
  <si>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</si>
  <si>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</si>
  <si>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</si>
  <si>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</si>
  <si>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</si>
  <si>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</si>
  <si>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</si>
  <si>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</si>
  <si>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</si>
  <si>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</si>
  <si>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</si>
  <si>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</si>
  <si>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</si>
  <si>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</si>
  <si>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</si>
  <si>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</si>
  <si>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</si>
  <si>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</si>
  <si>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</si>
  <si>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</si>
  <si>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</si>
  <si>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</si>
  <si>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</si>
  <si>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</si>
  <si>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</si>
  <si>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</si>
  <si>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</si>
  <si>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</si>
  <si>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</si>
  <si>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</si>
  <si>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</si>
  <si>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</si>
  <si>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</si>
  <si>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</si>
  <si>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</si>
  <si>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</si>
  <si>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</si>
  <si>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</si>
  <si>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</si>
  <si>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</si>
  <si>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</si>
  <si>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</si>
  <si>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</si>
  <si>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</si>
  <si>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</si>
  <si>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</si>
  <si>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</si>
  <si>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</si>
  <si>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</si>
  <si>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</si>
  <si>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</si>
  <si>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</si>
  <si>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</si>
  <si>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</si>
  <si>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</si>
  <si>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</si>
  <si>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</si>
  <si>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</si>
  <si>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</si>
  <si>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</si>
  <si>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</si>
  <si>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</si>
  <si>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</si>
  <si>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</si>
  <si>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</si>
  <si>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</si>
  <si>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</si>
  <si>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</si>
  <si>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</si>
  <si>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</si>
  <si>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</si>
  <si>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</si>
  <si>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</si>
  <si>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</si>
  <si>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</si>
  <si>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</si>
  <si>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</si>
  <si>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</si>
  <si>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</si>
  <si>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</si>
  <si>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</si>
  <si>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</si>
  <si>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</si>
  <si>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</si>
  <si>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</si>
  <si>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</si>
  <si>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</si>
  <si>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</si>
  <si>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</si>
  <si>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</si>
  <si>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</si>
  <si>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</si>
  <si>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</si>
  <si>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</si>
  <si>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</si>
  <si>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</si>
  <si>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</si>
  <si>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</si>
  <si>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</si>
  <si>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</si>
  <si>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</si>
  <si>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</si>
  <si>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</si>
  <si>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</si>
  <si>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</si>
  <si>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</si>
  <si>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</si>
  <si>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</si>
  <si>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</si>
  <si>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</si>
  <si>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</si>
  <si>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</si>
  <si>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</si>
  <si>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</si>
  <si>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</si>
  <si>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</si>
  <si>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</si>
  <si>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</si>
  <si>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</si>
  <si>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</si>
  <si>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</si>
  <si>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</si>
  <si>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</si>
  <si>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</si>
  <si>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</si>
  <si>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</si>
  <si>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</si>
  <si>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</si>
  <si>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</si>
  <si>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</si>
  <si>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</si>
  <si>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</si>
  <si>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</si>
  <si>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</si>
  <si>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</si>
  <si>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</si>
  <si>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</si>
  <si>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</si>
  <si>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</si>
  <si>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</si>
  <si>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</si>
  <si>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</si>
  <si>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</si>
  <si>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</si>
  <si>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</si>
  <si>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</si>
  <si>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</si>
  <si>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</si>
  <si>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</si>
  <si>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</si>
  <si>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</si>
  <si>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</si>
  <si>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</si>
  <si>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</si>
  <si>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</si>
  <si>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</si>
  <si>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</si>
  <si>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</si>
  <si>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</si>
  <si>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</si>
  <si>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</si>
  <si>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</si>
  <si>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</si>
  <si>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</si>
  <si>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</si>
  <si>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</si>
  <si>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</si>
  <si>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</si>
  <si>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</si>
  <si>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</si>
  <si>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</si>
  <si>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</si>
  <si>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</si>
  <si>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</si>
  <si>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</si>
  <si>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</si>
  <si>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</si>
  <si>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</si>
  <si>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</si>
  <si>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</si>
  <si>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</si>
  <si>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</si>
  <si>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</si>
  <si>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</si>
  <si>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</si>
  <si>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</si>
  <si>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</si>
  <si>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</si>
  <si>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</si>
  <si>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</si>
  <si>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</si>
  <si>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</si>
  <si>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</si>
  <si>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</si>
  <si>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</si>
  <si>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</si>
  <si>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</si>
  <si>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</si>
  <si>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</si>
  <si>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</si>
  <si>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</si>
  <si>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</si>
  <si>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</si>
  <si>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</si>
  <si>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</si>
  <si>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</si>
  <si>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</si>
  <si>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</si>
  <si>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</si>
  <si>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</si>
  <si>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</si>
  <si>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</si>
  <si>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</si>
  <si>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</si>
  <si>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</si>
  <si>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</si>
  <si>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</si>
  <si>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</si>
  <si>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</si>
  <si>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</si>
  <si>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</si>
  <si>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</si>
  <si>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</si>
  <si>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</si>
  <si>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</si>
  <si>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</si>
  <si>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</si>
  <si>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</si>
  <si>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</si>
  <si>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</si>
  <si>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</si>
  <si>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</si>
  <si>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</si>
  <si>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</si>
  <si>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</si>
  <si>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</si>
  <si>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</si>
  <si>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</si>
  <si>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</si>
  <si>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</si>
  <si>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</si>
  <si>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</si>
  <si>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</si>
  <si>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</si>
  <si>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</si>
  <si>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</si>
  <si>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</si>
  <si>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</si>
  <si>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</si>
  <si>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</si>
  <si>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</si>
  <si>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</si>
  <si>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</si>
  <si>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</si>
  <si>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</si>
  <si>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</si>
  <si>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</si>
  <si>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</si>
  <si>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</si>
  <si>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</si>
  <si>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</si>
  <si>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</si>
  <si>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</si>
  <si>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</si>
  <si>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</si>
  <si>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</si>
  <si>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</si>
  <si>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</si>
  <si>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</si>
  <si>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</si>
  <si>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</si>
  <si>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</si>
  <si>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</si>
  <si>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</si>
  <si>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</si>
  <si>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</si>
  <si>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</si>
  <si>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</si>
  <si>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</si>
  <si>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</si>
  <si>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</si>
  <si>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</si>
  <si>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</si>
  <si>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</si>
  <si>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</si>
  <si>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</si>
  <si>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</si>
  <si>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</si>
  <si>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</si>
  <si>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</si>
  <si>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</si>
  <si>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</si>
  <si>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</si>
  <si>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</si>
  <si>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</si>
  <si>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</si>
  <si>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</si>
  <si>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</si>
  <si>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</si>
  <si>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</si>
  <si>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</si>
  <si>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</si>
  <si>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</si>
  <si>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</si>
  <si>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</si>
  <si>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</si>
  <si>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</si>
  <si>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</si>
  <si>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</si>
  <si>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</si>
  <si>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</si>
  <si>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</si>
  <si>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</si>
  <si>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</si>
  <si>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</si>
  <si>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</si>
  <si>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</si>
  <si>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</si>
  <si>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</si>
  <si>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</si>
  <si>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</si>
  <si>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</si>
  <si>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</si>
  <si>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</si>
  <si>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</si>
  <si>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</si>
  <si>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</si>
  <si>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</si>
  <si>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</si>
  <si>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</si>
  <si>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</si>
  <si>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</si>
  <si>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</si>
  <si>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</si>
  <si>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</si>
  <si>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</si>
  <si>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</si>
  <si>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</si>
  <si>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</si>
  <si>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</si>
  <si>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</si>
  <si>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</si>
  <si>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</si>
  <si>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</si>
  <si>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</si>
  <si>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</si>
  <si>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</si>
  <si>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</si>
  <si>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</si>
  <si>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</si>
  <si>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</si>
  <si>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</si>
  <si>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</si>
  <si>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</si>
  <si>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</si>
  <si>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</si>
  <si>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</si>
  <si>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</si>
  <si>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</si>
  <si>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</si>
  <si>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</si>
  <si>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</si>
  <si>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</si>
  <si>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</si>
  <si>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</si>
  <si>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</si>
  <si>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</si>
  <si>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</si>
  <si>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</si>
  <si>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</si>
  <si>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</si>
  <si>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</si>
  <si>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</si>
  <si>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</si>
  <si>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</si>
  <si>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</si>
  <si>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</si>
  <si>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</si>
  <si>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</si>
  <si>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</si>
  <si>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</si>
  <si>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</si>
  <si>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</si>
  <si>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</si>
  <si>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</si>
  <si>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</si>
  <si>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</si>
  <si>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</si>
  <si>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</si>
  <si>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</si>
  <si>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</si>
  <si>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</si>
  <si>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</si>
  <si>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</si>
  <si>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</si>
  <si>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</si>
  <si>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</si>
  <si>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</si>
  <si>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</si>
  <si>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</si>
  <si>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</si>
  <si>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</si>
  <si>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</si>
  <si>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</si>
  <si>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</si>
  <si>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</si>
  <si>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</si>
  <si>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</si>
  <si>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</si>
  <si>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</si>
  <si>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</si>
  <si>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</si>
  <si>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</si>
  <si>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</si>
  <si>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</si>
  <si>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</si>
  <si>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</si>
  <si>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</si>
  <si>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</si>
  <si>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</si>
  <si>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</si>
  <si>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</si>
  <si>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</si>
  <si>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</si>
  <si>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</si>
  <si>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</si>
  <si>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</si>
  <si>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</si>
  <si>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</si>
  <si>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</si>
  <si>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</si>
  <si>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</si>
  <si>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</si>
  <si>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</si>
  <si>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</si>
  <si>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</si>
  <si>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</si>
  <si>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</si>
  <si>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</si>
  <si>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</si>
  <si>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</si>
  <si>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</si>
  <si>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</si>
  <si>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</si>
  <si>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</si>
  <si>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</si>
  <si>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</si>
  <si>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</si>
  <si>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</si>
  <si>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</si>
  <si>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</si>
  <si>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</si>
  <si>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</si>
  <si>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</si>
  <si>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</si>
  <si>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</si>
  <si>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</si>
  <si>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</si>
  <si>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</si>
  <si>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</si>
  <si>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</si>
  <si>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</si>
  <si>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</si>
  <si>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</si>
  <si>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</si>
  <si>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</si>
  <si>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</si>
  <si>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</si>
  <si>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</si>
  <si>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</si>
  <si>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</si>
  <si>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</si>
  <si>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</si>
  <si>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</si>
  <si>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</si>
  <si>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</si>
  <si>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</si>
  <si>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</si>
  <si>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</si>
  <si>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</si>
  <si>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</si>
  <si>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</si>
  <si>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</si>
  <si>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</si>
  <si>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</si>
  <si>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</si>
  <si>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</si>
  <si>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</si>
  <si>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</si>
  <si>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</si>
  <si>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</si>
  <si>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</si>
  <si>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</si>
  <si>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</si>
  <si>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</si>
  <si>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</si>
  <si>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</si>
  <si>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</si>
  <si>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</si>
  <si>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</si>
  <si>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</si>
  <si>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</si>
  <si>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</si>
  <si>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</si>
  <si>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</si>
  <si>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</si>
  <si>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</si>
  <si>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</si>
  <si>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</si>
  <si>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</si>
  <si>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</si>
  <si>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</si>
  <si>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</si>
  <si>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</si>
  <si>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</si>
  <si>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</si>
  <si>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</si>
  <si>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</si>
  <si>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</si>
  <si>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</si>
  <si>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</si>
  <si>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</si>
  <si>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</si>
  <si>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</si>
  <si>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</si>
  <si>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</si>
  <si>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</si>
  <si>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</si>
  <si>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</si>
  <si>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</si>
  <si>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</si>
  <si>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</si>
  <si>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</si>
  <si>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</si>
  <si>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</si>
  <si>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</si>
  <si>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</si>
  <si>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</si>
  <si>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</si>
  <si>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</si>
  <si>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</si>
  <si>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</si>
  <si>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</si>
  <si>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</si>
  <si>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</si>
  <si>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</si>
  <si>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</si>
  <si>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</si>
  <si>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</si>
  <si>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</si>
  <si>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</si>
  <si>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</si>
  <si>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</si>
  <si>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</si>
  <si>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</si>
  <si>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</si>
  <si>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</si>
  <si>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</si>
  <si>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</si>
  <si>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</si>
  <si>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</si>
  <si>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</si>
  <si>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</si>
  <si>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</si>
  <si>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</si>
  <si>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</si>
  <si>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</si>
  <si>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</si>
  <si>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</si>
  <si>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</si>
  <si>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</si>
  <si>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</si>
  <si>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</si>
  <si>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</si>
  <si>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</si>
  <si>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</si>
  <si>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</si>
  <si>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</si>
  <si>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</si>
  <si>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</si>
  <si>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</si>
  <si>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</si>
  <si>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</si>
  <si>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</si>
  <si>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</si>
  <si>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</si>
  <si>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</si>
  <si>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</si>
  <si>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</si>
  <si>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</si>
  <si>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</si>
  <si>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</si>
  <si>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</si>
  <si>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</si>
  <si>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</si>
  <si>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</si>
  <si>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</si>
  <si>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</si>
  <si>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</si>
  <si>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</si>
  <si>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</si>
  <si>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</si>
  <si>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</si>
  <si>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</si>
  <si>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</si>
  <si>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</si>
  <si>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</si>
  <si>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</si>
  <si>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</si>
  <si>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</si>
  <si>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</si>
  <si>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</si>
  <si>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</si>
  <si>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</si>
  <si>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</si>
  <si>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</si>
  <si>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</si>
  <si>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</si>
  <si>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</si>
  <si>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</si>
  <si>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</si>
  <si>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</si>
  <si>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</si>
  <si>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</si>
  <si>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</si>
  <si>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</si>
  <si>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</si>
  <si>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</si>
  <si>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</si>
  <si>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</si>
  <si>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</si>
  <si>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</si>
  <si>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</si>
  <si>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</si>
  <si>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</si>
  <si>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</si>
  <si>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</si>
  <si>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</si>
  <si>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</si>
  <si>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</si>
  <si>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</si>
  <si>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</si>
  <si>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</si>
  <si>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</si>
  <si>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</si>
  <si>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</si>
  <si>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</si>
  <si>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</si>
  <si>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</si>
  <si>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</si>
  <si>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</si>
  <si>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</si>
  <si>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</si>
  <si>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</si>
  <si>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</si>
  <si>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</si>
  <si>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</si>
  <si>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</si>
  <si>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</si>
  <si>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</si>
  <si>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</si>
  <si>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</si>
  <si>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</si>
  <si>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</si>
  <si>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</si>
  <si>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</si>
  <si>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</si>
  <si>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</si>
  <si>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</si>
  <si>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</si>
  <si>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</si>
  <si>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</si>
  <si>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</si>
  <si>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</si>
  <si>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</si>
  <si>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</si>
  <si>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</si>
  <si>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</si>
  <si>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</si>
  <si>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</si>
  <si>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</si>
  <si>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</si>
  <si>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</si>
  <si>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</si>
  <si>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</si>
  <si>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</si>
  <si>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</si>
  <si>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</si>
  <si>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</si>
  <si>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</si>
  <si>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</si>
  <si>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</si>
  <si>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</si>
  <si>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</si>
  <si>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</si>
  <si>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</si>
  <si>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</si>
  <si>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</si>
  <si>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</si>
  <si>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</si>
  <si>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</si>
  <si>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</si>
  <si>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</si>
  <si>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</si>
  <si>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</si>
  <si>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</si>
  <si>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</si>
  <si>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</si>
  <si>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</si>
  <si>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</si>
  <si>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</si>
  <si>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</si>
  <si>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</si>
  <si>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</si>
  <si>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</si>
  <si>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</si>
  <si>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</si>
  <si>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</si>
  <si>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</si>
  <si>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</si>
  <si>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</si>
  <si>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</si>
  <si>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</si>
  <si>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</si>
  <si>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</si>
  <si>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</si>
  <si>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</si>
  <si>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</si>
  <si>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</si>
  <si>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</si>
  <si>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</si>
  <si>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</si>
  <si>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</si>
  <si>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</si>
  <si>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</si>
  <si>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</si>
  <si>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</si>
  <si>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</si>
  <si>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</si>
  <si>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</si>
  <si>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</si>
  <si>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</si>
  <si>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</si>
  <si>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</si>
  <si>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</si>
  <si>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</si>
  <si>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</si>
  <si>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</si>
  <si>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</si>
  <si>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</si>
  <si>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</si>
  <si>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</si>
  <si>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</si>
  <si>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</si>
  <si>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</si>
  <si>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</si>
  <si>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</si>
  <si>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</si>
  <si>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</si>
  <si>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</si>
  <si>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</si>
  <si>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</si>
  <si>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</si>
  <si>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</si>
  <si>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</si>
  <si>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</si>
  <si>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</si>
  <si>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</si>
  <si>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</si>
  <si>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</si>
  <si>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</si>
  <si>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</si>
  <si>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</si>
  <si>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</si>
  <si>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</si>
  <si>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</si>
  <si>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</si>
  <si>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</si>
  <si>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</si>
  <si>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</si>
  <si>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</si>
  <si>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</si>
  <si>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</si>
  <si>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</si>
  <si>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</si>
  <si>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</si>
  <si>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</si>
  <si>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</si>
  <si>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</si>
  <si>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</si>
  <si>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</si>
  <si>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</si>
  <si>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</si>
  <si>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</si>
  <si>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</si>
  <si>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</si>
  <si>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</si>
  <si>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</si>
  <si>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</si>
  <si>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</si>
  <si>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</si>
  <si>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</si>
  <si>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</si>
  <si>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</si>
  <si>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</si>
  <si>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</si>
  <si>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</si>
  <si>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</si>
  <si>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</si>
  <si>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</si>
  <si>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</si>
  <si>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</si>
  <si>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</si>
  <si>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</si>
  <si>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</si>
  <si>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</si>
  <si>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</si>
  <si>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</si>
  <si>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</si>
  <si>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</si>
  <si>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</si>
  <si>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</si>
  <si>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</si>
  <si>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</si>
  <si>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</si>
  <si>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</si>
  <si>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</si>
  <si>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</si>
  <si>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</si>
  <si>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</si>
  <si>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</si>
  <si>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</si>
  <si>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</si>
  <si>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</si>
  <si>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</si>
  <si>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</si>
  <si>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</si>
  <si>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</si>
  <si>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</si>
  <si>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</si>
  <si>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</si>
  <si>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</si>
  <si>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</si>
  <si>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</si>
  <si>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</si>
  <si>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</si>
  <si>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</si>
  <si>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</si>
  <si>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</si>
  <si>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</si>
  <si>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</si>
  <si>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</si>
  <si>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</si>
  <si>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</si>
  <si>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</si>
  <si>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</si>
  <si>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</si>
  <si>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</si>
  <si>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</si>
  <si>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</si>
  <si>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</si>
  <si>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</si>
  <si>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</si>
  <si>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</si>
  <si>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</si>
  <si>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</si>
  <si>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</si>
  <si>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</si>
  <si>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</si>
  <si>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</si>
  <si>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</si>
  <si>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</si>
  <si>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</si>
  <si>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</si>
  <si>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</si>
  <si>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</si>
  <si>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</si>
  <si>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</si>
  <si>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</si>
  <si>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</si>
  <si>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</si>
  <si>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</si>
  <si>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</si>
  <si>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</si>
  <si>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</si>
  <si>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</si>
  <si>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</si>
  <si>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</si>
  <si>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</si>
  <si>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</si>
  <si>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</si>
  <si>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</si>
  <si>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</si>
  <si>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</si>
  <si>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</si>
  <si>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</si>
  <si>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</si>
  <si>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</si>
  <si>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</si>
  <si>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</si>
  <si>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</si>
  <si>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</si>
  <si>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</si>
  <si>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</si>
  <si>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</si>
  <si>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</si>
  <si>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</si>
  <si>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</si>
  <si>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</si>
  <si>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</si>
  <si>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</si>
  <si>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</si>
  <si>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</si>
  <si>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</si>
  <si>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</si>
  <si>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</si>
  <si>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</si>
  <si>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</si>
  <si>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</si>
  <si>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</si>
  <si>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</si>
  <si>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</si>
  <si>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</si>
  <si>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</si>
  <si>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</si>
  <si>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</si>
  <si>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</si>
  <si>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</si>
  <si>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</si>
  <si>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</si>
  <si>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</si>
  <si>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</si>
  <si>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</si>
  <si>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</si>
  <si>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</si>
  <si>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</si>
  <si>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</si>
  <si>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</si>
  <si>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</si>
  <si>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</si>
  <si>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</si>
  <si>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</si>
  <si>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</si>
  <si>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</si>
  <si>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</si>
  <si>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</si>
  <si>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</si>
  <si>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</si>
  <si>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</si>
  <si>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</si>
  <si>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</si>
  <si>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</si>
  <si>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</si>
  <si>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</si>
  <si>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</si>
  <si>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</si>
  <si>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</si>
  <si>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</si>
  <si>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</si>
  <si>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</si>
  <si>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</si>
  <si>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</si>
  <si>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</si>
  <si>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</si>
  <si>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</si>
  <si>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</si>
  <si>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</si>
  <si>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</si>
  <si>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</si>
  <si>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</si>
  <si>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</si>
  <si>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</si>
  <si>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</si>
  <si>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</si>
  <si>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</si>
  <si>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</si>
  <si>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</si>
  <si>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</si>
  <si>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</si>
  <si>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</si>
  <si>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</si>
  <si>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</si>
  <si>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</si>
  <si>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</si>
  <si>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</si>
  <si>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</si>
  <si>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</si>
  <si>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</si>
  <si>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</si>
  <si>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</si>
  <si>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</si>
  <si>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</si>
  <si>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</si>
  <si>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</si>
  <si>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</si>
  <si>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</si>
  <si>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</si>
  <si>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</si>
  <si>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</si>
  <si>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</si>
  <si>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</si>
  <si>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</si>
  <si>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</si>
  <si>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</si>
  <si>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</si>
  <si>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</si>
  <si>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</si>
  <si>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</si>
  <si>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</si>
  <si>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</si>
  <si>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</si>
  <si>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</si>
  <si>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</si>
  <si>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</si>
  <si>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</si>
  <si>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</si>
  <si>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</si>
  <si>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</si>
  <si>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</si>
  <si>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</si>
  <si>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</si>
  <si>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</si>
  <si>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</si>
  <si>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</si>
  <si>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</si>
  <si>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</si>
  <si>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</si>
  <si>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</si>
  <si>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</si>
  <si>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</si>
  <si>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</si>
  <si>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</si>
  <si>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</si>
  <si>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</si>
  <si>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</si>
  <si>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</si>
  <si>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</si>
  <si>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</si>
  <si>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</si>
  <si>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</si>
  <si>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</si>
  <si>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</si>
  <si>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</si>
  <si>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</si>
  <si>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</si>
  <si>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</si>
  <si>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</si>
  <si>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</si>
  <si>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</si>
  <si>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</si>
  <si>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</si>
  <si>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</si>
  <si>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</si>
  <si>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</si>
  <si>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</si>
  <si>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</si>
  <si>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</si>
  <si>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</si>
  <si>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</si>
  <si>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</si>
  <si>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</si>
  <si>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</si>
  <si>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</si>
  <si>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</si>
  <si>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</si>
  <si>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</si>
  <si>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</si>
  <si>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</si>
  <si>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</si>
  <si>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</si>
  <si>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</si>
  <si>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</si>
  <si>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</si>
  <si>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</si>
  <si>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</si>
  <si>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</si>
  <si>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</si>
  <si>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</si>
  <si>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</si>
  <si>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</si>
  <si>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</si>
  <si>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</si>
  <si>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</si>
  <si>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</si>
  <si>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</si>
  <si>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</si>
  <si>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</si>
  <si>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</si>
  <si>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</si>
  <si>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</si>
  <si>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</si>
  <si>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</si>
  <si>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</si>
  <si>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</si>
  <si>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</si>
  <si>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</si>
  <si>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</si>
  <si>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</si>
  <si>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</si>
  <si>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</si>
  <si>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</si>
  <si>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</si>
  <si>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</si>
  <si>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</si>
  <si>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</si>
  <si>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</si>
  <si>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</si>
  <si>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</si>
  <si>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</si>
  <si>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</si>
  <si>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</si>
  <si>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</si>
  <si>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</si>
  <si>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</si>
  <si>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</si>
  <si>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</si>
  <si>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</si>
  <si>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</si>
  <si>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</si>
  <si>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</si>
  <si>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</si>
  <si>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</si>
  <si>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</si>
  <si>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</si>
  <si>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</si>
  <si>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</si>
  <si>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</si>
  <si>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</si>
  <si>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</si>
  <si>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</si>
  <si>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</si>
  <si>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</si>
  <si>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</si>
  <si>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</si>
  <si>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</si>
  <si>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</si>
  <si>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</si>
  <si>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</si>
  <si>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</si>
  <si>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</si>
  <si>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</si>
  <si>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</si>
  <si>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</si>
  <si>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</si>
  <si>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</si>
  <si>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</si>
  <si>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</si>
  <si>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</si>
  <si>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</si>
  <si>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</si>
  <si>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</si>
  <si>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</si>
  <si>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</si>
  <si>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</si>
  <si>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</si>
  <si>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</si>
  <si>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</si>
  <si>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</si>
  <si>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</si>
  <si>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</si>
  <si>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</si>
  <si>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</si>
  <si>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</si>
  <si>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</si>
  <si>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</si>
  <si>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</si>
  <si>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</si>
  <si>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</si>
  <si>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</si>
  <si>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</si>
  <si>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</si>
  <si>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</si>
  <si>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</si>
  <si>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</si>
  <si>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</si>
  <si>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</si>
  <si>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</si>
  <si>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</si>
  <si>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</si>
  <si>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</si>
  <si>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</si>
  <si>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</si>
  <si>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</si>
  <si>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</si>
  <si>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</si>
  <si>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</si>
  <si>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</si>
  <si>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</si>
  <si>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</si>
  <si>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</si>
  <si>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</si>
  <si>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</si>
  <si>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</si>
  <si>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</si>
  <si>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</si>
  <si>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</si>
  <si>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</si>
  <si>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</si>
  <si>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</si>
  <si>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</si>
  <si>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</si>
  <si>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</si>
  <si>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</si>
  <si>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</si>
  <si>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</si>
  <si>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</si>
  <si>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</si>
  <si>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</si>
  <si>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</si>
  <si>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</si>
  <si>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</si>
  <si>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</si>
  <si>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</si>
  <si>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</si>
  <si>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</si>
  <si>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</si>
  <si>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</si>
  <si>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</si>
  <si>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</si>
  <si>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</si>
  <si>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</si>
  <si>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</si>
  <si>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</si>
  <si>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</si>
  <si>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</si>
  <si>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</si>
  <si>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</si>
  <si>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</si>
  <si>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</si>
  <si>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</si>
  <si>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</si>
  <si>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</si>
  <si>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</si>
  <si>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</si>
  <si>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</si>
  <si>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</si>
  <si>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</si>
  <si>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</si>
  <si>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</si>
  <si>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</si>
  <si>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</si>
  <si>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</si>
  <si>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</si>
  <si>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</si>
  <si>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</si>
  <si>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</si>
  <si>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</si>
  <si>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</si>
  <si>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</si>
  <si>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</si>
  <si>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</si>
  <si>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</si>
  <si>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</si>
  <si>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</si>
  <si>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</si>
  <si>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</si>
  <si>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</si>
  <si>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</si>
  <si>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</si>
  <si>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</si>
  <si>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</si>
  <si>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</si>
  <si>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</si>
  <si>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</si>
  <si>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</si>
  <si>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</si>
  <si>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</si>
  <si>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</si>
  <si>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</si>
  <si>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</si>
  <si>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</si>
  <si>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</si>
  <si>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</si>
  <si>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</si>
  <si>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</si>
  <si>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</si>
  <si>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</si>
  <si>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</si>
  <si>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</si>
  <si>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</si>
  <si>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</si>
  <si>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</si>
  <si>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</si>
  <si>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</si>
  <si>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</si>
  <si>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</si>
  <si>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</si>
  <si>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</si>
  <si>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</si>
  <si>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</si>
  <si>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</si>
  <si>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</si>
  <si>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</si>
  <si>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</si>
  <si>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</si>
  <si>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</si>
  <si>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</si>
  <si>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</si>
  <si>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</si>
  <si>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</si>
  <si>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</si>
  <si>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</si>
  <si>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</si>
  <si>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</si>
  <si>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</si>
  <si>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</si>
  <si>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</si>
  <si>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</si>
  <si>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</si>
  <si>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</si>
  <si>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</si>
  <si>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</si>
  <si>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</si>
  <si>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</si>
  <si>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</si>
  <si>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</si>
  <si>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</si>
  <si>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</si>
  <si>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</si>
  <si>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</si>
  <si>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</si>
  <si>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</si>
  <si>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</si>
  <si>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</si>
  <si>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</si>
  <si>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</si>
  <si>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</si>
  <si>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</si>
  <si>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</si>
  <si>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</si>
  <si>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</si>
  <si>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</si>
  <si>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</si>
  <si>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</si>
  <si>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</si>
  <si>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</si>
  <si>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</si>
  <si>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</si>
  <si>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</si>
  <si>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</si>
  <si>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</si>
  <si>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</si>
  <si>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</si>
  <si>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</si>
  <si>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</si>
  <si>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</si>
  <si>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</si>
  <si>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</si>
  <si>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</si>
  <si>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</si>
  <si>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</si>
  <si>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</si>
  <si>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</si>
  <si>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</si>
  <si>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</si>
  <si>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</si>
  <si>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</si>
  <si>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</si>
  <si>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</si>
  <si>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</si>
  <si>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</si>
  <si>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</si>
  <si>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</si>
  <si>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</si>
  <si>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</si>
  <si>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</si>
  <si>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</si>
  <si>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</si>
  <si>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</si>
  <si>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</si>
  <si>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</si>
  <si>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</si>
  <si>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</si>
  <si>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</si>
  <si>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</si>
  <si>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</si>
  <si>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</si>
  <si>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</si>
  <si>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</si>
  <si>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</si>
  <si>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</si>
  <si>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</si>
  <si>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</si>
  <si>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</si>
  <si>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</si>
  <si>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</si>
  <si>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</si>
  <si>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</si>
  <si>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</si>
  <si>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</si>
  <si>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</si>
  <si>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</si>
  <si>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</si>
  <si>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</si>
  <si>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</si>
  <si>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</si>
  <si>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</si>
  <si>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</si>
  <si>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</si>
  <si>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</si>
  <si>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</si>
  <si>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</si>
  <si>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</si>
  <si>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</si>
  <si>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</si>
  <si>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</si>
  <si>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</si>
  <si>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</si>
  <si>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</si>
  <si>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</si>
  <si>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</si>
  <si>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</si>
  <si>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</si>
  <si>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</si>
  <si>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</si>
  <si>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</si>
  <si>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</si>
  <si>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</si>
  <si>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</si>
  <si>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</si>
  <si>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</si>
  <si>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</si>
  <si>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</si>
  <si>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</si>
  <si>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</si>
  <si>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</si>
  <si>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</si>
  <si>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</si>
  <si>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</si>
  <si>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</si>
  <si>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</si>
  <si>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</si>
  <si>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</si>
  <si>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</si>
  <si>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</si>
  <si>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</si>
  <si>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</si>
  <si>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</si>
  <si>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</si>
  <si>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</si>
  <si>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</si>
  <si>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</si>
  <si>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</si>
  <si>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</si>
  <si>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</si>
  <si>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</si>
  <si>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</si>
  <si>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</si>
  <si>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</si>
  <si>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</si>
  <si>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</si>
  <si>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</si>
  <si>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</si>
  <si>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</si>
  <si>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</si>
  <si>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</si>
  <si>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</si>
  <si>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</si>
  <si>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</si>
  <si>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</si>
  <si>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</si>
  <si>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</si>
  <si>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</si>
  <si>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</si>
  <si>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</si>
  <si>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</si>
  <si>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</si>
  <si>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</si>
  <si>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</si>
  <si>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</si>
  <si>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</si>
  <si>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</si>
  <si>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</si>
  <si>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</si>
  <si>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</si>
  <si>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</si>
  <si>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</si>
  <si>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</si>
  <si>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</si>
  <si>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</si>
  <si>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</si>
  <si>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</si>
  <si>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</si>
  <si>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</si>
  <si>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</si>
  <si>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</si>
  <si>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</si>
  <si>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</si>
  <si>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</si>
  <si>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</si>
  <si>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</si>
  <si>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</si>
  <si>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</si>
  <si>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</si>
  <si>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</si>
  <si>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</si>
  <si>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</si>
  <si>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</si>
  <si>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</si>
  <si>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</si>
  <si>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</si>
  <si>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</si>
  <si>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</si>
  <si>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</si>
  <si>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</si>
  <si>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</si>
  <si>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</si>
  <si>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</si>
  <si>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</si>
  <si>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</si>
  <si>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</si>
  <si>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</si>
  <si>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</si>
  <si>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</si>
  <si>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</si>
  <si>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</si>
  <si>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</si>
  <si>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</si>
  <si>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</si>
  <si>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</si>
  <si>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</si>
  <si>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</si>
  <si>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</si>
  <si>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</si>
  <si>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</si>
  <si>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</si>
  <si>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</si>
  <si>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</si>
  <si>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</si>
  <si>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</si>
  <si>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</si>
  <si>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</si>
  <si>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</si>
  <si>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</si>
  <si>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</si>
  <si>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</si>
  <si>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</si>
  <si>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</si>
  <si>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</si>
  <si>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</si>
  <si>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</si>
  <si>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</si>
  <si>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</si>
  <si>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</si>
  <si>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</si>
  <si>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</si>
  <si>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</si>
  <si>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</si>
  <si>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</si>
  <si>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</si>
  <si>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</si>
  <si>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</si>
  <si>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</si>
  <si>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</si>
  <si>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</si>
  <si>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</si>
  <si>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</si>
  <si>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</si>
  <si>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</si>
  <si>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</si>
  <si>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</si>
  <si>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</si>
  <si>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</si>
  <si>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</si>
  <si>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</si>
  <si>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</si>
  <si>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</si>
  <si>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</si>
  <si>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</si>
  <si>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</si>
  <si>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</si>
  <si>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</si>
  <si>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</si>
  <si>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</si>
  <si>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</si>
  <si>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</si>
  <si>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</si>
  <si>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</si>
  <si>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</si>
  <si>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</si>
  <si>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</si>
  <si>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</si>
  <si>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</si>
  <si>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</si>
  <si>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</si>
  <si>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</si>
  <si>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</si>
  <si>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</si>
  <si>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</si>
  <si>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</si>
  <si>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</si>
  <si>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</si>
  <si>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</si>
  <si>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</si>
  <si>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</si>
  <si>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</si>
  <si>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</si>
  <si>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</si>
  <si>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</si>
  <si>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</si>
  <si>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</si>
  <si>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</si>
  <si>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</si>
  <si>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</si>
  <si>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</si>
  <si>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</si>
  <si>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</si>
  <si>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</si>
  <si>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</si>
  <si>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</si>
  <si>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</si>
  <si>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</si>
  <si>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</si>
  <si>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</si>
  <si>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</si>
  <si>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</si>
  <si>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</si>
  <si>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</si>
  <si>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</si>
  <si>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</si>
  <si>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</si>
  <si>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</si>
  <si>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</si>
  <si>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</si>
  <si>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</si>
  <si>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</si>
  <si>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</si>
  <si>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</si>
  <si>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</si>
  <si>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</si>
  <si>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</si>
  <si>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</si>
  <si>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</si>
  <si>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</si>
  <si>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</si>
  <si>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</si>
  <si>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</si>
  <si>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</si>
  <si>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</si>
  <si>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</si>
  <si>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</si>
  <si>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</si>
  <si>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</si>
  <si>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</si>
  <si>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</si>
  <si>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</si>
  <si>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</si>
  <si>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</si>
  <si>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</si>
  <si>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</si>
  <si>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</si>
  <si>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</si>
  <si>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</si>
  <si>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</si>
  <si>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</si>
  <si>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</si>
  <si>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</si>
  <si>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</si>
  <si>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</si>
  <si>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</si>
  <si>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</si>
  <si>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</si>
  <si>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</si>
  <si>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</si>
  <si>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</si>
  <si>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</si>
  <si>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</si>
  <si>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</si>
  <si>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</si>
  <si>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</si>
  <si>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</si>
  <si>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</si>
  <si>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</si>
  <si>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</si>
  <si>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</si>
  <si>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</si>
  <si>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</si>
  <si>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</si>
  <si>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</si>
  <si>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</si>
  <si>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</si>
  <si>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</si>
  <si>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</si>
  <si>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</si>
  <si>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</si>
  <si>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</si>
  <si>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</si>
  <si>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</si>
  <si>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</si>
  <si>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</si>
  <si>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</si>
  <si>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</si>
  <si>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</si>
  <si>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</si>
  <si>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</si>
  <si>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</si>
  <si>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</si>
  <si>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</si>
  <si>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</si>
  <si>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</si>
  <si>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</si>
  <si>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</si>
  <si>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</si>
  <si>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</si>
  <si>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</si>
  <si>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</si>
  <si>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</si>
  <si>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</si>
  <si>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</si>
  <si>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</si>
  <si>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</si>
  <si>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</si>
  <si>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</si>
  <si>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</si>
  <si>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</si>
  <si>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</si>
  <si>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</si>
  <si>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</si>
  <si>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</si>
  <si>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</si>
  <si>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</si>
  <si>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</si>
  <si>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</si>
  <si>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</si>
  <si>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</si>
  <si>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</si>
  <si>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</si>
  <si>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</si>
  <si>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</si>
  <si>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</si>
  <si>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</si>
  <si>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</si>
  <si>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</si>
  <si>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</si>
  <si>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</si>
  <si>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</si>
  <si>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</si>
  <si>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</si>
  <si>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</si>
  <si>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</si>
  <si>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</si>
  <si>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</si>
  <si>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</si>
  <si>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</si>
  <si>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</si>
  <si>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</si>
  <si>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</si>
  <si>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</si>
  <si>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</si>
  <si>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</si>
  <si>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</si>
  <si>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</si>
  <si>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</si>
  <si>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</si>
  <si>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</si>
  <si>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</si>
  <si>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</si>
  <si>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</si>
  <si>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</si>
  <si>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</si>
  <si>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</si>
  <si>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</si>
  <si>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</si>
  <si>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</si>
  <si>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</si>
  <si>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</si>
  <si>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</si>
  <si>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</si>
  <si>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</si>
  <si>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</si>
  <si>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</si>
  <si>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</si>
  <si>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</si>
  <si>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</si>
  <si>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</si>
  <si>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</si>
  <si>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</si>
  <si>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</si>
  <si>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</si>
  <si>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</si>
  <si>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</si>
  <si>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</si>
  <si>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</si>
  <si>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</si>
  <si>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</si>
  <si>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</si>
  <si>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</si>
  <si>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</si>
  <si>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</si>
  <si>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</si>
  <si>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</si>
  <si>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</si>
  <si>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</si>
  <si>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</si>
  <si>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</si>
  <si>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</si>
  <si>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</si>
  <si>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</si>
  <si>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</si>
  <si>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</si>
  <si>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</si>
  <si>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</si>
  <si>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</si>
  <si>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</si>
  <si>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</si>
  <si>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</si>
  <si>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</si>
  <si>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</si>
  <si>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</si>
  <si>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</si>
  <si>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</si>
  <si>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</si>
  <si>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</si>
  <si>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</si>
  <si>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</si>
  <si>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</si>
  <si>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</si>
  <si>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</si>
  <si>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</si>
  <si>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</si>
  <si>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</si>
  <si>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</si>
  <si>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</si>
  <si>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</si>
  <si>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</si>
  <si>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</si>
  <si>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</si>
  <si>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</si>
  <si>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</si>
  <si>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</si>
  <si>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</si>
  <si>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</si>
  <si>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</si>
  <si>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</si>
  <si>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</si>
  <si>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</si>
  <si>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</si>
  <si>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</si>
  <si>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</si>
  <si>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</si>
  <si>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</si>
  <si>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</si>
  <si>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</si>
  <si>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</si>
  <si>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</si>
  <si>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</si>
  <si>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</si>
  <si>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</si>
  <si>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</si>
  <si>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</si>
  <si>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</si>
  <si>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</si>
  <si>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</si>
  <si>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</si>
  <si>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</si>
  <si>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</si>
  <si>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</si>
  <si>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</si>
  <si>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</si>
  <si>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</si>
  <si>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</si>
  <si>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</si>
  <si>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</si>
  <si>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</si>
  <si>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</si>
  <si>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</si>
  <si>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</si>
  <si>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</si>
  <si>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</si>
  <si>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</si>
  <si>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</si>
  <si>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</si>
  <si>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</si>
  <si>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</si>
  <si>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</si>
  <si>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</si>
  <si>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</si>
  <si>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</si>
  <si>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</si>
  <si>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</si>
  <si>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</si>
  <si>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</si>
  <si>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</si>
  <si>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</si>
  <si>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</si>
  <si>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</si>
  <si>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</si>
  <si>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</si>
  <si>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</si>
  <si>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</si>
  <si>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</si>
  <si>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</si>
  <si>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</si>
  <si>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</si>
  <si>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</si>
  <si>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</si>
  <si>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</si>
  <si>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</si>
  <si>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</si>
  <si>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</si>
  <si>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</si>
  <si>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</si>
  <si>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</si>
  <si>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</si>
  <si>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</si>
  <si>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</si>
  <si>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</si>
  <si>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</si>
  <si>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</si>
  <si>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</si>
  <si>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</si>
  <si>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</si>
  <si>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</si>
  <si>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</si>
  <si>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</si>
  <si>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</si>
  <si>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</si>
  <si>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</si>
  <si>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</si>
  <si>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</si>
  <si>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</si>
  <si>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</si>
  <si>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</si>
  <si>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</si>
  <si>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</si>
  <si>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</si>
  <si>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</si>
  <si>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</si>
  <si>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</si>
  <si>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</si>
  <si>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</si>
  <si>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</si>
  <si>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</si>
  <si>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</si>
  <si>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</si>
  <si>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</si>
  <si>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</si>
  <si>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</si>
  <si>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</si>
  <si>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</si>
  <si>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</si>
  <si>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</si>
  <si>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</si>
  <si>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</si>
  <si>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</si>
  <si>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</si>
  <si>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</si>
  <si>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</si>
  <si>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</si>
  <si>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</si>
  <si>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</si>
  <si>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</si>
  <si>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</si>
  <si>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</si>
  <si>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</si>
  <si>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</si>
  <si>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</si>
  <si>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</si>
  <si>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</si>
  <si>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</si>
  <si>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</si>
  <si>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</si>
  <si>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</si>
  <si>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</si>
  <si>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</si>
  <si>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</si>
  <si>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</si>
  <si>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</si>
  <si>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</si>
  <si>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</si>
  <si>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</si>
  <si>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</si>
  <si>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</si>
  <si>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</si>
  <si>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</si>
  <si>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</si>
  <si>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</si>
  <si>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</si>
  <si>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</si>
  <si>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</si>
  <si>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</si>
  <si>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</si>
  <si>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</si>
  <si>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</si>
  <si>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</si>
  <si>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</si>
  <si>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</si>
  <si>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</si>
  <si>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</si>
  <si>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</si>
  <si>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</si>
  <si>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</si>
  <si>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</si>
  <si>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</si>
  <si>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</si>
  <si>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</si>
  <si>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</si>
  <si>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</si>
  <si>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</si>
  <si>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</si>
  <si>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</si>
  <si>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</si>
  <si>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</si>
  <si>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</si>
  <si>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</si>
  <si>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</si>
  <si>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</si>
  <si>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</si>
  <si>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</si>
  <si>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</si>
  <si>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</si>
  <si>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</si>
  <si>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</si>
  <si>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</si>
  <si>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</si>
  <si>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</si>
  <si>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</si>
  <si>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</si>
  <si>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</si>
  <si>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</si>
  <si>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</si>
  <si>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</si>
  <si>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</si>
  <si>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</si>
  <si>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</si>
  <si>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</si>
  <si>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</si>
  <si>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</si>
  <si>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</si>
  <si>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</si>
  <si>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</si>
  <si>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</si>
  <si>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</si>
  <si>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</si>
  <si>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</si>
  <si>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</si>
  <si>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</si>
  <si>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</si>
  <si>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</si>
  <si>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</si>
  <si>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</si>
  <si>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</si>
  <si>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</si>
  <si>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</si>
  <si>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</si>
  <si>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</si>
  <si>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</si>
  <si>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</si>
  <si>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</si>
  <si>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</si>
  <si>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</si>
  <si>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</si>
  <si>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</si>
  <si>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</si>
  <si>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</si>
  <si>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</si>
  <si>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</si>
  <si>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</si>
  <si>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</si>
  <si>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</si>
  <si>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</si>
  <si>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</si>
  <si>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</si>
  <si>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</si>
  <si>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</si>
  <si>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</si>
  <si>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</si>
  <si>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</si>
  <si>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</si>
  <si>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</si>
  <si>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</si>
  <si>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</si>
  <si>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</si>
  <si>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</si>
  <si>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</si>
  <si>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</si>
  <si>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</si>
  <si>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</si>
  <si>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</si>
  <si>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</si>
  <si>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</si>
  <si>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</si>
  <si>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</si>
  <si>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</si>
  <si>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</si>
  <si>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</si>
  <si>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</si>
  <si>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</si>
  <si>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</si>
  <si>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</si>
  <si>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</si>
  <si>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</si>
  <si>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</si>
  <si>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</si>
  <si>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</si>
  <si>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</si>
  <si>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</si>
  <si>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</si>
  <si>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</si>
  <si>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</si>
  <si>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</si>
  <si>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</si>
  <si>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</si>
  <si>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</si>
  <si>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</si>
  <si>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</si>
  <si>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</si>
  <si>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</si>
  <si>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</si>
  <si>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</si>
  <si>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</si>
  <si>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</si>
  <si>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</si>
  <si>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</si>
  <si>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</si>
  <si>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</si>
  <si>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</si>
  <si>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</si>
  <si>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</si>
  <si>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</si>
  <si>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</si>
  <si>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</si>
  <si>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</si>
  <si>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</si>
  <si>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</si>
  <si>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</si>
  <si>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</si>
  <si>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</si>
  <si>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</si>
  <si>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</si>
  <si>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</si>
  <si>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</si>
  <si>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</si>
  <si>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</si>
  <si>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</si>
  <si>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</si>
  <si>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</si>
  <si>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</si>
  <si>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</si>
  <si>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</si>
  <si>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</si>
  <si>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</si>
  <si>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</si>
  <si>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</si>
  <si>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</si>
  <si>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</si>
  <si>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</si>
  <si>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</si>
  <si>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</si>
  <si>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</si>
  <si>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</si>
  <si>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</si>
  <si>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</si>
  <si>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</si>
  <si>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</si>
  <si>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</si>
  <si>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</si>
  <si>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</si>
  <si>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</si>
  <si>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</si>
  <si>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</si>
  <si>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</si>
  <si>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</si>
  <si>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</si>
  <si>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</si>
  <si>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</si>
  <si>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</si>
  <si>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</si>
  <si>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</si>
  <si>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</si>
  <si>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</si>
  <si>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</si>
  <si>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</si>
  <si>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</si>
  <si>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</si>
  <si>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</si>
  <si>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</si>
  <si>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</si>
  <si>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</si>
  <si>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</si>
  <si>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</si>
  <si>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</si>
  <si>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</si>
  <si>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</si>
  <si>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</si>
  <si>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</si>
  <si>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</si>
  <si>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</si>
  <si>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</si>
  <si>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</si>
  <si>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</si>
  <si>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</si>
  <si>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</si>
  <si>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</si>
  <si>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</si>
  <si>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</si>
  <si>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</si>
  <si>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</si>
  <si>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</si>
  <si>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</si>
  <si>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</si>
  <si>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</si>
  <si>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</si>
  <si>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</si>
  <si>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</si>
  <si>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</si>
  <si>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</si>
  <si>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</si>
  <si>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</si>
  <si>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</si>
  <si>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</si>
  <si>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</si>
  <si>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</si>
  <si>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</si>
  <si>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</si>
  <si>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</si>
  <si>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</si>
  <si>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</si>
  <si>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</si>
  <si>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</si>
  <si>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</si>
  <si>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</si>
  <si>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</si>
  <si>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</si>
  <si>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</si>
  <si>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</si>
  <si>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</si>
  <si>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</si>
  <si>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</si>
  <si>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</si>
  <si>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</si>
  <si>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</si>
  <si>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</si>
  <si>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</si>
  <si>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</si>
  <si>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</si>
  <si>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</si>
  <si>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</si>
  <si>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</si>
  <si>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</si>
  <si>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</si>
  <si>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</si>
  <si>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</si>
  <si>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</si>
  <si>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</si>
  <si>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</si>
  <si>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</si>
  <si>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</si>
  <si>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</si>
  <si>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</si>
  <si>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</si>
  <si>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</si>
  <si>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</si>
  <si>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</si>
  <si>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</si>
  <si>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</si>
  <si>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</si>
  <si>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</si>
  <si>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</si>
  <si>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</si>
  <si>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</si>
  <si>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</si>
  <si>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</si>
  <si>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</si>
  <si>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</si>
  <si>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</si>
  <si>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</si>
  <si>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</si>
  <si>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</si>
  <si>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</si>
  <si>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</si>
  <si>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</si>
  <si>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</si>
  <si>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</si>
  <si>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</si>
  <si>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</si>
  <si>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</si>
  <si>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</si>
  <si>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</si>
  <si>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</si>
  <si>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</si>
  <si>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</si>
  <si>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</si>
  <si>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</si>
  <si>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</si>
  <si>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</si>
  <si>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</si>
  <si>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</si>
  <si>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</si>
  <si>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</si>
  <si>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</si>
  <si>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</si>
  <si>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</si>
  <si>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</si>
  <si>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</si>
  <si>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</si>
  <si>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</si>
  <si>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</si>
  <si>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</si>
  <si>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</si>
  <si>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</si>
  <si>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</si>
  <si>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</si>
  <si>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</si>
  <si>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</si>
  <si>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</si>
  <si>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</si>
  <si>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</si>
  <si>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</si>
  <si>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</si>
  <si>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</si>
  <si>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</si>
  <si>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</si>
  <si>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</si>
  <si>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</si>
  <si>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</si>
  <si>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</si>
  <si>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</si>
  <si>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</si>
  <si>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</si>
  <si>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</si>
  <si>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</si>
  <si>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</si>
  <si>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</si>
  <si>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</si>
  <si>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</si>
  <si>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</si>
  <si>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</si>
  <si>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</si>
  <si>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</si>
  <si>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</si>
  <si>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</si>
  <si>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</si>
  <si>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</si>
  <si>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</si>
  <si>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</si>
  <si>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</si>
  <si>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</si>
  <si>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</si>
  <si>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</si>
  <si>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</si>
  <si>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</si>
  <si>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</si>
  <si>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</si>
  <si>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</si>
  <si>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</si>
  <si>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</si>
  <si>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</si>
  <si>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</si>
  <si>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</si>
  <si>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</si>
  <si>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</si>
  <si>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</si>
  <si>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</si>
  <si>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</si>
  <si>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</si>
  <si>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</si>
  <si>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</si>
  <si>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</si>
  <si>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</si>
  <si>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</si>
  <si>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</si>
  <si>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</si>
  <si>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</si>
  <si>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</si>
  <si>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</si>
  <si>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</si>
  <si>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</si>
  <si>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</si>
  <si>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</si>
  <si>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</si>
  <si>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</si>
  <si>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</si>
  <si>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</si>
  <si>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</si>
  <si>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</si>
  <si>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</si>
  <si>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</si>
  <si>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</si>
  <si>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</si>
  <si>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</si>
  <si>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</si>
  <si>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</si>
  <si>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</si>
  <si>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</si>
  <si>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</si>
  <si>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</si>
  <si>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</si>
  <si>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</si>
  <si>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</si>
  <si>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</si>
  <si>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</si>
  <si>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</si>
  <si>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</si>
  <si>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</si>
  <si>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</si>
  <si>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</si>
  <si>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</si>
  <si>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</si>
  <si>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</si>
  <si>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</si>
  <si>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</si>
  <si>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</si>
  <si>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</si>
  <si>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</si>
  <si>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</si>
  <si>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</si>
  <si>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</si>
  <si>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</si>
  <si>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</si>
  <si>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</si>
  <si>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</si>
  <si>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</si>
  <si>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</si>
  <si>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</si>
  <si>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</si>
  <si>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</si>
  <si>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</si>
  <si>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</si>
  <si>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</si>
  <si>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</si>
  <si>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</si>
  <si>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</si>
  <si>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</si>
  <si>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</si>
  <si>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</si>
  <si>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</si>
  <si>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</si>
  <si>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</si>
  <si>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</si>
  <si>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</si>
  <si>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</si>
  <si>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</si>
  <si>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</si>
  <si>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</si>
  <si>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</si>
  <si>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</si>
  <si>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</si>
  <si>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</si>
  <si>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</si>
  <si>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</si>
  <si>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</si>
  <si>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</si>
  <si>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</si>
  <si>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</si>
  <si>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</si>
  <si>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</si>
  <si>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</si>
  <si>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</si>
  <si>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</si>
  <si>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</si>
  <si>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</si>
  <si>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</si>
  <si>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</si>
  <si>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</si>
  <si>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</si>
  <si>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</si>
  <si>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</si>
  <si>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</si>
  <si>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</si>
  <si>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</si>
  <si>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</si>
  <si>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</si>
  <si>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</si>
  <si>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</si>
  <si>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</si>
  <si>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</si>
  <si>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</si>
  <si>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</si>
  <si>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</si>
  <si>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</si>
  <si>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</si>
  <si>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</si>
  <si>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</si>
  <si>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</si>
  <si>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</si>
  <si>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</si>
  <si>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</si>
  <si>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</si>
  <si>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</si>
  <si>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</si>
  <si>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</si>
  <si>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</si>
  <si>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</si>
  <si>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</si>
  <si>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</si>
  <si>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</si>
  <si>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</si>
  <si>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</si>
  <si>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</si>
  <si>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</si>
  <si>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</si>
  <si>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</si>
  <si>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</si>
  <si>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</si>
  <si>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</si>
  <si>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</si>
  <si>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</si>
  <si>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</si>
  <si>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</si>
  <si>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</si>
  <si>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</si>
  <si>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</si>
  <si>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</si>
  <si>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</si>
  <si>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</si>
  <si>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</si>
  <si>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</si>
  <si>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</si>
  <si>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</si>
  <si>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</si>
  <si>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</si>
  <si>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</si>
  <si>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</si>
  <si>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</si>
  <si>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</si>
  <si>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</si>
  <si>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</si>
  <si>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</si>
  <si>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</si>
  <si>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</si>
  <si>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</si>
  <si>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</si>
  <si>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</si>
  <si>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</si>
  <si>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</si>
  <si>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</si>
  <si>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</si>
  <si>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</si>
  <si>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</si>
  <si>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</si>
  <si>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</si>
  <si>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</si>
  <si>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</si>
  <si>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</si>
  <si>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</si>
  <si>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</si>
  <si>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</si>
  <si>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</si>
  <si>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</si>
  <si>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</si>
  <si>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</si>
  <si>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</si>
  <si>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</si>
  <si>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</si>
  <si>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</si>
  <si>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</si>
  <si>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</si>
  <si>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</si>
  <si>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</si>
  <si>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</si>
  <si>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</si>
  <si>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</si>
  <si>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</si>
  <si>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</si>
  <si>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</si>
  <si>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</si>
  <si>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</si>
  <si>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</si>
  <si>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</si>
  <si>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</si>
  <si>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</si>
  <si>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</si>
  <si>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</si>
  <si>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</si>
  <si>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</si>
  <si>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</si>
  <si>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</si>
  <si>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</si>
  <si>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</si>
  <si>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</si>
  <si>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</si>
  <si>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</si>
  <si>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</si>
  <si>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</si>
  <si>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</si>
  <si>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</si>
  <si>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</si>
  <si>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</si>
  <si>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</si>
  <si>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</si>
  <si>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</si>
  <si>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</si>
  <si>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</si>
  <si>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</si>
  <si>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</si>
  <si>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</si>
  <si>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</si>
  <si>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</si>
  <si>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</si>
  <si>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</si>
  <si>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</si>
  <si>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</si>
  <si>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</si>
  <si>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</si>
  <si>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</si>
  <si>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</si>
  <si>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</si>
  <si>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</si>
  <si>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</si>
  <si>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</si>
  <si>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</si>
  <si>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</si>
  <si>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</si>
  <si>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</si>
  <si>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</si>
  <si>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</si>
  <si>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</si>
  <si>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</si>
  <si>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</si>
  <si>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</si>
  <si>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</si>
  <si>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</si>
  <si>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</si>
  <si>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</si>
  <si>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</si>
  <si>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</si>
  <si>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</si>
  <si>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</si>
  <si>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</si>
  <si>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</si>
  <si>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</si>
  <si>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</si>
  <si>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</si>
  <si>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</si>
  <si>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</si>
  <si>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</si>
  <si>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</si>
  <si>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</si>
  <si>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</si>
  <si>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</si>
  <si>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</si>
  <si>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</si>
  <si>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</si>
  <si>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</si>
  <si>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</si>
  <si>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</si>
  <si>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</si>
  <si>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</si>
  <si>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</si>
  <si>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</si>
  <si>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</si>
  <si>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</si>
  <si>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</si>
  <si>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</si>
  <si>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</si>
  <si>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</si>
  <si>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</si>
  <si>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</si>
  <si>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</si>
  <si>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</si>
  <si>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</si>
  <si>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</si>
  <si>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</si>
  <si>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</si>
  <si>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</si>
  <si>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</si>
  <si>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</si>
  <si>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</si>
  <si>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</si>
  <si>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</si>
  <si>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</si>
  <si>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</si>
  <si>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</si>
  <si>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</si>
  <si>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</si>
  <si>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</si>
  <si>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</si>
  <si>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</si>
  <si>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</si>
  <si>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</si>
  <si>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</si>
  <si>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</si>
  <si>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</si>
  <si>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</si>
  <si>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</si>
  <si>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</si>
  <si>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</si>
  <si>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</si>
  <si>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</si>
  <si>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</si>
  <si>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</si>
  <si>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</si>
  <si>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</si>
  <si>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</si>
  <si>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</si>
  <si>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</si>
  <si>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</si>
  <si>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</si>
  <si>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</si>
  <si>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</si>
  <si>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</si>
  <si>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</si>
  <si>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</si>
  <si>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</si>
  <si>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</si>
  <si>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</si>
  <si>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</si>
  <si>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</si>
  <si>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</si>
  <si>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</si>
  <si>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</si>
  <si>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</si>
  <si>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</si>
  <si>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</si>
  <si>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</si>
  <si>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</si>
  <si>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</si>
  <si>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</si>
  <si>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</si>
  <si>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</si>
  <si>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</si>
  <si>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</si>
  <si>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</si>
  <si>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</si>
  <si>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</si>
  <si>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</si>
  <si>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</si>
  <si>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</si>
  <si>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</si>
  <si>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</si>
  <si>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</si>
  <si>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</si>
  <si>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</si>
  <si>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</si>
  <si>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</si>
  <si>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</si>
  <si>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</si>
  <si>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</si>
  <si>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</si>
  <si>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</si>
  <si>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</si>
  <si>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</si>
  <si>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</si>
  <si>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</si>
  <si>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</si>
  <si>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</si>
  <si>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</si>
  <si>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</si>
  <si>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</si>
  <si>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</si>
  <si>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</si>
  <si>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</si>
  <si>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</si>
  <si>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</si>
  <si>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</si>
  <si>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</si>
  <si>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</si>
  <si>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</si>
  <si>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</si>
  <si>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</si>
  <si>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</si>
  <si>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</si>
  <si>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</si>
  <si>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</si>
  <si>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</si>
  <si>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</si>
  <si>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</si>
  <si>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</si>
  <si>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</si>
  <si>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</si>
  <si>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</si>
  <si>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</si>
  <si>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</si>
  <si>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</si>
  <si>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</si>
  <si>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</si>
  <si>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</si>
  <si>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</si>
  <si>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</si>
  <si>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</si>
  <si>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</si>
  <si>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</si>
  <si>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</si>
  <si>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</si>
  <si>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</si>
  <si>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</si>
  <si>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</si>
  <si>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</si>
  <si>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</si>
  <si>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</si>
  <si>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</si>
  <si>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</si>
  <si>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</si>
  <si>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</si>
  <si>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</si>
  <si>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</si>
  <si>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</si>
  <si>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</si>
  <si>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</si>
  <si>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</si>
  <si>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</si>
  <si>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</si>
  <si>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</si>
  <si>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</si>
  <si>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</si>
  <si>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</si>
  <si>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</si>
  <si>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</si>
  <si>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</si>
  <si>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</si>
  <si>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</si>
  <si>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</si>
  <si>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</si>
  <si>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</si>
  <si>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</si>
  <si>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</si>
  <si>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</si>
  <si>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</si>
  <si>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</si>
  <si>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</si>
  <si>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</si>
  <si>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</si>
  <si>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</si>
  <si>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</si>
  <si>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</si>
  <si>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</si>
  <si>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</si>
  <si>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</si>
  <si>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</si>
  <si>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</si>
  <si>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</si>
  <si>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</si>
  <si>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</si>
  <si>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</si>
  <si>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</si>
  <si>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</si>
  <si>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</si>
  <si>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</si>
  <si>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</si>
  <si>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</si>
  <si>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</si>
  <si>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</si>
  <si>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</si>
  <si>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</si>
  <si>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</si>
  <si>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</si>
  <si>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</si>
  <si>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</si>
  <si>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</si>
  <si>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</si>
  <si>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</si>
  <si>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</si>
  <si>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</si>
  <si>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</si>
  <si>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</si>
  <si>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</si>
  <si>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</si>
  <si>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</si>
  <si>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</si>
  <si>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</si>
  <si>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</si>
  <si>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</si>
  <si>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</si>
  <si>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</si>
  <si>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</si>
  <si>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</si>
  <si>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</si>
  <si>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</si>
  <si>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</si>
  <si>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</si>
  <si>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</si>
  <si>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</si>
  <si>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</si>
  <si>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</si>
  <si>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</si>
  <si>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</si>
  <si>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</si>
  <si>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</si>
  <si>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</si>
  <si>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</si>
  <si>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</si>
  <si>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</si>
  <si>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</si>
  <si>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</si>
  <si>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</si>
  <si>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</si>
  <si>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</si>
  <si>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</si>
  <si>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</si>
  <si>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</si>
  <si>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</si>
  <si>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</si>
  <si>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</si>
  <si>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</si>
  <si>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</si>
  <si>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</si>
  <si>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</si>
  <si>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</si>
  <si>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</si>
  <si>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</si>
  <si>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</si>
  <si>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</si>
  <si>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</si>
  <si>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</si>
  <si>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</si>
  <si>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</si>
  <si>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</si>
  <si>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</si>
  <si>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</si>
  <si>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</si>
  <si>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</si>
  <si>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</si>
  <si>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</si>
  <si>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</si>
  <si>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</si>
  <si>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</si>
  <si>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</si>
  <si>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</si>
  <si>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</si>
  <si>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</si>
  <si>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</si>
  <si>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</si>
  <si>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</si>
  <si>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</si>
  <si>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</si>
  <si>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</si>
  <si>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</si>
  <si>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</si>
  <si>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</si>
  <si>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</si>
  <si>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</si>
  <si>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</si>
  <si>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</si>
  <si>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</si>
  <si>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</si>
  <si>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</si>
  <si>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</si>
  <si>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</si>
  <si>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</si>
  <si>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</si>
  <si>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</si>
  <si>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</si>
  <si>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</si>
  <si>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</si>
  <si>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</si>
  <si>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</si>
  <si>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</si>
  <si>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</si>
  <si>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</si>
  <si>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</si>
  <si>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</si>
  <si>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</si>
  <si>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</si>
  <si>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</si>
  <si>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</si>
  <si>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</si>
  <si>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</si>
  <si>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</si>
  <si>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</si>
  <si>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</si>
  <si>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</si>
  <si>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</si>
  <si>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</si>
  <si>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</si>
  <si>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</si>
  <si>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</si>
  <si>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</si>
  <si>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</si>
  <si>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</si>
  <si>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</si>
  <si>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</si>
  <si>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</si>
  <si>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</si>
  <si>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</si>
  <si>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</si>
  <si>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</si>
  <si>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</si>
  <si>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</si>
  <si>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</si>
  <si>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</si>
  <si>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</si>
  <si>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</si>
  <si>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</si>
  <si>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</si>
  <si>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</si>
  <si>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</si>
  <si>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</si>
  <si>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</si>
  <si>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</si>
  <si>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</si>
  <si>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</si>
  <si>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</si>
  <si>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</si>
  <si>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</si>
  <si>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</si>
  <si>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</si>
  <si>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</si>
  <si>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</si>
  <si>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</si>
  <si>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</si>
  <si>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</si>
  <si>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</si>
  <si>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</si>
  <si>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</si>
  <si>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</si>
  <si>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</si>
  <si>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</si>
  <si>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</si>
  <si>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</si>
  <si>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</si>
  <si>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</si>
  <si>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</si>
  <si>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</si>
  <si>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</si>
  <si>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</si>
  <si>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</si>
  <si>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</si>
  <si>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</si>
  <si>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</si>
  <si>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</si>
  <si>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</si>
  <si>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</si>
  <si>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</si>
  <si>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</si>
  <si>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</si>
  <si>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</si>
  <si>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</si>
  <si>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</si>
  <si>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</si>
  <si>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</si>
  <si>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</si>
  <si>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</si>
  <si>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</si>
  <si>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</si>
  <si>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</si>
  <si>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</si>
  <si>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</si>
  <si>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</si>
  <si>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</si>
  <si>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</si>
  <si>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</si>
  <si>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</si>
  <si>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</si>
  <si>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</si>
  <si>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</si>
  <si>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</si>
  <si>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</si>
  <si>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</si>
  <si>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</si>
  <si>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</si>
  <si>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</si>
  <si>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</si>
  <si>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</si>
  <si>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</si>
  <si>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</si>
  <si>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</si>
  <si>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</si>
  <si>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</si>
  <si>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</si>
  <si>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</si>
  <si>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</si>
  <si>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</si>
  <si>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</si>
  <si>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</si>
  <si>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</si>
  <si>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</si>
  <si>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</si>
  <si>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</si>
  <si>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</si>
  <si>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</si>
  <si>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</si>
  <si>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</si>
  <si>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</si>
  <si>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</si>
  <si>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</si>
  <si>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</si>
  <si>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</si>
  <si>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</si>
  <si>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</si>
  <si>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</si>
  <si>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</si>
  <si>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</si>
  <si>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</si>
  <si>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</si>
  <si>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</si>
  <si>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</si>
  <si>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</si>
  <si>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</si>
  <si>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</si>
  <si>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</si>
  <si>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</si>
  <si>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</si>
  <si>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</si>
  <si>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</si>
  <si>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</si>
  <si>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Annee</t>
  </si>
  <si>
    <t>NumeroMois</t>
  </si>
  <si>
    <t>NumeroSemaine</t>
  </si>
  <si>
    <t>NumeroAffaire</t>
  </si>
  <si>
    <t>Intitule</t>
  </si>
  <si>
    <t>151386</t>
  </si>
  <si>
    <t>2F Sécurisation des accès et cheminements en toiture des ilots commerces  -(18 coques)(BE pour mission)</t>
  </si>
  <si>
    <t>152162</t>
  </si>
  <si>
    <t>adaptations PC crise à pluton</t>
  </si>
  <si>
    <t>142256</t>
  </si>
  <si>
    <t>Aires GSE CDGR 2023 - - 2D REPRISE</t>
  </si>
  <si>
    <t>120207</t>
  </si>
  <si>
    <t>AME - bus JO</t>
  </si>
  <si>
    <t>120206</t>
  </si>
  <si>
    <t xml:space="preserve">AME fluidité </t>
  </si>
  <si>
    <t>151181</t>
  </si>
  <si>
    <t>Aménagement Apoc - 1ère phase</t>
  </si>
  <si>
    <t xml:space="preserve">Aménagement Apoc - 2ème phase </t>
  </si>
  <si>
    <t>165549</t>
  </si>
  <si>
    <t>Antenne Opérationnel B Ouest sur ABCD</t>
  </si>
  <si>
    <t>131997</t>
  </si>
  <si>
    <t>Bassin Epiais</t>
  </si>
  <si>
    <t>450126</t>
  </si>
  <si>
    <t>Bât. 34 MeC SSI suite CDS (le bourget)</t>
  </si>
  <si>
    <t>nan</t>
  </si>
  <si>
    <t>Black patch Uniforme 10 -CDG1 2024</t>
  </si>
  <si>
    <t>BRVE PARIFS</t>
  </si>
  <si>
    <t>160160</t>
  </si>
  <si>
    <t xml:space="preserve">BRVE PEF PAB &amp; PZ (yc 160161, 160163, 160174, 160175 </t>
  </si>
  <si>
    <t>152082</t>
  </si>
  <si>
    <t>BS10 et BS11</t>
  </si>
  <si>
    <t>Carrefour RT3</t>
  </si>
  <si>
    <t>CDG1 - salon sat 5</t>
  </si>
  <si>
    <t>171396</t>
  </si>
  <si>
    <t>Coque cartier</t>
  </si>
  <si>
    <t>Coque relay 2E</t>
  </si>
  <si>
    <t>162719</t>
  </si>
  <si>
    <t>DBA T1</t>
  </si>
  <si>
    <t>165529</t>
  </si>
  <si>
    <t>DBA T3</t>
  </si>
  <si>
    <t>déménagement BLS à pluton</t>
  </si>
  <si>
    <t>EB 2362</t>
  </si>
  <si>
    <t>Désenfumage F _Buy Paris SWAROSKY</t>
  </si>
  <si>
    <t>Diag rues IMO 2023</t>
  </si>
  <si>
    <t>122527</t>
  </si>
  <si>
    <t>DM CDG1 fluidité phase 2 avant JO - Cheneaux</t>
  </si>
  <si>
    <t xml:space="preserve">DM1 fluidité </t>
  </si>
  <si>
    <t>120201</t>
  </si>
  <si>
    <t xml:space="preserve">DME fluidité </t>
  </si>
  <si>
    <t>151190</t>
  </si>
  <si>
    <t>EES UO CDGA Installation des kiosques-T2B  (Dep et Arr)</t>
  </si>
  <si>
    <t>151191</t>
  </si>
  <si>
    <t>EES UO CDGE Installation des kiosques  (T2F)-Mod P</t>
  </si>
  <si>
    <t>151189</t>
  </si>
  <si>
    <t>EES UO T3  Installation des kiosques  (Dép et ARR)</t>
  </si>
  <si>
    <t>EB 1959</t>
  </si>
  <si>
    <t>Elargir zone de circulation en quai Lisa, Galerie E vers F et de la zone  de Pif K</t>
  </si>
  <si>
    <t>160168</t>
  </si>
  <si>
    <t>Electrification S4</t>
  </si>
  <si>
    <t>141092</t>
  </si>
  <si>
    <t>Electrification T1</t>
  </si>
  <si>
    <t>160166</t>
  </si>
  <si>
    <t xml:space="preserve">Electrification T1 GSE </t>
  </si>
  <si>
    <t>160181</t>
  </si>
  <si>
    <t>Electrification T1 SAT 6 et 7</t>
  </si>
  <si>
    <t>160182</t>
  </si>
  <si>
    <t xml:space="preserve">Electrification T2A GSE et VL sat A et bat 1272 + T2A Large </t>
  </si>
  <si>
    <t>160169</t>
  </si>
  <si>
    <t>Electrification T2G AF</t>
  </si>
  <si>
    <t>167177</t>
  </si>
  <si>
    <t>Electrification T3 - Phase 1 et S3</t>
  </si>
  <si>
    <t>Electrification VL CDG1-R météo radar</t>
  </si>
  <si>
    <t>171428</t>
  </si>
  <si>
    <t>Espace évenementiel pérenne TB et liaison BD</t>
  </si>
  <si>
    <t>171339</t>
  </si>
  <si>
    <t>ETUDE clim  1JR173/1JR187</t>
  </si>
  <si>
    <t>151247</t>
  </si>
  <si>
    <t>FEDEX - refecetion façades 4300</t>
  </si>
  <si>
    <t>151346</t>
  </si>
  <si>
    <t>FEDEX- bâtiment 4300 A-  étanchéité p</t>
  </si>
  <si>
    <t>lieu cultuel BAT</t>
  </si>
  <si>
    <t>A 15014</t>
  </si>
  <si>
    <t xml:space="preserve">Local MUX </t>
  </si>
  <si>
    <t>Locaux DPAF T1 - niv 4</t>
  </si>
  <si>
    <t>142242</t>
  </si>
  <si>
    <t>Marquages CDGR 2023</t>
  </si>
  <si>
    <t>142287</t>
  </si>
  <si>
    <t xml:space="preserve">Marquages voies Uniforme et charly </t>
  </si>
  <si>
    <t>140049</t>
  </si>
  <si>
    <t>Mires de guidage PAPA</t>
  </si>
  <si>
    <t>1832313</t>
  </si>
  <si>
    <t>Mise en place plexi comptoirs T3</t>
  </si>
  <si>
    <t>158667</t>
  </si>
  <si>
    <t>Mise en place trottoir posé T2B (Etu et Tvx)</t>
  </si>
  <si>
    <t>140090</t>
  </si>
  <si>
    <t>PANNEAUX MIRES QUEBEC T3 puis T1</t>
  </si>
  <si>
    <t>157968</t>
  </si>
  <si>
    <t>PCIT - aménagement locaux phase 2</t>
  </si>
  <si>
    <t>PF15 - réfection Tunnel éclairage public</t>
  </si>
  <si>
    <t>PMV 2 -Tronçons 1-2-3</t>
  </si>
  <si>
    <t>122539</t>
  </si>
  <si>
    <t xml:space="preserve">PMV sur axe rouge + signa fixe </t>
  </si>
  <si>
    <t>Protection locaux informatique DSI au 2F</t>
  </si>
  <si>
    <t>140127</t>
  </si>
  <si>
    <t>Racks aire mIke et novembre</t>
  </si>
  <si>
    <t>151246</t>
  </si>
  <si>
    <t>Rampe Bat7200 et Pont T14 (garde corps)</t>
  </si>
  <si>
    <t>151549</t>
  </si>
  <si>
    <t>Rampe TBM</t>
  </si>
  <si>
    <t>Réaménagement de la salle emb du 2A</t>
  </si>
  <si>
    <t>réaménagement PCIT</t>
  </si>
  <si>
    <t>151337</t>
  </si>
  <si>
    <t>Remise du SMU</t>
  </si>
  <si>
    <t>Remise du SMU (infra)</t>
  </si>
  <si>
    <t>151027</t>
  </si>
  <si>
    <t>Remplacement des trottoirs roulants TR11 et TR12 - Module MN</t>
  </si>
  <si>
    <t>151881</t>
  </si>
  <si>
    <t>Remplacement monte charges KE548 KE 549 + 6MC</t>
  </si>
  <si>
    <t>151677</t>
  </si>
  <si>
    <t>Remplacement TR05/06 et TR03/04</t>
  </si>
  <si>
    <t>Retrait trottoir en bandes nivelées</t>
  </si>
  <si>
    <t>142262</t>
  </si>
  <si>
    <t>Roméo phase 2 - Reprise sinistre</t>
  </si>
  <si>
    <t>120214</t>
  </si>
  <si>
    <t xml:space="preserve">Rue des mortières </t>
  </si>
  <si>
    <t>120213</t>
  </si>
  <si>
    <t>Rue des remblais</t>
  </si>
  <si>
    <t>Rue du trait d'union</t>
  </si>
  <si>
    <t>Rues et parking Fedex</t>
  </si>
  <si>
    <t>159049</t>
  </si>
  <si>
    <t>Salon AF  minisuites</t>
  </si>
  <si>
    <t>159050</t>
  </si>
  <si>
    <t>Salon AF  vestibule</t>
  </si>
  <si>
    <t>Salon air France EK</t>
  </si>
  <si>
    <t>Salon Lap - infra Mur de soutenement</t>
  </si>
  <si>
    <t>SNA</t>
  </si>
  <si>
    <t>122553</t>
  </si>
  <si>
    <t>SODEXI</t>
  </si>
  <si>
    <t>T1 - Aménagement locaux CDGU (réaménagement du PCIT)</t>
  </si>
  <si>
    <t>157987</t>
  </si>
  <si>
    <t>T1 - Niv 4 - couloir - PARAFES -LOCAL DPAF (phase 1)</t>
  </si>
  <si>
    <t>T1 - Niv 4 - couloir - PARAFES -LOCAL DPAF (phase 2)</t>
  </si>
  <si>
    <t>157992</t>
  </si>
  <si>
    <t>T1 - Sanitaires sat 3</t>
  </si>
  <si>
    <t>157993</t>
  </si>
  <si>
    <t>T1 - Sat 3 ascenseurs / BS</t>
  </si>
  <si>
    <t>120208</t>
  </si>
  <si>
    <t>T1- dépose minute linéaire niveau 3 - fluidité</t>
  </si>
  <si>
    <t>T2A - salon air canada</t>
  </si>
  <si>
    <t>151268</t>
  </si>
  <si>
    <t xml:space="preserve">T2B - capacité frontière arrivée phase 2 </t>
  </si>
  <si>
    <t>151709</t>
  </si>
  <si>
    <t>T2B - stagging 2B</t>
  </si>
  <si>
    <t>159072</t>
  </si>
  <si>
    <t>T2C - Salle d'embarquement AC</t>
  </si>
  <si>
    <t>T2E - déplacement comptoir correspondance AF</t>
  </si>
  <si>
    <t>158927</t>
  </si>
  <si>
    <t>T2E S3 Amélioration du circuit IFU - Uturn (phase 2)</t>
  </si>
  <si>
    <t>T2E S3 Amélioration du circuit IFU (phase 2)</t>
  </si>
  <si>
    <t>151127</t>
  </si>
  <si>
    <t>Téléphones poste avion</t>
  </si>
  <si>
    <t>01/01/2024</t>
  </si>
  <si>
    <t>08/01/2024</t>
  </si>
  <si>
    <t>15/01/2024</t>
  </si>
  <si>
    <t>22/01/2024</t>
  </si>
  <si>
    <t>29/01/2024</t>
  </si>
  <si>
    <t>05/02/2024</t>
  </si>
  <si>
    <t>12/02/2024</t>
  </si>
  <si>
    <t>19/02/2024</t>
  </si>
  <si>
    <t>26/02/2024</t>
  </si>
  <si>
    <t>04/03/2024</t>
  </si>
  <si>
    <t>11/03/2024</t>
  </si>
  <si>
    <t>18/03/2024</t>
  </si>
  <si>
    <t>25/03/2024</t>
  </si>
  <si>
    <t>01/04/2024</t>
  </si>
  <si>
    <t>08/04/2024</t>
  </si>
  <si>
    <t>15/04/2024</t>
  </si>
  <si>
    <t>22/04/2024</t>
  </si>
  <si>
    <t>29/04/2024</t>
  </si>
  <si>
    <t>06/05/2024</t>
  </si>
  <si>
    <t>13/05/2024</t>
  </si>
  <si>
    <t>20/05/2024</t>
  </si>
  <si>
    <t>27/05/2024</t>
  </si>
  <si>
    <t>03/06/2024</t>
  </si>
  <si>
    <t>10/06/2024</t>
  </si>
  <si>
    <t>17/06/2024</t>
  </si>
  <si>
    <t>24/06/2024</t>
  </si>
  <si>
    <t>01/07/2024</t>
  </si>
  <si>
    <t>08/07/2024</t>
  </si>
  <si>
    <t>15/07/2024</t>
  </si>
  <si>
    <t>22/07/2024</t>
  </si>
  <si>
    <t>29/07/2024</t>
  </si>
  <si>
    <t>05/08/2024</t>
  </si>
  <si>
    <t>12/08/2024</t>
  </si>
  <si>
    <t>19/08/2024</t>
  </si>
  <si>
    <t>26/08/2024</t>
  </si>
  <si>
    <t>02/09/2024</t>
  </si>
  <si>
    <t>09/09/2024</t>
  </si>
  <si>
    <t>16/09/2024</t>
  </si>
  <si>
    <t>23/09/2024</t>
  </si>
  <si>
    <t>30/09/2024</t>
  </si>
  <si>
    <t>07/10/2024</t>
  </si>
  <si>
    <t>14/10/2024</t>
  </si>
  <si>
    <t>21/10/2024</t>
  </si>
  <si>
    <t>28/10/2024</t>
  </si>
  <si>
    <t>04/11/2024</t>
  </si>
  <si>
    <t>11/11/2024</t>
  </si>
  <si>
    <t>18/11/2024</t>
  </si>
  <si>
    <t>25/11/2024</t>
  </si>
  <si>
    <t>02/12/2024</t>
  </si>
  <si>
    <t>09/12/2024</t>
  </si>
  <si>
    <t>16/12/2024</t>
  </si>
  <si>
    <t>23/12/2024</t>
  </si>
  <si>
    <t>30/12/2024</t>
  </si>
  <si>
    <t>06/01/2025</t>
  </si>
  <si>
    <t>13/01/2025</t>
  </si>
  <si>
    <t>20/01/2025</t>
  </si>
  <si>
    <t>27/01/2025</t>
  </si>
  <si>
    <t>03/02/2025</t>
  </si>
  <si>
    <t>10/02/2025</t>
  </si>
  <si>
    <t>17/02/2025</t>
  </si>
  <si>
    <t>24/02/2025</t>
  </si>
  <si>
    <t>03/03/2025</t>
  </si>
  <si>
    <t>10/03/2025</t>
  </si>
  <si>
    <t>17/03/2025</t>
  </si>
  <si>
    <t>24/03/2025</t>
  </si>
  <si>
    <t>31/03/2025</t>
  </si>
  <si>
    <t>07/04/2025</t>
  </si>
  <si>
    <t>14/04/2025</t>
  </si>
  <si>
    <t>21/04/2025</t>
  </si>
  <si>
    <t>28/04/2025</t>
  </si>
  <si>
    <t>05/05/2025</t>
  </si>
  <si>
    <t>12/05/2025</t>
  </si>
  <si>
    <t>19/05/2025</t>
  </si>
  <si>
    <t>Total</t>
  </si>
  <si>
    <t>Mois</t>
  </si>
  <si>
    <t>Intitulé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</si>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</sst>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2"/>
      <name val="Aptos Narrow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8D379"/>
        <bgColor indexed="64"/>
      </patternFill>
    </fill>
    <fill>
      <patternFill patternType="solid">
        <fgColor rgb="FFFFACA9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0CB"/>
        <bgColor rgb="FFFFC0CB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 applyAlignment="1">
      <alignment horizontal="center"/>
    </xf>
    <xf numFmtId="17" fontId="0" fillId="0" borderId="0" xfId="0" applyNumberFormat="1"/>
    <xf numFmtId="0" fontId="3" fillId="4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7">
    <dxf>
      <numFmt numFmtId="22" formatCode="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Taux de charge par mois et par entité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E. Bat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Graph!$A$2:$A$26</c:f>
              <c:numCache>
                <c:formatCode>mmm\-yy</c:formatCode>
                <c:ptCount val="2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  <c:pt idx="24">
                  <c:v>46023</c:v>
                </c:pt>
              </c:numCache>
            </c:numRef>
          </c:cat>
          <c:val>
            <c:numRef>
              <c:f>Graph!$B$2:$B$26</c:f>
              <c:numCache>
                <c:formatCode>General</c:formatCode>
                <c:ptCount val="25"/>
                <c:pt idx="0">
                  <c:v>5890</c:v>
                </c:pt>
                <c:pt idx="1">
                  <c:v>3860</c:v>
                </c:pt>
                <c:pt idx="2">
                  <c:v>3135</c:v>
                </c:pt>
                <c:pt idx="3">
                  <c:v>5380</c:v>
                </c:pt>
                <c:pt idx="4">
                  <c:v>3260</c:v>
                </c:pt>
                <c:pt idx="5">
                  <c:v>3410</c:v>
                </c:pt>
                <c:pt idx="6">
                  <c:v>4115</c:v>
                </c:pt>
                <c:pt idx="7">
                  <c:v>2225</c:v>
                </c:pt>
                <c:pt idx="8">
                  <c:v>3805</c:v>
                </c:pt>
                <c:pt idx="9">
                  <c:v>2560</c:v>
                </c:pt>
                <c:pt idx="10">
                  <c:v>3390</c:v>
                </c:pt>
                <c:pt idx="11">
                  <c:v>1890</c:v>
                </c:pt>
                <c:pt idx="12">
                  <c:v>1140</c:v>
                </c:pt>
                <c:pt idx="13">
                  <c:v>870</c:v>
                </c:pt>
                <c:pt idx="14">
                  <c:v>480</c:v>
                </c:pt>
                <c:pt idx="15">
                  <c:v>260</c:v>
                </c:pt>
                <c:pt idx="16">
                  <c:v>190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4-4746-AC9B-5AD5284368B6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E. 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Graph!$A$2:$A$26</c:f>
              <c:numCache>
                <c:formatCode>mmm\-yy</c:formatCode>
                <c:ptCount val="2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  <c:pt idx="24">
                  <c:v>46023</c:v>
                </c:pt>
              </c:numCache>
            </c:numRef>
          </c:cat>
          <c:val>
            <c:numRef>
              <c:f>Graph!$C$2:$C$26</c:f>
              <c:numCache>
                <c:formatCode>General</c:formatCode>
                <c:ptCount val="25"/>
                <c:pt idx="0">
                  <c:v>2195</c:v>
                </c:pt>
                <c:pt idx="1">
                  <c:v>2130</c:v>
                </c:pt>
                <c:pt idx="2">
                  <c:v>2270</c:v>
                </c:pt>
                <c:pt idx="3">
                  <c:v>2480</c:v>
                </c:pt>
                <c:pt idx="4">
                  <c:v>1815</c:v>
                </c:pt>
                <c:pt idx="5">
                  <c:v>1445</c:v>
                </c:pt>
                <c:pt idx="6">
                  <c:v>1230</c:v>
                </c:pt>
                <c:pt idx="7">
                  <c:v>1300</c:v>
                </c:pt>
                <c:pt idx="8">
                  <c:v>1370</c:v>
                </c:pt>
                <c:pt idx="9">
                  <c:v>735</c:v>
                </c:pt>
                <c:pt idx="10">
                  <c:v>1070</c:v>
                </c:pt>
                <c:pt idx="11">
                  <c:v>525</c:v>
                </c:pt>
                <c:pt idx="12">
                  <c:v>375</c:v>
                </c:pt>
                <c:pt idx="13">
                  <c:v>370</c:v>
                </c:pt>
                <c:pt idx="14">
                  <c:v>140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4-4746-AC9B-5AD5284368B6}"/>
            </c:ext>
          </c:extLst>
        </c:ser>
        <c:ser>
          <c:idx val="2"/>
          <c:order val="2"/>
          <c:tx>
            <c:strRef>
              <c:f>Graph!$D$1</c:f>
              <c:strCache>
                <c:ptCount val="1"/>
                <c:pt idx="0">
                  <c:v>T. Bat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Graph!$A$2:$A$26</c:f>
              <c:numCache>
                <c:formatCode>mmm\-yy</c:formatCode>
                <c:ptCount val="2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  <c:pt idx="24">
                  <c:v>46023</c:v>
                </c:pt>
              </c:numCache>
            </c:numRef>
          </c:cat>
          <c:val>
            <c:numRef>
              <c:f>Graph!$D$2:$D$26</c:f>
              <c:numCache>
                <c:formatCode>General</c:formatCode>
                <c:ptCount val="25"/>
                <c:pt idx="0">
                  <c:v>3210</c:v>
                </c:pt>
                <c:pt idx="1">
                  <c:v>2665</c:v>
                </c:pt>
                <c:pt idx="2">
                  <c:v>2560</c:v>
                </c:pt>
                <c:pt idx="3">
                  <c:v>2765</c:v>
                </c:pt>
                <c:pt idx="4">
                  <c:v>1930</c:v>
                </c:pt>
                <c:pt idx="5">
                  <c:v>1430</c:v>
                </c:pt>
                <c:pt idx="6">
                  <c:v>1500</c:v>
                </c:pt>
                <c:pt idx="7">
                  <c:v>1370</c:v>
                </c:pt>
                <c:pt idx="8">
                  <c:v>2030</c:v>
                </c:pt>
                <c:pt idx="9">
                  <c:v>1340</c:v>
                </c:pt>
                <c:pt idx="10">
                  <c:v>1190</c:v>
                </c:pt>
                <c:pt idx="11">
                  <c:v>1190</c:v>
                </c:pt>
                <c:pt idx="12">
                  <c:v>700</c:v>
                </c:pt>
                <c:pt idx="13">
                  <c:v>450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4-4746-AC9B-5AD5284368B6}"/>
            </c:ext>
          </c:extLst>
        </c:ser>
        <c:ser>
          <c:idx val="3"/>
          <c:order val="3"/>
          <c:tx>
            <c:strRef>
              <c:f>Graph!$E$1</c:f>
              <c:strCache>
                <c:ptCount val="1"/>
                <c:pt idx="0">
                  <c:v>T. Ist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Graph!$A$2:$A$26</c:f>
              <c:numCache>
                <c:formatCode>mmm\-yy</c:formatCode>
                <c:ptCount val="2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  <c:pt idx="24">
                  <c:v>46023</c:v>
                </c:pt>
              </c:numCache>
            </c:numRef>
          </c:cat>
          <c:val>
            <c:numRef>
              <c:f>Graph!$E$2:$E$26</c:f>
              <c:numCache>
                <c:formatCode>General</c:formatCode>
                <c:ptCount val="25"/>
                <c:pt idx="0">
                  <c:v>1550</c:v>
                </c:pt>
                <c:pt idx="1">
                  <c:v>1665</c:v>
                </c:pt>
                <c:pt idx="2">
                  <c:v>1710</c:v>
                </c:pt>
                <c:pt idx="3">
                  <c:v>2080</c:v>
                </c:pt>
                <c:pt idx="4">
                  <c:v>1800</c:v>
                </c:pt>
                <c:pt idx="5">
                  <c:v>1580</c:v>
                </c:pt>
                <c:pt idx="6">
                  <c:v>1325</c:v>
                </c:pt>
                <c:pt idx="7">
                  <c:v>1925</c:v>
                </c:pt>
                <c:pt idx="8">
                  <c:v>2600</c:v>
                </c:pt>
                <c:pt idx="9">
                  <c:v>1825</c:v>
                </c:pt>
                <c:pt idx="10">
                  <c:v>1980</c:v>
                </c:pt>
                <c:pt idx="11">
                  <c:v>430</c:v>
                </c:pt>
                <c:pt idx="12">
                  <c:v>240</c:v>
                </c:pt>
                <c:pt idx="13">
                  <c:v>90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4-4746-AC9B-5AD528436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978978143"/>
        <c:axId val="864504687"/>
      </c:barChart>
      <c:lineChart>
        <c:grouping val="standard"/>
        <c:varyColors val="0"/>
        <c:ser>
          <c:idx val="4"/>
          <c:order val="4"/>
          <c:tx>
            <c:strRef>
              <c:f>Graph!$F$1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Graph!$A$2:$A$26</c:f>
              <c:numCache>
                <c:formatCode>mmm\-yy</c:formatCode>
                <c:ptCount val="25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  <c:pt idx="24">
                  <c:v>46023</c:v>
                </c:pt>
              </c:numCache>
            </c:numRef>
          </c:cat>
          <c:val>
            <c:numRef>
              <c:f>Graph!$F$2:$F$26</c:f>
              <c:numCache>
                <c:formatCode>General</c:formatCode>
                <c:ptCount val="25"/>
                <c:pt idx="0">
                  <c:v>12845</c:v>
                </c:pt>
                <c:pt idx="1">
                  <c:v>10320</c:v>
                </c:pt>
                <c:pt idx="2">
                  <c:v>9675</c:v>
                </c:pt>
                <c:pt idx="3">
                  <c:v>12705</c:v>
                </c:pt>
                <c:pt idx="4">
                  <c:v>8805</c:v>
                </c:pt>
                <c:pt idx="5">
                  <c:v>7865</c:v>
                </c:pt>
                <c:pt idx="6">
                  <c:v>8170</c:v>
                </c:pt>
                <c:pt idx="7">
                  <c:v>6820</c:v>
                </c:pt>
                <c:pt idx="8">
                  <c:v>9805</c:v>
                </c:pt>
                <c:pt idx="9">
                  <c:v>6460</c:v>
                </c:pt>
                <c:pt idx="10">
                  <c:v>7630</c:v>
                </c:pt>
                <c:pt idx="11">
                  <c:v>4035</c:v>
                </c:pt>
                <c:pt idx="12">
                  <c:v>2455</c:v>
                </c:pt>
                <c:pt idx="13">
                  <c:v>1780</c:v>
                </c:pt>
                <c:pt idx="14">
                  <c:v>650</c:v>
                </c:pt>
                <c:pt idx="15">
                  <c:v>260</c:v>
                </c:pt>
                <c:pt idx="16">
                  <c:v>190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D4-4746-AC9B-5AD528436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978143"/>
        <c:axId val="864504687"/>
      </c:lineChart>
      <c:dateAx>
        <c:axId val="97897814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64504687"/>
        <c:crosses val="autoZero"/>
        <c:auto val="1"/>
        <c:lblOffset val="100"/>
        <c:baseTimeUnit val="months"/>
      </c:dateAx>
      <c:valAx>
        <c:axId val="8645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7897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Taux de charge par mois et par intitulé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Graph!$B$32</c:f>
              <c:strCache>
                <c:ptCount val="1"/>
                <c:pt idx="0">
                  <c:v>Jan-24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Graph!$B$33:$B$124</c:f>
              <c:numCache>
                <c:formatCode>General</c:formatCode>
                <c:ptCount val="92"/>
                <c:pt idx="0">
                  <c:v>250</c:v>
                </c:pt>
                <c:pt idx="1">
                  <c:v>0</c:v>
                </c:pt>
                <c:pt idx="2">
                  <c:v>245</c:v>
                </c:pt>
                <c:pt idx="3">
                  <c:v>25</c:v>
                </c:pt>
                <c:pt idx="4">
                  <c:v>1560</c:v>
                </c:pt>
                <c:pt idx="5">
                  <c:v>90</c:v>
                </c:pt>
                <c:pt idx="6">
                  <c:v>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  <c:pt idx="11">
                  <c:v>135</c:v>
                </c:pt>
                <c:pt idx="12">
                  <c:v>0</c:v>
                </c:pt>
                <c:pt idx="13">
                  <c:v>0</c:v>
                </c:pt>
                <c:pt idx="14">
                  <c:v>590</c:v>
                </c:pt>
                <c:pt idx="15">
                  <c:v>200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260</c:v>
                </c:pt>
                <c:pt idx="22">
                  <c:v>130</c:v>
                </c:pt>
                <c:pt idx="23">
                  <c:v>150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145</c:v>
                </c:pt>
                <c:pt idx="30">
                  <c:v>0</c:v>
                </c:pt>
                <c:pt idx="31">
                  <c:v>140</c:v>
                </c:pt>
                <c:pt idx="32">
                  <c:v>105</c:v>
                </c:pt>
                <c:pt idx="33">
                  <c:v>60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490</c:v>
                </c:pt>
                <c:pt idx="38">
                  <c:v>0</c:v>
                </c:pt>
                <c:pt idx="39">
                  <c:v>0</c:v>
                </c:pt>
                <c:pt idx="40">
                  <c:v>250</c:v>
                </c:pt>
                <c:pt idx="41">
                  <c:v>0</c:v>
                </c:pt>
                <c:pt idx="42">
                  <c:v>40</c:v>
                </c:pt>
                <c:pt idx="43">
                  <c:v>140</c:v>
                </c:pt>
                <c:pt idx="44">
                  <c:v>60</c:v>
                </c:pt>
                <c:pt idx="45">
                  <c:v>0</c:v>
                </c:pt>
                <c:pt idx="46">
                  <c:v>240</c:v>
                </c:pt>
                <c:pt idx="47">
                  <c:v>25</c:v>
                </c:pt>
                <c:pt idx="48">
                  <c:v>250</c:v>
                </c:pt>
                <c:pt idx="49">
                  <c:v>0</c:v>
                </c:pt>
                <c:pt idx="50">
                  <c:v>110</c:v>
                </c:pt>
                <c:pt idx="51">
                  <c:v>390</c:v>
                </c:pt>
                <c:pt idx="52">
                  <c:v>40</c:v>
                </c:pt>
                <c:pt idx="53">
                  <c:v>180</c:v>
                </c:pt>
                <c:pt idx="54">
                  <c:v>0</c:v>
                </c:pt>
                <c:pt idx="55">
                  <c:v>20</c:v>
                </c:pt>
                <c:pt idx="56">
                  <c:v>280</c:v>
                </c:pt>
                <c:pt idx="57">
                  <c:v>0</c:v>
                </c:pt>
                <c:pt idx="58">
                  <c:v>300</c:v>
                </c:pt>
                <c:pt idx="59">
                  <c:v>0</c:v>
                </c:pt>
                <c:pt idx="60">
                  <c:v>150</c:v>
                </c:pt>
                <c:pt idx="61">
                  <c:v>100</c:v>
                </c:pt>
                <c:pt idx="62">
                  <c:v>0</c:v>
                </c:pt>
                <c:pt idx="63">
                  <c:v>22.5</c:v>
                </c:pt>
                <c:pt idx="64">
                  <c:v>22.5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180</c:v>
                </c:pt>
                <c:pt idx="70">
                  <c:v>330</c:v>
                </c:pt>
                <c:pt idx="71">
                  <c:v>830</c:v>
                </c:pt>
                <c:pt idx="72">
                  <c:v>170</c:v>
                </c:pt>
                <c:pt idx="73">
                  <c:v>700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300</c:v>
                </c:pt>
                <c:pt idx="82">
                  <c:v>200</c:v>
                </c:pt>
                <c:pt idx="83">
                  <c:v>250</c:v>
                </c:pt>
                <c:pt idx="84">
                  <c:v>250</c:v>
                </c:pt>
                <c:pt idx="85">
                  <c:v>710</c:v>
                </c:pt>
                <c:pt idx="86">
                  <c:v>290</c:v>
                </c:pt>
                <c:pt idx="87">
                  <c:v>220</c:v>
                </c:pt>
                <c:pt idx="88">
                  <c:v>320</c:v>
                </c:pt>
                <c:pt idx="89">
                  <c:v>500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9-B241-B99F-FFB320C7FD50}"/>
            </c:ext>
          </c:extLst>
        </c:ser>
        <c:ser>
          <c:idx val="1"/>
          <c:order val="1"/>
          <c:tx>
            <c:strRef>
              <c:f>Graph!$C$32</c:f>
              <c:strCache>
                <c:ptCount val="1"/>
                <c:pt idx="0">
                  <c:v>Feb-24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Graph!$C$33:$C$124</c:f>
              <c:numCache>
                <c:formatCode>General</c:formatCode>
                <c:ptCount val="92"/>
                <c:pt idx="0">
                  <c:v>200</c:v>
                </c:pt>
                <c:pt idx="1">
                  <c:v>0</c:v>
                </c:pt>
                <c:pt idx="2">
                  <c:v>260</c:v>
                </c:pt>
                <c:pt idx="3">
                  <c:v>65</c:v>
                </c:pt>
                <c:pt idx="4">
                  <c:v>1040</c:v>
                </c:pt>
                <c:pt idx="5">
                  <c:v>360</c:v>
                </c:pt>
                <c:pt idx="6">
                  <c:v>0</c:v>
                </c:pt>
                <c:pt idx="7">
                  <c:v>110</c:v>
                </c:pt>
                <c:pt idx="8">
                  <c:v>80</c:v>
                </c:pt>
                <c:pt idx="9">
                  <c:v>40</c:v>
                </c:pt>
                <c:pt idx="10">
                  <c:v>0</c:v>
                </c:pt>
                <c:pt idx="11">
                  <c:v>230</c:v>
                </c:pt>
                <c:pt idx="12">
                  <c:v>0</c:v>
                </c:pt>
                <c:pt idx="13">
                  <c:v>0</c:v>
                </c:pt>
                <c:pt idx="14">
                  <c:v>460</c:v>
                </c:pt>
                <c:pt idx="15">
                  <c:v>140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50</c:v>
                </c:pt>
                <c:pt idx="20">
                  <c:v>0</c:v>
                </c:pt>
                <c:pt idx="21">
                  <c:v>160</c:v>
                </c:pt>
                <c:pt idx="22">
                  <c:v>340</c:v>
                </c:pt>
                <c:pt idx="23">
                  <c:v>125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60</c:v>
                </c:pt>
                <c:pt idx="28">
                  <c:v>0</c:v>
                </c:pt>
                <c:pt idx="29">
                  <c:v>80</c:v>
                </c:pt>
                <c:pt idx="30">
                  <c:v>0</c:v>
                </c:pt>
                <c:pt idx="31">
                  <c:v>80</c:v>
                </c:pt>
                <c:pt idx="32">
                  <c:v>100</c:v>
                </c:pt>
                <c:pt idx="33">
                  <c:v>80</c:v>
                </c:pt>
                <c:pt idx="34">
                  <c:v>180</c:v>
                </c:pt>
                <c:pt idx="35">
                  <c:v>0</c:v>
                </c:pt>
                <c:pt idx="36">
                  <c:v>195</c:v>
                </c:pt>
                <c:pt idx="37">
                  <c:v>480</c:v>
                </c:pt>
                <c:pt idx="38">
                  <c:v>0</c:v>
                </c:pt>
                <c:pt idx="39">
                  <c:v>0</c:v>
                </c:pt>
                <c:pt idx="40">
                  <c:v>200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110</c:v>
                </c:pt>
                <c:pt idx="45">
                  <c:v>0</c:v>
                </c:pt>
                <c:pt idx="46">
                  <c:v>150</c:v>
                </c:pt>
                <c:pt idx="47">
                  <c:v>20</c:v>
                </c:pt>
                <c:pt idx="48">
                  <c:v>200</c:v>
                </c:pt>
                <c:pt idx="49">
                  <c:v>0</c:v>
                </c:pt>
                <c:pt idx="50">
                  <c:v>70</c:v>
                </c:pt>
                <c:pt idx="51">
                  <c:v>275</c:v>
                </c:pt>
                <c:pt idx="52">
                  <c:v>0</c:v>
                </c:pt>
                <c:pt idx="53">
                  <c:v>80</c:v>
                </c:pt>
                <c:pt idx="54">
                  <c:v>0</c:v>
                </c:pt>
                <c:pt idx="55">
                  <c:v>40</c:v>
                </c:pt>
                <c:pt idx="56">
                  <c:v>0</c:v>
                </c:pt>
                <c:pt idx="57">
                  <c:v>0</c:v>
                </c:pt>
                <c:pt idx="58">
                  <c:v>245</c:v>
                </c:pt>
                <c:pt idx="59">
                  <c:v>0</c:v>
                </c:pt>
                <c:pt idx="60">
                  <c:v>120</c:v>
                </c:pt>
                <c:pt idx="61">
                  <c:v>240</c:v>
                </c:pt>
                <c:pt idx="62">
                  <c:v>15</c:v>
                </c:pt>
                <c:pt idx="63">
                  <c:v>110</c:v>
                </c:pt>
                <c:pt idx="64">
                  <c:v>110</c:v>
                </c:pt>
                <c:pt idx="65">
                  <c:v>0</c:v>
                </c:pt>
                <c:pt idx="66">
                  <c:v>45</c:v>
                </c:pt>
                <c:pt idx="67">
                  <c:v>0</c:v>
                </c:pt>
                <c:pt idx="68">
                  <c:v>0</c:v>
                </c:pt>
                <c:pt idx="69">
                  <c:v>130</c:v>
                </c:pt>
                <c:pt idx="70">
                  <c:v>240</c:v>
                </c:pt>
                <c:pt idx="71">
                  <c:v>680</c:v>
                </c:pt>
                <c:pt idx="72">
                  <c:v>120</c:v>
                </c:pt>
                <c:pt idx="73">
                  <c:v>380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240</c:v>
                </c:pt>
                <c:pt idx="82">
                  <c:v>280</c:v>
                </c:pt>
                <c:pt idx="83">
                  <c:v>320</c:v>
                </c:pt>
                <c:pt idx="84">
                  <c:v>200</c:v>
                </c:pt>
                <c:pt idx="85">
                  <c:v>245</c:v>
                </c:pt>
                <c:pt idx="86">
                  <c:v>110</c:v>
                </c:pt>
                <c:pt idx="87">
                  <c:v>0</c:v>
                </c:pt>
                <c:pt idx="88">
                  <c:v>220</c:v>
                </c:pt>
                <c:pt idx="89">
                  <c:v>200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9-B241-B99F-FFB320C7FD50}"/>
            </c:ext>
          </c:extLst>
        </c:ser>
        <c:ser>
          <c:idx val="2"/>
          <c:order val="2"/>
          <c:tx>
            <c:strRef>
              <c:f>Graph!$D$32</c:f>
              <c:strCache>
                <c:ptCount val="1"/>
                <c:pt idx="0">
                  <c:v>Mar-24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Graph!$D$33:$D$124</c:f>
              <c:numCache>
                <c:formatCode>General</c:formatCode>
                <c:ptCount val="92"/>
                <c:pt idx="0">
                  <c:v>200</c:v>
                </c:pt>
                <c:pt idx="1">
                  <c:v>0</c:v>
                </c:pt>
                <c:pt idx="2">
                  <c:v>260</c:v>
                </c:pt>
                <c:pt idx="3">
                  <c:v>120</c:v>
                </c:pt>
                <c:pt idx="4">
                  <c:v>860</c:v>
                </c:pt>
                <c:pt idx="5">
                  <c:v>480</c:v>
                </c:pt>
                <c:pt idx="6">
                  <c:v>0</c:v>
                </c:pt>
                <c:pt idx="7">
                  <c:v>85</c:v>
                </c:pt>
                <c:pt idx="8">
                  <c:v>80</c:v>
                </c:pt>
                <c:pt idx="9">
                  <c:v>40</c:v>
                </c:pt>
                <c:pt idx="10">
                  <c:v>0</c:v>
                </c:pt>
                <c:pt idx="11">
                  <c:v>260</c:v>
                </c:pt>
                <c:pt idx="12">
                  <c:v>0</c:v>
                </c:pt>
                <c:pt idx="13">
                  <c:v>0</c:v>
                </c:pt>
                <c:pt idx="14">
                  <c:v>480</c:v>
                </c:pt>
                <c:pt idx="15">
                  <c:v>80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170</c:v>
                </c:pt>
                <c:pt idx="20">
                  <c:v>0</c:v>
                </c:pt>
                <c:pt idx="21">
                  <c:v>270</c:v>
                </c:pt>
                <c:pt idx="22">
                  <c:v>520</c:v>
                </c:pt>
                <c:pt idx="23">
                  <c:v>105</c:v>
                </c:pt>
                <c:pt idx="24">
                  <c:v>0</c:v>
                </c:pt>
                <c:pt idx="25">
                  <c:v>20</c:v>
                </c:pt>
                <c:pt idx="26">
                  <c:v>0</c:v>
                </c:pt>
                <c:pt idx="27">
                  <c:v>20</c:v>
                </c:pt>
                <c:pt idx="28">
                  <c:v>0</c:v>
                </c:pt>
                <c:pt idx="29">
                  <c:v>20</c:v>
                </c:pt>
                <c:pt idx="30">
                  <c:v>0</c:v>
                </c:pt>
                <c:pt idx="31">
                  <c:v>70</c:v>
                </c:pt>
                <c:pt idx="32">
                  <c:v>100</c:v>
                </c:pt>
                <c:pt idx="33">
                  <c:v>80</c:v>
                </c:pt>
                <c:pt idx="34">
                  <c:v>45</c:v>
                </c:pt>
                <c:pt idx="35">
                  <c:v>0</c:v>
                </c:pt>
                <c:pt idx="36">
                  <c:v>20</c:v>
                </c:pt>
                <c:pt idx="37">
                  <c:v>190</c:v>
                </c:pt>
                <c:pt idx="38">
                  <c:v>40</c:v>
                </c:pt>
                <c:pt idx="39">
                  <c:v>40</c:v>
                </c:pt>
                <c:pt idx="40">
                  <c:v>200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80</c:v>
                </c:pt>
                <c:pt idx="45">
                  <c:v>0</c:v>
                </c:pt>
                <c:pt idx="46">
                  <c:v>80</c:v>
                </c:pt>
                <c:pt idx="47">
                  <c:v>10</c:v>
                </c:pt>
                <c:pt idx="48">
                  <c:v>150</c:v>
                </c:pt>
                <c:pt idx="49">
                  <c:v>0</c:v>
                </c:pt>
                <c:pt idx="50">
                  <c:v>240</c:v>
                </c:pt>
                <c:pt idx="51">
                  <c:v>260</c:v>
                </c:pt>
                <c:pt idx="52">
                  <c:v>0</c:v>
                </c:pt>
                <c:pt idx="53">
                  <c:v>60</c:v>
                </c:pt>
                <c:pt idx="54">
                  <c:v>0</c:v>
                </c:pt>
                <c:pt idx="55">
                  <c:v>40</c:v>
                </c:pt>
                <c:pt idx="56">
                  <c:v>0</c:v>
                </c:pt>
                <c:pt idx="57">
                  <c:v>0</c:v>
                </c:pt>
                <c:pt idx="58">
                  <c:v>200</c:v>
                </c:pt>
                <c:pt idx="59">
                  <c:v>0</c:v>
                </c:pt>
                <c:pt idx="60">
                  <c:v>120</c:v>
                </c:pt>
                <c:pt idx="61">
                  <c:v>0</c:v>
                </c:pt>
                <c:pt idx="62">
                  <c:v>0</c:v>
                </c:pt>
                <c:pt idx="63">
                  <c:v>150</c:v>
                </c:pt>
                <c:pt idx="64">
                  <c:v>150</c:v>
                </c:pt>
                <c:pt idx="65">
                  <c:v>0</c:v>
                </c:pt>
                <c:pt idx="66">
                  <c:v>180</c:v>
                </c:pt>
                <c:pt idx="67">
                  <c:v>90</c:v>
                </c:pt>
                <c:pt idx="68">
                  <c:v>0</c:v>
                </c:pt>
                <c:pt idx="69">
                  <c:v>100</c:v>
                </c:pt>
                <c:pt idx="70">
                  <c:v>60</c:v>
                </c:pt>
                <c:pt idx="71">
                  <c:v>680</c:v>
                </c:pt>
                <c:pt idx="72">
                  <c:v>120</c:v>
                </c:pt>
                <c:pt idx="73">
                  <c:v>160</c:v>
                </c:pt>
                <c:pt idx="74">
                  <c:v>20</c:v>
                </c:pt>
                <c:pt idx="75">
                  <c:v>150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90</c:v>
                </c:pt>
                <c:pt idx="81">
                  <c:v>240</c:v>
                </c:pt>
                <c:pt idx="82">
                  <c:v>270</c:v>
                </c:pt>
                <c:pt idx="83">
                  <c:v>245</c:v>
                </c:pt>
                <c:pt idx="84">
                  <c:v>150</c:v>
                </c:pt>
                <c:pt idx="85">
                  <c:v>200</c:v>
                </c:pt>
                <c:pt idx="86">
                  <c:v>80</c:v>
                </c:pt>
                <c:pt idx="87">
                  <c:v>50</c:v>
                </c:pt>
                <c:pt idx="88">
                  <c:v>155</c:v>
                </c:pt>
                <c:pt idx="89">
                  <c:v>200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9-B241-B99F-FFB320C7FD50}"/>
            </c:ext>
          </c:extLst>
        </c:ser>
        <c:ser>
          <c:idx val="3"/>
          <c:order val="3"/>
          <c:tx>
            <c:strRef>
              <c:f>Graph!$E$32</c:f>
              <c:strCache>
                <c:ptCount val="1"/>
                <c:pt idx="0">
                  <c:v>Apr-24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Graph!$E$33:$E$124</c:f>
              <c:numCache>
                <c:formatCode>General</c:formatCode>
                <c:ptCount val="92"/>
                <c:pt idx="0">
                  <c:v>250</c:v>
                </c:pt>
                <c:pt idx="1">
                  <c:v>0</c:v>
                </c:pt>
                <c:pt idx="2">
                  <c:v>15</c:v>
                </c:pt>
                <c:pt idx="3">
                  <c:v>160</c:v>
                </c:pt>
                <c:pt idx="4">
                  <c:v>1045</c:v>
                </c:pt>
                <c:pt idx="5">
                  <c:v>510</c:v>
                </c:pt>
                <c:pt idx="6">
                  <c:v>0</c:v>
                </c:pt>
                <c:pt idx="7">
                  <c:v>125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  <c:pt idx="11">
                  <c:v>335</c:v>
                </c:pt>
                <c:pt idx="12">
                  <c:v>0</c:v>
                </c:pt>
                <c:pt idx="13">
                  <c:v>0</c:v>
                </c:pt>
                <c:pt idx="14">
                  <c:v>600</c:v>
                </c:pt>
                <c:pt idx="15">
                  <c:v>100</c:v>
                </c:pt>
                <c:pt idx="16">
                  <c:v>25</c:v>
                </c:pt>
                <c:pt idx="17">
                  <c:v>0</c:v>
                </c:pt>
                <c:pt idx="18">
                  <c:v>0</c:v>
                </c:pt>
                <c:pt idx="19">
                  <c:v>120</c:v>
                </c:pt>
                <c:pt idx="20">
                  <c:v>0</c:v>
                </c:pt>
                <c:pt idx="21">
                  <c:v>420</c:v>
                </c:pt>
                <c:pt idx="22">
                  <c:v>650</c:v>
                </c:pt>
                <c:pt idx="23">
                  <c:v>0</c:v>
                </c:pt>
                <c:pt idx="24">
                  <c:v>0</c:v>
                </c:pt>
                <c:pt idx="25">
                  <c:v>140</c:v>
                </c:pt>
                <c:pt idx="26">
                  <c:v>0</c:v>
                </c:pt>
                <c:pt idx="27">
                  <c:v>50</c:v>
                </c:pt>
                <c:pt idx="28">
                  <c:v>0</c:v>
                </c:pt>
                <c:pt idx="29">
                  <c:v>15</c:v>
                </c:pt>
                <c:pt idx="30">
                  <c:v>0</c:v>
                </c:pt>
                <c:pt idx="31">
                  <c:v>50</c:v>
                </c:pt>
                <c:pt idx="32">
                  <c:v>75</c:v>
                </c:pt>
                <c:pt idx="33">
                  <c:v>100</c:v>
                </c:pt>
                <c:pt idx="34">
                  <c:v>0</c:v>
                </c:pt>
                <c:pt idx="35">
                  <c:v>0</c:v>
                </c:pt>
                <c:pt idx="36">
                  <c:v>35</c:v>
                </c:pt>
                <c:pt idx="37">
                  <c:v>210</c:v>
                </c:pt>
                <c:pt idx="38">
                  <c:v>100</c:v>
                </c:pt>
                <c:pt idx="39">
                  <c:v>100</c:v>
                </c:pt>
                <c:pt idx="40">
                  <c:v>160</c:v>
                </c:pt>
                <c:pt idx="41">
                  <c:v>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100</c:v>
                </c:pt>
                <c:pt idx="47">
                  <c:v>0</c:v>
                </c:pt>
                <c:pt idx="48">
                  <c:v>0</c:v>
                </c:pt>
                <c:pt idx="49">
                  <c:v>270</c:v>
                </c:pt>
                <c:pt idx="50">
                  <c:v>360</c:v>
                </c:pt>
                <c:pt idx="51">
                  <c:v>275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50</c:v>
                </c:pt>
                <c:pt idx="56">
                  <c:v>200</c:v>
                </c:pt>
                <c:pt idx="57">
                  <c:v>0</c:v>
                </c:pt>
                <c:pt idx="58">
                  <c:v>15</c:v>
                </c:pt>
                <c:pt idx="59">
                  <c:v>0</c:v>
                </c:pt>
                <c:pt idx="60">
                  <c:v>150</c:v>
                </c:pt>
                <c:pt idx="61">
                  <c:v>20</c:v>
                </c:pt>
                <c:pt idx="62">
                  <c:v>160</c:v>
                </c:pt>
                <c:pt idx="63">
                  <c:v>70</c:v>
                </c:pt>
                <c:pt idx="64">
                  <c:v>70</c:v>
                </c:pt>
                <c:pt idx="65">
                  <c:v>0</c:v>
                </c:pt>
                <c:pt idx="66">
                  <c:v>225</c:v>
                </c:pt>
                <c:pt idx="67">
                  <c:v>1160</c:v>
                </c:pt>
                <c:pt idx="68">
                  <c:v>0</c:v>
                </c:pt>
                <c:pt idx="69">
                  <c:v>10</c:v>
                </c:pt>
                <c:pt idx="70">
                  <c:v>0</c:v>
                </c:pt>
                <c:pt idx="71">
                  <c:v>810</c:v>
                </c:pt>
                <c:pt idx="72">
                  <c:v>150</c:v>
                </c:pt>
                <c:pt idx="73">
                  <c:v>200</c:v>
                </c:pt>
                <c:pt idx="74">
                  <c:v>60</c:v>
                </c:pt>
                <c:pt idx="75">
                  <c:v>150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1000</c:v>
                </c:pt>
                <c:pt idx="81">
                  <c:v>330</c:v>
                </c:pt>
                <c:pt idx="82">
                  <c:v>260</c:v>
                </c:pt>
                <c:pt idx="83">
                  <c:v>185</c:v>
                </c:pt>
                <c:pt idx="84">
                  <c:v>0</c:v>
                </c:pt>
                <c:pt idx="85">
                  <c:v>210</c:v>
                </c:pt>
                <c:pt idx="86">
                  <c:v>100</c:v>
                </c:pt>
                <c:pt idx="87">
                  <c:v>150</c:v>
                </c:pt>
                <c:pt idx="88">
                  <c:v>250</c:v>
                </c:pt>
                <c:pt idx="89">
                  <c:v>150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C9-B241-B99F-FFB320C7FD50}"/>
            </c:ext>
          </c:extLst>
        </c:ser>
        <c:ser>
          <c:idx val="4"/>
          <c:order val="4"/>
          <c:tx>
            <c:strRef>
              <c:f>Graph!$F$32</c:f>
              <c:strCache>
                <c:ptCount val="1"/>
                <c:pt idx="0">
                  <c:v>May-24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Graph!$F$33:$F$124</c:f>
              <c:numCache>
                <c:formatCode>General</c:formatCode>
                <c:ptCount val="92"/>
                <c:pt idx="0">
                  <c:v>200</c:v>
                </c:pt>
                <c:pt idx="1">
                  <c:v>40</c:v>
                </c:pt>
                <c:pt idx="2">
                  <c:v>0</c:v>
                </c:pt>
                <c:pt idx="3">
                  <c:v>80</c:v>
                </c:pt>
                <c:pt idx="4">
                  <c:v>760</c:v>
                </c:pt>
                <c:pt idx="5">
                  <c:v>360</c:v>
                </c:pt>
                <c:pt idx="6">
                  <c:v>0</c:v>
                </c:pt>
                <c:pt idx="7">
                  <c:v>100</c:v>
                </c:pt>
                <c:pt idx="8">
                  <c:v>80</c:v>
                </c:pt>
                <c:pt idx="9">
                  <c:v>40</c:v>
                </c:pt>
                <c:pt idx="10">
                  <c:v>0</c:v>
                </c:pt>
                <c:pt idx="11">
                  <c:v>230</c:v>
                </c:pt>
                <c:pt idx="12">
                  <c:v>0</c:v>
                </c:pt>
                <c:pt idx="13">
                  <c:v>0</c:v>
                </c:pt>
                <c:pt idx="14">
                  <c:v>420</c:v>
                </c:pt>
                <c:pt idx="15">
                  <c:v>80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280</c:v>
                </c:pt>
                <c:pt idx="22">
                  <c:v>560</c:v>
                </c:pt>
                <c:pt idx="23">
                  <c:v>0</c:v>
                </c:pt>
                <c:pt idx="24">
                  <c:v>80</c:v>
                </c:pt>
                <c:pt idx="25">
                  <c:v>160</c:v>
                </c:pt>
                <c:pt idx="26">
                  <c:v>120</c:v>
                </c:pt>
                <c:pt idx="27">
                  <c:v>30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40</c:v>
                </c:pt>
                <c:pt idx="32">
                  <c:v>0</c:v>
                </c:pt>
                <c:pt idx="33">
                  <c:v>80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</c:v>
                </c:pt>
                <c:pt idx="39">
                  <c:v>80</c:v>
                </c:pt>
                <c:pt idx="40">
                  <c:v>20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40</c:v>
                </c:pt>
                <c:pt idx="47">
                  <c:v>0</c:v>
                </c:pt>
                <c:pt idx="48">
                  <c:v>0</c:v>
                </c:pt>
                <c:pt idx="49">
                  <c:v>225</c:v>
                </c:pt>
                <c:pt idx="50">
                  <c:v>330</c:v>
                </c:pt>
                <c:pt idx="51">
                  <c:v>100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40</c:v>
                </c:pt>
                <c:pt idx="56">
                  <c:v>160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120</c:v>
                </c:pt>
                <c:pt idx="61">
                  <c:v>120</c:v>
                </c:pt>
                <c:pt idx="62">
                  <c:v>320</c:v>
                </c:pt>
                <c:pt idx="63">
                  <c:v>0</c:v>
                </c:pt>
                <c:pt idx="64">
                  <c:v>0</c:v>
                </c:pt>
                <c:pt idx="65">
                  <c:v>150</c:v>
                </c:pt>
                <c:pt idx="66">
                  <c:v>220</c:v>
                </c:pt>
                <c:pt idx="67">
                  <c:v>870</c:v>
                </c:pt>
                <c:pt idx="68">
                  <c:v>100</c:v>
                </c:pt>
                <c:pt idx="69">
                  <c:v>0</c:v>
                </c:pt>
                <c:pt idx="70">
                  <c:v>0</c:v>
                </c:pt>
                <c:pt idx="71">
                  <c:v>290</c:v>
                </c:pt>
                <c:pt idx="72">
                  <c:v>120</c:v>
                </c:pt>
                <c:pt idx="73">
                  <c:v>160</c:v>
                </c:pt>
                <c:pt idx="74">
                  <c:v>40</c:v>
                </c:pt>
                <c:pt idx="75">
                  <c:v>120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500</c:v>
                </c:pt>
                <c:pt idx="81">
                  <c:v>200</c:v>
                </c:pt>
                <c:pt idx="82">
                  <c:v>80</c:v>
                </c:pt>
                <c:pt idx="83">
                  <c:v>40</c:v>
                </c:pt>
                <c:pt idx="84">
                  <c:v>0</c:v>
                </c:pt>
                <c:pt idx="85">
                  <c:v>100</c:v>
                </c:pt>
                <c:pt idx="86">
                  <c:v>80</c:v>
                </c:pt>
                <c:pt idx="87">
                  <c:v>120</c:v>
                </c:pt>
                <c:pt idx="88">
                  <c:v>200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C9-B241-B99F-FFB320C7FD50}"/>
            </c:ext>
          </c:extLst>
        </c:ser>
        <c:ser>
          <c:idx val="5"/>
          <c:order val="5"/>
          <c:tx>
            <c:strRef>
              <c:f>Graph!$G$32</c:f>
              <c:strCache>
                <c:ptCount val="1"/>
                <c:pt idx="0">
                  <c:v>Jun-24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Graph!$G$33:$G$124</c:f>
              <c:numCache>
                <c:formatCode>General</c:formatCode>
                <c:ptCount val="92"/>
                <c:pt idx="0">
                  <c:v>100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470</c:v>
                </c:pt>
                <c:pt idx="5">
                  <c:v>835</c:v>
                </c:pt>
                <c:pt idx="6">
                  <c:v>0</c:v>
                </c:pt>
                <c:pt idx="7">
                  <c:v>100</c:v>
                </c:pt>
                <c:pt idx="8">
                  <c:v>40</c:v>
                </c:pt>
                <c:pt idx="9">
                  <c:v>20</c:v>
                </c:pt>
                <c:pt idx="10">
                  <c:v>0</c:v>
                </c:pt>
                <c:pt idx="11">
                  <c:v>100</c:v>
                </c:pt>
                <c:pt idx="12">
                  <c:v>0</c:v>
                </c:pt>
                <c:pt idx="13">
                  <c:v>0</c:v>
                </c:pt>
                <c:pt idx="14">
                  <c:v>260</c:v>
                </c:pt>
                <c:pt idx="15">
                  <c:v>40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  <c:pt idx="19">
                  <c:v>35</c:v>
                </c:pt>
                <c:pt idx="20">
                  <c:v>0</c:v>
                </c:pt>
                <c:pt idx="21">
                  <c:v>120</c:v>
                </c:pt>
                <c:pt idx="22">
                  <c:v>450</c:v>
                </c:pt>
                <c:pt idx="23">
                  <c:v>0</c:v>
                </c:pt>
                <c:pt idx="24">
                  <c:v>80</c:v>
                </c:pt>
                <c:pt idx="25">
                  <c:v>160</c:v>
                </c:pt>
                <c:pt idx="26">
                  <c:v>160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0</c:v>
                </c:pt>
                <c:pt idx="33">
                  <c:v>40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75</c:v>
                </c:pt>
                <c:pt idx="38">
                  <c:v>80</c:v>
                </c:pt>
                <c:pt idx="39">
                  <c:v>80</c:v>
                </c:pt>
                <c:pt idx="40">
                  <c:v>10</c:v>
                </c:pt>
                <c:pt idx="41">
                  <c:v>10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135</c:v>
                </c:pt>
                <c:pt idx="50">
                  <c:v>355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</c:v>
                </c:pt>
                <c:pt idx="56">
                  <c:v>1120</c:v>
                </c:pt>
                <c:pt idx="57">
                  <c:v>80</c:v>
                </c:pt>
                <c:pt idx="58">
                  <c:v>0</c:v>
                </c:pt>
                <c:pt idx="59">
                  <c:v>0</c:v>
                </c:pt>
                <c:pt idx="60">
                  <c:v>110</c:v>
                </c:pt>
                <c:pt idx="61">
                  <c:v>200</c:v>
                </c:pt>
                <c:pt idx="62">
                  <c:v>320</c:v>
                </c:pt>
                <c:pt idx="63">
                  <c:v>0</c:v>
                </c:pt>
                <c:pt idx="64">
                  <c:v>0</c:v>
                </c:pt>
                <c:pt idx="65">
                  <c:v>300</c:v>
                </c:pt>
                <c:pt idx="66">
                  <c:v>260</c:v>
                </c:pt>
                <c:pt idx="67">
                  <c:v>420</c:v>
                </c:pt>
                <c:pt idx="68">
                  <c:v>200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30</c:v>
                </c:pt>
                <c:pt idx="73">
                  <c:v>160</c:v>
                </c:pt>
                <c:pt idx="74">
                  <c:v>40</c:v>
                </c:pt>
                <c:pt idx="75">
                  <c:v>60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320</c:v>
                </c:pt>
                <c:pt idx="81">
                  <c:v>100</c:v>
                </c:pt>
                <c:pt idx="82">
                  <c:v>0</c:v>
                </c:pt>
                <c:pt idx="83">
                  <c:v>20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120</c:v>
                </c:pt>
                <c:pt idx="88">
                  <c:v>0</c:v>
                </c:pt>
                <c:pt idx="89">
                  <c:v>140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C9-B241-B99F-FFB320C7FD50}"/>
            </c:ext>
          </c:extLst>
        </c:ser>
        <c:ser>
          <c:idx val="6"/>
          <c:order val="6"/>
          <c:tx>
            <c:strRef>
              <c:f>Graph!$H$32</c:f>
              <c:strCache>
                <c:ptCount val="1"/>
                <c:pt idx="0">
                  <c:v>Jul-24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Graph!$H$33:$H$124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1065</c:v>
                </c:pt>
                <c:pt idx="6">
                  <c:v>0</c:v>
                </c:pt>
                <c:pt idx="7">
                  <c:v>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105</c:v>
                </c:pt>
                <c:pt idx="12">
                  <c:v>0</c:v>
                </c:pt>
                <c:pt idx="13">
                  <c:v>0</c:v>
                </c:pt>
                <c:pt idx="14">
                  <c:v>415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285</c:v>
                </c:pt>
                <c:pt idx="20">
                  <c:v>0</c:v>
                </c:pt>
                <c:pt idx="21">
                  <c:v>0</c:v>
                </c:pt>
                <c:pt idx="22">
                  <c:v>375</c:v>
                </c:pt>
                <c:pt idx="23">
                  <c:v>0</c:v>
                </c:pt>
                <c:pt idx="24">
                  <c:v>100</c:v>
                </c:pt>
                <c:pt idx="25">
                  <c:v>180</c:v>
                </c:pt>
                <c:pt idx="26">
                  <c:v>200</c:v>
                </c:pt>
                <c:pt idx="27">
                  <c:v>0</c:v>
                </c:pt>
                <c:pt idx="28">
                  <c:v>150</c:v>
                </c:pt>
                <c:pt idx="29">
                  <c:v>75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375</c:v>
                </c:pt>
                <c:pt idx="38">
                  <c:v>100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60</c:v>
                </c:pt>
                <c:pt idx="50">
                  <c:v>170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590</c:v>
                </c:pt>
                <c:pt idx="57">
                  <c:v>90</c:v>
                </c:pt>
                <c:pt idx="58">
                  <c:v>0</c:v>
                </c:pt>
                <c:pt idx="59">
                  <c:v>0</c:v>
                </c:pt>
                <c:pt idx="60">
                  <c:v>125</c:v>
                </c:pt>
                <c:pt idx="61">
                  <c:v>0</c:v>
                </c:pt>
                <c:pt idx="62">
                  <c:v>160</c:v>
                </c:pt>
                <c:pt idx="63">
                  <c:v>0</c:v>
                </c:pt>
                <c:pt idx="64">
                  <c:v>0</c:v>
                </c:pt>
                <c:pt idx="65">
                  <c:v>295</c:v>
                </c:pt>
                <c:pt idx="66">
                  <c:v>385</c:v>
                </c:pt>
                <c:pt idx="67">
                  <c:v>320</c:v>
                </c:pt>
                <c:pt idx="68">
                  <c:v>250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150</c:v>
                </c:pt>
                <c:pt idx="88">
                  <c:v>0</c:v>
                </c:pt>
                <c:pt idx="89">
                  <c:v>1280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C9-B241-B99F-FFB320C7FD50}"/>
            </c:ext>
          </c:extLst>
        </c:ser>
        <c:ser>
          <c:idx val="7"/>
          <c:order val="7"/>
          <c:tx>
            <c:strRef>
              <c:f>Graph!$I$32</c:f>
              <c:strCache>
                <c:ptCount val="1"/>
                <c:pt idx="0">
                  <c:v>Aug-24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Graph!$I$33:$I$124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830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410</c:v>
                </c:pt>
                <c:pt idx="12">
                  <c:v>0</c:v>
                </c:pt>
                <c:pt idx="13">
                  <c:v>0</c:v>
                </c:pt>
                <c:pt idx="14">
                  <c:v>605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370</c:v>
                </c:pt>
                <c:pt idx="20">
                  <c:v>240</c:v>
                </c:pt>
                <c:pt idx="21">
                  <c:v>40</c:v>
                </c:pt>
                <c:pt idx="22">
                  <c:v>300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40</c:v>
                </c:pt>
                <c:pt idx="27">
                  <c:v>0</c:v>
                </c:pt>
                <c:pt idx="28">
                  <c:v>80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255</c:v>
                </c:pt>
                <c:pt idx="38">
                  <c:v>80</c:v>
                </c:pt>
                <c:pt idx="39">
                  <c:v>80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440</c:v>
                </c:pt>
                <c:pt idx="57">
                  <c:v>40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540</c:v>
                </c:pt>
                <c:pt idx="63">
                  <c:v>157.5</c:v>
                </c:pt>
                <c:pt idx="64">
                  <c:v>157.5</c:v>
                </c:pt>
                <c:pt idx="65">
                  <c:v>70</c:v>
                </c:pt>
                <c:pt idx="66">
                  <c:v>85</c:v>
                </c:pt>
                <c:pt idx="67">
                  <c:v>320</c:v>
                </c:pt>
                <c:pt idx="68">
                  <c:v>200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160</c:v>
                </c:pt>
                <c:pt idx="74">
                  <c:v>0</c:v>
                </c:pt>
                <c:pt idx="75">
                  <c:v>0</c:v>
                </c:pt>
                <c:pt idx="76">
                  <c:v>100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100</c:v>
                </c:pt>
                <c:pt idx="88">
                  <c:v>0</c:v>
                </c:pt>
                <c:pt idx="89">
                  <c:v>260</c:v>
                </c:pt>
                <c:pt idx="90">
                  <c:v>230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C9-B241-B99F-FFB320C7FD50}"/>
            </c:ext>
          </c:extLst>
        </c:ser>
        <c:ser>
          <c:idx val="8"/>
          <c:order val="8"/>
          <c:tx>
            <c:strRef>
              <c:f>Graph!$J$32</c:f>
              <c:strCache>
                <c:ptCount val="1"/>
                <c:pt idx="0">
                  <c:v>Sep-24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Graph!$J$33:$J$124</c:f>
              <c:numCache>
                <c:formatCode>General</c:formatCode>
                <c:ptCount val="92"/>
                <c:pt idx="0">
                  <c:v>0</c:v>
                </c:pt>
                <c:pt idx="1">
                  <c:v>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1030</c:v>
                </c:pt>
                <c:pt idx="6">
                  <c:v>0</c:v>
                </c:pt>
                <c:pt idx="7">
                  <c:v>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650</c:v>
                </c:pt>
                <c:pt idx="12">
                  <c:v>0</c:v>
                </c:pt>
                <c:pt idx="13">
                  <c:v>0</c:v>
                </c:pt>
                <c:pt idx="14">
                  <c:v>700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255</c:v>
                </c:pt>
                <c:pt idx="20">
                  <c:v>305</c:v>
                </c:pt>
                <c:pt idx="21">
                  <c:v>45</c:v>
                </c:pt>
                <c:pt idx="22">
                  <c:v>375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125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300</c:v>
                </c:pt>
                <c:pt idx="38">
                  <c:v>100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550</c:v>
                </c:pt>
                <c:pt idx="57">
                  <c:v>50</c:v>
                </c:pt>
                <c:pt idx="58">
                  <c:v>0</c:v>
                </c:pt>
                <c:pt idx="59">
                  <c:v>0</c:v>
                </c:pt>
                <c:pt idx="60">
                  <c:v>125</c:v>
                </c:pt>
                <c:pt idx="61">
                  <c:v>0</c:v>
                </c:pt>
                <c:pt idx="62">
                  <c:v>900</c:v>
                </c:pt>
                <c:pt idx="63">
                  <c:v>192.5</c:v>
                </c:pt>
                <c:pt idx="64">
                  <c:v>192.5</c:v>
                </c:pt>
                <c:pt idx="65">
                  <c:v>0</c:v>
                </c:pt>
                <c:pt idx="66">
                  <c:v>0</c:v>
                </c:pt>
                <c:pt idx="67">
                  <c:v>400</c:v>
                </c:pt>
                <c:pt idx="68">
                  <c:v>250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200</c:v>
                </c:pt>
                <c:pt idx="74">
                  <c:v>0</c:v>
                </c:pt>
                <c:pt idx="75">
                  <c:v>0</c:v>
                </c:pt>
                <c:pt idx="76">
                  <c:v>1240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50</c:v>
                </c:pt>
                <c:pt idx="88">
                  <c:v>0</c:v>
                </c:pt>
                <c:pt idx="89">
                  <c:v>150</c:v>
                </c:pt>
                <c:pt idx="90">
                  <c:v>790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C9-B241-B99F-FFB320C7FD50}"/>
            </c:ext>
          </c:extLst>
        </c:ser>
        <c:ser>
          <c:idx val="9"/>
          <c:order val="9"/>
          <c:tx>
            <c:strRef>
              <c:f>Graph!$K$32</c:f>
              <c:strCache>
                <c:ptCount val="1"/>
                <c:pt idx="0">
                  <c:v>Oct-24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Graph!$K$33:$K$124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800</c:v>
                </c:pt>
                <c:pt idx="6">
                  <c:v>0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480</c:v>
                </c:pt>
                <c:pt idx="12">
                  <c:v>0</c:v>
                </c:pt>
                <c:pt idx="13">
                  <c:v>370</c:v>
                </c:pt>
                <c:pt idx="14">
                  <c:v>560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180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240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440</c:v>
                </c:pt>
                <c:pt idx="57">
                  <c:v>40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720</c:v>
                </c:pt>
                <c:pt idx="63">
                  <c:v>140</c:v>
                </c:pt>
                <c:pt idx="64">
                  <c:v>140</c:v>
                </c:pt>
                <c:pt idx="65">
                  <c:v>0</c:v>
                </c:pt>
                <c:pt idx="66">
                  <c:v>0</c:v>
                </c:pt>
                <c:pt idx="67">
                  <c:v>320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80</c:v>
                </c:pt>
                <c:pt idx="74">
                  <c:v>0</c:v>
                </c:pt>
                <c:pt idx="75">
                  <c:v>0</c:v>
                </c:pt>
                <c:pt idx="76">
                  <c:v>570</c:v>
                </c:pt>
                <c:pt idx="77">
                  <c:v>0</c:v>
                </c:pt>
                <c:pt idx="78">
                  <c:v>0</c:v>
                </c:pt>
                <c:pt idx="79">
                  <c:v>60</c:v>
                </c:pt>
                <c:pt idx="80">
                  <c:v>400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40</c:v>
                </c:pt>
                <c:pt idx="88">
                  <c:v>0</c:v>
                </c:pt>
                <c:pt idx="89">
                  <c:v>120</c:v>
                </c:pt>
                <c:pt idx="90">
                  <c:v>140</c:v>
                </c:pt>
                <c:pt idx="9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C9-B241-B99F-FFB320C7FD50}"/>
            </c:ext>
          </c:extLst>
        </c:ser>
        <c:ser>
          <c:idx val="10"/>
          <c:order val="10"/>
          <c:tx>
            <c:strRef>
              <c:f>Graph!$L$32</c:f>
              <c:strCache>
                <c:ptCount val="1"/>
                <c:pt idx="0">
                  <c:v>Nov-24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Graph!$L$33:$L$124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180</c:v>
                </c:pt>
                <c:pt idx="3">
                  <c:v>0</c:v>
                </c:pt>
                <c:pt idx="4">
                  <c:v>0</c:v>
                </c:pt>
                <c:pt idx="5">
                  <c:v>840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480</c:v>
                </c:pt>
                <c:pt idx="12">
                  <c:v>0</c:v>
                </c:pt>
                <c:pt idx="13">
                  <c:v>1110</c:v>
                </c:pt>
                <c:pt idx="14">
                  <c:v>560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290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240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400</c:v>
                </c:pt>
                <c:pt idx="57">
                  <c:v>40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720</c:v>
                </c:pt>
                <c:pt idx="63">
                  <c:v>105</c:v>
                </c:pt>
                <c:pt idx="64">
                  <c:v>105</c:v>
                </c:pt>
                <c:pt idx="65">
                  <c:v>0</c:v>
                </c:pt>
                <c:pt idx="66">
                  <c:v>0</c:v>
                </c:pt>
                <c:pt idx="67">
                  <c:v>320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240</c:v>
                </c:pt>
                <c:pt idx="77">
                  <c:v>0</c:v>
                </c:pt>
                <c:pt idx="78">
                  <c:v>0</c:v>
                </c:pt>
                <c:pt idx="79">
                  <c:v>290</c:v>
                </c:pt>
                <c:pt idx="80">
                  <c:v>400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40</c:v>
                </c:pt>
                <c:pt idx="88">
                  <c:v>0</c:v>
                </c:pt>
                <c:pt idx="89">
                  <c:v>120</c:v>
                </c:pt>
                <c:pt idx="90">
                  <c:v>70</c:v>
                </c:pt>
                <c:pt idx="91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C9-B241-B99F-FFB320C7FD50}"/>
            </c:ext>
          </c:extLst>
        </c:ser>
        <c:ser>
          <c:idx val="11"/>
          <c:order val="11"/>
          <c:tx>
            <c:strRef>
              <c:f>Graph!$M$32</c:f>
              <c:strCache>
                <c:ptCount val="1"/>
                <c:pt idx="0">
                  <c:v>Dec-24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Graph!$M$33:$M$124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225</c:v>
                </c:pt>
                <c:pt idx="3">
                  <c:v>0</c:v>
                </c:pt>
                <c:pt idx="4">
                  <c:v>0</c:v>
                </c:pt>
                <c:pt idx="5">
                  <c:v>350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</c:v>
                </c:pt>
                <c:pt idx="11">
                  <c:v>410</c:v>
                </c:pt>
                <c:pt idx="12">
                  <c:v>500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420</c:v>
                </c:pt>
                <c:pt idx="18">
                  <c:v>300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30</c:v>
                </c:pt>
                <c:pt idx="30">
                  <c:v>20</c:v>
                </c:pt>
                <c:pt idx="31">
                  <c:v>0</c:v>
                </c:pt>
                <c:pt idx="32">
                  <c:v>10</c:v>
                </c:pt>
                <c:pt idx="33">
                  <c:v>0</c:v>
                </c:pt>
                <c:pt idx="34">
                  <c:v>0</c:v>
                </c:pt>
                <c:pt idx="35">
                  <c:v>80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250</c:v>
                </c:pt>
                <c:pt idx="46">
                  <c:v>0</c:v>
                </c:pt>
                <c:pt idx="47">
                  <c:v>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80</c:v>
                </c:pt>
                <c:pt idx="54">
                  <c:v>25</c:v>
                </c:pt>
                <c:pt idx="55">
                  <c:v>25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100</c:v>
                </c:pt>
                <c:pt idx="71">
                  <c:v>75</c:v>
                </c:pt>
                <c:pt idx="72">
                  <c:v>0</c:v>
                </c:pt>
                <c:pt idx="73">
                  <c:v>50</c:v>
                </c:pt>
                <c:pt idx="74">
                  <c:v>100</c:v>
                </c:pt>
                <c:pt idx="75">
                  <c:v>0</c:v>
                </c:pt>
                <c:pt idx="76">
                  <c:v>50</c:v>
                </c:pt>
                <c:pt idx="77">
                  <c:v>320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150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C9-B241-B99F-FFB320C7FD50}"/>
            </c:ext>
          </c:extLst>
        </c:ser>
        <c:ser>
          <c:idx val="12"/>
          <c:order val="12"/>
          <c:tx>
            <c:strRef>
              <c:f>Graph!$N$32</c:f>
              <c:strCache>
                <c:ptCount val="1"/>
                <c:pt idx="0">
                  <c:v>Jan-25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Graph!$N$33:$N$124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135</c:v>
                </c:pt>
                <c:pt idx="3">
                  <c:v>0</c:v>
                </c:pt>
                <c:pt idx="4">
                  <c:v>0</c:v>
                </c:pt>
                <c:pt idx="5">
                  <c:v>220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</c:v>
                </c:pt>
                <c:pt idx="11">
                  <c:v>280</c:v>
                </c:pt>
                <c:pt idx="12">
                  <c:v>400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280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200</c:v>
                </c:pt>
                <c:pt idx="46">
                  <c:v>0</c:v>
                </c:pt>
                <c:pt idx="47">
                  <c:v>40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80</c:v>
                </c:pt>
                <c:pt idx="53">
                  <c:v>80</c:v>
                </c:pt>
                <c:pt idx="54">
                  <c:v>20</c:v>
                </c:pt>
                <c:pt idx="55">
                  <c:v>20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60</c:v>
                </c:pt>
                <c:pt idx="71">
                  <c:v>45</c:v>
                </c:pt>
                <c:pt idx="72">
                  <c:v>0</c:v>
                </c:pt>
                <c:pt idx="73">
                  <c:v>30</c:v>
                </c:pt>
                <c:pt idx="74">
                  <c:v>80</c:v>
                </c:pt>
                <c:pt idx="75">
                  <c:v>0</c:v>
                </c:pt>
                <c:pt idx="76">
                  <c:v>40</c:v>
                </c:pt>
                <c:pt idx="77">
                  <c:v>200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120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C9-B241-B99F-FFB320C7FD50}"/>
            </c:ext>
          </c:extLst>
        </c:ser>
        <c:ser>
          <c:idx val="13"/>
          <c:order val="13"/>
          <c:tx>
            <c:strRef>
              <c:f>Graph!$O$32</c:f>
              <c:strCache>
                <c:ptCount val="1"/>
                <c:pt idx="0">
                  <c:v>Feb-25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Graph!$O$33:$O$124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90</c:v>
                </c:pt>
                <c:pt idx="11">
                  <c:v>280</c:v>
                </c:pt>
                <c:pt idx="12">
                  <c:v>300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150</c:v>
                </c:pt>
                <c:pt idx="46">
                  <c:v>0</c:v>
                </c:pt>
                <c:pt idx="47">
                  <c:v>30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60</c:v>
                </c:pt>
                <c:pt idx="54">
                  <c:v>15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140</c:v>
                </c:pt>
                <c:pt idx="75">
                  <c:v>0</c:v>
                </c:pt>
                <c:pt idx="76">
                  <c:v>40</c:v>
                </c:pt>
                <c:pt idx="77">
                  <c:v>200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C9-B241-B99F-FFB320C7FD50}"/>
            </c:ext>
          </c:extLst>
        </c:ser>
        <c:ser>
          <c:idx val="14"/>
          <c:order val="14"/>
          <c:tx>
            <c:strRef>
              <c:f>Graph!$P$32</c:f>
              <c:strCache>
                <c:ptCount val="1"/>
                <c:pt idx="0">
                  <c:v>Mar-25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Graph!$P$33:$P$124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250</c:v>
                </c:pt>
                <c:pt idx="75">
                  <c:v>0</c:v>
                </c:pt>
                <c:pt idx="76">
                  <c:v>30</c:v>
                </c:pt>
                <c:pt idx="77">
                  <c:v>145</c:v>
                </c:pt>
                <c:pt idx="78">
                  <c:v>55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C9-B241-B99F-FFB320C7FD50}"/>
            </c:ext>
          </c:extLst>
        </c:ser>
        <c:ser>
          <c:idx val="15"/>
          <c:order val="15"/>
          <c:tx>
            <c:strRef>
              <c:f>Graph!$Q$32</c:f>
              <c:strCache>
                <c:ptCount val="1"/>
                <c:pt idx="0">
                  <c:v>Apr-25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Graph!$Q$33:$Q$124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20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C9-B241-B99F-FFB320C7FD50}"/>
            </c:ext>
          </c:extLst>
        </c:ser>
        <c:ser>
          <c:idx val="16"/>
          <c:order val="16"/>
          <c:tx>
            <c:strRef>
              <c:f>Graph!$R$32</c:f>
              <c:strCache>
                <c:ptCount val="1"/>
                <c:pt idx="0">
                  <c:v>May-25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Graph!$R$33:$R$124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150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C9-B241-B99F-FFB320C7FD50}"/>
            </c:ext>
          </c:extLst>
        </c:ser>
        <c:ser>
          <c:idx val="17"/>
          <c:order val="17"/>
          <c:tx>
            <c:strRef>
              <c:f>Graph!$S$32</c:f>
              <c:strCache>
                <c:ptCount val="1"/>
                <c:pt idx="0">
                  <c:v>Jun-25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Graph!$S$33:$S$124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C9-B241-B99F-FFB320C7FD50}"/>
            </c:ext>
          </c:extLst>
        </c:ser>
        <c:ser>
          <c:idx val="18"/>
          <c:order val="18"/>
          <c:tx>
            <c:strRef>
              <c:f>Graph!$T$32</c:f>
              <c:strCache>
                <c:ptCount val="1"/>
                <c:pt idx="0">
                  <c:v>Jul-25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Graph!$T$33:$T$124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C9-B241-B99F-FFB320C7FD50}"/>
            </c:ext>
          </c:extLst>
        </c:ser>
        <c:ser>
          <c:idx val="19"/>
          <c:order val="19"/>
          <c:tx>
            <c:strRef>
              <c:f>Graph!$U$32</c:f>
              <c:strCache>
                <c:ptCount val="1"/>
                <c:pt idx="0">
                  <c:v>Aug-25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Graph!$U$33:$U$124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1C9-B241-B99F-FFB320C7FD50}"/>
            </c:ext>
          </c:extLst>
        </c:ser>
        <c:ser>
          <c:idx val="20"/>
          <c:order val="20"/>
          <c:tx>
            <c:strRef>
              <c:f>Graph!$V$32</c:f>
              <c:strCache>
                <c:ptCount val="1"/>
                <c:pt idx="0">
                  <c:v>Sep-25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Graph!$V$33:$V$124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1C9-B241-B99F-FFB320C7FD50}"/>
            </c:ext>
          </c:extLst>
        </c:ser>
        <c:ser>
          <c:idx val="21"/>
          <c:order val="21"/>
          <c:tx>
            <c:strRef>
              <c:f>Graph!$W$32</c:f>
              <c:strCache>
                <c:ptCount val="1"/>
                <c:pt idx="0">
                  <c:v>Oct-25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Graph!$W$33:$W$124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1C9-B241-B99F-FFB320C7FD50}"/>
            </c:ext>
          </c:extLst>
        </c:ser>
        <c:ser>
          <c:idx val="22"/>
          <c:order val="22"/>
          <c:tx>
            <c:strRef>
              <c:f>Graph!$X$32</c:f>
              <c:strCache>
                <c:ptCount val="1"/>
                <c:pt idx="0">
                  <c:v>Nov-25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Graph!$X$33:$X$124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1C9-B241-B99F-FFB320C7FD50}"/>
            </c:ext>
          </c:extLst>
        </c:ser>
        <c:ser>
          <c:idx val="23"/>
          <c:order val="23"/>
          <c:tx>
            <c:strRef>
              <c:f>Graph!$Y$32</c:f>
              <c:strCache>
                <c:ptCount val="1"/>
                <c:pt idx="0">
                  <c:v>Dec-25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Graph!$Y$33:$Y$124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1C9-B241-B99F-FFB320C7FD50}"/>
            </c:ext>
          </c:extLst>
        </c:ser>
        <c:ser>
          <c:idx val="24"/>
          <c:order val="24"/>
          <c:tx>
            <c:strRef>
              <c:f>Graph!$Z$32</c:f>
              <c:strCache>
                <c:ptCount val="1"/>
                <c:pt idx="0">
                  <c:v>Jan-26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Graph!$A$33:$A$124</c:f>
              <c:strCache>
                <c:ptCount val="92"/>
                <c:pt idx="0">
                  <c:v>2F Sécurisation des accès et cheminements en toiture des ilots commerces  -(18 coques)(BE pour mission)</c:v>
                </c:pt>
                <c:pt idx="1">
                  <c:v>AME - bus JO</c:v>
                </c:pt>
                <c:pt idx="2">
                  <c:v>AME fluidité </c:v>
                </c:pt>
                <c:pt idx="3">
                  <c:v>Aires GSE CDGR 2023 - - 2D REPRISE</c:v>
                </c:pt>
                <c:pt idx="4">
                  <c:v>Aménagement Apoc - 1ère phase</c:v>
                </c:pt>
                <c:pt idx="5">
                  <c:v>Aménagement Apoc - 2ème phase </c:v>
                </c:pt>
                <c:pt idx="6">
                  <c:v>Antenne Opérationnel B Ouest sur ABCD</c:v>
                </c:pt>
                <c:pt idx="7">
                  <c:v>BRVE PARIFS</c:v>
                </c:pt>
                <c:pt idx="8">
                  <c:v>BRVE PEF PAB &amp; PZ (yc 160161, 160163, 160174, 160175 </c:v>
                </c:pt>
                <c:pt idx="9">
                  <c:v>BS10 et BS11</c:v>
                </c:pt>
                <c:pt idx="10">
                  <c:v>Bassin Epiais</c:v>
                </c:pt>
                <c:pt idx="11">
                  <c:v>Black patch Uniforme 10 -CDG1 2024</c:v>
                </c:pt>
                <c:pt idx="12">
                  <c:v>Bât. 34 MeC SSI suite CDS (le bourget)</c:v>
                </c:pt>
                <c:pt idx="13">
                  <c:v>CDG1 - salon sat 5</c:v>
                </c:pt>
                <c:pt idx="14">
                  <c:v>Carrefour RT3</c:v>
                </c:pt>
                <c:pt idx="15">
                  <c:v>Coque cartier</c:v>
                </c:pt>
                <c:pt idx="16">
                  <c:v>Coque relay 2E</c:v>
                </c:pt>
                <c:pt idx="17">
                  <c:v>DBA T1</c:v>
                </c:pt>
                <c:pt idx="18">
                  <c:v>DBA T3</c:v>
                </c:pt>
                <c:pt idx="19">
                  <c:v>DM CDG1 fluidité phase 2 avant JO - Cheneaux</c:v>
                </c:pt>
                <c:pt idx="20">
                  <c:v>DM1 fluidité </c:v>
                </c:pt>
                <c:pt idx="21">
                  <c:v>DME fluidité </c:v>
                </c:pt>
                <c:pt idx="22">
                  <c:v>Diag rues IMO 2023</c:v>
                </c:pt>
                <c:pt idx="23">
                  <c:v>Désenfumage F _Buy Paris SWAROSKY</c:v>
                </c:pt>
                <c:pt idx="24">
                  <c:v>EES UO CDGA Installation des kiosques-T2B  (Dep et Arr)</c:v>
                </c:pt>
                <c:pt idx="25">
                  <c:v>EES UO CDGE Installation des kiosques  (T2F)-Mod P</c:v>
                </c:pt>
                <c:pt idx="26">
                  <c:v>EES UO T3  Installation des kiosques  (Dép et ARR)</c:v>
                </c:pt>
                <c:pt idx="27">
                  <c:v>ETUDE clim  1JR173/1JR187</c:v>
                </c:pt>
                <c:pt idx="28">
                  <c:v>Elargir zone de circulation en quai Lisa, Galerie E vers F et de la zone  de Pif K</c:v>
                </c:pt>
                <c:pt idx="29">
                  <c:v>Electrification S4</c:v>
                </c:pt>
                <c:pt idx="30">
                  <c:v>Electrification T1</c:v>
                </c:pt>
                <c:pt idx="31">
                  <c:v>Electrification T1 GSE </c:v>
                </c:pt>
                <c:pt idx="32">
                  <c:v>Electrification T1 SAT 6 et 7</c:v>
                </c:pt>
                <c:pt idx="33">
                  <c:v>Electrification T2A GSE et VL sat A et bat 1272 + T2A Large </c:v>
                </c:pt>
                <c:pt idx="34">
                  <c:v>Electrification T2G AF</c:v>
                </c:pt>
                <c:pt idx="35">
                  <c:v>Electrification T3 - Phase 1 et S3</c:v>
                </c:pt>
                <c:pt idx="36">
                  <c:v>Electrification VL CDG1-R météo radar</c:v>
                </c:pt>
                <c:pt idx="37">
                  <c:v>Espace évenementiel pérenne TB et liaison BD</c:v>
                </c:pt>
                <c:pt idx="38">
                  <c:v>FEDEX - refecetion façades 4300</c:v>
                </c:pt>
                <c:pt idx="39">
                  <c:v>FEDEX- bâtiment 4300 A-  étanchéité p</c:v>
                </c:pt>
                <c:pt idx="40">
                  <c:v>Local MUX </c:v>
                </c:pt>
                <c:pt idx="41">
                  <c:v>Locaux DPAF T1 - niv 4</c:v>
                </c:pt>
                <c:pt idx="42">
                  <c:v>Marquages CDGR 2023</c:v>
                </c:pt>
                <c:pt idx="43">
                  <c:v>Marquages voies Uniforme et charly </c:v>
                </c:pt>
                <c:pt idx="44">
                  <c:v>Mires de guidage PAPA</c:v>
                </c:pt>
                <c:pt idx="45">
                  <c:v>Mise en place plexi comptoirs T3</c:v>
                </c:pt>
                <c:pt idx="46">
                  <c:v>Mise en place trottoir posé T2B (Etu et Tvx)</c:v>
                </c:pt>
                <c:pt idx="47">
                  <c:v>PANNEAUX MIRES QUEBEC T3 puis T1</c:v>
                </c:pt>
                <c:pt idx="48">
                  <c:v>PCIT - aménagement locaux phase 2</c:v>
                </c:pt>
                <c:pt idx="49">
                  <c:v>PF15 - réfection Tunnel éclairage public</c:v>
                </c:pt>
                <c:pt idx="50">
                  <c:v>PMV 2 -Tronçons 1-2-3</c:v>
                </c:pt>
                <c:pt idx="51">
                  <c:v>PMV sur axe rouge + signa fixe </c:v>
                </c:pt>
                <c:pt idx="52">
                  <c:v>Protection locaux informatique DSI au 2F</c:v>
                </c:pt>
                <c:pt idx="53">
                  <c:v>Racks aire mIke et novembre</c:v>
                </c:pt>
                <c:pt idx="54">
                  <c:v>Rampe Bat7200 et Pont T14 (garde corps)</c:v>
                </c:pt>
                <c:pt idx="55">
                  <c:v>Rampe TBM</c:v>
                </c:pt>
                <c:pt idx="56">
                  <c:v>Remise du SMU</c:v>
                </c:pt>
                <c:pt idx="57">
                  <c:v>Remise du SMU (infra)</c:v>
                </c:pt>
                <c:pt idx="58">
                  <c:v>Remplacement TR05/06 et TR03/04</c:v>
                </c:pt>
                <c:pt idx="59">
                  <c:v>Remplacement des trottoirs roulants TR11 et TR12 - Module MN</c:v>
                </c:pt>
                <c:pt idx="60">
                  <c:v>Remplacement monte charges KE548 KE 549 + 6MC</c:v>
                </c:pt>
                <c:pt idx="61">
                  <c:v>Retrait trottoir en bandes nivelées</c:v>
                </c:pt>
                <c:pt idx="62">
                  <c:v>Roméo phase 2 - Reprise sinistre</c:v>
                </c:pt>
                <c:pt idx="63">
                  <c:v>Rue des mortières </c:v>
                </c:pt>
                <c:pt idx="64">
                  <c:v>Rue des remblais</c:v>
                </c:pt>
                <c:pt idx="65">
                  <c:v>Rue du trait d'union</c:v>
                </c:pt>
                <c:pt idx="66">
                  <c:v>Rues et parking Fedex</c:v>
                </c:pt>
                <c:pt idx="67">
                  <c:v>Réaménagement de la salle emb du 2A</c:v>
                </c:pt>
                <c:pt idx="68">
                  <c:v>SNA</c:v>
                </c:pt>
                <c:pt idx="69">
                  <c:v>SODEXI</c:v>
                </c:pt>
                <c:pt idx="70">
                  <c:v>Salon AF  minisuites</c:v>
                </c:pt>
                <c:pt idx="71">
                  <c:v>Salon AF  vestibule</c:v>
                </c:pt>
                <c:pt idx="72">
                  <c:v>Salon Lap - infra Mur de soutenement</c:v>
                </c:pt>
                <c:pt idx="73">
                  <c:v>Salon air France EK</c:v>
                </c:pt>
                <c:pt idx="74">
                  <c:v>T1 - Aménagement locaux CDGU (réaménagement du PCIT)</c:v>
                </c:pt>
                <c:pt idx="75">
                  <c:v>T1 - Niv 4 - couloir - PARAFES -LOCAL DPAF (phase 1)</c:v>
                </c:pt>
                <c:pt idx="76">
                  <c:v>T1 - Niv 4 - couloir - PARAFES -LOCAL DPAF (phase 2)</c:v>
                </c:pt>
                <c:pt idx="77">
                  <c:v>T1 - Sanitaires sat 3</c:v>
                </c:pt>
                <c:pt idx="78">
                  <c:v>T1 - Sat 3 ascenseurs / BS</c:v>
                </c:pt>
                <c:pt idx="79">
                  <c:v>T1- dépose minute linéaire niveau 3 - fluidité</c:v>
                </c:pt>
                <c:pt idx="80">
                  <c:v>T2A - salon air canada</c:v>
                </c:pt>
                <c:pt idx="81">
                  <c:v>T2B - capacité frontière arrivée phase 2 </c:v>
                </c:pt>
                <c:pt idx="82">
                  <c:v>T2B - stagging 2B</c:v>
                </c:pt>
                <c:pt idx="83">
                  <c:v>T2C - Salle d'embarquement AC</c:v>
                </c:pt>
                <c:pt idx="84">
                  <c:v>T2E - déplacement comptoir correspondance AF</c:v>
                </c:pt>
                <c:pt idx="85">
                  <c:v>T2E S3 Amélioration du circuit IFU (phase 2)</c:v>
                </c:pt>
                <c:pt idx="86">
                  <c:v>T2E S3 Amélioration du circuit IFU - Uturn (phase 2)</c:v>
                </c:pt>
                <c:pt idx="87">
                  <c:v>Téléphones poste avion</c:v>
                </c:pt>
                <c:pt idx="88">
                  <c:v>adaptations PC crise à pluton</c:v>
                </c:pt>
                <c:pt idx="89">
                  <c:v>déménagement BLS à pluton</c:v>
                </c:pt>
                <c:pt idx="90">
                  <c:v>lieu cultuel BAT</c:v>
                </c:pt>
                <c:pt idx="91">
                  <c:v>réaménagement PCIT</c:v>
                </c:pt>
              </c:strCache>
            </c:strRef>
          </c:cat>
          <c:val>
            <c:numRef>
              <c:f>Graph!$Z$33:$Z$124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1C9-B241-B99F-FFB320C7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513024"/>
        <c:axId val="1714514736"/>
      </c:barChart>
      <c:catAx>
        <c:axId val="171451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14514736"/>
        <c:crosses val="autoZero"/>
        <c:auto val="1"/>
        <c:lblAlgn val="ctr"/>
        <c:lblOffset val="100"/>
        <c:noMultiLvlLbl val="0"/>
      </c:catAx>
      <c:valAx>
        <c:axId val="1714514736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145130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817732</xdr:colOff>
      <xdr:row>3</xdr:row>
      <xdr:rowOff>5634</xdr:rowOff>
    </xdr:from>
    <xdr:to>
      <xdr:col>15</xdr:col>
      <xdr:colOff>562841</xdr:colOff>
      <xdr:row>22</xdr:row>
      <xdr:rowOff>28864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A1DB8-D554-C567-C730-5C9CBAFDE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673100</xdr:colOff>
      <xdr:row>129</xdr:row>
      <xdr:rowOff>16932</xdr:rowOff>
    </xdr:from>
    <xdr:to>
      <xdr:col>22</xdr:col>
      <xdr:colOff>441739</xdr:colOff>
      <xdr:row>172</xdr:row>
      <xdr:rowOff>110435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329FA9-E79C-B37D-A582-F1B0975FD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isuTable" displayName="VisuTable" ref="A1:CB333">
  <autoFilter ref="A1:CB333" xr:uid="{00000000-0009-0000-0100-000001000000}">
    <filterColumn colId="6">
      <filters>
        <filter val="E. Bat"/>
      </filters>
    </filterColumn>
  </autoFilter>
  <tableColumns count="80">
    <tableColumn id="1" xr3:uid="{00000000-0010-0000-0000-000001000000}" name="ClientName"/>
    <tableColumn id="2" xr3:uid="{00000000-0010-0000-0000-000002000000}" name="Statut"/>
    <tableColumn id="3" xr3:uid="{00000000-0010-0000-0000-000003000000}" name="NumeroAffaire"/>
    <tableColumn id="4" xr3:uid="{00000000-0010-0000-0000-000004000000}" name="Intitule"/>
    <tableColumn id="5" xr3:uid="{00000000-0010-0000-0000-000005000000}" name="AgentName"/>
    <tableColumn id="6" xr3:uid="{00000000-0010-0000-0000-000006000000}" name="Montant"/>
    <tableColumn id="7" xr3:uid="{00000000-0010-0000-0000-000007000000}" name="Entite"/>
    <tableColumn id="8" xr3:uid="{00000000-0010-0000-0000-000008000000}" name="01/01/2024"/>
    <tableColumn id="9" xr3:uid="{00000000-0010-0000-0000-000009000000}" name="08/01/2024"/>
    <tableColumn id="10" xr3:uid="{00000000-0010-0000-0000-00000A000000}" name="15/01/2024"/>
    <tableColumn id="11" xr3:uid="{00000000-0010-0000-0000-00000B000000}" name="22/01/2024"/>
    <tableColumn id="12" xr3:uid="{00000000-0010-0000-0000-00000C000000}" name="29/01/2024"/>
    <tableColumn id="13" xr3:uid="{00000000-0010-0000-0000-00000D000000}" name="05/02/2024"/>
    <tableColumn id="14" xr3:uid="{00000000-0010-0000-0000-00000E000000}" name="12/02/2024"/>
    <tableColumn id="15" xr3:uid="{00000000-0010-0000-0000-00000F000000}" name="19/02/2024"/>
    <tableColumn id="16" xr3:uid="{00000000-0010-0000-0000-000010000000}" name="26/02/2024"/>
    <tableColumn id="17" xr3:uid="{00000000-0010-0000-0000-000011000000}" name="04/03/2024"/>
    <tableColumn id="18" xr3:uid="{00000000-0010-0000-0000-000012000000}" name="11/03/2024"/>
    <tableColumn id="19" xr3:uid="{00000000-0010-0000-0000-000013000000}" name="18/03/2024"/>
    <tableColumn id="20" xr3:uid="{00000000-0010-0000-0000-000014000000}" name="25/03/2024"/>
    <tableColumn id="21" xr3:uid="{00000000-0010-0000-0000-000015000000}" name="01/04/2024"/>
    <tableColumn id="22" xr3:uid="{00000000-0010-0000-0000-000016000000}" name="08/04/2024"/>
    <tableColumn id="23" xr3:uid="{00000000-0010-0000-0000-000017000000}" name="15/04/2024"/>
    <tableColumn id="24" xr3:uid="{00000000-0010-0000-0000-000018000000}" name="22/04/2024"/>
    <tableColumn id="25" xr3:uid="{00000000-0010-0000-0000-000019000000}" name="29/04/2024"/>
    <tableColumn id="26" xr3:uid="{00000000-0010-0000-0000-00001A000000}" name="06/05/2024"/>
    <tableColumn id="27" xr3:uid="{00000000-0010-0000-0000-00001B000000}" name="13/05/2024"/>
    <tableColumn id="28" xr3:uid="{00000000-0010-0000-0000-00001C000000}" name="20/05/2024"/>
    <tableColumn id="29" xr3:uid="{00000000-0010-0000-0000-00001D000000}" name="27/05/2024"/>
    <tableColumn id="30" xr3:uid="{00000000-0010-0000-0000-00001E000000}" name="03/06/2024"/>
    <tableColumn id="31" xr3:uid="{00000000-0010-0000-0000-00001F000000}" name="10/06/2024"/>
    <tableColumn id="32" xr3:uid="{00000000-0010-0000-0000-000020000000}" name="17/06/2024"/>
    <tableColumn id="33" xr3:uid="{00000000-0010-0000-0000-000021000000}" name="24/06/2024"/>
    <tableColumn id="34" xr3:uid="{00000000-0010-0000-0000-000022000000}" name="01/07/2024"/>
    <tableColumn id="35" xr3:uid="{00000000-0010-0000-0000-000023000000}" name="08/07/2024"/>
    <tableColumn id="36" xr3:uid="{00000000-0010-0000-0000-000024000000}" name="15/07/2024"/>
    <tableColumn id="37" xr3:uid="{00000000-0010-0000-0000-000025000000}" name="22/07/2024"/>
    <tableColumn id="38" xr3:uid="{00000000-0010-0000-0000-000026000000}" name="29/07/2024"/>
    <tableColumn id="39" xr3:uid="{00000000-0010-0000-0000-000027000000}" name="05/08/2024"/>
    <tableColumn id="40" xr3:uid="{00000000-0010-0000-0000-000028000000}" name="12/08/2024"/>
    <tableColumn id="41" xr3:uid="{00000000-0010-0000-0000-000029000000}" name="19/08/2024"/>
    <tableColumn id="42" xr3:uid="{00000000-0010-0000-0000-00002A000000}" name="26/08/2024"/>
    <tableColumn id="43" xr3:uid="{00000000-0010-0000-0000-00002B000000}" name="02/09/2024"/>
    <tableColumn id="44" xr3:uid="{00000000-0010-0000-0000-00002C000000}" name="09/09/2024"/>
    <tableColumn id="45" xr3:uid="{00000000-0010-0000-0000-00002D000000}" name="16/09/2024"/>
    <tableColumn id="46" xr3:uid="{00000000-0010-0000-0000-00002E000000}" name="23/09/2024"/>
    <tableColumn id="47" xr3:uid="{00000000-0010-0000-0000-00002F000000}" name="30/09/2024"/>
    <tableColumn id="48" xr3:uid="{00000000-0010-0000-0000-000030000000}" name="07/10/2024"/>
    <tableColumn id="49" xr3:uid="{00000000-0010-0000-0000-000031000000}" name="14/10/2024"/>
    <tableColumn id="50" xr3:uid="{00000000-0010-0000-0000-000032000000}" name="21/10/2024"/>
    <tableColumn id="51" xr3:uid="{00000000-0010-0000-0000-000033000000}" name="28/10/2024"/>
    <tableColumn id="52" xr3:uid="{00000000-0010-0000-0000-000034000000}" name="04/11/2024"/>
    <tableColumn id="53" xr3:uid="{00000000-0010-0000-0000-000035000000}" name="11/11/2024"/>
    <tableColumn id="54" xr3:uid="{00000000-0010-0000-0000-000036000000}" name="18/11/2024"/>
    <tableColumn id="55" xr3:uid="{00000000-0010-0000-0000-000037000000}" name="25/11/2024"/>
    <tableColumn id="56" xr3:uid="{00000000-0010-0000-0000-000038000000}" name="02/12/2024"/>
    <tableColumn id="57" xr3:uid="{00000000-0010-0000-0000-000039000000}" name="09/12/2024"/>
    <tableColumn id="58" xr3:uid="{00000000-0010-0000-0000-00003A000000}" name="16/12/2024"/>
    <tableColumn id="59" xr3:uid="{00000000-0010-0000-0000-00003B000000}" name="23/12/2024"/>
    <tableColumn id="60" xr3:uid="{00000000-0010-0000-0000-00003C000000}" name="30/12/2024"/>
    <tableColumn id="61" xr3:uid="{00000000-0010-0000-0000-00003D000000}" name="06/01/2025"/>
    <tableColumn id="62" xr3:uid="{00000000-0010-0000-0000-00003E000000}" name="13/01/2025"/>
    <tableColumn id="63" xr3:uid="{00000000-0010-0000-0000-00003F000000}" name="20/01/2025"/>
    <tableColumn id="64" xr3:uid="{00000000-0010-0000-0000-000040000000}" name="27/01/2025"/>
    <tableColumn id="65" xr3:uid="{00000000-0010-0000-0000-000041000000}" name="03/02/2025"/>
    <tableColumn id="66" xr3:uid="{00000000-0010-0000-0000-000042000000}" name="10/02/2025"/>
    <tableColumn id="67" xr3:uid="{00000000-0010-0000-0000-000043000000}" name="17/02/2025"/>
    <tableColumn id="68" xr3:uid="{00000000-0010-0000-0000-000044000000}" name="24/02/2025"/>
    <tableColumn id="69" xr3:uid="{00000000-0010-0000-0000-000045000000}" name="03/03/2025"/>
    <tableColumn id="70" xr3:uid="{00000000-0010-0000-0000-000046000000}" name="10/03/2025"/>
    <tableColumn id="71" xr3:uid="{00000000-0010-0000-0000-000047000000}" name="17/03/2025"/>
    <tableColumn id="72" xr3:uid="{00000000-0010-0000-0000-000048000000}" name="24/03/2025"/>
    <tableColumn id="73" xr3:uid="{00000000-0010-0000-0000-000049000000}" name="31/03/2025"/>
    <tableColumn id="74" xr3:uid="{00000000-0010-0000-0000-00004A000000}" name="07/04/2025"/>
    <tableColumn id="75" xr3:uid="{00000000-0010-0000-0000-00004B000000}" name="14/04/2025"/>
    <tableColumn id="76" xr3:uid="{00000000-0010-0000-0000-00004C000000}" name="21/04/2025"/>
    <tableColumn id="77" xr3:uid="{00000000-0010-0000-0000-00004D000000}" name="28/04/2025"/>
    <tableColumn id="78" xr3:uid="{00000000-0010-0000-0000-00004E000000}" name="05/05/2025"/>
    <tableColumn id="79" xr3:uid="{00000000-0010-0000-0000-00004F000000}" name="12/05/2025"/>
    <tableColumn id="80" xr3:uid="{00000000-0010-0000-0000-000050000000}" name="19/05/2025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26252-96F0-4D44-A873-8FEA26A0D50F}" name="Table2" displayName="Table2" ref="A1:F27" totalsRowCount="1">
  <autoFilter ref="A1:F26" xr:uid="{7E626252-96F0-4D44-A873-8FEA26A0D50F}"/>
  <tableColumns count="6">
    <tableColumn id="1" xr3:uid="{4934AFF5-6BD9-944A-85FF-F3997095992C}" name="Mois" totalsRowLabel="Total" dataDxfId="6"/>
    <tableColumn id="2" xr3:uid="{C6F4AD4C-D82A-634C-A038-A3599CADB404}" name="E. Bat" dataDxfId="5">
      <calculatedColumnFormula array="1">SUMPRODUCT((Entites="E. Bat")*(TEXT(Dates,"mmmyyyy")="Jan2024"), Valeurs)</calculatedColumnFormula>
    </tableColumn>
    <tableColumn id="3" xr3:uid="{05E3271D-9530-5C43-8382-FB3AD482791F}" name="E. Ist" dataDxfId="4">
      <calculatedColumnFormula array="1">SUMPRODUCT((Entites="E. Ist")*(TEXT(Dates,"mmmyyyy")="Jan2024"), Valeurs)</calculatedColumnFormula>
    </tableColumn>
    <tableColumn id="4" xr3:uid="{7CC1E26C-62CA-1C42-B17B-0E8F4C2E908D}" name="T. Bat" dataDxfId="3">
      <calculatedColumnFormula array="1">SUMPRODUCT((Entites="T. Bat")*(TEXT(Dates,"mmmyyyy")="Jan2024"), Valeurs)</calculatedColumnFormula>
    </tableColumn>
    <tableColumn id="5" xr3:uid="{0CB363D1-3FBE-3A46-980E-0210E233D7A7}" name="T. Ist" dataDxfId="2">
      <calculatedColumnFormula array="1">SUMPRODUCT((Entites="T. Ist")*(TEXT(Dates,"mmmyyyy")="Jan2024"), Valeurs)</calculatedColumnFormula>
    </tableColumn>
    <tableColumn id="6" xr3:uid="{A5A2EEC2-36AA-F44C-ADBE-73C1713A1270}" name="Total" totalsRowFunction="sum" dataDxfId="1">
      <calculatedColumnFormula>SUM(B2:E2)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76B23C-BA86-EC47-9611-94C7E98F8CF6}" name="Table5" displayName="Table5" ref="A32:Z125" totalsRowCount="1" headerRowDxfId="0">
  <autoFilter ref="A32:Z124" xr:uid="{CA76B23C-BA86-EC47-9611-94C7E98F8CF6}"/>
  <tableColumns count="26">
    <tableColumn id="1" xr3:uid="{D8062E31-EBAF-964B-A16E-6522A333049C}" name="Intitule" totalsRowLabel="Total">
      <calculatedColumnFormula>AA33</calculatedColumnFormula>
    </tableColumn>
    <tableColumn id="2" xr3:uid="{81ADC8C7-509D-9049-B2DA-0F110FC2816A}" name="Jan-24">
      <calculatedColumnFormula array="1">SUMPRODUCT((Intitules=$A33)*(TEXT(Dates,"mmmyyyy")="Jan2024"), Valeurs)</calculatedColumnFormula>
    </tableColumn>
    <tableColumn id="3" xr3:uid="{AD92CA01-37EC-734F-8F9A-051A3757DDC2}" name="Feb-24">
      <calculatedColumnFormula array="1">SUMPRODUCT((Intitules=$A33)*(TEXT(Dates,"mmmyyyy")="Feb2024"), Valeurs)</calculatedColumnFormula>
    </tableColumn>
    <tableColumn id="4" xr3:uid="{9213581F-F894-0848-B962-DA225DA0E494}" name="Mar-24">
      <calculatedColumnFormula array="1">SUMPRODUCT((Intitules=$A33)*(TEXT(Dates,"mmmyyyy")="Mar2024"), Valeurs)</calculatedColumnFormula>
    </tableColumn>
    <tableColumn id="5" xr3:uid="{8D877DCA-5A9D-7346-985F-8EB06EA2F38D}" name="Apr-24">
      <calculatedColumnFormula array="1">SUMPRODUCT((Intitules=$A33)*(TEXT(Dates,"mmmyyyy")="Apr2024"), Valeurs)</calculatedColumnFormula>
    </tableColumn>
    <tableColumn id="6" xr3:uid="{B34D51EF-F662-0042-B6B0-6124A73D3986}" name="May-24">
      <calculatedColumnFormula array="1">SUMPRODUCT((Intitules=$A33)*(TEXT(Dates,"mmmyyyy")="May2024"), Valeurs)</calculatedColumnFormula>
    </tableColumn>
    <tableColumn id="7" xr3:uid="{17870860-AB78-1541-8C1D-FB1241D25B65}" name="Jun-24">
      <calculatedColumnFormula array="1">SUMPRODUCT((Intitules=$A33)*(TEXT(Dates,"mmmyyyy")="Jun2024"), Valeurs)</calculatedColumnFormula>
    </tableColumn>
    <tableColumn id="8" xr3:uid="{9E73918F-D1F8-734B-8F7E-FE1BBD7E30C9}" name="Jul-24">
      <calculatedColumnFormula array="1">SUMPRODUCT((Intitules=$A33)*(TEXT(Dates,"mmmyyyy")="Jul2024"), Valeurs)</calculatedColumnFormula>
    </tableColumn>
    <tableColumn id="9" xr3:uid="{5F6021C2-BF63-9B4C-AB89-4B3949A3450E}" name="Aug-24">
      <calculatedColumnFormula array="1">SUMPRODUCT((Intitules=$A33)*(TEXT(Dates,"mmmyyyy")="Aug2024"), Valeurs)</calculatedColumnFormula>
    </tableColumn>
    <tableColumn id="10" xr3:uid="{ACECABF5-935D-F44C-9B00-A697166B3701}" name="Sep-24">
      <calculatedColumnFormula array="1">SUMPRODUCT((Intitules=$A33)*(TEXT(Dates,"mmmyyyy")="Sep2024"), Valeurs)</calculatedColumnFormula>
    </tableColumn>
    <tableColumn id="11" xr3:uid="{8D6E3CC3-025E-3F49-8EF9-227B6675C2F5}" name="Oct-24">
      <calculatedColumnFormula array="1">SUMPRODUCT((Intitules=$A33)*(TEXT(Dates,"mmmyyyy")="Oct2024"), Valeurs)</calculatedColumnFormula>
    </tableColumn>
    <tableColumn id="12" xr3:uid="{3C8DEBAF-F868-8E45-A4A3-A0D848E57EAB}" name="Nov-24">
      <calculatedColumnFormula array="1">SUMPRODUCT((Intitules=$A33)*(TEXT(Dates,"mmmyyyy")="Nov2024"), Valeurs)</calculatedColumnFormula>
    </tableColumn>
    <tableColumn id="13" xr3:uid="{AD991528-7227-1543-9009-0930ABF646DF}" name="Dec-24">
      <calculatedColumnFormula array="1">SUMPRODUCT((Intitules=$A33)*(TEXT(Dates,"mmmyyyy")="Dec2024"), Valeurs)</calculatedColumnFormula>
    </tableColumn>
    <tableColumn id="14" xr3:uid="{35D0C3B0-531C-9B41-B78C-46FB8384CFDC}" name="Jan-25">
      <calculatedColumnFormula array="1">SUMPRODUCT((Intitules=$A33)*(TEXT(Dates,"mmmyyyy")="Jan2025"), Valeurs)</calculatedColumnFormula>
    </tableColumn>
    <tableColumn id="15" xr3:uid="{DDBCF75D-0B89-B140-A54A-C23BD1F98861}" name="Feb-25">
      <calculatedColumnFormula array="1">SUMPRODUCT((Intitules=$A33)*(TEXT(Dates,"mmmyyyy")="Feb2025"), Valeurs)</calculatedColumnFormula>
    </tableColumn>
    <tableColumn id="16" xr3:uid="{5BF067D0-2DC4-CC48-B9CB-A29BE68A09ED}" name="Mar-25">
      <calculatedColumnFormula array="1">SUMPRODUCT((Intitules=$A33)*(TEXT(Dates,"mmmyyyy")="Mar2025"), Valeurs)</calculatedColumnFormula>
    </tableColumn>
    <tableColumn id="17" xr3:uid="{BCFDF9C3-E51F-5F4E-9B40-FC6DF9C1C173}" name="Apr-25">
      <calculatedColumnFormula array="1">SUMPRODUCT((Intitules=$A33)*(TEXT(Dates,"mmmyyyy")="Apr2025"), Valeurs)</calculatedColumnFormula>
    </tableColumn>
    <tableColumn id="18" xr3:uid="{9316E516-445B-EF4F-9AEB-BA583F822B81}" name="May-25">
      <calculatedColumnFormula array="1">SUMPRODUCT((Intitules=$A33)*(TEXT(Dates,"mmmyyyy")="May2025"), Valeurs)</calculatedColumnFormula>
    </tableColumn>
    <tableColumn id="19" xr3:uid="{5909B242-C21E-1045-8702-7EACD1F0B607}" name="Jun-25">
      <calculatedColumnFormula array="1">SUMPRODUCT((Intitules=$A33)*(TEXT(Dates,"mmmyyyy")="Jun2025"), Valeurs)</calculatedColumnFormula>
    </tableColumn>
    <tableColumn id="20" xr3:uid="{8069DB88-8DE8-3542-B703-D84B90917B18}" name="Jul-25">
      <calculatedColumnFormula array="1">SUMPRODUCT((Intitules=$A33)*(TEXT(Dates,"mmmyyyy")="Jul2025"), Valeurs)</calculatedColumnFormula>
    </tableColumn>
    <tableColumn id="21" xr3:uid="{4DE65DE2-CAB7-BF49-8365-B0C45BA7624A}" name="Aug-25">
      <calculatedColumnFormula array="1">SUMPRODUCT((Intitules=$A33)*(TEXT(Dates,"mmmyyyy")="Aug2025"), Valeurs)</calculatedColumnFormula>
    </tableColumn>
    <tableColumn id="22" xr3:uid="{371FE7CA-857F-C64E-8B6C-8CD66EF7039A}" name="Sep-25">
      <calculatedColumnFormula array="1">SUMPRODUCT((Intitules=$A33)*(TEXT(Dates,"mmmyyyy")="Sep2025"), Valeurs)</calculatedColumnFormula>
    </tableColumn>
    <tableColumn id="23" xr3:uid="{B14F9821-B366-9E42-94EB-43AD15817DEE}" name="Oct-25">
      <calculatedColumnFormula array="1">SUMPRODUCT((Intitules=$A33)*(TEXT(Dates,"mmmyyyy")="Oct2025"), Valeurs)</calculatedColumnFormula>
    </tableColumn>
    <tableColumn id="24" xr3:uid="{0240C209-AAE2-A045-B632-5BA3299593FA}" name="Nov-25">
      <calculatedColumnFormula array="1">SUMPRODUCT((Intitules=$A33)*(TEXT(Dates,"mmmyyyy")="Nov2025"), Valeurs)</calculatedColumnFormula>
    </tableColumn>
    <tableColumn id="25" xr3:uid="{CA9299C6-B8EE-4845-BCEE-FA311FAD3EAF}" name="Dec-25">
      <calculatedColumnFormula array="1">SUMPRODUCT((Intitules=$A33)*(TEXT(Dates,"mmmyyyy")="Dec2025"), Valeurs)</calculatedColumnFormula>
    </tableColumn>
    <tableColumn id="26" xr3:uid="{20A1339B-F266-4B4E-897F-C019398505AB}" name="Jan-26" totalsRowFunction="sum">
      <calculatedColumnFormula array="1">SUMPRODUCT((Intitules=$A33)*(TEXT(Dates,"mmmyyyy")="Jan2026"), Valeurs)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8.83203125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baseColWidth="10" defaultColWidth="8.83203125" defaultRowHeight="16"/>
  <sheetData>
    <row r="1" spans="1:2">
      <c r="A1" s="1" t="s">
        <v>34</v>
      </c>
      <c r="B1" s="1" t="s">
        <v>35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37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40</v>
      </c>
    </row>
    <row r="7" spans="1:2">
      <c r="A7" t="s">
        <v>12</v>
      </c>
      <c r="B7" t="s">
        <v>41</v>
      </c>
    </row>
    <row r="8" spans="1:2">
      <c r="A8" t="s">
        <v>14</v>
      </c>
      <c r="B8" t="s">
        <v>42</v>
      </c>
    </row>
    <row r="9" spans="1:2">
      <c r="A9" t="s">
        <v>16</v>
      </c>
      <c r="B9" t="s">
        <v>43</v>
      </c>
    </row>
    <row r="10" spans="1:2">
      <c r="A10" t="s">
        <v>18</v>
      </c>
      <c r="B10" t="s">
        <v>44</v>
      </c>
    </row>
    <row r="11" spans="1:2">
      <c r="A11" t="s">
        <v>20</v>
      </c>
      <c r="B11" t="s">
        <v>45</v>
      </c>
    </row>
    <row r="12" spans="1:2">
      <c r="A12" t="s">
        <v>22</v>
      </c>
      <c r="B12" t="s">
        <v>46</v>
      </c>
    </row>
    <row r="13" spans="1:2">
      <c r="A13" t="s">
        <v>24</v>
      </c>
      <c r="B13" t="s">
        <v>47</v>
      </c>
    </row>
    <row r="14" spans="1:2">
      <c r="A14" t="s">
        <v>26</v>
      </c>
      <c r="B14" t="s">
        <v>48</v>
      </c>
    </row>
    <row r="15" spans="1:2">
      <c r="A15" t="s">
        <v>28</v>
      </c>
      <c r="B15" t="s">
        <v>49</v>
      </c>
    </row>
    <row r="16" spans="1:2">
      <c r="A16" t="s">
        <v>30</v>
      </c>
      <c r="B16" t="s">
        <v>50</v>
      </c>
    </row>
    <row r="17" spans="1:2">
      <c r="A17" t="s">
        <v>32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73</v>
      </c>
    </row>
    <row r="29" spans="1:2">
      <c r="A29" t="s">
        <v>74</v>
      </c>
      <c r="B29" t="s">
        <v>75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82</v>
      </c>
      <c r="B33" t="s">
        <v>83</v>
      </c>
    </row>
    <row r="34" spans="1:2">
      <c r="A34" t="s">
        <v>84</v>
      </c>
      <c r="B34" t="s">
        <v>85</v>
      </c>
    </row>
    <row r="35" spans="1:2">
      <c r="A35" t="s">
        <v>86</v>
      </c>
      <c r="B35" t="s">
        <v>87</v>
      </c>
    </row>
    <row r="36" spans="1:2">
      <c r="A36" t="s">
        <v>88</v>
      </c>
      <c r="B36" t="s">
        <v>89</v>
      </c>
    </row>
    <row r="37" spans="1:2">
      <c r="A37" t="s">
        <v>90</v>
      </c>
      <c r="B37" t="s">
        <v>91</v>
      </c>
    </row>
    <row r="38" spans="1:2">
      <c r="A38" t="s">
        <v>92</v>
      </c>
      <c r="B38" t="s">
        <v>93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76"/>
  <sheetViews>
    <sheetView workbookViewId="0">
      <selection activeCell="M14" sqref="M14"/>
    </sheetView>
  </sheetViews>
  <sheetFormatPr baseColWidth="10" defaultColWidth="8.83203125" defaultRowHeight="16"/>
  <cols>
    <col min="8" max="8" width="17.83203125" customWidth="1"/>
  </cols>
  <sheetData>
    <row r="1" spans="1:10">
      <c r="A1" s="1" t="s">
        <v>98</v>
      </c>
      <c r="B1" s="1" t="s">
        <v>0</v>
      </c>
      <c r="C1" s="1" t="s">
        <v>99</v>
      </c>
      <c r="D1" s="1" t="s">
        <v>100</v>
      </c>
      <c r="E1" s="1" t="s">
        <v>34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2</v>
      </c>
      <c r="B2" t="s">
        <v>30</v>
      </c>
      <c r="D2" t="s">
        <v>2</v>
      </c>
      <c r="E2" t="s">
        <v>26</v>
      </c>
      <c r="G2" t="s">
        <v>106</v>
      </c>
      <c r="H2" s="2">
        <v>45292</v>
      </c>
      <c r="I2">
        <v>50</v>
      </c>
      <c r="J2" t="s">
        <v>107</v>
      </c>
    </row>
    <row r="3" spans="1:10">
      <c r="A3" t="s">
        <v>4</v>
      </c>
      <c r="B3" t="s">
        <v>30</v>
      </c>
      <c r="D3" t="s">
        <v>2</v>
      </c>
      <c r="E3" t="s">
        <v>26</v>
      </c>
      <c r="G3" t="s">
        <v>106</v>
      </c>
      <c r="H3" s="2">
        <v>45299</v>
      </c>
      <c r="I3">
        <v>50</v>
      </c>
      <c r="J3" t="s">
        <v>107</v>
      </c>
    </row>
    <row r="4" spans="1:10">
      <c r="A4" t="s">
        <v>6</v>
      </c>
      <c r="B4" t="s">
        <v>30</v>
      </c>
      <c r="D4" t="s">
        <v>2</v>
      </c>
      <c r="E4" t="s">
        <v>26</v>
      </c>
      <c r="G4" t="s">
        <v>106</v>
      </c>
      <c r="H4" s="2">
        <v>45306</v>
      </c>
      <c r="I4">
        <v>50</v>
      </c>
      <c r="J4" t="s">
        <v>107</v>
      </c>
    </row>
    <row r="5" spans="1:10">
      <c r="A5" t="s">
        <v>8</v>
      </c>
      <c r="B5" t="s">
        <v>30</v>
      </c>
      <c r="D5" t="s">
        <v>2</v>
      </c>
      <c r="E5" t="s">
        <v>26</v>
      </c>
      <c r="G5" t="s">
        <v>106</v>
      </c>
      <c r="H5" s="2">
        <v>45313</v>
      </c>
      <c r="I5">
        <v>50</v>
      </c>
      <c r="J5" t="s">
        <v>107</v>
      </c>
    </row>
    <row r="6" spans="1:10">
      <c r="A6" t="s">
        <v>10</v>
      </c>
      <c r="B6" t="s">
        <v>30</v>
      </c>
      <c r="D6" t="s">
        <v>2</v>
      </c>
      <c r="E6" t="s">
        <v>26</v>
      </c>
      <c r="G6" t="s">
        <v>106</v>
      </c>
      <c r="H6" s="2">
        <v>45320</v>
      </c>
      <c r="I6">
        <v>50</v>
      </c>
      <c r="J6" t="s">
        <v>107</v>
      </c>
    </row>
    <row r="7" spans="1:10">
      <c r="A7" t="s">
        <v>12</v>
      </c>
      <c r="B7" t="s">
        <v>30</v>
      </c>
      <c r="D7" t="s">
        <v>2</v>
      </c>
      <c r="E7" t="s">
        <v>26</v>
      </c>
      <c r="G7" t="s">
        <v>106</v>
      </c>
      <c r="H7" s="2">
        <v>45327</v>
      </c>
      <c r="I7">
        <v>50</v>
      </c>
      <c r="J7" t="s">
        <v>107</v>
      </c>
    </row>
    <row r="8" spans="1:10">
      <c r="A8" t="s">
        <v>14</v>
      </c>
      <c r="B8" t="s">
        <v>30</v>
      </c>
      <c r="D8" t="s">
        <v>2</v>
      </c>
      <c r="E8" t="s">
        <v>26</v>
      </c>
      <c r="G8" t="s">
        <v>106</v>
      </c>
      <c r="H8" s="2">
        <v>45334</v>
      </c>
      <c r="I8">
        <v>50</v>
      </c>
      <c r="J8" t="s">
        <v>107</v>
      </c>
    </row>
    <row r="9" spans="1:10">
      <c r="A9" t="s">
        <v>16</v>
      </c>
      <c r="B9" t="s">
        <v>30</v>
      </c>
      <c r="D9" t="s">
        <v>2</v>
      </c>
      <c r="E9" t="s">
        <v>26</v>
      </c>
      <c r="G9" t="s">
        <v>106</v>
      </c>
      <c r="H9" s="2">
        <v>45341</v>
      </c>
      <c r="I9">
        <v>50</v>
      </c>
      <c r="J9" t="s">
        <v>107</v>
      </c>
    </row>
    <row r="10" spans="1:10">
      <c r="A10" t="s">
        <v>18</v>
      </c>
      <c r="B10" t="s">
        <v>30</v>
      </c>
      <c r="D10" t="s">
        <v>2</v>
      </c>
      <c r="E10" t="s">
        <v>26</v>
      </c>
      <c r="G10" t="s">
        <v>106</v>
      </c>
      <c r="H10" s="2">
        <v>45348</v>
      </c>
      <c r="I10">
        <v>50</v>
      </c>
      <c r="J10" t="s">
        <v>107</v>
      </c>
    </row>
    <row r="11" spans="1:10">
      <c r="A11" t="s">
        <v>20</v>
      </c>
      <c r="B11" t="s">
        <v>30</v>
      </c>
      <c r="D11" t="s">
        <v>2</v>
      </c>
      <c r="E11" t="s">
        <v>26</v>
      </c>
      <c r="G11" t="s">
        <v>106</v>
      </c>
      <c r="H11" s="2">
        <v>45355</v>
      </c>
      <c r="I11">
        <v>50</v>
      </c>
      <c r="J11" t="s">
        <v>107</v>
      </c>
    </row>
    <row r="12" spans="1:10">
      <c r="A12" t="s">
        <v>22</v>
      </c>
      <c r="B12" t="s">
        <v>30</v>
      </c>
      <c r="D12" t="s">
        <v>2</v>
      </c>
      <c r="E12" t="s">
        <v>26</v>
      </c>
      <c r="G12" t="s">
        <v>106</v>
      </c>
      <c r="H12" s="2">
        <v>45362</v>
      </c>
      <c r="I12">
        <v>50</v>
      </c>
      <c r="J12" t="s">
        <v>107</v>
      </c>
    </row>
    <row r="13" spans="1:10">
      <c r="A13" t="s">
        <v>24</v>
      </c>
      <c r="B13" t="s">
        <v>30</v>
      </c>
      <c r="D13" t="s">
        <v>2</v>
      </c>
      <c r="E13" t="s">
        <v>26</v>
      </c>
      <c r="G13" t="s">
        <v>106</v>
      </c>
      <c r="H13" s="2">
        <v>45369</v>
      </c>
      <c r="I13">
        <v>50</v>
      </c>
      <c r="J13" t="s">
        <v>107</v>
      </c>
    </row>
    <row r="14" spans="1:10">
      <c r="A14" t="s">
        <v>26</v>
      </c>
      <c r="B14" t="s">
        <v>30</v>
      </c>
      <c r="D14" t="s">
        <v>2</v>
      </c>
      <c r="E14" t="s">
        <v>26</v>
      </c>
      <c r="G14" t="s">
        <v>106</v>
      </c>
      <c r="H14" s="2">
        <v>45376</v>
      </c>
      <c r="I14">
        <v>50</v>
      </c>
      <c r="J14" t="s">
        <v>107</v>
      </c>
    </row>
    <row r="15" spans="1:10">
      <c r="A15" t="s">
        <v>28</v>
      </c>
      <c r="B15" t="s">
        <v>30</v>
      </c>
      <c r="D15" t="s">
        <v>2</v>
      </c>
      <c r="E15" t="s">
        <v>26</v>
      </c>
      <c r="G15" t="s">
        <v>106</v>
      </c>
      <c r="H15" s="2">
        <v>45383</v>
      </c>
      <c r="I15">
        <v>50</v>
      </c>
      <c r="J15" t="s">
        <v>107</v>
      </c>
    </row>
    <row r="16" spans="1:10">
      <c r="A16" t="s">
        <v>30</v>
      </c>
      <c r="B16" t="s">
        <v>30</v>
      </c>
      <c r="D16" t="s">
        <v>2</v>
      </c>
      <c r="E16" t="s">
        <v>26</v>
      </c>
      <c r="G16" t="s">
        <v>106</v>
      </c>
      <c r="H16" s="2">
        <v>45390</v>
      </c>
      <c r="I16">
        <v>50</v>
      </c>
      <c r="J16" t="s">
        <v>107</v>
      </c>
    </row>
    <row r="17" spans="1:10">
      <c r="A17" t="s">
        <v>32</v>
      </c>
      <c r="B17" t="s">
        <v>30</v>
      </c>
      <c r="D17" t="s">
        <v>2</v>
      </c>
      <c r="E17" t="s">
        <v>26</v>
      </c>
      <c r="G17" t="s">
        <v>106</v>
      </c>
      <c r="H17" s="2">
        <v>45397</v>
      </c>
      <c r="I17">
        <v>50</v>
      </c>
      <c r="J17" t="s">
        <v>107</v>
      </c>
    </row>
    <row r="18" spans="1:10">
      <c r="A18" t="s">
        <v>52</v>
      </c>
      <c r="B18" t="s">
        <v>30</v>
      </c>
      <c r="D18" t="s">
        <v>2</v>
      </c>
      <c r="E18" t="s">
        <v>26</v>
      </c>
      <c r="G18" t="s">
        <v>106</v>
      </c>
      <c r="H18" s="2">
        <v>45404</v>
      </c>
      <c r="I18">
        <v>50</v>
      </c>
      <c r="J18" t="s">
        <v>107</v>
      </c>
    </row>
    <row r="19" spans="1:10">
      <c r="A19" t="s">
        <v>54</v>
      </c>
      <c r="B19" t="s">
        <v>30</v>
      </c>
      <c r="D19" t="s">
        <v>2</v>
      </c>
      <c r="E19" t="s">
        <v>26</v>
      </c>
      <c r="G19" t="s">
        <v>106</v>
      </c>
      <c r="H19" s="2">
        <v>45411</v>
      </c>
      <c r="I19">
        <v>50</v>
      </c>
      <c r="J19" t="s">
        <v>107</v>
      </c>
    </row>
    <row r="20" spans="1:10">
      <c r="A20" t="s">
        <v>56</v>
      </c>
      <c r="B20" t="s">
        <v>30</v>
      </c>
      <c r="D20" t="s">
        <v>2</v>
      </c>
      <c r="E20" t="s">
        <v>26</v>
      </c>
      <c r="G20" t="s">
        <v>106</v>
      </c>
      <c r="H20" s="2">
        <v>45418</v>
      </c>
      <c r="I20">
        <v>50</v>
      </c>
      <c r="J20" t="s">
        <v>107</v>
      </c>
    </row>
    <row r="21" spans="1:10">
      <c r="A21" t="s">
        <v>58</v>
      </c>
      <c r="B21" t="s">
        <v>30</v>
      </c>
      <c r="D21" t="s">
        <v>2</v>
      </c>
      <c r="E21" t="s">
        <v>26</v>
      </c>
      <c r="G21" t="s">
        <v>106</v>
      </c>
      <c r="H21" s="2">
        <v>45425</v>
      </c>
      <c r="I21">
        <v>50</v>
      </c>
      <c r="J21" t="s">
        <v>107</v>
      </c>
    </row>
    <row r="22" spans="1:10">
      <c r="A22" t="s">
        <v>60</v>
      </c>
      <c r="B22" t="s">
        <v>30</v>
      </c>
      <c r="D22" t="s">
        <v>2</v>
      </c>
      <c r="E22" t="s">
        <v>26</v>
      </c>
      <c r="G22" t="s">
        <v>106</v>
      </c>
      <c r="H22" s="2">
        <v>45432</v>
      </c>
      <c r="I22">
        <v>50</v>
      </c>
      <c r="J22" t="s">
        <v>107</v>
      </c>
    </row>
    <row r="23" spans="1:10">
      <c r="A23" t="s">
        <v>62</v>
      </c>
      <c r="B23" t="s">
        <v>30</v>
      </c>
      <c r="D23" t="s">
        <v>2</v>
      </c>
      <c r="E23" t="s">
        <v>26</v>
      </c>
      <c r="G23" t="s">
        <v>106</v>
      </c>
      <c r="H23" s="2">
        <v>45439</v>
      </c>
      <c r="I23">
        <v>50</v>
      </c>
      <c r="J23" t="s">
        <v>107</v>
      </c>
    </row>
    <row r="24" spans="1:10">
      <c r="A24" t="s">
        <v>64</v>
      </c>
      <c r="B24" t="s">
        <v>30</v>
      </c>
      <c r="D24" t="s">
        <v>2</v>
      </c>
      <c r="E24" t="s">
        <v>26</v>
      </c>
      <c r="G24" t="s">
        <v>106</v>
      </c>
      <c r="H24" s="2">
        <v>45446</v>
      </c>
      <c r="I24">
        <v>50</v>
      </c>
      <c r="J24" t="s">
        <v>107</v>
      </c>
    </row>
    <row r="25" spans="1:10">
      <c r="A25" t="s">
        <v>66</v>
      </c>
      <c r="B25" t="s">
        <v>30</v>
      </c>
      <c r="D25" t="s">
        <v>2</v>
      </c>
      <c r="E25" t="s">
        <v>26</v>
      </c>
      <c r="G25" t="s">
        <v>106</v>
      </c>
      <c r="H25" s="2">
        <v>45453</v>
      </c>
      <c r="I25">
        <v>50</v>
      </c>
      <c r="J25" t="s">
        <v>107</v>
      </c>
    </row>
    <row r="26" spans="1:10">
      <c r="A26" t="s">
        <v>68</v>
      </c>
      <c r="B26" t="s">
        <v>2</v>
      </c>
      <c r="D26" t="s">
        <v>4</v>
      </c>
      <c r="E26" t="s">
        <v>20</v>
      </c>
      <c r="G26" t="s">
        <v>108</v>
      </c>
      <c r="H26" s="2">
        <v>45306</v>
      </c>
      <c r="I26">
        <v>10</v>
      </c>
      <c r="J26" t="s">
        <v>109</v>
      </c>
    </row>
    <row r="27" spans="1:10">
      <c r="A27" t="s">
        <v>70</v>
      </c>
      <c r="B27" t="s">
        <v>2</v>
      </c>
      <c r="D27" t="s">
        <v>4</v>
      </c>
      <c r="E27" t="s">
        <v>20</v>
      </c>
      <c r="G27" t="s">
        <v>108</v>
      </c>
      <c r="H27" s="2">
        <v>45313</v>
      </c>
      <c r="I27">
        <v>10</v>
      </c>
      <c r="J27" t="s">
        <v>109</v>
      </c>
    </row>
    <row r="28" spans="1:10">
      <c r="A28" t="s">
        <v>72</v>
      </c>
      <c r="B28" t="s">
        <v>2</v>
      </c>
      <c r="D28" t="s">
        <v>4</v>
      </c>
      <c r="E28" t="s">
        <v>20</v>
      </c>
      <c r="G28" t="s">
        <v>108</v>
      </c>
      <c r="H28" s="2">
        <v>45320</v>
      </c>
      <c r="I28">
        <v>10</v>
      </c>
      <c r="J28" t="s">
        <v>110</v>
      </c>
    </row>
    <row r="29" spans="1:10">
      <c r="A29" t="s">
        <v>74</v>
      </c>
      <c r="B29" t="s">
        <v>2</v>
      </c>
      <c r="D29" t="s">
        <v>4</v>
      </c>
      <c r="E29" t="s">
        <v>20</v>
      </c>
      <c r="G29" t="s">
        <v>108</v>
      </c>
      <c r="H29" s="2">
        <v>45327</v>
      </c>
      <c r="I29">
        <v>10</v>
      </c>
      <c r="J29" t="s">
        <v>110</v>
      </c>
    </row>
    <row r="30" spans="1:10">
      <c r="A30" t="s">
        <v>76</v>
      </c>
      <c r="B30" t="s">
        <v>2</v>
      </c>
      <c r="D30" t="s">
        <v>4</v>
      </c>
      <c r="E30" t="s">
        <v>20</v>
      </c>
      <c r="G30" t="s">
        <v>108</v>
      </c>
      <c r="H30" s="2">
        <v>45334</v>
      </c>
      <c r="I30">
        <v>10</v>
      </c>
      <c r="J30" t="s">
        <v>110</v>
      </c>
    </row>
    <row r="31" spans="1:10">
      <c r="A31" t="s">
        <v>78</v>
      </c>
      <c r="B31" t="s">
        <v>2</v>
      </c>
      <c r="D31" t="s">
        <v>4</v>
      </c>
      <c r="E31" t="s">
        <v>20</v>
      </c>
      <c r="G31" t="s">
        <v>108</v>
      </c>
      <c r="H31" s="2">
        <v>45341</v>
      </c>
      <c r="I31">
        <v>10</v>
      </c>
      <c r="J31" t="s">
        <v>110</v>
      </c>
    </row>
    <row r="32" spans="1:10">
      <c r="A32" t="s">
        <v>80</v>
      </c>
      <c r="B32" t="s">
        <v>2</v>
      </c>
      <c r="D32" t="s">
        <v>4</v>
      </c>
      <c r="E32" t="s">
        <v>20</v>
      </c>
      <c r="G32" t="s">
        <v>108</v>
      </c>
      <c r="H32" s="2">
        <v>45348</v>
      </c>
      <c r="I32">
        <v>10</v>
      </c>
      <c r="J32" t="s">
        <v>110</v>
      </c>
    </row>
    <row r="33" spans="1:10">
      <c r="A33" t="s">
        <v>82</v>
      </c>
      <c r="B33" t="s">
        <v>2</v>
      </c>
      <c r="D33" t="s">
        <v>4</v>
      </c>
      <c r="E33" t="s">
        <v>20</v>
      </c>
      <c r="G33" t="s">
        <v>108</v>
      </c>
      <c r="H33" s="2">
        <v>45355</v>
      </c>
      <c r="I33">
        <v>5</v>
      </c>
      <c r="J33" t="s">
        <v>110</v>
      </c>
    </row>
    <row r="34" spans="1:10">
      <c r="A34" t="s">
        <v>84</v>
      </c>
      <c r="B34" t="s">
        <v>2</v>
      </c>
      <c r="D34" t="s">
        <v>4</v>
      </c>
      <c r="E34" t="s">
        <v>20</v>
      </c>
      <c r="G34" t="s">
        <v>108</v>
      </c>
      <c r="H34" s="2">
        <v>45362</v>
      </c>
      <c r="I34">
        <v>10</v>
      </c>
      <c r="J34" t="s">
        <v>110</v>
      </c>
    </row>
    <row r="35" spans="1:10">
      <c r="A35" t="s">
        <v>86</v>
      </c>
      <c r="B35" t="s">
        <v>2</v>
      </c>
      <c r="D35" t="s">
        <v>4</v>
      </c>
      <c r="E35" t="s">
        <v>20</v>
      </c>
      <c r="G35" t="s">
        <v>108</v>
      </c>
      <c r="H35" s="2">
        <v>45369</v>
      </c>
      <c r="I35">
        <v>10</v>
      </c>
      <c r="J35" t="s">
        <v>110</v>
      </c>
    </row>
    <row r="36" spans="1:10">
      <c r="A36" t="s">
        <v>88</v>
      </c>
      <c r="B36" t="s">
        <v>2</v>
      </c>
      <c r="D36" t="s">
        <v>4</v>
      </c>
      <c r="E36" t="s">
        <v>20</v>
      </c>
      <c r="G36" t="s">
        <v>108</v>
      </c>
      <c r="H36" s="2">
        <v>45376</v>
      </c>
      <c r="I36">
        <v>10</v>
      </c>
      <c r="J36" t="s">
        <v>107</v>
      </c>
    </row>
    <row r="37" spans="1:10">
      <c r="A37" t="s">
        <v>90</v>
      </c>
      <c r="B37" t="s">
        <v>2</v>
      </c>
      <c r="D37" t="s">
        <v>4</v>
      </c>
      <c r="E37" t="s">
        <v>20</v>
      </c>
      <c r="G37" t="s">
        <v>108</v>
      </c>
      <c r="H37" s="2">
        <v>45383</v>
      </c>
      <c r="I37">
        <v>10</v>
      </c>
      <c r="J37" t="s">
        <v>107</v>
      </c>
    </row>
    <row r="38" spans="1:10">
      <c r="A38" t="s">
        <v>92</v>
      </c>
      <c r="B38" t="s">
        <v>2</v>
      </c>
      <c r="D38" t="s">
        <v>4</v>
      </c>
      <c r="E38" t="s">
        <v>20</v>
      </c>
      <c r="G38" t="s">
        <v>108</v>
      </c>
      <c r="H38" s="2">
        <v>45390</v>
      </c>
      <c r="I38">
        <v>10</v>
      </c>
      <c r="J38" t="s">
        <v>107</v>
      </c>
    </row>
    <row r="39" spans="1:10">
      <c r="A39" t="s">
        <v>94</v>
      </c>
      <c r="B39" t="s">
        <v>2</v>
      </c>
      <c r="D39" t="s">
        <v>4</v>
      </c>
      <c r="E39" t="s">
        <v>20</v>
      </c>
      <c r="G39" t="s">
        <v>108</v>
      </c>
      <c r="H39" s="2">
        <v>45397</v>
      </c>
      <c r="I39">
        <v>10</v>
      </c>
      <c r="J39" t="s">
        <v>107</v>
      </c>
    </row>
    <row r="40" spans="1:10">
      <c r="A40" t="s">
        <v>96</v>
      </c>
      <c r="B40" t="s">
        <v>2</v>
      </c>
      <c r="D40" t="s">
        <v>4</v>
      </c>
      <c r="E40" t="s">
        <v>20</v>
      </c>
      <c r="G40" t="s">
        <v>108</v>
      </c>
      <c r="H40" s="2">
        <v>45404</v>
      </c>
      <c r="I40">
        <v>10</v>
      </c>
      <c r="J40" t="s">
        <v>107</v>
      </c>
    </row>
    <row r="41" spans="1:10">
      <c r="A41" t="s">
        <v>111</v>
      </c>
      <c r="B41" t="s">
        <v>2</v>
      </c>
      <c r="D41" t="s">
        <v>4</v>
      </c>
      <c r="E41" t="s">
        <v>20</v>
      </c>
      <c r="G41" t="s">
        <v>108</v>
      </c>
      <c r="H41" s="2">
        <v>45411</v>
      </c>
      <c r="I41">
        <v>10</v>
      </c>
      <c r="J41" t="s">
        <v>107</v>
      </c>
    </row>
    <row r="42" spans="1:10">
      <c r="A42" t="s">
        <v>112</v>
      </c>
      <c r="B42" t="s">
        <v>2</v>
      </c>
      <c r="D42" t="s">
        <v>4</v>
      </c>
      <c r="E42" t="s">
        <v>20</v>
      </c>
      <c r="G42" t="s">
        <v>108</v>
      </c>
      <c r="H42" s="2">
        <v>45418</v>
      </c>
      <c r="I42">
        <v>10</v>
      </c>
      <c r="J42" t="s">
        <v>107</v>
      </c>
    </row>
    <row r="43" spans="1:10">
      <c r="A43" t="s">
        <v>113</v>
      </c>
      <c r="B43" t="s">
        <v>2</v>
      </c>
      <c r="D43" t="s">
        <v>4</v>
      </c>
      <c r="E43" t="s">
        <v>20</v>
      </c>
      <c r="G43" t="s">
        <v>108</v>
      </c>
      <c r="H43" s="2">
        <v>45425</v>
      </c>
      <c r="I43">
        <v>10</v>
      </c>
      <c r="J43" t="s">
        <v>107</v>
      </c>
    </row>
    <row r="44" spans="1:10">
      <c r="A44" t="s">
        <v>114</v>
      </c>
      <c r="B44" t="s">
        <v>2</v>
      </c>
      <c r="D44" t="s">
        <v>4</v>
      </c>
      <c r="E44" t="s">
        <v>20</v>
      </c>
      <c r="G44" t="s">
        <v>108</v>
      </c>
      <c r="H44" s="2">
        <v>45432</v>
      </c>
      <c r="I44">
        <v>10</v>
      </c>
      <c r="J44" t="s">
        <v>107</v>
      </c>
    </row>
    <row r="45" spans="1:10">
      <c r="A45" t="s">
        <v>115</v>
      </c>
      <c r="B45" t="s">
        <v>2</v>
      </c>
      <c r="D45" t="s">
        <v>4</v>
      </c>
      <c r="E45" t="s">
        <v>20</v>
      </c>
      <c r="G45" t="s">
        <v>108</v>
      </c>
      <c r="H45" s="2">
        <v>45439</v>
      </c>
      <c r="I45">
        <v>10</v>
      </c>
      <c r="J45" t="s">
        <v>107</v>
      </c>
    </row>
    <row r="46" spans="1:10">
      <c r="A46" t="s">
        <v>116</v>
      </c>
      <c r="B46" t="s">
        <v>2</v>
      </c>
      <c r="D46" t="s">
        <v>4</v>
      </c>
      <c r="E46" t="s">
        <v>32</v>
      </c>
      <c r="G46" t="s">
        <v>106</v>
      </c>
      <c r="H46" s="2">
        <v>45306</v>
      </c>
      <c r="I46">
        <v>30</v>
      </c>
      <c r="J46" t="s">
        <v>109</v>
      </c>
    </row>
    <row r="47" spans="1:10">
      <c r="A47" t="s">
        <v>117</v>
      </c>
      <c r="B47" t="s">
        <v>2</v>
      </c>
      <c r="D47" t="s">
        <v>4</v>
      </c>
      <c r="E47" t="s">
        <v>32</v>
      </c>
      <c r="G47" t="s">
        <v>106</v>
      </c>
      <c r="H47" s="2">
        <v>45313</v>
      </c>
      <c r="I47">
        <v>30</v>
      </c>
      <c r="J47" t="s">
        <v>109</v>
      </c>
    </row>
    <row r="48" spans="1:10">
      <c r="A48" t="s">
        <v>118</v>
      </c>
      <c r="B48" t="s">
        <v>2</v>
      </c>
      <c r="D48" t="s">
        <v>4</v>
      </c>
      <c r="E48" t="s">
        <v>32</v>
      </c>
      <c r="G48" t="s">
        <v>106</v>
      </c>
      <c r="H48" s="2">
        <v>45320</v>
      </c>
      <c r="I48">
        <v>30</v>
      </c>
      <c r="J48" t="s">
        <v>110</v>
      </c>
    </row>
    <row r="49" spans="1:10">
      <c r="A49" t="s">
        <v>119</v>
      </c>
      <c r="B49" t="s">
        <v>2</v>
      </c>
      <c r="D49" t="s">
        <v>4</v>
      </c>
      <c r="E49" t="s">
        <v>32</v>
      </c>
      <c r="G49" t="s">
        <v>106</v>
      </c>
      <c r="H49" s="2">
        <v>45327</v>
      </c>
      <c r="I49">
        <v>30</v>
      </c>
      <c r="J49" t="s">
        <v>110</v>
      </c>
    </row>
    <row r="50" spans="1:10">
      <c r="A50" t="s">
        <v>120</v>
      </c>
      <c r="B50" t="s">
        <v>2</v>
      </c>
      <c r="D50" t="s">
        <v>4</v>
      </c>
      <c r="E50" t="s">
        <v>32</v>
      </c>
      <c r="G50" t="s">
        <v>106</v>
      </c>
      <c r="H50" s="2">
        <v>45334</v>
      </c>
      <c r="I50">
        <v>30</v>
      </c>
      <c r="J50" t="s">
        <v>110</v>
      </c>
    </row>
    <row r="51" spans="1:10">
      <c r="A51" t="s">
        <v>121</v>
      </c>
      <c r="B51" t="s">
        <v>2</v>
      </c>
      <c r="D51" t="s">
        <v>4</v>
      </c>
      <c r="E51" t="s">
        <v>32</v>
      </c>
      <c r="G51" t="s">
        <v>106</v>
      </c>
      <c r="H51" s="2">
        <v>45341</v>
      </c>
      <c r="I51">
        <v>30</v>
      </c>
      <c r="J51" t="s">
        <v>110</v>
      </c>
    </row>
    <row r="52" spans="1:10">
      <c r="A52" t="s">
        <v>122</v>
      </c>
      <c r="B52" t="s">
        <v>2</v>
      </c>
      <c r="D52" t="s">
        <v>4</v>
      </c>
      <c r="E52" t="s">
        <v>32</v>
      </c>
      <c r="G52" t="s">
        <v>106</v>
      </c>
      <c r="H52" s="2">
        <v>45348</v>
      </c>
      <c r="I52">
        <v>20</v>
      </c>
      <c r="J52" t="s">
        <v>110</v>
      </c>
    </row>
    <row r="53" spans="1:10">
      <c r="A53" t="s">
        <v>123</v>
      </c>
      <c r="B53" t="s">
        <v>2</v>
      </c>
      <c r="D53" t="s">
        <v>4</v>
      </c>
      <c r="E53" t="s">
        <v>32</v>
      </c>
      <c r="G53" t="s">
        <v>106</v>
      </c>
      <c r="H53" s="2">
        <v>45355</v>
      </c>
      <c r="I53">
        <v>20</v>
      </c>
      <c r="J53" t="s">
        <v>110</v>
      </c>
    </row>
    <row r="54" spans="1:10">
      <c r="A54" t="s">
        <v>124</v>
      </c>
      <c r="B54" t="s">
        <v>2</v>
      </c>
      <c r="D54" t="s">
        <v>4</v>
      </c>
      <c r="E54" t="s">
        <v>32</v>
      </c>
      <c r="G54" t="s">
        <v>106</v>
      </c>
      <c r="H54" s="2">
        <v>45362</v>
      </c>
      <c r="I54">
        <v>20</v>
      </c>
      <c r="J54" t="s">
        <v>110</v>
      </c>
    </row>
    <row r="55" spans="1:10">
      <c r="A55" t="s">
        <v>125</v>
      </c>
      <c r="B55" t="s">
        <v>2</v>
      </c>
      <c r="D55" t="s">
        <v>4</v>
      </c>
      <c r="E55" t="s">
        <v>32</v>
      </c>
      <c r="G55" t="s">
        <v>106</v>
      </c>
      <c r="H55" s="2">
        <v>45369</v>
      </c>
      <c r="I55">
        <v>20</v>
      </c>
      <c r="J55" t="s">
        <v>110</v>
      </c>
    </row>
    <row r="56" spans="1:10">
      <c r="A56" t="s">
        <v>126</v>
      </c>
      <c r="B56" t="s">
        <v>2</v>
      </c>
      <c r="D56" t="s">
        <v>4</v>
      </c>
      <c r="E56" t="s">
        <v>32</v>
      </c>
      <c r="G56" t="s">
        <v>106</v>
      </c>
      <c r="H56" s="2">
        <v>45376</v>
      </c>
      <c r="I56">
        <v>20</v>
      </c>
      <c r="J56" t="s">
        <v>107</v>
      </c>
    </row>
    <row r="57" spans="1:10">
      <c r="A57" t="s">
        <v>127</v>
      </c>
      <c r="B57" t="s">
        <v>2</v>
      </c>
      <c r="D57" t="s">
        <v>4</v>
      </c>
      <c r="E57" t="s">
        <v>32</v>
      </c>
      <c r="G57" t="s">
        <v>106</v>
      </c>
      <c r="H57" s="2">
        <v>45383</v>
      </c>
      <c r="I57">
        <v>30</v>
      </c>
      <c r="J57" t="s">
        <v>107</v>
      </c>
    </row>
    <row r="58" spans="1:10">
      <c r="A58" t="s">
        <v>128</v>
      </c>
      <c r="B58" t="s">
        <v>2</v>
      </c>
      <c r="D58" t="s">
        <v>4</v>
      </c>
      <c r="E58" t="s">
        <v>32</v>
      </c>
      <c r="G58" t="s">
        <v>106</v>
      </c>
      <c r="H58" s="2">
        <v>45390</v>
      </c>
      <c r="I58">
        <v>30</v>
      </c>
      <c r="J58" t="s">
        <v>107</v>
      </c>
    </row>
    <row r="59" spans="1:10">
      <c r="A59" t="s">
        <v>129</v>
      </c>
      <c r="B59" t="s">
        <v>2</v>
      </c>
      <c r="D59" t="s">
        <v>4</v>
      </c>
      <c r="E59" t="s">
        <v>32</v>
      </c>
      <c r="G59" t="s">
        <v>106</v>
      </c>
      <c r="H59" s="2">
        <v>45397</v>
      </c>
      <c r="I59">
        <v>30</v>
      </c>
      <c r="J59" t="s">
        <v>107</v>
      </c>
    </row>
    <row r="60" spans="1:10">
      <c r="A60" t="s">
        <v>130</v>
      </c>
      <c r="B60" t="s">
        <v>2</v>
      </c>
      <c r="D60" t="s">
        <v>4</v>
      </c>
      <c r="E60" t="s">
        <v>32</v>
      </c>
      <c r="G60" t="s">
        <v>106</v>
      </c>
      <c r="H60" s="2">
        <v>45404</v>
      </c>
      <c r="I60">
        <v>30</v>
      </c>
      <c r="J60" t="s">
        <v>107</v>
      </c>
    </row>
    <row r="61" spans="1:10">
      <c r="A61" t="s">
        <v>131</v>
      </c>
      <c r="B61" t="s">
        <v>2</v>
      </c>
      <c r="D61" t="s">
        <v>4</v>
      </c>
      <c r="E61" t="s">
        <v>32</v>
      </c>
      <c r="G61" t="s">
        <v>106</v>
      </c>
      <c r="H61" s="2">
        <v>45411</v>
      </c>
      <c r="I61">
        <v>30</v>
      </c>
      <c r="J61" t="s">
        <v>107</v>
      </c>
    </row>
    <row r="62" spans="1:10">
      <c r="A62" t="s">
        <v>132</v>
      </c>
      <c r="B62" t="s">
        <v>2</v>
      </c>
      <c r="D62" t="s">
        <v>4</v>
      </c>
      <c r="E62" t="s">
        <v>32</v>
      </c>
      <c r="G62" t="s">
        <v>106</v>
      </c>
      <c r="H62" s="2">
        <v>45418</v>
      </c>
      <c r="I62">
        <v>30</v>
      </c>
      <c r="J62" t="s">
        <v>107</v>
      </c>
    </row>
    <row r="63" spans="1:10">
      <c r="A63" t="s">
        <v>133</v>
      </c>
      <c r="B63" t="s">
        <v>2</v>
      </c>
      <c r="D63" t="s">
        <v>4</v>
      </c>
      <c r="E63" t="s">
        <v>32</v>
      </c>
      <c r="G63" t="s">
        <v>106</v>
      </c>
      <c r="H63" s="2">
        <v>45425</v>
      </c>
      <c r="I63">
        <v>30</v>
      </c>
      <c r="J63" t="s">
        <v>107</v>
      </c>
    </row>
    <row r="64" spans="1:10">
      <c r="A64" t="s">
        <v>134</v>
      </c>
      <c r="B64" t="s">
        <v>2</v>
      </c>
      <c r="D64" t="s">
        <v>4</v>
      </c>
      <c r="E64" t="s">
        <v>32</v>
      </c>
      <c r="G64" t="s">
        <v>106</v>
      </c>
      <c r="H64" s="2">
        <v>45432</v>
      </c>
      <c r="I64">
        <v>30</v>
      </c>
      <c r="J64" t="s">
        <v>107</v>
      </c>
    </row>
    <row r="65" spans="1:10">
      <c r="A65" t="s">
        <v>135</v>
      </c>
      <c r="B65" t="s">
        <v>2</v>
      </c>
      <c r="D65" t="s">
        <v>4</v>
      </c>
      <c r="E65" t="s">
        <v>32</v>
      </c>
      <c r="G65" t="s">
        <v>106</v>
      </c>
      <c r="H65" s="2">
        <v>45439</v>
      </c>
      <c r="I65">
        <v>30</v>
      </c>
      <c r="J65" t="s">
        <v>107</v>
      </c>
    </row>
    <row r="66" spans="1:10">
      <c r="A66" t="s">
        <v>136</v>
      </c>
      <c r="B66" t="s">
        <v>2</v>
      </c>
      <c r="D66" t="s">
        <v>4</v>
      </c>
      <c r="E66" t="s">
        <v>54</v>
      </c>
      <c r="G66" t="s">
        <v>108</v>
      </c>
      <c r="H66" s="2">
        <v>45306</v>
      </c>
      <c r="I66">
        <v>20</v>
      </c>
      <c r="J66" t="s">
        <v>109</v>
      </c>
    </row>
    <row r="67" spans="1:10">
      <c r="A67" t="s">
        <v>137</v>
      </c>
      <c r="B67" t="s">
        <v>2</v>
      </c>
      <c r="D67" t="s">
        <v>4</v>
      </c>
      <c r="E67" t="s">
        <v>54</v>
      </c>
      <c r="G67" t="s">
        <v>108</v>
      </c>
      <c r="H67" s="2">
        <v>45313</v>
      </c>
      <c r="I67">
        <v>20</v>
      </c>
      <c r="J67" t="s">
        <v>109</v>
      </c>
    </row>
    <row r="68" spans="1:10">
      <c r="A68" t="s">
        <v>138</v>
      </c>
      <c r="B68" t="s">
        <v>2</v>
      </c>
      <c r="D68" t="s">
        <v>4</v>
      </c>
      <c r="E68" t="s">
        <v>54</v>
      </c>
      <c r="G68" t="s">
        <v>108</v>
      </c>
      <c r="H68" s="2">
        <v>45320</v>
      </c>
      <c r="I68">
        <v>10</v>
      </c>
      <c r="J68" t="s">
        <v>110</v>
      </c>
    </row>
    <row r="69" spans="1:10">
      <c r="A69" t="s">
        <v>139</v>
      </c>
      <c r="B69" t="s">
        <v>2</v>
      </c>
      <c r="D69" t="s">
        <v>4</v>
      </c>
      <c r="E69" t="s">
        <v>54</v>
      </c>
      <c r="G69" t="s">
        <v>108</v>
      </c>
      <c r="H69" s="2">
        <v>45327</v>
      </c>
      <c r="I69">
        <v>10</v>
      </c>
      <c r="J69" t="s">
        <v>110</v>
      </c>
    </row>
    <row r="70" spans="1:10">
      <c r="A70" t="s">
        <v>140</v>
      </c>
      <c r="B70" t="s">
        <v>2</v>
      </c>
      <c r="D70" t="s">
        <v>4</v>
      </c>
      <c r="E70" t="s">
        <v>54</v>
      </c>
      <c r="G70" t="s">
        <v>108</v>
      </c>
      <c r="H70" s="2">
        <v>45334</v>
      </c>
      <c r="I70">
        <v>10</v>
      </c>
      <c r="J70" t="s">
        <v>110</v>
      </c>
    </row>
    <row r="71" spans="1:10">
      <c r="A71" t="s">
        <v>141</v>
      </c>
      <c r="B71" t="s">
        <v>2</v>
      </c>
      <c r="D71" t="s">
        <v>4</v>
      </c>
      <c r="E71" t="s">
        <v>54</v>
      </c>
      <c r="G71" t="s">
        <v>108</v>
      </c>
      <c r="H71" s="2">
        <v>45341</v>
      </c>
      <c r="I71">
        <v>10</v>
      </c>
      <c r="J71" t="s">
        <v>110</v>
      </c>
    </row>
    <row r="72" spans="1:10">
      <c r="A72" t="s">
        <v>142</v>
      </c>
      <c r="B72" t="s">
        <v>2</v>
      </c>
      <c r="D72" t="s">
        <v>4</v>
      </c>
      <c r="E72" t="s">
        <v>54</v>
      </c>
      <c r="G72" t="s">
        <v>108</v>
      </c>
      <c r="H72" s="2">
        <v>45348</v>
      </c>
      <c r="I72">
        <v>10</v>
      </c>
      <c r="J72" t="s">
        <v>110</v>
      </c>
    </row>
    <row r="73" spans="1:10">
      <c r="A73" t="s">
        <v>143</v>
      </c>
      <c r="B73" t="s">
        <v>2</v>
      </c>
      <c r="D73" t="s">
        <v>4</v>
      </c>
      <c r="E73" t="s">
        <v>54</v>
      </c>
      <c r="G73" t="s">
        <v>108</v>
      </c>
      <c r="H73" s="2">
        <v>45355</v>
      </c>
      <c r="I73">
        <v>10</v>
      </c>
      <c r="J73" t="s">
        <v>110</v>
      </c>
    </row>
    <row r="74" spans="1:10">
      <c r="A74" t="s">
        <v>144</v>
      </c>
      <c r="B74" t="s">
        <v>2</v>
      </c>
      <c r="D74" t="s">
        <v>4</v>
      </c>
      <c r="E74" t="s">
        <v>54</v>
      </c>
      <c r="G74" t="s">
        <v>108</v>
      </c>
      <c r="H74" s="2">
        <v>45362</v>
      </c>
      <c r="I74">
        <v>10</v>
      </c>
      <c r="J74" t="s">
        <v>110</v>
      </c>
    </row>
    <row r="75" spans="1:10">
      <c r="A75" t="s">
        <v>145</v>
      </c>
      <c r="B75" t="s">
        <v>2</v>
      </c>
      <c r="D75" t="s">
        <v>4</v>
      </c>
      <c r="E75" t="s">
        <v>54</v>
      </c>
      <c r="G75" t="s">
        <v>108</v>
      </c>
      <c r="H75" s="2">
        <v>45369</v>
      </c>
      <c r="I75">
        <v>10</v>
      </c>
      <c r="J75" t="s">
        <v>110</v>
      </c>
    </row>
    <row r="76" spans="1:10">
      <c r="A76" t="s">
        <v>146</v>
      </c>
      <c r="B76" t="s">
        <v>2</v>
      </c>
      <c r="D76" t="s">
        <v>4</v>
      </c>
      <c r="E76" t="s">
        <v>54</v>
      </c>
      <c r="G76" t="s">
        <v>108</v>
      </c>
      <c r="H76" s="2">
        <v>45376</v>
      </c>
      <c r="I76">
        <v>10</v>
      </c>
      <c r="J76" t="s">
        <v>107</v>
      </c>
    </row>
    <row r="77" spans="1:10">
      <c r="A77" t="s">
        <v>147</v>
      </c>
      <c r="B77" t="s">
        <v>2</v>
      </c>
      <c r="D77" t="s">
        <v>4</v>
      </c>
      <c r="E77" t="s">
        <v>54</v>
      </c>
      <c r="G77" t="s">
        <v>108</v>
      </c>
      <c r="H77" s="2">
        <v>45383</v>
      </c>
      <c r="I77">
        <v>10</v>
      </c>
      <c r="J77" t="s">
        <v>107</v>
      </c>
    </row>
    <row r="78" spans="1:10">
      <c r="A78" t="s">
        <v>148</v>
      </c>
      <c r="B78" t="s">
        <v>2</v>
      </c>
      <c r="D78" t="s">
        <v>4</v>
      </c>
      <c r="E78" t="s">
        <v>54</v>
      </c>
      <c r="G78" t="s">
        <v>108</v>
      </c>
      <c r="H78" s="2">
        <v>45390</v>
      </c>
      <c r="I78">
        <v>10</v>
      </c>
      <c r="J78" t="s">
        <v>107</v>
      </c>
    </row>
    <row r="79" spans="1:10">
      <c r="A79" t="s">
        <v>149</v>
      </c>
      <c r="B79" t="s">
        <v>2</v>
      </c>
      <c r="D79" t="s">
        <v>4</v>
      </c>
      <c r="E79" t="s">
        <v>54</v>
      </c>
      <c r="G79" t="s">
        <v>108</v>
      </c>
      <c r="H79" s="2">
        <v>45397</v>
      </c>
      <c r="I79">
        <v>10</v>
      </c>
      <c r="J79" t="s">
        <v>107</v>
      </c>
    </row>
    <row r="80" spans="1:10">
      <c r="A80" t="s">
        <v>150</v>
      </c>
      <c r="B80" t="s">
        <v>2</v>
      </c>
      <c r="D80" t="s">
        <v>4</v>
      </c>
      <c r="E80" t="s">
        <v>54</v>
      </c>
      <c r="G80" t="s">
        <v>108</v>
      </c>
      <c r="H80" s="2">
        <v>45404</v>
      </c>
      <c r="I80">
        <v>10</v>
      </c>
      <c r="J80" t="s">
        <v>107</v>
      </c>
    </row>
    <row r="81" spans="1:10">
      <c r="A81" t="s">
        <v>151</v>
      </c>
      <c r="B81" t="s">
        <v>2</v>
      </c>
      <c r="D81" t="s">
        <v>4</v>
      </c>
      <c r="E81" t="s">
        <v>54</v>
      </c>
      <c r="G81" t="s">
        <v>108</v>
      </c>
      <c r="H81" s="2">
        <v>45411</v>
      </c>
      <c r="I81">
        <v>10</v>
      </c>
      <c r="J81" t="s">
        <v>107</v>
      </c>
    </row>
    <row r="82" spans="1:10">
      <c r="A82" t="s">
        <v>152</v>
      </c>
      <c r="B82" t="s">
        <v>2</v>
      </c>
      <c r="D82" t="s">
        <v>4</v>
      </c>
      <c r="E82" t="s">
        <v>54</v>
      </c>
      <c r="G82" t="s">
        <v>108</v>
      </c>
      <c r="H82" s="2">
        <v>45418</v>
      </c>
      <c r="I82">
        <v>10</v>
      </c>
      <c r="J82" t="s">
        <v>107</v>
      </c>
    </row>
    <row r="83" spans="1:10">
      <c r="A83" t="s">
        <v>153</v>
      </c>
      <c r="B83" t="s">
        <v>2</v>
      </c>
      <c r="D83" t="s">
        <v>4</v>
      </c>
      <c r="E83" t="s">
        <v>54</v>
      </c>
      <c r="G83" t="s">
        <v>108</v>
      </c>
      <c r="H83" s="2">
        <v>45425</v>
      </c>
      <c r="I83">
        <v>10</v>
      </c>
      <c r="J83" t="s">
        <v>107</v>
      </c>
    </row>
    <row r="84" spans="1:10">
      <c r="A84" t="s">
        <v>154</v>
      </c>
      <c r="B84" t="s">
        <v>2</v>
      </c>
      <c r="D84" t="s">
        <v>4</v>
      </c>
      <c r="E84" t="s">
        <v>54</v>
      </c>
      <c r="G84" t="s">
        <v>108</v>
      </c>
      <c r="H84" s="2">
        <v>45432</v>
      </c>
      <c r="I84">
        <v>10</v>
      </c>
      <c r="J84" t="s">
        <v>107</v>
      </c>
    </row>
    <row r="85" spans="1:10">
      <c r="A85" t="s">
        <v>155</v>
      </c>
      <c r="B85" t="s">
        <v>2</v>
      </c>
      <c r="D85" t="s">
        <v>4</v>
      </c>
      <c r="E85" t="s">
        <v>54</v>
      </c>
      <c r="G85" t="s">
        <v>108</v>
      </c>
      <c r="H85" s="2">
        <v>45439</v>
      </c>
      <c r="I85">
        <v>10</v>
      </c>
      <c r="J85" t="s">
        <v>107</v>
      </c>
    </row>
    <row r="86" spans="1:10">
      <c r="A86" t="s">
        <v>156</v>
      </c>
      <c r="B86" t="s">
        <v>2</v>
      </c>
      <c r="D86" t="s">
        <v>4</v>
      </c>
      <c r="E86" t="s">
        <v>74</v>
      </c>
      <c r="G86" t="s">
        <v>108</v>
      </c>
      <c r="H86" s="2">
        <v>45299</v>
      </c>
      <c r="I86">
        <v>80</v>
      </c>
      <c r="J86" t="s">
        <v>109</v>
      </c>
    </row>
    <row r="87" spans="1:10">
      <c r="A87" t="s">
        <v>157</v>
      </c>
      <c r="B87" t="s">
        <v>2</v>
      </c>
      <c r="D87" t="s">
        <v>4</v>
      </c>
      <c r="E87" t="s">
        <v>74</v>
      </c>
      <c r="G87" t="s">
        <v>108</v>
      </c>
      <c r="H87" s="2">
        <v>45306</v>
      </c>
      <c r="I87">
        <v>50</v>
      </c>
      <c r="J87" t="s">
        <v>109</v>
      </c>
    </row>
    <row r="88" spans="1:10">
      <c r="A88" t="s">
        <v>158</v>
      </c>
      <c r="B88" t="s">
        <v>2</v>
      </c>
      <c r="D88" t="s">
        <v>4</v>
      </c>
      <c r="E88" t="s">
        <v>74</v>
      </c>
      <c r="G88" t="s">
        <v>108</v>
      </c>
      <c r="H88" s="2">
        <v>45313</v>
      </c>
      <c r="I88">
        <v>10</v>
      </c>
      <c r="J88" t="s">
        <v>109</v>
      </c>
    </row>
    <row r="89" spans="1:10">
      <c r="A89" t="s">
        <v>159</v>
      </c>
      <c r="B89" t="s">
        <v>2</v>
      </c>
      <c r="D89" t="s">
        <v>4</v>
      </c>
      <c r="E89" t="s">
        <v>74</v>
      </c>
      <c r="G89" t="s">
        <v>108</v>
      </c>
      <c r="H89" s="2">
        <v>45320</v>
      </c>
      <c r="I89">
        <v>10</v>
      </c>
      <c r="J89" t="s">
        <v>110</v>
      </c>
    </row>
    <row r="90" spans="1:10">
      <c r="A90" t="s">
        <v>160</v>
      </c>
      <c r="B90" t="s">
        <v>2</v>
      </c>
      <c r="D90" t="s">
        <v>4</v>
      </c>
      <c r="E90" t="s">
        <v>74</v>
      </c>
      <c r="G90" t="s">
        <v>108</v>
      </c>
      <c r="H90" s="2">
        <v>45327</v>
      </c>
      <c r="I90">
        <v>10</v>
      </c>
      <c r="J90" t="s">
        <v>110</v>
      </c>
    </row>
    <row r="91" spans="1:10">
      <c r="A91" t="s">
        <v>161</v>
      </c>
      <c r="B91" t="s">
        <v>2</v>
      </c>
      <c r="D91" t="s">
        <v>4</v>
      </c>
      <c r="E91" t="s">
        <v>74</v>
      </c>
      <c r="G91" t="s">
        <v>108</v>
      </c>
      <c r="H91" s="2">
        <v>45334</v>
      </c>
      <c r="I91">
        <v>10</v>
      </c>
      <c r="J91" t="s">
        <v>110</v>
      </c>
    </row>
    <row r="92" spans="1:10">
      <c r="A92" t="s">
        <v>162</v>
      </c>
      <c r="B92" t="s">
        <v>2</v>
      </c>
      <c r="D92" t="s">
        <v>4</v>
      </c>
      <c r="E92" t="s">
        <v>74</v>
      </c>
      <c r="G92" t="s">
        <v>108</v>
      </c>
      <c r="H92" s="2">
        <v>45341</v>
      </c>
      <c r="I92">
        <v>10</v>
      </c>
      <c r="J92" t="s">
        <v>110</v>
      </c>
    </row>
    <row r="93" spans="1:10">
      <c r="A93" t="s">
        <v>163</v>
      </c>
      <c r="B93" t="s">
        <v>20</v>
      </c>
      <c r="D93" t="s">
        <v>6</v>
      </c>
      <c r="E93" t="s">
        <v>2</v>
      </c>
      <c r="G93" t="s">
        <v>164</v>
      </c>
      <c r="H93" s="2">
        <v>45292</v>
      </c>
      <c r="I93">
        <v>5</v>
      </c>
      <c r="J93" t="s">
        <v>107</v>
      </c>
    </row>
    <row r="94" spans="1:10">
      <c r="A94" t="s">
        <v>165</v>
      </c>
      <c r="B94" t="s">
        <v>20</v>
      </c>
      <c r="D94" t="s">
        <v>6</v>
      </c>
      <c r="E94" t="s">
        <v>2</v>
      </c>
      <c r="G94" t="s">
        <v>164</v>
      </c>
      <c r="H94" s="2">
        <v>45299</v>
      </c>
      <c r="I94">
        <v>5</v>
      </c>
      <c r="J94" t="s">
        <v>109</v>
      </c>
    </row>
    <row r="95" spans="1:10">
      <c r="A95" t="s">
        <v>166</v>
      </c>
      <c r="B95" t="s">
        <v>20</v>
      </c>
      <c r="D95" t="s">
        <v>6</v>
      </c>
      <c r="E95" t="s">
        <v>2</v>
      </c>
      <c r="G95" t="s">
        <v>164</v>
      </c>
      <c r="H95" s="2">
        <v>45306</v>
      </c>
      <c r="I95">
        <v>5</v>
      </c>
      <c r="J95" t="s">
        <v>109</v>
      </c>
    </row>
    <row r="96" spans="1:10">
      <c r="A96" t="s">
        <v>167</v>
      </c>
      <c r="B96" t="s">
        <v>20</v>
      </c>
      <c r="D96" t="s">
        <v>6</v>
      </c>
      <c r="E96" t="s">
        <v>2</v>
      </c>
      <c r="G96" t="s">
        <v>164</v>
      </c>
      <c r="H96" s="2">
        <v>45313</v>
      </c>
      <c r="I96">
        <v>5</v>
      </c>
      <c r="J96" t="s">
        <v>109</v>
      </c>
    </row>
    <row r="97" spans="1:10">
      <c r="A97" t="s">
        <v>168</v>
      </c>
      <c r="B97" t="s">
        <v>20</v>
      </c>
      <c r="D97" t="s">
        <v>6</v>
      </c>
      <c r="E97" t="s">
        <v>2</v>
      </c>
      <c r="G97" t="s">
        <v>164</v>
      </c>
      <c r="H97" s="2">
        <v>45320</v>
      </c>
      <c r="I97">
        <v>5</v>
      </c>
      <c r="J97" t="s">
        <v>109</v>
      </c>
    </row>
    <row r="98" spans="1:10">
      <c r="A98" t="s">
        <v>169</v>
      </c>
      <c r="B98" t="s">
        <v>20</v>
      </c>
      <c r="D98" t="s">
        <v>6</v>
      </c>
      <c r="E98" t="s">
        <v>2</v>
      </c>
      <c r="G98" t="s">
        <v>164</v>
      </c>
      <c r="H98" s="2">
        <v>45327</v>
      </c>
      <c r="I98">
        <v>5</v>
      </c>
      <c r="J98" t="s">
        <v>109</v>
      </c>
    </row>
    <row r="99" spans="1:10">
      <c r="A99" t="s">
        <v>170</v>
      </c>
      <c r="B99" t="s">
        <v>20</v>
      </c>
      <c r="D99" t="s">
        <v>6</v>
      </c>
      <c r="E99" t="s">
        <v>2</v>
      </c>
      <c r="G99" t="s">
        <v>164</v>
      </c>
      <c r="H99" s="2">
        <v>45334</v>
      </c>
      <c r="I99">
        <v>10</v>
      </c>
      <c r="J99" t="s">
        <v>110</v>
      </c>
    </row>
    <row r="100" spans="1:10">
      <c r="A100" t="s">
        <v>171</v>
      </c>
      <c r="B100" t="s">
        <v>20</v>
      </c>
      <c r="D100" t="s">
        <v>6</v>
      </c>
      <c r="E100" t="s">
        <v>2</v>
      </c>
      <c r="G100" t="s">
        <v>164</v>
      </c>
      <c r="H100" s="2">
        <v>45341</v>
      </c>
      <c r="I100">
        <v>10</v>
      </c>
      <c r="J100" t="s">
        <v>110</v>
      </c>
    </row>
    <row r="101" spans="1:10">
      <c r="A101" t="s">
        <v>172</v>
      </c>
      <c r="B101" t="s">
        <v>20</v>
      </c>
      <c r="D101" t="s">
        <v>6</v>
      </c>
      <c r="E101" t="s">
        <v>2</v>
      </c>
      <c r="G101" t="s">
        <v>164</v>
      </c>
      <c r="H101" s="2">
        <v>45348</v>
      </c>
      <c r="I101">
        <v>10</v>
      </c>
      <c r="J101" t="s">
        <v>110</v>
      </c>
    </row>
    <row r="102" spans="1:10">
      <c r="A102" t="s">
        <v>173</v>
      </c>
      <c r="B102" t="s">
        <v>20</v>
      </c>
      <c r="D102" t="s">
        <v>6</v>
      </c>
      <c r="E102" t="s">
        <v>2</v>
      </c>
      <c r="G102" t="s">
        <v>164</v>
      </c>
      <c r="H102" s="2">
        <v>45355</v>
      </c>
      <c r="I102">
        <v>10</v>
      </c>
      <c r="J102" t="s">
        <v>110</v>
      </c>
    </row>
    <row r="103" spans="1:10">
      <c r="A103" t="s">
        <v>174</v>
      </c>
      <c r="B103" t="s">
        <v>20</v>
      </c>
      <c r="D103" t="s">
        <v>6</v>
      </c>
      <c r="E103" t="s">
        <v>2</v>
      </c>
      <c r="G103" t="s">
        <v>164</v>
      </c>
      <c r="H103" s="2">
        <v>45362</v>
      </c>
      <c r="I103">
        <v>20</v>
      </c>
      <c r="J103" t="s">
        <v>107</v>
      </c>
    </row>
    <row r="104" spans="1:10">
      <c r="A104" t="s">
        <v>175</v>
      </c>
      <c r="B104" t="s">
        <v>20</v>
      </c>
      <c r="D104" t="s">
        <v>6</v>
      </c>
      <c r="E104" t="s">
        <v>2</v>
      </c>
      <c r="G104" t="s">
        <v>164</v>
      </c>
      <c r="H104" s="2">
        <v>45369</v>
      </c>
      <c r="I104">
        <v>20</v>
      </c>
      <c r="J104" t="s">
        <v>107</v>
      </c>
    </row>
    <row r="105" spans="1:10">
      <c r="A105" t="s">
        <v>176</v>
      </c>
      <c r="B105" t="s">
        <v>20</v>
      </c>
      <c r="D105" t="s">
        <v>6</v>
      </c>
      <c r="E105" t="s">
        <v>4</v>
      </c>
      <c r="G105" t="s">
        <v>177</v>
      </c>
      <c r="H105" s="2">
        <v>45334</v>
      </c>
      <c r="I105">
        <v>10</v>
      </c>
      <c r="J105" t="s">
        <v>110</v>
      </c>
    </row>
    <row r="106" spans="1:10">
      <c r="A106" t="s">
        <v>178</v>
      </c>
      <c r="B106" t="s">
        <v>20</v>
      </c>
      <c r="D106" t="s">
        <v>6</v>
      </c>
      <c r="E106" t="s">
        <v>4</v>
      </c>
      <c r="G106" t="s">
        <v>177</v>
      </c>
      <c r="H106" s="2">
        <v>45341</v>
      </c>
      <c r="I106">
        <v>10</v>
      </c>
      <c r="J106" t="s">
        <v>110</v>
      </c>
    </row>
    <row r="107" spans="1:10">
      <c r="A107" t="s">
        <v>179</v>
      </c>
      <c r="B107" t="s">
        <v>20</v>
      </c>
      <c r="D107" t="s">
        <v>6</v>
      </c>
      <c r="E107" t="s">
        <v>4</v>
      </c>
      <c r="G107" t="s">
        <v>177</v>
      </c>
      <c r="H107" s="2">
        <v>45348</v>
      </c>
      <c r="I107">
        <v>10</v>
      </c>
      <c r="J107" t="s">
        <v>110</v>
      </c>
    </row>
    <row r="108" spans="1:10">
      <c r="A108" t="s">
        <v>180</v>
      </c>
      <c r="B108" t="s">
        <v>20</v>
      </c>
      <c r="D108" t="s">
        <v>6</v>
      </c>
      <c r="E108" t="s">
        <v>4</v>
      </c>
      <c r="G108" t="s">
        <v>177</v>
      </c>
      <c r="H108" s="2">
        <v>45355</v>
      </c>
      <c r="I108">
        <v>10</v>
      </c>
      <c r="J108" t="s">
        <v>110</v>
      </c>
    </row>
    <row r="109" spans="1:10">
      <c r="A109" t="s">
        <v>181</v>
      </c>
      <c r="B109" t="s">
        <v>20</v>
      </c>
      <c r="D109" t="s">
        <v>6</v>
      </c>
      <c r="E109" t="s">
        <v>4</v>
      </c>
      <c r="G109" t="s">
        <v>177</v>
      </c>
      <c r="H109" s="2">
        <v>45362</v>
      </c>
      <c r="I109">
        <v>20</v>
      </c>
      <c r="J109" t="s">
        <v>107</v>
      </c>
    </row>
    <row r="110" spans="1:10">
      <c r="A110" t="s">
        <v>182</v>
      </c>
      <c r="B110" t="s">
        <v>20</v>
      </c>
      <c r="D110" t="s">
        <v>6</v>
      </c>
      <c r="E110" t="s">
        <v>4</v>
      </c>
      <c r="G110" t="s">
        <v>177</v>
      </c>
      <c r="H110" s="2">
        <v>45369</v>
      </c>
      <c r="I110">
        <v>20</v>
      </c>
      <c r="J110" t="s">
        <v>107</v>
      </c>
    </row>
    <row r="111" spans="1:10">
      <c r="A111" t="s">
        <v>183</v>
      </c>
      <c r="B111" t="s">
        <v>20</v>
      </c>
      <c r="D111" t="s">
        <v>6</v>
      </c>
      <c r="E111" t="s">
        <v>4</v>
      </c>
      <c r="G111" t="s">
        <v>177</v>
      </c>
      <c r="H111" s="2">
        <v>45376</v>
      </c>
      <c r="I111">
        <v>20</v>
      </c>
      <c r="J111" t="s">
        <v>107</v>
      </c>
    </row>
    <row r="112" spans="1:10">
      <c r="A112" t="s">
        <v>184</v>
      </c>
      <c r="B112" t="s">
        <v>20</v>
      </c>
      <c r="D112" t="s">
        <v>6</v>
      </c>
      <c r="E112" t="s">
        <v>4</v>
      </c>
      <c r="G112" t="s">
        <v>177</v>
      </c>
      <c r="H112" s="2">
        <v>45383</v>
      </c>
      <c r="I112">
        <v>20</v>
      </c>
      <c r="J112" t="s">
        <v>107</v>
      </c>
    </row>
    <row r="113" spans="1:10">
      <c r="A113" t="s">
        <v>185</v>
      </c>
      <c r="B113" t="s">
        <v>20</v>
      </c>
      <c r="D113" t="s">
        <v>6</v>
      </c>
      <c r="E113" t="s">
        <v>4</v>
      </c>
      <c r="G113" t="s">
        <v>177</v>
      </c>
      <c r="H113" s="2">
        <v>45390</v>
      </c>
      <c r="I113">
        <v>40</v>
      </c>
      <c r="J113" t="s">
        <v>107</v>
      </c>
    </row>
    <row r="114" spans="1:10">
      <c r="A114" t="s">
        <v>186</v>
      </c>
      <c r="B114" t="s">
        <v>20</v>
      </c>
      <c r="D114" t="s">
        <v>6</v>
      </c>
      <c r="E114" t="s">
        <v>4</v>
      </c>
      <c r="G114" t="s">
        <v>177</v>
      </c>
      <c r="H114" s="2">
        <v>45397</v>
      </c>
      <c r="I114">
        <v>40</v>
      </c>
      <c r="J114" t="s">
        <v>107</v>
      </c>
    </row>
    <row r="115" spans="1:10">
      <c r="A115" t="s">
        <v>187</v>
      </c>
      <c r="B115" t="s">
        <v>20</v>
      </c>
      <c r="D115" t="s">
        <v>6</v>
      </c>
      <c r="E115" t="s">
        <v>4</v>
      </c>
      <c r="G115" t="s">
        <v>177</v>
      </c>
      <c r="H115" s="2">
        <v>45404</v>
      </c>
      <c r="I115">
        <v>30</v>
      </c>
      <c r="J115" t="s">
        <v>107</v>
      </c>
    </row>
    <row r="116" spans="1:10">
      <c r="A116" t="s">
        <v>188</v>
      </c>
      <c r="B116" t="s">
        <v>20</v>
      </c>
      <c r="D116" t="s">
        <v>6</v>
      </c>
      <c r="E116" t="s">
        <v>4</v>
      </c>
      <c r="G116" t="s">
        <v>177</v>
      </c>
      <c r="H116" s="2">
        <v>45411</v>
      </c>
      <c r="I116">
        <v>30</v>
      </c>
      <c r="J116" t="s">
        <v>107</v>
      </c>
    </row>
    <row r="117" spans="1:10">
      <c r="A117" t="s">
        <v>189</v>
      </c>
      <c r="B117" t="s">
        <v>20</v>
      </c>
      <c r="D117" t="s">
        <v>6</v>
      </c>
      <c r="E117" t="s">
        <v>4</v>
      </c>
      <c r="G117" t="s">
        <v>177</v>
      </c>
      <c r="H117" s="2">
        <v>45418</v>
      </c>
      <c r="I117">
        <v>20</v>
      </c>
      <c r="J117" t="s">
        <v>107</v>
      </c>
    </row>
    <row r="118" spans="1:10">
      <c r="A118" t="s">
        <v>190</v>
      </c>
      <c r="B118" t="s">
        <v>20</v>
      </c>
      <c r="D118" t="s">
        <v>6</v>
      </c>
      <c r="E118" t="s">
        <v>4</v>
      </c>
      <c r="G118" t="s">
        <v>177</v>
      </c>
      <c r="H118" s="2">
        <v>45425</v>
      </c>
      <c r="I118">
        <v>20</v>
      </c>
      <c r="J118" t="s">
        <v>107</v>
      </c>
    </row>
    <row r="119" spans="1:10">
      <c r="A119" t="s">
        <v>191</v>
      </c>
      <c r="B119" t="s">
        <v>20</v>
      </c>
      <c r="D119" t="s">
        <v>6</v>
      </c>
      <c r="E119" t="s">
        <v>4</v>
      </c>
      <c r="G119" t="s">
        <v>177</v>
      </c>
      <c r="H119" s="2">
        <v>45432</v>
      </c>
      <c r="I119">
        <v>20</v>
      </c>
      <c r="J119" t="s">
        <v>107</v>
      </c>
    </row>
    <row r="120" spans="1:10">
      <c r="A120" t="s">
        <v>192</v>
      </c>
      <c r="B120" t="s">
        <v>20</v>
      </c>
      <c r="D120" t="s">
        <v>6</v>
      </c>
      <c r="E120" t="s">
        <v>4</v>
      </c>
      <c r="G120" t="s">
        <v>177</v>
      </c>
      <c r="H120" s="2">
        <v>45439</v>
      </c>
      <c r="I120">
        <v>20</v>
      </c>
      <c r="J120" t="s">
        <v>107</v>
      </c>
    </row>
    <row r="121" spans="1:10">
      <c r="A121" t="s">
        <v>193</v>
      </c>
      <c r="B121" t="s">
        <v>22</v>
      </c>
      <c r="D121" t="s">
        <v>8</v>
      </c>
      <c r="E121" t="s">
        <v>92</v>
      </c>
      <c r="G121" t="s">
        <v>177</v>
      </c>
      <c r="H121" s="2">
        <v>45432</v>
      </c>
      <c r="I121">
        <v>20</v>
      </c>
      <c r="J121" t="s">
        <v>107</v>
      </c>
    </row>
    <row r="122" spans="1:10">
      <c r="A122" t="s">
        <v>194</v>
      </c>
      <c r="B122" t="s">
        <v>22</v>
      </c>
      <c r="D122" t="s">
        <v>8</v>
      </c>
      <c r="E122" t="s">
        <v>92</v>
      </c>
      <c r="G122" t="s">
        <v>177</v>
      </c>
      <c r="H122" s="2">
        <v>45439</v>
      </c>
      <c r="I122">
        <v>20</v>
      </c>
      <c r="J122" t="s">
        <v>107</v>
      </c>
    </row>
    <row r="123" spans="1:10">
      <c r="A123" t="s">
        <v>195</v>
      </c>
      <c r="B123" t="s">
        <v>22</v>
      </c>
      <c r="D123" t="s">
        <v>8</v>
      </c>
      <c r="E123" t="s">
        <v>92</v>
      </c>
      <c r="G123" t="s">
        <v>177</v>
      </c>
      <c r="H123" s="2">
        <v>45446</v>
      </c>
      <c r="I123">
        <v>20</v>
      </c>
      <c r="J123" t="s">
        <v>107</v>
      </c>
    </row>
    <row r="124" spans="1:10">
      <c r="A124" t="s">
        <v>196</v>
      </c>
      <c r="B124" t="s">
        <v>22</v>
      </c>
      <c r="D124" t="s">
        <v>8</v>
      </c>
      <c r="E124" t="s">
        <v>92</v>
      </c>
      <c r="G124" t="s">
        <v>177</v>
      </c>
      <c r="H124" s="2">
        <v>45453</v>
      </c>
      <c r="I124">
        <v>20</v>
      </c>
      <c r="J124" t="s">
        <v>107</v>
      </c>
    </row>
    <row r="125" spans="1:10">
      <c r="A125" t="s">
        <v>197</v>
      </c>
      <c r="B125" t="s">
        <v>22</v>
      </c>
      <c r="D125" t="s">
        <v>8</v>
      </c>
      <c r="E125" t="s">
        <v>92</v>
      </c>
      <c r="G125" t="s">
        <v>177</v>
      </c>
      <c r="H125" s="2">
        <v>45544</v>
      </c>
      <c r="I125">
        <v>20</v>
      </c>
      <c r="J125" t="s">
        <v>107</v>
      </c>
    </row>
    <row r="126" spans="1:10">
      <c r="A126" t="s">
        <v>198</v>
      </c>
      <c r="B126" t="s">
        <v>22</v>
      </c>
      <c r="D126" t="s">
        <v>8</v>
      </c>
      <c r="E126" t="s">
        <v>92</v>
      </c>
      <c r="G126" t="s">
        <v>177</v>
      </c>
      <c r="H126" s="2">
        <v>45551</v>
      </c>
      <c r="I126">
        <v>20</v>
      </c>
      <c r="J126" t="s">
        <v>107</v>
      </c>
    </row>
    <row r="127" spans="1:10">
      <c r="A127" t="s">
        <v>199</v>
      </c>
      <c r="B127" t="s">
        <v>22</v>
      </c>
      <c r="D127" t="s">
        <v>8</v>
      </c>
      <c r="E127" t="s">
        <v>92</v>
      </c>
      <c r="G127" t="s">
        <v>177</v>
      </c>
      <c r="H127" s="2">
        <v>45558</v>
      </c>
      <c r="I127">
        <v>20</v>
      </c>
      <c r="J127" t="s">
        <v>107</v>
      </c>
    </row>
    <row r="128" spans="1:10">
      <c r="A128" t="s">
        <v>200</v>
      </c>
      <c r="B128" t="s">
        <v>22</v>
      </c>
      <c r="D128" t="s">
        <v>8</v>
      </c>
      <c r="E128" t="s">
        <v>92</v>
      </c>
      <c r="G128" t="s">
        <v>177</v>
      </c>
      <c r="H128" s="2">
        <v>45565</v>
      </c>
      <c r="I128">
        <v>20</v>
      </c>
      <c r="J128" t="s">
        <v>107</v>
      </c>
    </row>
    <row r="129" spans="1:10">
      <c r="A129" t="s">
        <v>201</v>
      </c>
      <c r="B129" t="s">
        <v>22</v>
      </c>
      <c r="D129" t="s">
        <v>10</v>
      </c>
      <c r="E129" t="s">
        <v>52</v>
      </c>
      <c r="G129" t="s">
        <v>177</v>
      </c>
      <c r="H129" s="2">
        <v>45355</v>
      </c>
      <c r="I129">
        <v>10</v>
      </c>
      <c r="J129" t="s">
        <v>107</v>
      </c>
    </row>
    <row r="130" spans="1:10">
      <c r="A130" t="s">
        <v>202</v>
      </c>
      <c r="B130" t="s">
        <v>22</v>
      </c>
      <c r="D130" t="s">
        <v>10</v>
      </c>
      <c r="E130" t="s">
        <v>52</v>
      </c>
      <c r="G130" t="s">
        <v>177</v>
      </c>
      <c r="H130" s="2">
        <v>45362</v>
      </c>
      <c r="I130">
        <v>10</v>
      </c>
      <c r="J130" t="s">
        <v>107</v>
      </c>
    </row>
    <row r="131" spans="1:10">
      <c r="A131" t="s">
        <v>203</v>
      </c>
      <c r="B131" t="s">
        <v>22</v>
      </c>
      <c r="D131" t="s">
        <v>10</v>
      </c>
      <c r="E131" t="s">
        <v>52</v>
      </c>
      <c r="G131" t="s">
        <v>177</v>
      </c>
      <c r="H131" s="2">
        <v>45369</v>
      </c>
      <c r="I131">
        <v>10</v>
      </c>
      <c r="J131" t="s">
        <v>107</v>
      </c>
    </row>
    <row r="132" spans="1:10">
      <c r="A132" t="s">
        <v>204</v>
      </c>
      <c r="B132" t="s">
        <v>22</v>
      </c>
      <c r="D132" t="s">
        <v>10</v>
      </c>
      <c r="E132" t="s">
        <v>52</v>
      </c>
      <c r="G132" t="s">
        <v>177</v>
      </c>
      <c r="H132" s="2">
        <v>45376</v>
      </c>
      <c r="I132">
        <v>10</v>
      </c>
      <c r="J132" t="s">
        <v>107</v>
      </c>
    </row>
    <row r="133" spans="1:10">
      <c r="A133" t="s">
        <v>205</v>
      </c>
      <c r="B133" t="s">
        <v>22</v>
      </c>
      <c r="D133" t="s">
        <v>10</v>
      </c>
      <c r="E133" t="s">
        <v>52</v>
      </c>
      <c r="G133" t="s">
        <v>177</v>
      </c>
      <c r="H133" s="2">
        <v>45383</v>
      </c>
      <c r="I133">
        <v>10</v>
      </c>
      <c r="J133" t="s">
        <v>107</v>
      </c>
    </row>
    <row r="134" spans="1:10">
      <c r="A134" t="s">
        <v>206</v>
      </c>
      <c r="B134" t="s">
        <v>22</v>
      </c>
      <c r="D134" t="s">
        <v>10</v>
      </c>
      <c r="E134" t="s">
        <v>52</v>
      </c>
      <c r="G134" t="s">
        <v>177</v>
      </c>
      <c r="H134" s="2">
        <v>45600</v>
      </c>
      <c r="I134">
        <v>10</v>
      </c>
      <c r="J134" t="s">
        <v>107</v>
      </c>
    </row>
    <row r="135" spans="1:10">
      <c r="A135" t="s">
        <v>207</v>
      </c>
      <c r="B135" t="s">
        <v>22</v>
      </c>
      <c r="D135" t="s">
        <v>10</v>
      </c>
      <c r="E135" t="s">
        <v>52</v>
      </c>
      <c r="G135" t="s">
        <v>177</v>
      </c>
      <c r="H135" s="2">
        <v>45607</v>
      </c>
      <c r="I135">
        <v>10</v>
      </c>
      <c r="J135" t="s">
        <v>107</v>
      </c>
    </row>
    <row r="136" spans="1:10">
      <c r="A136" t="s">
        <v>208</v>
      </c>
      <c r="B136" t="s">
        <v>22</v>
      </c>
      <c r="D136" t="s">
        <v>10</v>
      </c>
      <c r="E136" t="s">
        <v>52</v>
      </c>
      <c r="G136" t="s">
        <v>177</v>
      </c>
      <c r="H136" s="2">
        <v>45614</v>
      </c>
      <c r="I136">
        <v>10</v>
      </c>
      <c r="J136" t="s">
        <v>107</v>
      </c>
    </row>
    <row r="137" spans="1:10">
      <c r="A137" t="s">
        <v>209</v>
      </c>
      <c r="B137" t="s">
        <v>22</v>
      </c>
      <c r="D137" t="s">
        <v>10</v>
      </c>
      <c r="E137" t="s">
        <v>52</v>
      </c>
      <c r="G137" t="s">
        <v>177</v>
      </c>
      <c r="H137" s="2">
        <v>45621</v>
      </c>
      <c r="I137">
        <v>10</v>
      </c>
      <c r="J137" t="s">
        <v>107</v>
      </c>
    </row>
    <row r="138" spans="1:10">
      <c r="A138" t="s">
        <v>210</v>
      </c>
      <c r="B138" t="s">
        <v>22</v>
      </c>
      <c r="D138" t="s">
        <v>10</v>
      </c>
      <c r="E138" t="s">
        <v>52</v>
      </c>
      <c r="G138" t="s">
        <v>177</v>
      </c>
      <c r="H138" s="2">
        <v>45628</v>
      </c>
      <c r="I138">
        <v>10</v>
      </c>
      <c r="J138" t="s">
        <v>107</v>
      </c>
    </row>
    <row r="139" spans="1:10">
      <c r="A139" t="s">
        <v>211</v>
      </c>
      <c r="B139" t="s">
        <v>22</v>
      </c>
      <c r="D139" t="s">
        <v>10</v>
      </c>
      <c r="E139" t="s">
        <v>52</v>
      </c>
      <c r="G139" t="s">
        <v>177</v>
      </c>
      <c r="H139" s="2">
        <v>45635</v>
      </c>
      <c r="I139">
        <v>10</v>
      </c>
      <c r="J139" t="s">
        <v>107</v>
      </c>
    </row>
    <row r="140" spans="1:10">
      <c r="A140" t="s">
        <v>212</v>
      </c>
      <c r="B140" t="s">
        <v>22</v>
      </c>
      <c r="D140" t="s">
        <v>10</v>
      </c>
      <c r="E140" t="s">
        <v>52</v>
      </c>
      <c r="G140" t="s">
        <v>177</v>
      </c>
      <c r="H140" s="2">
        <v>45642</v>
      </c>
      <c r="I140">
        <v>10</v>
      </c>
      <c r="J140" t="s">
        <v>107</v>
      </c>
    </row>
    <row r="141" spans="1:10">
      <c r="A141" t="s">
        <v>213</v>
      </c>
      <c r="B141" t="s">
        <v>22</v>
      </c>
      <c r="D141" t="s">
        <v>10</v>
      </c>
      <c r="E141" t="s">
        <v>52</v>
      </c>
      <c r="G141" t="s">
        <v>177</v>
      </c>
      <c r="H141" s="2">
        <v>45649</v>
      </c>
      <c r="I141">
        <v>10</v>
      </c>
      <c r="J141" t="s">
        <v>107</v>
      </c>
    </row>
    <row r="142" spans="1:10">
      <c r="A142" t="s">
        <v>214</v>
      </c>
      <c r="B142" t="s">
        <v>22</v>
      </c>
      <c r="D142" t="s">
        <v>10</v>
      </c>
      <c r="E142" t="s">
        <v>52</v>
      </c>
      <c r="G142" t="s">
        <v>177</v>
      </c>
      <c r="H142" s="2">
        <v>45656</v>
      </c>
      <c r="I142">
        <v>10</v>
      </c>
      <c r="J142" t="s">
        <v>107</v>
      </c>
    </row>
    <row r="143" spans="1:10">
      <c r="A143" t="s">
        <v>215</v>
      </c>
      <c r="B143" t="s">
        <v>22</v>
      </c>
      <c r="D143" t="s">
        <v>10</v>
      </c>
      <c r="E143" t="s">
        <v>52</v>
      </c>
      <c r="G143" t="s">
        <v>177</v>
      </c>
      <c r="H143" s="2">
        <v>45663</v>
      </c>
      <c r="I143">
        <v>10</v>
      </c>
      <c r="J143" t="s">
        <v>107</v>
      </c>
    </row>
    <row r="144" spans="1:10">
      <c r="A144" t="s">
        <v>216</v>
      </c>
      <c r="B144" t="s">
        <v>22</v>
      </c>
      <c r="D144" t="s">
        <v>10</v>
      </c>
      <c r="E144" t="s">
        <v>52</v>
      </c>
      <c r="G144" t="s">
        <v>177</v>
      </c>
      <c r="H144" s="2">
        <v>45670</v>
      </c>
      <c r="I144">
        <v>10</v>
      </c>
      <c r="J144" t="s">
        <v>107</v>
      </c>
    </row>
    <row r="145" spans="1:10">
      <c r="A145" t="s">
        <v>217</v>
      </c>
      <c r="B145" t="s">
        <v>22</v>
      </c>
      <c r="D145" t="s">
        <v>10</v>
      </c>
      <c r="E145" t="s">
        <v>52</v>
      </c>
      <c r="G145" t="s">
        <v>177</v>
      </c>
      <c r="H145" s="2">
        <v>45677</v>
      </c>
      <c r="I145">
        <v>10</v>
      </c>
      <c r="J145" t="s">
        <v>107</v>
      </c>
    </row>
    <row r="146" spans="1:10">
      <c r="A146" t="s">
        <v>218</v>
      </c>
      <c r="B146" t="s">
        <v>22</v>
      </c>
      <c r="D146" t="s">
        <v>10</v>
      </c>
      <c r="E146" t="s">
        <v>92</v>
      </c>
      <c r="G146" t="s">
        <v>177</v>
      </c>
      <c r="H146" s="2">
        <v>45292</v>
      </c>
      <c r="I146">
        <v>40</v>
      </c>
      <c r="J146" t="s">
        <v>107</v>
      </c>
    </row>
    <row r="147" spans="1:10">
      <c r="A147" t="s">
        <v>219</v>
      </c>
      <c r="B147" t="s">
        <v>22</v>
      </c>
      <c r="D147" t="s">
        <v>10</v>
      </c>
      <c r="E147" t="s">
        <v>92</v>
      </c>
      <c r="G147" t="s">
        <v>177</v>
      </c>
      <c r="H147" s="2">
        <v>45299</v>
      </c>
      <c r="I147">
        <v>40</v>
      </c>
      <c r="J147" t="s">
        <v>107</v>
      </c>
    </row>
    <row r="148" spans="1:10">
      <c r="A148" t="s">
        <v>220</v>
      </c>
      <c r="B148" t="s">
        <v>22</v>
      </c>
      <c r="D148" t="s">
        <v>10</v>
      </c>
      <c r="E148" t="s">
        <v>92</v>
      </c>
      <c r="G148" t="s">
        <v>177</v>
      </c>
      <c r="H148" s="2">
        <v>45306</v>
      </c>
      <c r="I148">
        <v>40</v>
      </c>
      <c r="J148" t="s">
        <v>107</v>
      </c>
    </row>
    <row r="149" spans="1:10">
      <c r="A149" t="s">
        <v>221</v>
      </c>
      <c r="B149" t="s">
        <v>22</v>
      </c>
      <c r="D149" t="s">
        <v>10</v>
      </c>
      <c r="E149" t="s">
        <v>92</v>
      </c>
      <c r="G149" t="s">
        <v>177</v>
      </c>
      <c r="H149" s="2">
        <v>45313</v>
      </c>
      <c r="I149">
        <v>40</v>
      </c>
      <c r="J149" t="s">
        <v>107</v>
      </c>
    </row>
    <row r="150" spans="1:10">
      <c r="A150" t="s">
        <v>222</v>
      </c>
      <c r="B150" t="s">
        <v>22</v>
      </c>
      <c r="D150" t="s">
        <v>10</v>
      </c>
      <c r="E150" t="s">
        <v>92</v>
      </c>
      <c r="G150" t="s">
        <v>177</v>
      </c>
      <c r="H150" s="2">
        <v>45320</v>
      </c>
      <c r="I150">
        <v>60</v>
      </c>
      <c r="J150" t="s">
        <v>107</v>
      </c>
    </row>
    <row r="151" spans="1:10">
      <c r="A151" t="s">
        <v>223</v>
      </c>
      <c r="B151" t="s">
        <v>22</v>
      </c>
      <c r="D151" t="s">
        <v>10</v>
      </c>
      <c r="E151" t="s">
        <v>92</v>
      </c>
      <c r="G151" t="s">
        <v>177</v>
      </c>
      <c r="H151" s="2">
        <v>45327</v>
      </c>
      <c r="I151">
        <v>60</v>
      </c>
      <c r="J151" t="s">
        <v>107</v>
      </c>
    </row>
    <row r="152" spans="1:10">
      <c r="A152" t="s">
        <v>224</v>
      </c>
      <c r="B152" t="s">
        <v>22</v>
      </c>
      <c r="D152" t="s">
        <v>10</v>
      </c>
      <c r="E152" t="s">
        <v>92</v>
      </c>
      <c r="G152" t="s">
        <v>177</v>
      </c>
      <c r="H152" s="2">
        <v>45334</v>
      </c>
      <c r="I152">
        <v>60</v>
      </c>
      <c r="J152" t="s">
        <v>107</v>
      </c>
    </row>
    <row r="153" spans="1:10">
      <c r="A153" t="s">
        <v>225</v>
      </c>
      <c r="B153" t="s">
        <v>22</v>
      </c>
      <c r="D153" t="s">
        <v>10</v>
      </c>
      <c r="E153" t="s">
        <v>92</v>
      </c>
      <c r="G153" t="s">
        <v>177</v>
      </c>
      <c r="H153" s="2">
        <v>45341</v>
      </c>
      <c r="I153">
        <v>60</v>
      </c>
      <c r="J153" t="s">
        <v>107</v>
      </c>
    </row>
    <row r="154" spans="1:10">
      <c r="A154" t="s">
        <v>226</v>
      </c>
      <c r="B154" t="s">
        <v>22</v>
      </c>
      <c r="D154" t="s">
        <v>10</v>
      </c>
      <c r="E154" t="s">
        <v>92</v>
      </c>
      <c r="G154" t="s">
        <v>177</v>
      </c>
      <c r="H154" s="2">
        <v>45348</v>
      </c>
      <c r="I154">
        <v>60</v>
      </c>
      <c r="J154" t="s">
        <v>107</v>
      </c>
    </row>
    <row r="155" spans="1:10">
      <c r="A155" t="s">
        <v>227</v>
      </c>
      <c r="B155" t="s">
        <v>22</v>
      </c>
      <c r="D155" t="s">
        <v>10</v>
      </c>
      <c r="E155" t="s">
        <v>92</v>
      </c>
      <c r="G155" t="s">
        <v>177</v>
      </c>
      <c r="H155" s="2">
        <v>45355</v>
      </c>
      <c r="I155">
        <v>60</v>
      </c>
      <c r="J155" t="s">
        <v>107</v>
      </c>
    </row>
    <row r="156" spans="1:10">
      <c r="A156" t="s">
        <v>228</v>
      </c>
      <c r="B156" t="s">
        <v>22</v>
      </c>
      <c r="D156" t="s">
        <v>10</v>
      </c>
      <c r="E156" t="s">
        <v>92</v>
      </c>
      <c r="G156" t="s">
        <v>177</v>
      </c>
      <c r="H156" s="2">
        <v>45362</v>
      </c>
      <c r="I156">
        <v>60</v>
      </c>
      <c r="J156" t="s">
        <v>107</v>
      </c>
    </row>
    <row r="157" spans="1:10">
      <c r="A157" t="s">
        <v>229</v>
      </c>
      <c r="B157" t="s">
        <v>22</v>
      </c>
      <c r="D157" t="s">
        <v>10</v>
      </c>
      <c r="E157" t="s">
        <v>92</v>
      </c>
      <c r="G157" t="s">
        <v>177</v>
      </c>
      <c r="H157" s="2">
        <v>45369</v>
      </c>
      <c r="I157">
        <v>60</v>
      </c>
      <c r="J157" t="s">
        <v>107</v>
      </c>
    </row>
    <row r="158" spans="1:10">
      <c r="A158" t="s">
        <v>230</v>
      </c>
      <c r="B158" t="s">
        <v>22</v>
      </c>
      <c r="D158" t="s">
        <v>10</v>
      </c>
      <c r="E158" t="s">
        <v>92</v>
      </c>
      <c r="G158" t="s">
        <v>177</v>
      </c>
      <c r="H158" s="2">
        <v>45376</v>
      </c>
      <c r="I158">
        <v>20</v>
      </c>
      <c r="J158" t="s">
        <v>107</v>
      </c>
    </row>
    <row r="159" spans="1:10">
      <c r="A159" t="s">
        <v>231</v>
      </c>
      <c r="B159" t="s">
        <v>22</v>
      </c>
      <c r="D159" t="s">
        <v>10</v>
      </c>
      <c r="E159" t="s">
        <v>92</v>
      </c>
      <c r="G159" t="s">
        <v>177</v>
      </c>
      <c r="H159" s="2">
        <v>45383</v>
      </c>
      <c r="I159">
        <v>0</v>
      </c>
      <c r="J159" t="s">
        <v>107</v>
      </c>
    </row>
    <row r="160" spans="1:10">
      <c r="A160" t="s">
        <v>232</v>
      </c>
      <c r="B160" t="s">
        <v>22</v>
      </c>
      <c r="D160" t="s">
        <v>10</v>
      </c>
      <c r="E160" t="s">
        <v>92</v>
      </c>
      <c r="G160" t="s">
        <v>177</v>
      </c>
      <c r="H160" s="2">
        <v>45600</v>
      </c>
      <c r="I160">
        <v>30</v>
      </c>
      <c r="J160" t="s">
        <v>107</v>
      </c>
    </row>
    <row r="161" spans="1:10">
      <c r="A161" t="s">
        <v>233</v>
      </c>
      <c r="B161" t="s">
        <v>22</v>
      </c>
      <c r="D161" t="s">
        <v>10</v>
      </c>
      <c r="E161" t="s">
        <v>92</v>
      </c>
      <c r="G161" t="s">
        <v>177</v>
      </c>
      <c r="H161" s="2">
        <v>45607</v>
      </c>
      <c r="I161">
        <v>30</v>
      </c>
      <c r="J161" t="s">
        <v>107</v>
      </c>
    </row>
    <row r="162" spans="1:10">
      <c r="A162" t="s">
        <v>234</v>
      </c>
      <c r="B162" t="s">
        <v>22</v>
      </c>
      <c r="D162" t="s">
        <v>10</v>
      </c>
      <c r="E162" t="s">
        <v>92</v>
      </c>
      <c r="G162" t="s">
        <v>177</v>
      </c>
      <c r="H162" s="2">
        <v>45614</v>
      </c>
      <c r="I162">
        <v>30</v>
      </c>
      <c r="J162" t="s">
        <v>107</v>
      </c>
    </row>
    <row r="163" spans="1:10">
      <c r="A163" t="s">
        <v>235</v>
      </c>
      <c r="B163" t="s">
        <v>22</v>
      </c>
      <c r="D163" t="s">
        <v>10</v>
      </c>
      <c r="E163" t="s">
        <v>92</v>
      </c>
      <c r="G163" t="s">
        <v>177</v>
      </c>
      <c r="H163" s="2">
        <v>45621</v>
      </c>
      <c r="I163">
        <v>30</v>
      </c>
      <c r="J163" t="s">
        <v>107</v>
      </c>
    </row>
    <row r="164" spans="1:10">
      <c r="A164" t="s">
        <v>236</v>
      </c>
      <c r="B164" t="s">
        <v>22</v>
      </c>
      <c r="D164" t="s">
        <v>10</v>
      </c>
      <c r="E164" t="s">
        <v>92</v>
      </c>
      <c r="G164" t="s">
        <v>177</v>
      </c>
      <c r="H164" s="2">
        <v>45628</v>
      </c>
      <c r="I164">
        <v>30</v>
      </c>
      <c r="J164" t="s">
        <v>107</v>
      </c>
    </row>
    <row r="165" spans="1:10">
      <c r="A165" t="s">
        <v>237</v>
      </c>
      <c r="B165" t="s">
        <v>22</v>
      </c>
      <c r="D165" t="s">
        <v>10</v>
      </c>
      <c r="E165" t="s">
        <v>92</v>
      </c>
      <c r="G165" t="s">
        <v>177</v>
      </c>
      <c r="H165" s="2">
        <v>45635</v>
      </c>
      <c r="I165">
        <v>30</v>
      </c>
      <c r="J165" t="s">
        <v>107</v>
      </c>
    </row>
    <row r="166" spans="1:10">
      <c r="A166" t="s">
        <v>238</v>
      </c>
      <c r="B166" t="s">
        <v>22</v>
      </c>
      <c r="D166" t="s">
        <v>10</v>
      </c>
      <c r="E166" t="s">
        <v>92</v>
      </c>
      <c r="G166" t="s">
        <v>177</v>
      </c>
      <c r="H166" s="2">
        <v>45642</v>
      </c>
      <c r="I166">
        <v>30</v>
      </c>
      <c r="J166" t="s">
        <v>107</v>
      </c>
    </row>
    <row r="167" spans="1:10">
      <c r="A167" t="s">
        <v>239</v>
      </c>
      <c r="B167" t="s">
        <v>22</v>
      </c>
      <c r="D167" t="s">
        <v>10</v>
      </c>
      <c r="E167" t="s">
        <v>92</v>
      </c>
      <c r="G167" t="s">
        <v>177</v>
      </c>
      <c r="H167" s="2">
        <v>45649</v>
      </c>
      <c r="I167">
        <v>30</v>
      </c>
      <c r="J167" t="s">
        <v>107</v>
      </c>
    </row>
    <row r="168" spans="1:10">
      <c r="A168" t="s">
        <v>240</v>
      </c>
      <c r="B168" t="s">
        <v>22</v>
      </c>
      <c r="D168" t="s">
        <v>10</v>
      </c>
      <c r="E168" t="s">
        <v>92</v>
      </c>
      <c r="G168" t="s">
        <v>177</v>
      </c>
      <c r="H168" s="2">
        <v>45656</v>
      </c>
      <c r="I168">
        <v>30</v>
      </c>
      <c r="J168" t="s">
        <v>107</v>
      </c>
    </row>
    <row r="169" spans="1:10">
      <c r="A169" t="s">
        <v>241</v>
      </c>
      <c r="B169" t="s">
        <v>22</v>
      </c>
      <c r="D169" t="s">
        <v>10</v>
      </c>
      <c r="E169" t="s">
        <v>92</v>
      </c>
      <c r="G169" t="s">
        <v>177</v>
      </c>
      <c r="H169" s="2">
        <v>45663</v>
      </c>
      <c r="I169">
        <v>30</v>
      </c>
      <c r="J169" t="s">
        <v>107</v>
      </c>
    </row>
    <row r="170" spans="1:10">
      <c r="A170" t="s">
        <v>242</v>
      </c>
      <c r="B170" t="s">
        <v>22</v>
      </c>
      <c r="D170" t="s">
        <v>10</v>
      </c>
      <c r="E170" t="s">
        <v>92</v>
      </c>
      <c r="G170" t="s">
        <v>177</v>
      </c>
      <c r="H170" s="2">
        <v>45670</v>
      </c>
      <c r="I170">
        <v>30</v>
      </c>
      <c r="J170" t="s">
        <v>107</v>
      </c>
    </row>
    <row r="171" spans="1:10">
      <c r="A171" t="s">
        <v>243</v>
      </c>
      <c r="B171" t="s">
        <v>22</v>
      </c>
      <c r="D171" t="s">
        <v>10</v>
      </c>
      <c r="E171" t="s">
        <v>92</v>
      </c>
      <c r="G171" t="s">
        <v>177</v>
      </c>
      <c r="H171" s="2">
        <v>45677</v>
      </c>
      <c r="I171">
        <v>30</v>
      </c>
      <c r="J171" t="s">
        <v>107</v>
      </c>
    </row>
    <row r="172" spans="1:10">
      <c r="A172" t="s">
        <v>244</v>
      </c>
      <c r="B172" t="s">
        <v>22</v>
      </c>
      <c r="D172" t="s">
        <v>10</v>
      </c>
      <c r="E172" t="s">
        <v>94</v>
      </c>
      <c r="G172" t="s">
        <v>164</v>
      </c>
      <c r="H172" s="2">
        <v>45292</v>
      </c>
      <c r="I172">
        <v>5</v>
      </c>
      <c r="J172" t="s">
        <v>107</v>
      </c>
    </row>
    <row r="173" spans="1:10">
      <c r="A173" t="s">
        <v>245</v>
      </c>
      <c r="B173" t="s">
        <v>22</v>
      </c>
      <c r="D173" t="s">
        <v>10</v>
      </c>
      <c r="E173" t="s">
        <v>94</v>
      </c>
      <c r="G173" t="s">
        <v>164</v>
      </c>
      <c r="H173" s="2">
        <v>45299</v>
      </c>
      <c r="I173">
        <v>5</v>
      </c>
      <c r="J173" t="s">
        <v>107</v>
      </c>
    </row>
    <row r="174" spans="1:10">
      <c r="A174" t="s">
        <v>246</v>
      </c>
      <c r="B174" t="s">
        <v>22</v>
      </c>
      <c r="D174" t="s">
        <v>10</v>
      </c>
      <c r="E174" t="s">
        <v>94</v>
      </c>
      <c r="G174" t="s">
        <v>164</v>
      </c>
      <c r="H174" s="2">
        <v>45306</v>
      </c>
      <c r="I174">
        <v>5</v>
      </c>
      <c r="J174" t="s">
        <v>107</v>
      </c>
    </row>
    <row r="175" spans="1:10">
      <c r="A175" t="s">
        <v>247</v>
      </c>
      <c r="B175" t="s">
        <v>22</v>
      </c>
      <c r="D175" t="s">
        <v>10</v>
      </c>
      <c r="E175" t="s">
        <v>94</v>
      </c>
      <c r="G175" t="s">
        <v>164</v>
      </c>
      <c r="H175" s="2">
        <v>45313</v>
      </c>
      <c r="I175">
        <v>5</v>
      </c>
      <c r="J175" t="s">
        <v>107</v>
      </c>
    </row>
    <row r="176" spans="1:10">
      <c r="A176" t="s">
        <v>248</v>
      </c>
      <c r="B176" t="s">
        <v>22</v>
      </c>
      <c r="D176" t="s">
        <v>10</v>
      </c>
      <c r="E176" t="s">
        <v>94</v>
      </c>
      <c r="G176" t="s">
        <v>164</v>
      </c>
      <c r="H176" s="2">
        <v>45320</v>
      </c>
      <c r="I176">
        <v>5</v>
      </c>
      <c r="J176" t="s">
        <v>107</v>
      </c>
    </row>
    <row r="177" spans="1:10">
      <c r="A177" t="s">
        <v>249</v>
      </c>
      <c r="B177" t="s">
        <v>22</v>
      </c>
      <c r="D177" t="s">
        <v>10</v>
      </c>
      <c r="E177" t="s">
        <v>94</v>
      </c>
      <c r="G177" t="s">
        <v>164</v>
      </c>
      <c r="H177" s="2">
        <v>45327</v>
      </c>
      <c r="I177">
        <v>5</v>
      </c>
      <c r="J177" t="s">
        <v>107</v>
      </c>
    </row>
    <row r="178" spans="1:10">
      <c r="A178" t="s">
        <v>250</v>
      </c>
      <c r="B178" t="s">
        <v>22</v>
      </c>
      <c r="D178" t="s">
        <v>10</v>
      </c>
      <c r="E178" t="s">
        <v>94</v>
      </c>
      <c r="G178" t="s">
        <v>164</v>
      </c>
      <c r="H178" s="2">
        <v>45334</v>
      </c>
      <c r="I178">
        <v>5</v>
      </c>
      <c r="J178" t="s">
        <v>107</v>
      </c>
    </row>
    <row r="179" spans="1:10">
      <c r="A179" t="s">
        <v>251</v>
      </c>
      <c r="B179" t="s">
        <v>22</v>
      </c>
      <c r="D179" t="s">
        <v>10</v>
      </c>
      <c r="E179" t="s">
        <v>94</v>
      </c>
      <c r="G179" t="s">
        <v>164</v>
      </c>
      <c r="H179" s="2">
        <v>45341</v>
      </c>
      <c r="I179">
        <v>5</v>
      </c>
      <c r="J179" t="s">
        <v>107</v>
      </c>
    </row>
    <row r="180" spans="1:10">
      <c r="A180" t="s">
        <v>252</v>
      </c>
      <c r="B180" t="s">
        <v>22</v>
      </c>
      <c r="D180" t="s">
        <v>10</v>
      </c>
      <c r="E180" t="s">
        <v>94</v>
      </c>
      <c r="G180" t="s">
        <v>164</v>
      </c>
      <c r="H180" s="2">
        <v>45348</v>
      </c>
      <c r="I180">
        <v>5</v>
      </c>
      <c r="J180" t="s">
        <v>107</v>
      </c>
    </row>
    <row r="181" spans="1:10">
      <c r="A181" t="s">
        <v>253</v>
      </c>
      <c r="B181" t="s">
        <v>22</v>
      </c>
      <c r="D181" t="s">
        <v>10</v>
      </c>
      <c r="E181" t="s">
        <v>94</v>
      </c>
      <c r="G181" t="s">
        <v>164</v>
      </c>
      <c r="H181" s="2">
        <v>45355</v>
      </c>
      <c r="I181">
        <v>5</v>
      </c>
      <c r="J181" t="s">
        <v>107</v>
      </c>
    </row>
    <row r="182" spans="1:10">
      <c r="A182" t="s">
        <v>254</v>
      </c>
      <c r="B182" t="s">
        <v>22</v>
      </c>
      <c r="D182" t="s">
        <v>10</v>
      </c>
      <c r="E182" t="s">
        <v>94</v>
      </c>
      <c r="G182" t="s">
        <v>164</v>
      </c>
      <c r="H182" s="2">
        <v>45362</v>
      </c>
      <c r="I182">
        <v>5</v>
      </c>
      <c r="J182" t="s">
        <v>107</v>
      </c>
    </row>
    <row r="183" spans="1:10">
      <c r="A183" t="s">
        <v>255</v>
      </c>
      <c r="B183" t="s">
        <v>22</v>
      </c>
      <c r="D183" t="s">
        <v>10</v>
      </c>
      <c r="E183" t="s">
        <v>94</v>
      </c>
      <c r="G183" t="s">
        <v>164</v>
      </c>
      <c r="H183" s="2">
        <v>45369</v>
      </c>
      <c r="I183">
        <v>5</v>
      </c>
      <c r="J183" t="s">
        <v>107</v>
      </c>
    </row>
    <row r="184" spans="1:10">
      <c r="A184" t="s">
        <v>256</v>
      </c>
      <c r="B184" t="s">
        <v>22</v>
      </c>
      <c r="D184" t="s">
        <v>10</v>
      </c>
      <c r="E184" t="s">
        <v>94</v>
      </c>
      <c r="G184" t="s">
        <v>164</v>
      </c>
      <c r="H184" s="2">
        <v>45376</v>
      </c>
      <c r="I184">
        <v>5</v>
      </c>
      <c r="J184" t="s">
        <v>107</v>
      </c>
    </row>
    <row r="185" spans="1:10">
      <c r="A185" t="s">
        <v>257</v>
      </c>
      <c r="B185" t="s">
        <v>22</v>
      </c>
      <c r="D185" t="s">
        <v>10</v>
      </c>
      <c r="E185" t="s">
        <v>94</v>
      </c>
      <c r="G185" t="s">
        <v>164</v>
      </c>
      <c r="H185" s="2">
        <v>45383</v>
      </c>
      <c r="I185">
        <v>5</v>
      </c>
      <c r="J185" t="s">
        <v>107</v>
      </c>
    </row>
    <row r="186" spans="1:10">
      <c r="A186" t="s">
        <v>258</v>
      </c>
      <c r="B186" t="s">
        <v>22</v>
      </c>
      <c r="D186" t="s">
        <v>10</v>
      </c>
      <c r="E186" t="s">
        <v>94</v>
      </c>
      <c r="G186" t="s">
        <v>164</v>
      </c>
      <c r="H186" s="2">
        <v>45600</v>
      </c>
      <c r="I186">
        <v>5</v>
      </c>
      <c r="J186" t="s">
        <v>107</v>
      </c>
    </row>
    <row r="187" spans="1:10">
      <c r="A187" t="s">
        <v>259</v>
      </c>
      <c r="B187" t="s">
        <v>22</v>
      </c>
      <c r="D187" t="s">
        <v>10</v>
      </c>
      <c r="E187" t="s">
        <v>94</v>
      </c>
      <c r="G187" t="s">
        <v>164</v>
      </c>
      <c r="H187" s="2">
        <v>45607</v>
      </c>
      <c r="I187">
        <v>5</v>
      </c>
      <c r="J187" t="s">
        <v>107</v>
      </c>
    </row>
    <row r="188" spans="1:10">
      <c r="A188" t="s">
        <v>260</v>
      </c>
      <c r="B188" t="s">
        <v>22</v>
      </c>
      <c r="D188" t="s">
        <v>10</v>
      </c>
      <c r="E188" t="s">
        <v>94</v>
      </c>
      <c r="G188" t="s">
        <v>164</v>
      </c>
      <c r="H188" s="2">
        <v>45614</v>
      </c>
      <c r="I188">
        <v>5</v>
      </c>
      <c r="J188" t="s">
        <v>107</v>
      </c>
    </row>
    <row r="189" spans="1:10">
      <c r="A189" t="s">
        <v>261</v>
      </c>
      <c r="B189" t="s">
        <v>22</v>
      </c>
      <c r="D189" t="s">
        <v>10</v>
      </c>
      <c r="E189" t="s">
        <v>94</v>
      </c>
      <c r="G189" t="s">
        <v>164</v>
      </c>
      <c r="H189" s="2">
        <v>45621</v>
      </c>
      <c r="I189">
        <v>5</v>
      </c>
      <c r="J189" t="s">
        <v>107</v>
      </c>
    </row>
    <row r="190" spans="1:10">
      <c r="A190" t="s">
        <v>262</v>
      </c>
      <c r="B190" t="s">
        <v>22</v>
      </c>
      <c r="D190" t="s">
        <v>10</v>
      </c>
      <c r="E190" t="s">
        <v>94</v>
      </c>
      <c r="G190" t="s">
        <v>164</v>
      </c>
      <c r="H190" s="2">
        <v>45628</v>
      </c>
      <c r="I190">
        <v>5</v>
      </c>
      <c r="J190" t="s">
        <v>107</v>
      </c>
    </row>
    <row r="191" spans="1:10">
      <c r="A191" t="s">
        <v>263</v>
      </c>
      <c r="B191" t="s">
        <v>22</v>
      </c>
      <c r="D191" t="s">
        <v>10</v>
      </c>
      <c r="E191" t="s">
        <v>94</v>
      </c>
      <c r="G191" t="s">
        <v>164</v>
      </c>
      <c r="H191" s="2">
        <v>45635</v>
      </c>
      <c r="I191">
        <v>5</v>
      </c>
      <c r="J191" t="s">
        <v>107</v>
      </c>
    </row>
    <row r="192" spans="1:10">
      <c r="A192" t="s">
        <v>264</v>
      </c>
      <c r="B192" t="s">
        <v>22</v>
      </c>
      <c r="D192" t="s">
        <v>10</v>
      </c>
      <c r="E192" t="s">
        <v>94</v>
      </c>
      <c r="G192" t="s">
        <v>164</v>
      </c>
      <c r="H192" s="2">
        <v>45642</v>
      </c>
      <c r="I192">
        <v>5</v>
      </c>
      <c r="J192" t="s">
        <v>107</v>
      </c>
    </row>
    <row r="193" spans="1:10">
      <c r="A193" t="s">
        <v>265</v>
      </c>
      <c r="B193" t="s">
        <v>22</v>
      </c>
      <c r="D193" t="s">
        <v>10</v>
      </c>
      <c r="E193" t="s">
        <v>94</v>
      </c>
      <c r="G193" t="s">
        <v>164</v>
      </c>
      <c r="H193" s="2">
        <v>45649</v>
      </c>
      <c r="I193">
        <v>5</v>
      </c>
      <c r="J193" t="s">
        <v>107</v>
      </c>
    </row>
    <row r="194" spans="1:10">
      <c r="A194" t="s">
        <v>266</v>
      </c>
      <c r="B194" t="s">
        <v>22</v>
      </c>
      <c r="D194" t="s">
        <v>10</v>
      </c>
      <c r="E194" t="s">
        <v>94</v>
      </c>
      <c r="G194" t="s">
        <v>164</v>
      </c>
      <c r="H194" s="2">
        <v>45656</v>
      </c>
      <c r="I194">
        <v>5</v>
      </c>
      <c r="J194" t="s">
        <v>107</v>
      </c>
    </row>
    <row r="195" spans="1:10">
      <c r="A195" t="s">
        <v>267</v>
      </c>
      <c r="B195" t="s">
        <v>22</v>
      </c>
      <c r="D195" t="s">
        <v>10</v>
      </c>
      <c r="E195" t="s">
        <v>94</v>
      </c>
      <c r="G195" t="s">
        <v>164</v>
      </c>
      <c r="H195" s="2">
        <v>45663</v>
      </c>
      <c r="I195">
        <v>5</v>
      </c>
      <c r="J195" t="s">
        <v>107</v>
      </c>
    </row>
    <row r="196" spans="1:10">
      <c r="A196" t="s">
        <v>268</v>
      </c>
      <c r="B196" t="s">
        <v>22</v>
      </c>
      <c r="D196" t="s">
        <v>10</v>
      </c>
      <c r="E196" t="s">
        <v>94</v>
      </c>
      <c r="G196" t="s">
        <v>164</v>
      </c>
      <c r="H196" s="2">
        <v>45670</v>
      </c>
      <c r="I196">
        <v>5</v>
      </c>
      <c r="J196" t="s">
        <v>107</v>
      </c>
    </row>
    <row r="197" spans="1:10">
      <c r="A197" t="s">
        <v>269</v>
      </c>
      <c r="B197" t="s">
        <v>22</v>
      </c>
      <c r="D197" t="s">
        <v>10</v>
      </c>
      <c r="E197" t="s">
        <v>94</v>
      </c>
      <c r="G197" t="s">
        <v>164</v>
      </c>
      <c r="H197" s="2">
        <v>45677</v>
      </c>
      <c r="I197">
        <v>5</v>
      </c>
      <c r="J197" t="s">
        <v>107</v>
      </c>
    </row>
    <row r="198" spans="1:10">
      <c r="A198" t="s">
        <v>270</v>
      </c>
      <c r="B198" t="s">
        <v>2</v>
      </c>
      <c r="D198" t="s">
        <v>12</v>
      </c>
      <c r="E198" t="s">
        <v>14</v>
      </c>
      <c r="F198">
        <v>1500</v>
      </c>
      <c r="G198" t="s">
        <v>108</v>
      </c>
      <c r="H198" s="2">
        <v>45292</v>
      </c>
      <c r="I198">
        <v>10</v>
      </c>
      <c r="J198" t="s">
        <v>107</v>
      </c>
    </row>
    <row r="199" spans="1:10">
      <c r="A199" t="s">
        <v>271</v>
      </c>
      <c r="B199" t="s">
        <v>2</v>
      </c>
      <c r="D199" t="s">
        <v>12</v>
      </c>
      <c r="E199" t="s">
        <v>14</v>
      </c>
      <c r="F199">
        <v>1500</v>
      </c>
      <c r="G199" t="s">
        <v>108</v>
      </c>
      <c r="H199" s="2">
        <v>45299</v>
      </c>
      <c r="I199">
        <v>10</v>
      </c>
      <c r="J199" t="s">
        <v>107</v>
      </c>
    </row>
    <row r="200" spans="1:10">
      <c r="A200" t="s">
        <v>272</v>
      </c>
      <c r="B200" t="s">
        <v>2</v>
      </c>
      <c r="D200" t="s">
        <v>12</v>
      </c>
      <c r="E200" t="s">
        <v>14</v>
      </c>
      <c r="F200">
        <v>1500</v>
      </c>
      <c r="G200" t="s">
        <v>108</v>
      </c>
      <c r="H200" s="2">
        <v>45306</v>
      </c>
      <c r="I200">
        <v>10</v>
      </c>
      <c r="J200" t="s">
        <v>107</v>
      </c>
    </row>
    <row r="201" spans="1:10">
      <c r="A201" t="s">
        <v>273</v>
      </c>
      <c r="B201" t="s">
        <v>2</v>
      </c>
      <c r="D201" t="s">
        <v>12</v>
      </c>
      <c r="E201" t="s">
        <v>14</v>
      </c>
      <c r="F201">
        <v>1500</v>
      </c>
      <c r="G201" t="s">
        <v>108</v>
      </c>
      <c r="H201" s="2">
        <v>45313</v>
      </c>
      <c r="I201">
        <v>10</v>
      </c>
      <c r="J201" t="s">
        <v>107</v>
      </c>
    </row>
    <row r="202" spans="1:10">
      <c r="A202" t="s">
        <v>274</v>
      </c>
      <c r="B202" t="s">
        <v>2</v>
      </c>
      <c r="D202" t="s">
        <v>12</v>
      </c>
      <c r="E202" t="s">
        <v>14</v>
      </c>
      <c r="F202">
        <v>1500</v>
      </c>
      <c r="G202" t="s">
        <v>108</v>
      </c>
      <c r="H202" s="2">
        <v>45320</v>
      </c>
      <c r="I202">
        <v>30</v>
      </c>
      <c r="J202" t="s">
        <v>107</v>
      </c>
    </row>
    <row r="203" spans="1:10">
      <c r="A203" t="s">
        <v>275</v>
      </c>
      <c r="B203" t="s">
        <v>2</v>
      </c>
      <c r="D203" t="s">
        <v>12</v>
      </c>
      <c r="E203" t="s">
        <v>14</v>
      </c>
      <c r="F203">
        <v>1500</v>
      </c>
      <c r="G203" t="s">
        <v>108</v>
      </c>
      <c r="H203" s="2">
        <v>45327</v>
      </c>
      <c r="I203">
        <v>30</v>
      </c>
      <c r="J203" t="s">
        <v>107</v>
      </c>
    </row>
    <row r="204" spans="1:10">
      <c r="A204" t="s">
        <v>276</v>
      </c>
      <c r="B204" t="s">
        <v>2</v>
      </c>
      <c r="D204" t="s">
        <v>12</v>
      </c>
      <c r="E204" t="s">
        <v>14</v>
      </c>
      <c r="F204">
        <v>1500</v>
      </c>
      <c r="G204" t="s">
        <v>108</v>
      </c>
      <c r="H204" s="2">
        <v>45334</v>
      </c>
      <c r="I204">
        <v>30</v>
      </c>
      <c r="J204" t="s">
        <v>107</v>
      </c>
    </row>
    <row r="205" spans="1:10">
      <c r="A205" t="s">
        <v>277</v>
      </c>
      <c r="B205" t="s">
        <v>2</v>
      </c>
      <c r="D205" t="s">
        <v>12</v>
      </c>
      <c r="E205" t="s">
        <v>14</v>
      </c>
      <c r="F205">
        <v>1500</v>
      </c>
      <c r="G205" t="s">
        <v>108</v>
      </c>
      <c r="H205" s="2">
        <v>45341</v>
      </c>
      <c r="I205">
        <v>30</v>
      </c>
      <c r="J205" t="s">
        <v>107</v>
      </c>
    </row>
    <row r="206" spans="1:10">
      <c r="A206" t="s">
        <v>278</v>
      </c>
      <c r="B206" t="s">
        <v>2</v>
      </c>
      <c r="D206" t="s">
        <v>12</v>
      </c>
      <c r="E206" t="s">
        <v>14</v>
      </c>
      <c r="F206">
        <v>1500</v>
      </c>
      <c r="G206" t="s">
        <v>108</v>
      </c>
      <c r="H206" s="2">
        <v>45348</v>
      </c>
      <c r="I206">
        <v>10</v>
      </c>
      <c r="J206" t="s">
        <v>107</v>
      </c>
    </row>
    <row r="207" spans="1:10">
      <c r="A207" t="s">
        <v>279</v>
      </c>
      <c r="B207" t="s">
        <v>2</v>
      </c>
      <c r="D207" t="s">
        <v>12</v>
      </c>
      <c r="E207" t="s">
        <v>14</v>
      </c>
      <c r="F207">
        <v>1500</v>
      </c>
      <c r="G207" t="s">
        <v>108</v>
      </c>
      <c r="H207" s="2">
        <v>45355</v>
      </c>
      <c r="I207">
        <v>10</v>
      </c>
      <c r="J207" t="s">
        <v>107</v>
      </c>
    </row>
    <row r="208" spans="1:10">
      <c r="A208" t="s">
        <v>280</v>
      </c>
      <c r="B208" t="s">
        <v>2</v>
      </c>
      <c r="D208" t="s">
        <v>12</v>
      </c>
      <c r="E208" t="s">
        <v>14</v>
      </c>
      <c r="F208">
        <v>1500</v>
      </c>
      <c r="G208" t="s">
        <v>108</v>
      </c>
      <c r="H208" s="2">
        <v>45362</v>
      </c>
      <c r="I208">
        <v>10</v>
      </c>
      <c r="J208" t="s">
        <v>107</v>
      </c>
    </row>
    <row r="209" spans="1:10">
      <c r="A209" t="s">
        <v>281</v>
      </c>
      <c r="B209" t="s">
        <v>2</v>
      </c>
      <c r="D209" t="s">
        <v>12</v>
      </c>
      <c r="E209" t="s">
        <v>14</v>
      </c>
      <c r="F209">
        <v>1500</v>
      </c>
      <c r="G209" t="s">
        <v>108</v>
      </c>
      <c r="H209" s="2">
        <v>45369</v>
      </c>
      <c r="I209">
        <v>10</v>
      </c>
      <c r="J209" t="s">
        <v>107</v>
      </c>
    </row>
    <row r="210" spans="1:10">
      <c r="A210" t="s">
        <v>282</v>
      </c>
      <c r="B210" t="s">
        <v>2</v>
      </c>
      <c r="D210" t="s">
        <v>12</v>
      </c>
      <c r="E210" t="s">
        <v>14</v>
      </c>
      <c r="F210">
        <v>1500</v>
      </c>
      <c r="G210" t="s">
        <v>108</v>
      </c>
      <c r="H210" s="2">
        <v>45376</v>
      </c>
      <c r="I210">
        <v>10</v>
      </c>
      <c r="J210" t="s">
        <v>107</v>
      </c>
    </row>
    <row r="211" spans="1:10">
      <c r="A211" t="s">
        <v>283</v>
      </c>
      <c r="B211" t="s">
        <v>2</v>
      </c>
      <c r="D211" t="s">
        <v>12</v>
      </c>
      <c r="E211" t="s">
        <v>14</v>
      </c>
      <c r="F211">
        <v>1500</v>
      </c>
      <c r="G211" t="s">
        <v>108</v>
      </c>
      <c r="H211" s="2">
        <v>45383</v>
      </c>
      <c r="I211">
        <v>10</v>
      </c>
      <c r="J211" t="s">
        <v>107</v>
      </c>
    </row>
    <row r="212" spans="1:10">
      <c r="A212" t="s">
        <v>284</v>
      </c>
      <c r="B212" t="s">
        <v>2</v>
      </c>
      <c r="D212" t="s">
        <v>12</v>
      </c>
      <c r="E212" t="s">
        <v>14</v>
      </c>
      <c r="F212">
        <v>1500</v>
      </c>
      <c r="G212" t="s">
        <v>108</v>
      </c>
      <c r="H212" s="2">
        <v>45390</v>
      </c>
      <c r="I212">
        <v>10</v>
      </c>
      <c r="J212" t="s">
        <v>107</v>
      </c>
    </row>
    <row r="213" spans="1:10">
      <c r="A213" t="s">
        <v>285</v>
      </c>
      <c r="B213" t="s">
        <v>2</v>
      </c>
      <c r="D213" t="s">
        <v>12</v>
      </c>
      <c r="E213" t="s">
        <v>14</v>
      </c>
      <c r="F213">
        <v>1500</v>
      </c>
      <c r="G213" t="s">
        <v>108</v>
      </c>
      <c r="H213" s="2">
        <v>45397</v>
      </c>
      <c r="I213">
        <v>10</v>
      </c>
      <c r="J213" t="s">
        <v>107</v>
      </c>
    </row>
    <row r="214" spans="1:10">
      <c r="A214" t="s">
        <v>286</v>
      </c>
      <c r="B214" t="s">
        <v>2</v>
      </c>
      <c r="D214" t="s">
        <v>12</v>
      </c>
      <c r="E214" t="s">
        <v>14</v>
      </c>
      <c r="F214">
        <v>1500</v>
      </c>
      <c r="G214" t="s">
        <v>108</v>
      </c>
      <c r="H214" s="2">
        <v>45404</v>
      </c>
      <c r="I214">
        <v>10</v>
      </c>
      <c r="J214" t="s">
        <v>107</v>
      </c>
    </row>
    <row r="215" spans="1:10">
      <c r="A215" t="s">
        <v>287</v>
      </c>
      <c r="B215" t="s">
        <v>2</v>
      </c>
      <c r="D215" t="s">
        <v>12</v>
      </c>
      <c r="E215" t="s">
        <v>14</v>
      </c>
      <c r="F215">
        <v>1500</v>
      </c>
      <c r="G215" t="s">
        <v>108</v>
      </c>
      <c r="H215" s="2">
        <v>45411</v>
      </c>
      <c r="I215">
        <v>10</v>
      </c>
      <c r="J215" t="s">
        <v>107</v>
      </c>
    </row>
    <row r="216" spans="1:10">
      <c r="A216" t="s">
        <v>288</v>
      </c>
      <c r="B216" t="s">
        <v>2</v>
      </c>
      <c r="D216" t="s">
        <v>12</v>
      </c>
      <c r="E216" t="s">
        <v>14</v>
      </c>
      <c r="F216">
        <v>1500</v>
      </c>
      <c r="G216" t="s">
        <v>108</v>
      </c>
      <c r="H216" s="2">
        <v>45418</v>
      </c>
      <c r="I216">
        <v>10</v>
      </c>
      <c r="J216" t="s">
        <v>107</v>
      </c>
    </row>
    <row r="217" spans="1:10">
      <c r="A217" t="s">
        <v>289</v>
      </c>
      <c r="B217" t="s">
        <v>2</v>
      </c>
      <c r="D217" t="s">
        <v>12</v>
      </c>
      <c r="E217" t="s">
        <v>14</v>
      </c>
      <c r="F217">
        <v>1500</v>
      </c>
      <c r="G217" t="s">
        <v>108</v>
      </c>
      <c r="H217" s="2">
        <v>45425</v>
      </c>
      <c r="I217">
        <v>10</v>
      </c>
      <c r="J217" t="s">
        <v>107</v>
      </c>
    </row>
    <row r="218" spans="1:10">
      <c r="A218" t="s">
        <v>290</v>
      </c>
      <c r="B218" t="s">
        <v>2</v>
      </c>
      <c r="D218" t="s">
        <v>12</v>
      </c>
      <c r="E218" t="s">
        <v>14</v>
      </c>
      <c r="F218">
        <v>1500</v>
      </c>
      <c r="G218" t="s">
        <v>108</v>
      </c>
      <c r="H218" s="2">
        <v>45432</v>
      </c>
      <c r="I218">
        <v>10</v>
      </c>
      <c r="J218" t="s">
        <v>107</v>
      </c>
    </row>
    <row r="219" spans="1:10">
      <c r="A219" t="s">
        <v>291</v>
      </c>
      <c r="B219" t="s">
        <v>2</v>
      </c>
      <c r="D219" t="s">
        <v>12</v>
      </c>
      <c r="E219" t="s">
        <v>14</v>
      </c>
      <c r="F219">
        <v>1500</v>
      </c>
      <c r="G219" t="s">
        <v>108</v>
      </c>
      <c r="H219" s="2">
        <v>45439</v>
      </c>
      <c r="I219">
        <v>10</v>
      </c>
      <c r="J219" t="s">
        <v>107</v>
      </c>
    </row>
    <row r="220" spans="1:10">
      <c r="A220" t="s">
        <v>292</v>
      </c>
      <c r="B220" t="s">
        <v>2</v>
      </c>
      <c r="D220" t="s">
        <v>12</v>
      </c>
      <c r="E220" t="s">
        <v>14</v>
      </c>
      <c r="F220">
        <v>1500</v>
      </c>
      <c r="G220" t="s">
        <v>108</v>
      </c>
      <c r="H220" s="2">
        <v>45446</v>
      </c>
      <c r="I220">
        <v>10</v>
      </c>
      <c r="J220" t="s">
        <v>107</v>
      </c>
    </row>
    <row r="221" spans="1:10">
      <c r="A221" t="s">
        <v>293</v>
      </c>
      <c r="B221" t="s">
        <v>2</v>
      </c>
      <c r="D221" t="s">
        <v>12</v>
      </c>
      <c r="E221" t="s">
        <v>14</v>
      </c>
      <c r="F221">
        <v>1500</v>
      </c>
      <c r="G221" t="s">
        <v>108</v>
      </c>
      <c r="H221" s="2">
        <v>45453</v>
      </c>
      <c r="I221">
        <v>10</v>
      </c>
      <c r="J221" t="s">
        <v>107</v>
      </c>
    </row>
    <row r="222" spans="1:10">
      <c r="A222" t="s">
        <v>294</v>
      </c>
      <c r="B222" t="s">
        <v>2</v>
      </c>
      <c r="D222" t="s">
        <v>12</v>
      </c>
      <c r="E222" t="s">
        <v>16</v>
      </c>
      <c r="F222">
        <v>1500</v>
      </c>
      <c r="G222" t="s">
        <v>108</v>
      </c>
      <c r="H222" s="2">
        <v>45292</v>
      </c>
      <c r="I222">
        <v>60</v>
      </c>
      <c r="J222" t="s">
        <v>107</v>
      </c>
    </row>
    <row r="223" spans="1:10">
      <c r="A223" t="s">
        <v>295</v>
      </c>
      <c r="B223" t="s">
        <v>2</v>
      </c>
      <c r="D223" t="s">
        <v>12</v>
      </c>
      <c r="E223" t="s">
        <v>16</v>
      </c>
      <c r="F223">
        <v>1500</v>
      </c>
      <c r="G223" t="s">
        <v>108</v>
      </c>
      <c r="H223" s="2">
        <v>45299</v>
      </c>
      <c r="I223">
        <v>100</v>
      </c>
      <c r="J223" t="s">
        <v>107</v>
      </c>
    </row>
    <row r="224" spans="1:10">
      <c r="A224" t="s">
        <v>296</v>
      </c>
      <c r="B224" t="s">
        <v>2</v>
      </c>
      <c r="D224" t="s">
        <v>12</v>
      </c>
      <c r="E224" t="s">
        <v>16</v>
      </c>
      <c r="F224">
        <v>1500</v>
      </c>
      <c r="G224" t="s">
        <v>108</v>
      </c>
      <c r="H224" s="2">
        <v>45306</v>
      </c>
      <c r="I224">
        <v>100</v>
      </c>
      <c r="J224" t="s">
        <v>107</v>
      </c>
    </row>
    <row r="225" spans="1:10">
      <c r="A225" t="s">
        <v>297</v>
      </c>
      <c r="B225" t="s">
        <v>2</v>
      </c>
      <c r="D225" t="s">
        <v>12</v>
      </c>
      <c r="E225" t="s">
        <v>16</v>
      </c>
      <c r="F225">
        <v>1500</v>
      </c>
      <c r="G225" t="s">
        <v>108</v>
      </c>
      <c r="H225" s="2">
        <v>45313</v>
      </c>
      <c r="I225">
        <v>100</v>
      </c>
      <c r="J225" t="s">
        <v>107</v>
      </c>
    </row>
    <row r="226" spans="1:10">
      <c r="A226" t="s">
        <v>298</v>
      </c>
      <c r="B226" t="s">
        <v>2</v>
      </c>
      <c r="D226" t="s">
        <v>12</v>
      </c>
      <c r="E226" t="s">
        <v>16</v>
      </c>
      <c r="F226">
        <v>1500</v>
      </c>
      <c r="G226" t="s">
        <v>108</v>
      </c>
      <c r="H226" s="2">
        <v>45320</v>
      </c>
      <c r="I226">
        <v>30</v>
      </c>
      <c r="J226" t="s">
        <v>107</v>
      </c>
    </row>
    <row r="227" spans="1:10">
      <c r="A227" t="s">
        <v>299</v>
      </c>
      <c r="B227" t="s">
        <v>2</v>
      </c>
      <c r="D227" t="s">
        <v>12</v>
      </c>
      <c r="E227" t="s">
        <v>16</v>
      </c>
      <c r="F227">
        <v>1500</v>
      </c>
      <c r="G227" t="s">
        <v>108</v>
      </c>
      <c r="H227" s="2">
        <v>45327</v>
      </c>
      <c r="I227">
        <v>30</v>
      </c>
      <c r="J227" t="s">
        <v>107</v>
      </c>
    </row>
    <row r="228" spans="1:10">
      <c r="A228" t="s">
        <v>300</v>
      </c>
      <c r="B228" t="s">
        <v>2</v>
      </c>
      <c r="D228" t="s">
        <v>12</v>
      </c>
      <c r="E228" t="s">
        <v>16</v>
      </c>
      <c r="F228">
        <v>1500</v>
      </c>
      <c r="G228" t="s">
        <v>108</v>
      </c>
      <c r="H228" s="2">
        <v>45334</v>
      </c>
      <c r="I228">
        <v>30</v>
      </c>
      <c r="J228" t="s">
        <v>107</v>
      </c>
    </row>
    <row r="229" spans="1:10">
      <c r="A229" t="s">
        <v>301</v>
      </c>
      <c r="B229" t="s">
        <v>2</v>
      </c>
      <c r="D229" t="s">
        <v>12</v>
      </c>
      <c r="E229" t="s">
        <v>16</v>
      </c>
      <c r="F229">
        <v>1500</v>
      </c>
      <c r="G229" t="s">
        <v>108</v>
      </c>
      <c r="H229" s="2">
        <v>45341</v>
      </c>
      <c r="I229">
        <v>30</v>
      </c>
      <c r="J229" t="s">
        <v>107</v>
      </c>
    </row>
    <row r="230" spans="1:10">
      <c r="A230" t="s">
        <v>302</v>
      </c>
      <c r="B230" t="s">
        <v>2</v>
      </c>
      <c r="D230" t="s">
        <v>12</v>
      </c>
      <c r="E230" t="s">
        <v>16</v>
      </c>
      <c r="F230">
        <v>1500</v>
      </c>
      <c r="G230" t="s">
        <v>108</v>
      </c>
      <c r="H230" s="2">
        <v>45348</v>
      </c>
      <c r="I230">
        <v>10</v>
      </c>
      <c r="J230" t="s">
        <v>107</v>
      </c>
    </row>
    <row r="231" spans="1:10">
      <c r="A231" t="s">
        <v>303</v>
      </c>
      <c r="B231" t="s">
        <v>2</v>
      </c>
      <c r="D231" t="s">
        <v>12</v>
      </c>
      <c r="E231" t="s">
        <v>16</v>
      </c>
      <c r="F231">
        <v>1500</v>
      </c>
      <c r="G231" t="s">
        <v>108</v>
      </c>
      <c r="H231" s="2">
        <v>45355</v>
      </c>
      <c r="I231">
        <v>10</v>
      </c>
      <c r="J231" t="s">
        <v>107</v>
      </c>
    </row>
    <row r="232" spans="1:10">
      <c r="A232" t="s">
        <v>304</v>
      </c>
      <c r="B232" t="s">
        <v>2</v>
      </c>
      <c r="D232" t="s">
        <v>12</v>
      </c>
      <c r="E232" t="s">
        <v>16</v>
      </c>
      <c r="F232">
        <v>1500</v>
      </c>
      <c r="G232" t="s">
        <v>108</v>
      </c>
      <c r="H232" s="2">
        <v>45362</v>
      </c>
      <c r="I232">
        <v>10</v>
      </c>
      <c r="J232" t="s">
        <v>107</v>
      </c>
    </row>
    <row r="233" spans="1:10">
      <c r="A233" t="s">
        <v>305</v>
      </c>
      <c r="B233" t="s">
        <v>2</v>
      </c>
      <c r="D233" t="s">
        <v>12</v>
      </c>
      <c r="E233" t="s">
        <v>16</v>
      </c>
      <c r="F233">
        <v>1500</v>
      </c>
      <c r="G233" t="s">
        <v>108</v>
      </c>
      <c r="H233" s="2">
        <v>45369</v>
      </c>
      <c r="I233">
        <v>10</v>
      </c>
      <c r="J233" t="s">
        <v>107</v>
      </c>
    </row>
    <row r="234" spans="1:10">
      <c r="A234" t="s">
        <v>306</v>
      </c>
      <c r="B234" t="s">
        <v>2</v>
      </c>
      <c r="D234" t="s">
        <v>12</v>
      </c>
      <c r="E234" t="s">
        <v>16</v>
      </c>
      <c r="F234">
        <v>1500</v>
      </c>
      <c r="G234" t="s">
        <v>108</v>
      </c>
      <c r="H234" s="2">
        <v>45376</v>
      </c>
      <c r="I234">
        <v>10</v>
      </c>
      <c r="J234" t="s">
        <v>107</v>
      </c>
    </row>
    <row r="235" spans="1:10">
      <c r="A235" t="s">
        <v>307</v>
      </c>
      <c r="B235" t="s">
        <v>2</v>
      </c>
      <c r="D235" t="s">
        <v>12</v>
      </c>
      <c r="E235" t="s">
        <v>16</v>
      </c>
      <c r="F235">
        <v>1500</v>
      </c>
      <c r="G235" t="s">
        <v>108</v>
      </c>
      <c r="H235" s="2">
        <v>45383</v>
      </c>
      <c r="I235">
        <v>10</v>
      </c>
      <c r="J235" t="s">
        <v>107</v>
      </c>
    </row>
    <row r="236" spans="1:10">
      <c r="A236" t="s">
        <v>308</v>
      </c>
      <c r="B236" t="s">
        <v>2</v>
      </c>
      <c r="D236" t="s">
        <v>12</v>
      </c>
      <c r="E236" t="s">
        <v>16</v>
      </c>
      <c r="F236">
        <v>1500</v>
      </c>
      <c r="G236" t="s">
        <v>108</v>
      </c>
      <c r="H236" s="2">
        <v>45390</v>
      </c>
      <c r="I236">
        <v>10</v>
      </c>
      <c r="J236" t="s">
        <v>107</v>
      </c>
    </row>
    <row r="237" spans="1:10">
      <c r="A237" t="s">
        <v>309</v>
      </c>
      <c r="B237" t="s">
        <v>2</v>
      </c>
      <c r="D237" t="s">
        <v>12</v>
      </c>
      <c r="E237" t="s">
        <v>16</v>
      </c>
      <c r="F237">
        <v>1500</v>
      </c>
      <c r="G237" t="s">
        <v>108</v>
      </c>
      <c r="H237" s="2">
        <v>45397</v>
      </c>
      <c r="I237">
        <v>10</v>
      </c>
      <c r="J237" t="s">
        <v>107</v>
      </c>
    </row>
    <row r="238" spans="1:10">
      <c r="A238" t="s">
        <v>310</v>
      </c>
      <c r="B238" t="s">
        <v>2</v>
      </c>
      <c r="D238" t="s">
        <v>12</v>
      </c>
      <c r="E238" t="s">
        <v>16</v>
      </c>
      <c r="F238">
        <v>1500</v>
      </c>
      <c r="G238" t="s">
        <v>108</v>
      </c>
      <c r="H238" s="2">
        <v>45404</v>
      </c>
      <c r="I238">
        <v>10</v>
      </c>
      <c r="J238" t="s">
        <v>107</v>
      </c>
    </row>
    <row r="239" spans="1:10">
      <c r="A239" t="s">
        <v>311</v>
      </c>
      <c r="B239" t="s">
        <v>2</v>
      </c>
      <c r="D239" t="s">
        <v>12</v>
      </c>
      <c r="E239" t="s">
        <v>16</v>
      </c>
      <c r="F239">
        <v>1500</v>
      </c>
      <c r="G239" t="s">
        <v>108</v>
      </c>
      <c r="H239" s="2">
        <v>45411</v>
      </c>
      <c r="I239">
        <v>10</v>
      </c>
      <c r="J239" t="s">
        <v>107</v>
      </c>
    </row>
    <row r="240" spans="1:10">
      <c r="A240" t="s">
        <v>312</v>
      </c>
      <c r="B240" t="s">
        <v>2</v>
      </c>
      <c r="D240" t="s">
        <v>12</v>
      </c>
      <c r="E240" t="s">
        <v>16</v>
      </c>
      <c r="F240">
        <v>1500</v>
      </c>
      <c r="G240" t="s">
        <v>108</v>
      </c>
      <c r="H240" s="2">
        <v>45418</v>
      </c>
      <c r="I240">
        <v>10</v>
      </c>
      <c r="J240" t="s">
        <v>107</v>
      </c>
    </row>
    <row r="241" spans="1:10">
      <c r="A241" t="s">
        <v>313</v>
      </c>
      <c r="B241" t="s">
        <v>2</v>
      </c>
      <c r="D241" t="s">
        <v>12</v>
      </c>
      <c r="E241" t="s">
        <v>16</v>
      </c>
      <c r="F241">
        <v>1500</v>
      </c>
      <c r="G241" t="s">
        <v>108</v>
      </c>
      <c r="H241" s="2">
        <v>45425</v>
      </c>
      <c r="I241">
        <v>10</v>
      </c>
      <c r="J241" t="s">
        <v>107</v>
      </c>
    </row>
    <row r="242" spans="1:10">
      <c r="A242" t="s">
        <v>314</v>
      </c>
      <c r="B242" t="s">
        <v>2</v>
      </c>
      <c r="D242" t="s">
        <v>12</v>
      </c>
      <c r="E242" t="s">
        <v>16</v>
      </c>
      <c r="F242">
        <v>1500</v>
      </c>
      <c r="G242" t="s">
        <v>108</v>
      </c>
      <c r="H242" s="2">
        <v>45432</v>
      </c>
      <c r="I242">
        <v>10</v>
      </c>
      <c r="J242" t="s">
        <v>107</v>
      </c>
    </row>
    <row r="243" spans="1:10">
      <c r="A243" t="s">
        <v>315</v>
      </c>
      <c r="B243" t="s">
        <v>2</v>
      </c>
      <c r="D243" t="s">
        <v>12</v>
      </c>
      <c r="E243" t="s">
        <v>16</v>
      </c>
      <c r="F243">
        <v>1500</v>
      </c>
      <c r="G243" t="s">
        <v>108</v>
      </c>
      <c r="H243" s="2">
        <v>45439</v>
      </c>
      <c r="I243">
        <v>10</v>
      </c>
      <c r="J243" t="s">
        <v>107</v>
      </c>
    </row>
    <row r="244" spans="1:10">
      <c r="A244" t="s">
        <v>316</v>
      </c>
      <c r="B244" t="s">
        <v>2</v>
      </c>
      <c r="D244" t="s">
        <v>12</v>
      </c>
      <c r="E244" t="s">
        <v>16</v>
      </c>
      <c r="F244">
        <v>1500</v>
      </c>
      <c r="G244" t="s">
        <v>108</v>
      </c>
      <c r="H244" s="2">
        <v>45446</v>
      </c>
      <c r="I244">
        <v>10</v>
      </c>
      <c r="J244" t="s">
        <v>107</v>
      </c>
    </row>
    <row r="245" spans="1:10">
      <c r="A245" t="s">
        <v>317</v>
      </c>
      <c r="B245" t="s">
        <v>2</v>
      </c>
      <c r="D245" t="s">
        <v>12</v>
      </c>
      <c r="E245" t="s">
        <v>16</v>
      </c>
      <c r="F245">
        <v>1500</v>
      </c>
      <c r="G245" t="s">
        <v>108</v>
      </c>
      <c r="H245" s="2">
        <v>45453</v>
      </c>
      <c r="I245">
        <v>10</v>
      </c>
      <c r="J245" t="s">
        <v>107</v>
      </c>
    </row>
    <row r="246" spans="1:10">
      <c r="A246" t="s">
        <v>318</v>
      </c>
      <c r="B246" t="s">
        <v>2</v>
      </c>
      <c r="D246" t="s">
        <v>12</v>
      </c>
      <c r="E246" t="s">
        <v>20</v>
      </c>
      <c r="F246">
        <v>1500</v>
      </c>
      <c r="G246" t="s">
        <v>108</v>
      </c>
      <c r="H246" s="2">
        <v>45292</v>
      </c>
      <c r="I246">
        <v>50</v>
      </c>
      <c r="J246" t="s">
        <v>107</v>
      </c>
    </row>
    <row r="247" spans="1:10">
      <c r="A247" t="s">
        <v>319</v>
      </c>
      <c r="B247" t="s">
        <v>2</v>
      </c>
      <c r="D247" t="s">
        <v>12</v>
      </c>
      <c r="E247" t="s">
        <v>20</v>
      </c>
      <c r="F247">
        <v>1500</v>
      </c>
      <c r="G247" t="s">
        <v>108</v>
      </c>
      <c r="H247" s="2">
        <v>45299</v>
      </c>
      <c r="I247">
        <v>50</v>
      </c>
      <c r="J247" t="s">
        <v>107</v>
      </c>
    </row>
    <row r="248" spans="1:10">
      <c r="A248" t="s">
        <v>320</v>
      </c>
      <c r="B248" t="s">
        <v>2</v>
      </c>
      <c r="D248" t="s">
        <v>12</v>
      </c>
      <c r="E248" t="s">
        <v>20</v>
      </c>
      <c r="F248">
        <v>1500</v>
      </c>
      <c r="G248" t="s">
        <v>108</v>
      </c>
      <c r="H248" s="2">
        <v>45306</v>
      </c>
      <c r="I248">
        <v>50</v>
      </c>
      <c r="J248" t="s">
        <v>107</v>
      </c>
    </row>
    <row r="249" spans="1:10">
      <c r="A249" t="s">
        <v>321</v>
      </c>
      <c r="B249" t="s">
        <v>2</v>
      </c>
      <c r="D249" t="s">
        <v>12</v>
      </c>
      <c r="E249" t="s">
        <v>20</v>
      </c>
      <c r="F249">
        <v>1500</v>
      </c>
      <c r="G249" t="s">
        <v>108</v>
      </c>
      <c r="H249" s="2">
        <v>45313</v>
      </c>
      <c r="I249">
        <v>50</v>
      </c>
      <c r="J249" t="s">
        <v>107</v>
      </c>
    </row>
    <row r="250" spans="1:10">
      <c r="A250" t="s">
        <v>322</v>
      </c>
      <c r="B250" t="s">
        <v>2</v>
      </c>
      <c r="D250" t="s">
        <v>12</v>
      </c>
      <c r="E250" t="s">
        <v>20</v>
      </c>
      <c r="F250">
        <v>1500</v>
      </c>
      <c r="G250" t="s">
        <v>108</v>
      </c>
      <c r="H250" s="2">
        <v>45320</v>
      </c>
      <c r="I250">
        <v>50</v>
      </c>
      <c r="J250" t="s">
        <v>107</v>
      </c>
    </row>
    <row r="251" spans="1:10">
      <c r="A251" t="s">
        <v>323</v>
      </c>
      <c r="B251" t="s">
        <v>2</v>
      </c>
      <c r="D251" t="s">
        <v>12</v>
      </c>
      <c r="E251" t="s">
        <v>20</v>
      </c>
      <c r="F251">
        <v>1500</v>
      </c>
      <c r="G251" t="s">
        <v>108</v>
      </c>
      <c r="H251" s="2">
        <v>45327</v>
      </c>
      <c r="I251">
        <v>50</v>
      </c>
      <c r="J251" t="s">
        <v>107</v>
      </c>
    </row>
    <row r="252" spans="1:10">
      <c r="A252" t="s">
        <v>324</v>
      </c>
      <c r="B252" t="s">
        <v>2</v>
      </c>
      <c r="D252" t="s">
        <v>12</v>
      </c>
      <c r="E252" t="s">
        <v>20</v>
      </c>
      <c r="F252">
        <v>1500</v>
      </c>
      <c r="G252" t="s">
        <v>108</v>
      </c>
      <c r="H252" s="2">
        <v>45334</v>
      </c>
      <c r="I252">
        <v>50</v>
      </c>
      <c r="J252" t="s">
        <v>107</v>
      </c>
    </row>
    <row r="253" spans="1:10">
      <c r="A253" t="s">
        <v>325</v>
      </c>
      <c r="B253" t="s">
        <v>2</v>
      </c>
      <c r="D253" t="s">
        <v>12</v>
      </c>
      <c r="E253" t="s">
        <v>20</v>
      </c>
      <c r="F253">
        <v>1500</v>
      </c>
      <c r="G253" t="s">
        <v>108</v>
      </c>
      <c r="H253" s="2">
        <v>45341</v>
      </c>
      <c r="I253">
        <v>50</v>
      </c>
      <c r="J253" t="s">
        <v>107</v>
      </c>
    </row>
    <row r="254" spans="1:10">
      <c r="A254" t="s">
        <v>326</v>
      </c>
      <c r="B254" t="s">
        <v>2</v>
      </c>
      <c r="D254" t="s">
        <v>12</v>
      </c>
      <c r="E254" t="s">
        <v>20</v>
      </c>
      <c r="F254">
        <v>1500</v>
      </c>
      <c r="G254" t="s">
        <v>108</v>
      </c>
      <c r="H254" s="2">
        <v>45348</v>
      </c>
      <c r="I254">
        <v>50</v>
      </c>
      <c r="J254" t="s">
        <v>107</v>
      </c>
    </row>
    <row r="255" spans="1:10">
      <c r="A255" t="s">
        <v>327</v>
      </c>
      <c r="B255" t="s">
        <v>2</v>
      </c>
      <c r="D255" t="s">
        <v>12</v>
      </c>
      <c r="E255" t="s">
        <v>20</v>
      </c>
      <c r="F255">
        <v>1500</v>
      </c>
      <c r="G255" t="s">
        <v>108</v>
      </c>
      <c r="H255" s="2">
        <v>45355</v>
      </c>
      <c r="I255">
        <v>50</v>
      </c>
      <c r="J255" t="s">
        <v>107</v>
      </c>
    </row>
    <row r="256" spans="1:10">
      <c r="A256" t="s">
        <v>328</v>
      </c>
      <c r="B256" t="s">
        <v>2</v>
      </c>
      <c r="D256" t="s">
        <v>12</v>
      </c>
      <c r="E256" t="s">
        <v>20</v>
      </c>
      <c r="F256">
        <v>1500</v>
      </c>
      <c r="G256" t="s">
        <v>108</v>
      </c>
      <c r="H256" s="2">
        <v>45362</v>
      </c>
      <c r="I256">
        <v>50</v>
      </c>
      <c r="J256" t="s">
        <v>107</v>
      </c>
    </row>
    <row r="257" spans="1:10">
      <c r="A257" t="s">
        <v>329</v>
      </c>
      <c r="B257" t="s">
        <v>2</v>
      </c>
      <c r="D257" t="s">
        <v>12</v>
      </c>
      <c r="E257" t="s">
        <v>20</v>
      </c>
      <c r="F257">
        <v>1500</v>
      </c>
      <c r="G257" t="s">
        <v>108</v>
      </c>
      <c r="H257" s="2">
        <v>45369</v>
      </c>
      <c r="I257">
        <v>50</v>
      </c>
      <c r="J257" t="s">
        <v>107</v>
      </c>
    </row>
    <row r="258" spans="1:10">
      <c r="A258" t="s">
        <v>330</v>
      </c>
      <c r="B258" t="s">
        <v>2</v>
      </c>
      <c r="D258" t="s">
        <v>12</v>
      </c>
      <c r="E258" t="s">
        <v>20</v>
      </c>
      <c r="F258">
        <v>1500</v>
      </c>
      <c r="G258" t="s">
        <v>108</v>
      </c>
      <c r="H258" s="2">
        <v>45376</v>
      </c>
      <c r="I258">
        <v>50</v>
      </c>
      <c r="J258" t="s">
        <v>107</v>
      </c>
    </row>
    <row r="259" spans="1:10">
      <c r="A259" t="s">
        <v>331</v>
      </c>
      <c r="B259" t="s">
        <v>2</v>
      </c>
      <c r="D259" t="s">
        <v>12</v>
      </c>
      <c r="E259" t="s">
        <v>20</v>
      </c>
      <c r="F259">
        <v>1500</v>
      </c>
      <c r="G259" t="s">
        <v>108</v>
      </c>
      <c r="H259" s="2">
        <v>45383</v>
      </c>
      <c r="I259">
        <v>50</v>
      </c>
      <c r="J259" t="s">
        <v>107</v>
      </c>
    </row>
    <row r="260" spans="1:10">
      <c r="A260" t="s">
        <v>332</v>
      </c>
      <c r="B260" t="s">
        <v>2</v>
      </c>
      <c r="D260" t="s">
        <v>12</v>
      </c>
      <c r="E260" t="s">
        <v>20</v>
      </c>
      <c r="F260">
        <v>1500</v>
      </c>
      <c r="G260" t="s">
        <v>108</v>
      </c>
      <c r="H260" s="2">
        <v>45390</v>
      </c>
      <c r="I260">
        <v>50</v>
      </c>
      <c r="J260" t="s">
        <v>107</v>
      </c>
    </row>
    <row r="261" spans="1:10">
      <c r="A261" t="s">
        <v>333</v>
      </c>
      <c r="B261" t="s">
        <v>2</v>
      </c>
      <c r="D261" t="s">
        <v>12</v>
      </c>
      <c r="E261" t="s">
        <v>20</v>
      </c>
      <c r="F261">
        <v>1500</v>
      </c>
      <c r="G261" t="s">
        <v>108</v>
      </c>
      <c r="H261" s="2">
        <v>45397</v>
      </c>
      <c r="I261">
        <v>50</v>
      </c>
      <c r="J261" t="s">
        <v>107</v>
      </c>
    </row>
    <row r="262" spans="1:10">
      <c r="A262" t="s">
        <v>334</v>
      </c>
      <c r="B262" t="s">
        <v>2</v>
      </c>
      <c r="D262" t="s">
        <v>12</v>
      </c>
      <c r="E262" t="s">
        <v>20</v>
      </c>
      <c r="F262">
        <v>1500</v>
      </c>
      <c r="G262" t="s">
        <v>108</v>
      </c>
      <c r="H262" s="2">
        <v>45404</v>
      </c>
      <c r="I262">
        <v>50</v>
      </c>
      <c r="J262" t="s">
        <v>107</v>
      </c>
    </row>
    <row r="263" spans="1:10">
      <c r="A263" t="s">
        <v>335</v>
      </c>
      <c r="B263" t="s">
        <v>2</v>
      </c>
      <c r="D263" t="s">
        <v>12</v>
      </c>
      <c r="E263" t="s">
        <v>20</v>
      </c>
      <c r="F263">
        <v>1500</v>
      </c>
      <c r="G263" t="s">
        <v>108</v>
      </c>
      <c r="H263" s="2">
        <v>45411</v>
      </c>
      <c r="I263">
        <v>50</v>
      </c>
      <c r="J263" t="s">
        <v>107</v>
      </c>
    </row>
    <row r="264" spans="1:10">
      <c r="A264" t="s">
        <v>336</v>
      </c>
      <c r="B264" t="s">
        <v>2</v>
      </c>
      <c r="D264" t="s">
        <v>12</v>
      </c>
      <c r="E264" t="s">
        <v>20</v>
      </c>
      <c r="F264">
        <v>1500</v>
      </c>
      <c r="G264" t="s">
        <v>108</v>
      </c>
      <c r="H264" s="2">
        <v>45418</v>
      </c>
      <c r="I264">
        <v>50</v>
      </c>
      <c r="J264" t="s">
        <v>107</v>
      </c>
    </row>
    <row r="265" spans="1:10">
      <c r="A265" t="s">
        <v>337</v>
      </c>
      <c r="B265" t="s">
        <v>2</v>
      </c>
      <c r="D265" t="s">
        <v>12</v>
      </c>
      <c r="E265" t="s">
        <v>20</v>
      </c>
      <c r="F265">
        <v>1500</v>
      </c>
      <c r="G265" t="s">
        <v>108</v>
      </c>
      <c r="H265" s="2">
        <v>45425</v>
      </c>
      <c r="I265">
        <v>50</v>
      </c>
      <c r="J265" t="s">
        <v>107</v>
      </c>
    </row>
    <row r="266" spans="1:10">
      <c r="A266" t="s">
        <v>338</v>
      </c>
      <c r="B266" t="s">
        <v>2</v>
      </c>
      <c r="D266" t="s">
        <v>12</v>
      </c>
      <c r="E266" t="s">
        <v>20</v>
      </c>
      <c r="F266">
        <v>1500</v>
      </c>
      <c r="G266" t="s">
        <v>108</v>
      </c>
      <c r="H266" s="2">
        <v>45432</v>
      </c>
      <c r="I266">
        <v>50</v>
      </c>
      <c r="J266" t="s">
        <v>107</v>
      </c>
    </row>
    <row r="267" spans="1:10">
      <c r="A267" t="s">
        <v>339</v>
      </c>
      <c r="B267" t="s">
        <v>2</v>
      </c>
      <c r="D267" t="s">
        <v>12</v>
      </c>
      <c r="E267" t="s">
        <v>20</v>
      </c>
      <c r="F267">
        <v>1500</v>
      </c>
      <c r="G267" t="s">
        <v>108</v>
      </c>
      <c r="H267" s="2">
        <v>45439</v>
      </c>
      <c r="I267">
        <v>50</v>
      </c>
      <c r="J267" t="s">
        <v>107</v>
      </c>
    </row>
    <row r="268" spans="1:10">
      <c r="A268" t="s">
        <v>340</v>
      </c>
      <c r="B268" t="s">
        <v>2</v>
      </c>
      <c r="D268" t="s">
        <v>12</v>
      </c>
      <c r="E268" t="s">
        <v>20</v>
      </c>
      <c r="F268">
        <v>1500</v>
      </c>
      <c r="G268" t="s">
        <v>108</v>
      </c>
      <c r="H268" s="2">
        <v>45446</v>
      </c>
      <c r="I268">
        <v>50</v>
      </c>
      <c r="J268" t="s">
        <v>107</v>
      </c>
    </row>
    <row r="269" spans="1:10">
      <c r="A269" t="s">
        <v>341</v>
      </c>
      <c r="B269" t="s">
        <v>2</v>
      </c>
      <c r="D269" t="s">
        <v>12</v>
      </c>
      <c r="E269" t="s">
        <v>20</v>
      </c>
      <c r="F269">
        <v>1500</v>
      </c>
      <c r="G269" t="s">
        <v>108</v>
      </c>
      <c r="H269" s="2">
        <v>45453</v>
      </c>
      <c r="I269">
        <v>50</v>
      </c>
      <c r="J269" t="s">
        <v>107</v>
      </c>
    </row>
    <row r="270" spans="1:10">
      <c r="A270" t="s">
        <v>342</v>
      </c>
      <c r="B270" t="s">
        <v>2</v>
      </c>
      <c r="D270" t="s">
        <v>12</v>
      </c>
      <c r="E270" t="s">
        <v>20</v>
      </c>
      <c r="F270">
        <v>1500</v>
      </c>
      <c r="G270" t="s">
        <v>108</v>
      </c>
      <c r="H270" s="2">
        <v>45460</v>
      </c>
      <c r="I270">
        <v>50</v>
      </c>
      <c r="J270" t="s">
        <v>107</v>
      </c>
    </row>
    <row r="271" spans="1:10">
      <c r="A271" t="s">
        <v>343</v>
      </c>
      <c r="B271" t="s">
        <v>2</v>
      </c>
      <c r="D271" t="s">
        <v>12</v>
      </c>
      <c r="E271" t="s">
        <v>20</v>
      </c>
      <c r="F271">
        <v>1500</v>
      </c>
      <c r="G271" t="s">
        <v>108</v>
      </c>
      <c r="H271" s="2">
        <v>45467</v>
      </c>
      <c r="I271">
        <v>50</v>
      </c>
      <c r="J271" t="s">
        <v>107</v>
      </c>
    </row>
    <row r="272" spans="1:10">
      <c r="A272" t="s">
        <v>344</v>
      </c>
      <c r="B272" t="s">
        <v>2</v>
      </c>
      <c r="D272" t="s">
        <v>12</v>
      </c>
      <c r="E272" t="s">
        <v>20</v>
      </c>
      <c r="F272">
        <v>1500</v>
      </c>
      <c r="G272" t="s">
        <v>108</v>
      </c>
      <c r="H272" s="2">
        <v>45474</v>
      </c>
      <c r="I272">
        <v>50</v>
      </c>
      <c r="J272" t="s">
        <v>107</v>
      </c>
    </row>
    <row r="273" spans="1:10">
      <c r="A273" t="s">
        <v>345</v>
      </c>
      <c r="B273" t="s">
        <v>2</v>
      </c>
      <c r="D273" t="s">
        <v>12</v>
      </c>
      <c r="E273" t="s">
        <v>20</v>
      </c>
      <c r="F273">
        <v>1500</v>
      </c>
      <c r="G273" t="s">
        <v>108</v>
      </c>
      <c r="H273" s="2">
        <v>45481</v>
      </c>
      <c r="I273">
        <v>50</v>
      </c>
      <c r="J273" t="s">
        <v>107</v>
      </c>
    </row>
    <row r="274" spans="1:10">
      <c r="A274" t="s">
        <v>346</v>
      </c>
      <c r="B274" t="s">
        <v>2</v>
      </c>
      <c r="D274" t="s">
        <v>12</v>
      </c>
      <c r="E274" t="s">
        <v>32</v>
      </c>
      <c r="G274" t="s">
        <v>106</v>
      </c>
      <c r="H274" s="2">
        <v>45292</v>
      </c>
      <c r="I274">
        <v>80</v>
      </c>
      <c r="J274" t="s">
        <v>107</v>
      </c>
    </row>
    <row r="275" spans="1:10">
      <c r="A275" t="s">
        <v>347</v>
      </c>
      <c r="B275" t="s">
        <v>2</v>
      </c>
      <c r="D275" t="s">
        <v>12</v>
      </c>
      <c r="E275" t="s">
        <v>32</v>
      </c>
      <c r="G275" t="s">
        <v>106</v>
      </c>
      <c r="H275" s="2">
        <v>45299</v>
      </c>
      <c r="I275">
        <v>80</v>
      </c>
      <c r="J275" t="s">
        <v>107</v>
      </c>
    </row>
    <row r="276" spans="1:10">
      <c r="A276" t="s">
        <v>348</v>
      </c>
      <c r="B276" t="s">
        <v>2</v>
      </c>
      <c r="D276" t="s">
        <v>12</v>
      </c>
      <c r="E276" t="s">
        <v>32</v>
      </c>
      <c r="G276" t="s">
        <v>106</v>
      </c>
      <c r="H276" s="2">
        <v>45306</v>
      </c>
      <c r="I276">
        <v>80</v>
      </c>
      <c r="J276" t="s">
        <v>107</v>
      </c>
    </row>
    <row r="277" spans="1:10">
      <c r="A277" t="s">
        <v>349</v>
      </c>
      <c r="B277" t="s">
        <v>2</v>
      </c>
      <c r="D277" t="s">
        <v>12</v>
      </c>
      <c r="E277" t="s">
        <v>32</v>
      </c>
      <c r="G277" t="s">
        <v>106</v>
      </c>
      <c r="H277" s="2">
        <v>45313</v>
      </c>
      <c r="I277">
        <v>80</v>
      </c>
      <c r="J277" t="s">
        <v>107</v>
      </c>
    </row>
    <row r="278" spans="1:10">
      <c r="A278" t="s">
        <v>350</v>
      </c>
      <c r="B278" t="s">
        <v>2</v>
      </c>
      <c r="D278" t="s">
        <v>12</v>
      </c>
      <c r="E278" t="s">
        <v>32</v>
      </c>
      <c r="G278" t="s">
        <v>106</v>
      </c>
      <c r="H278" s="2">
        <v>45320</v>
      </c>
      <c r="I278">
        <v>80</v>
      </c>
      <c r="J278" t="s">
        <v>107</v>
      </c>
    </row>
    <row r="279" spans="1:10">
      <c r="A279" t="s">
        <v>351</v>
      </c>
      <c r="B279" t="s">
        <v>2</v>
      </c>
      <c r="D279" t="s">
        <v>12</v>
      </c>
      <c r="E279" t="s">
        <v>32</v>
      </c>
      <c r="G279" t="s">
        <v>106</v>
      </c>
      <c r="H279" s="2">
        <v>45327</v>
      </c>
      <c r="I279">
        <v>80</v>
      </c>
      <c r="J279" t="s">
        <v>107</v>
      </c>
    </row>
    <row r="280" spans="1:10">
      <c r="A280" t="s">
        <v>352</v>
      </c>
      <c r="B280" t="s">
        <v>2</v>
      </c>
      <c r="D280" t="s">
        <v>12</v>
      </c>
      <c r="E280" t="s">
        <v>32</v>
      </c>
      <c r="G280" t="s">
        <v>106</v>
      </c>
      <c r="H280" s="2">
        <v>45334</v>
      </c>
      <c r="I280">
        <v>80</v>
      </c>
      <c r="J280" t="s">
        <v>107</v>
      </c>
    </row>
    <row r="281" spans="1:10">
      <c r="A281" t="s">
        <v>353</v>
      </c>
      <c r="B281" t="s">
        <v>2</v>
      </c>
      <c r="D281" t="s">
        <v>12</v>
      </c>
      <c r="E281" t="s">
        <v>32</v>
      </c>
      <c r="G281" t="s">
        <v>106</v>
      </c>
      <c r="H281" s="2">
        <v>45341</v>
      </c>
      <c r="I281">
        <v>80</v>
      </c>
      <c r="J281" t="s">
        <v>107</v>
      </c>
    </row>
    <row r="282" spans="1:10">
      <c r="A282" t="s">
        <v>354</v>
      </c>
      <c r="B282" t="s">
        <v>2</v>
      </c>
      <c r="D282" t="s">
        <v>12</v>
      </c>
      <c r="E282" t="s">
        <v>32</v>
      </c>
      <c r="G282" t="s">
        <v>106</v>
      </c>
      <c r="H282" s="2">
        <v>45348</v>
      </c>
      <c r="I282">
        <v>80</v>
      </c>
      <c r="J282" t="s">
        <v>107</v>
      </c>
    </row>
    <row r="283" spans="1:10">
      <c r="A283" t="s">
        <v>355</v>
      </c>
      <c r="B283" t="s">
        <v>2</v>
      </c>
      <c r="D283" t="s">
        <v>12</v>
      </c>
      <c r="E283" t="s">
        <v>32</v>
      </c>
      <c r="G283" t="s">
        <v>106</v>
      </c>
      <c r="H283" s="2">
        <v>45355</v>
      </c>
      <c r="I283">
        <v>80</v>
      </c>
      <c r="J283" t="s">
        <v>107</v>
      </c>
    </row>
    <row r="284" spans="1:10">
      <c r="A284" t="s">
        <v>356</v>
      </c>
      <c r="B284" t="s">
        <v>2</v>
      </c>
      <c r="D284" t="s">
        <v>12</v>
      </c>
      <c r="E284" t="s">
        <v>32</v>
      </c>
      <c r="G284" t="s">
        <v>106</v>
      </c>
      <c r="H284" s="2">
        <v>45362</v>
      </c>
      <c r="I284">
        <v>80</v>
      </c>
      <c r="J284" t="s">
        <v>107</v>
      </c>
    </row>
    <row r="285" spans="1:10">
      <c r="A285" t="s">
        <v>357</v>
      </c>
      <c r="B285" t="s">
        <v>2</v>
      </c>
      <c r="D285" t="s">
        <v>12</v>
      </c>
      <c r="E285" t="s">
        <v>32</v>
      </c>
      <c r="G285" t="s">
        <v>106</v>
      </c>
      <c r="H285" s="2">
        <v>45369</v>
      </c>
      <c r="I285">
        <v>80</v>
      </c>
      <c r="J285" t="s">
        <v>107</v>
      </c>
    </row>
    <row r="286" spans="1:10">
      <c r="A286" t="s">
        <v>358</v>
      </c>
      <c r="B286" t="s">
        <v>2</v>
      </c>
      <c r="D286" t="s">
        <v>12</v>
      </c>
      <c r="E286" t="s">
        <v>32</v>
      </c>
      <c r="G286" t="s">
        <v>106</v>
      </c>
      <c r="H286" s="2">
        <v>45376</v>
      </c>
      <c r="I286">
        <v>80</v>
      </c>
      <c r="J286" t="s">
        <v>107</v>
      </c>
    </row>
    <row r="287" spans="1:10">
      <c r="A287" t="s">
        <v>359</v>
      </c>
      <c r="B287" t="s">
        <v>2</v>
      </c>
      <c r="D287" t="s">
        <v>12</v>
      </c>
      <c r="E287" t="s">
        <v>32</v>
      </c>
      <c r="G287" t="s">
        <v>106</v>
      </c>
      <c r="H287" s="2">
        <v>45383</v>
      </c>
      <c r="I287">
        <v>80</v>
      </c>
      <c r="J287" t="s">
        <v>107</v>
      </c>
    </row>
    <row r="288" spans="1:10">
      <c r="A288" t="s">
        <v>360</v>
      </c>
      <c r="B288" t="s">
        <v>2</v>
      </c>
      <c r="D288" t="s">
        <v>12</v>
      </c>
      <c r="E288" t="s">
        <v>32</v>
      </c>
      <c r="G288" t="s">
        <v>106</v>
      </c>
      <c r="H288" s="2">
        <v>45390</v>
      </c>
      <c r="I288">
        <v>80</v>
      </c>
      <c r="J288" t="s">
        <v>107</v>
      </c>
    </row>
    <row r="289" spans="1:10">
      <c r="A289" t="s">
        <v>361</v>
      </c>
      <c r="B289" t="s">
        <v>2</v>
      </c>
      <c r="D289" t="s">
        <v>12</v>
      </c>
      <c r="E289" t="s">
        <v>32</v>
      </c>
      <c r="G289" t="s">
        <v>106</v>
      </c>
      <c r="H289" s="2">
        <v>45397</v>
      </c>
      <c r="I289">
        <v>80</v>
      </c>
      <c r="J289" t="s">
        <v>107</v>
      </c>
    </row>
    <row r="290" spans="1:10">
      <c r="A290" t="s">
        <v>362</v>
      </c>
      <c r="B290" t="s">
        <v>2</v>
      </c>
      <c r="D290" t="s">
        <v>12</v>
      </c>
      <c r="E290" t="s">
        <v>32</v>
      </c>
      <c r="G290" t="s">
        <v>106</v>
      </c>
      <c r="H290" s="2">
        <v>45404</v>
      </c>
      <c r="I290">
        <v>70</v>
      </c>
      <c r="J290" t="s">
        <v>107</v>
      </c>
    </row>
    <row r="291" spans="1:10">
      <c r="A291" t="s">
        <v>363</v>
      </c>
      <c r="B291" t="s">
        <v>2</v>
      </c>
      <c r="D291" t="s">
        <v>12</v>
      </c>
      <c r="E291" t="s">
        <v>32</v>
      </c>
      <c r="G291" t="s">
        <v>106</v>
      </c>
      <c r="H291" s="2">
        <v>45411</v>
      </c>
      <c r="I291">
        <v>70</v>
      </c>
      <c r="J291" t="s">
        <v>107</v>
      </c>
    </row>
    <row r="292" spans="1:10">
      <c r="A292" t="s">
        <v>364</v>
      </c>
      <c r="B292" t="s">
        <v>2</v>
      </c>
      <c r="D292" t="s">
        <v>12</v>
      </c>
      <c r="E292" t="s">
        <v>32</v>
      </c>
      <c r="G292" t="s">
        <v>106</v>
      </c>
      <c r="H292" s="2">
        <v>45418</v>
      </c>
      <c r="I292">
        <v>70</v>
      </c>
      <c r="J292" t="s">
        <v>107</v>
      </c>
    </row>
    <row r="293" spans="1:10">
      <c r="A293" t="s">
        <v>365</v>
      </c>
      <c r="B293" t="s">
        <v>2</v>
      </c>
      <c r="D293" t="s">
        <v>12</v>
      </c>
      <c r="E293" t="s">
        <v>32</v>
      </c>
      <c r="G293" t="s">
        <v>106</v>
      </c>
      <c r="H293" s="2">
        <v>45425</v>
      </c>
      <c r="I293">
        <v>70</v>
      </c>
      <c r="J293" t="s">
        <v>107</v>
      </c>
    </row>
    <row r="294" spans="1:10">
      <c r="A294" t="s">
        <v>366</v>
      </c>
      <c r="B294" t="s">
        <v>2</v>
      </c>
      <c r="D294" t="s">
        <v>12</v>
      </c>
      <c r="E294" t="s">
        <v>32</v>
      </c>
      <c r="G294" t="s">
        <v>106</v>
      </c>
      <c r="H294" s="2">
        <v>45432</v>
      </c>
      <c r="I294">
        <v>60</v>
      </c>
      <c r="J294" t="s">
        <v>107</v>
      </c>
    </row>
    <row r="295" spans="1:10">
      <c r="A295" t="s">
        <v>367</v>
      </c>
      <c r="B295" t="s">
        <v>2</v>
      </c>
      <c r="D295" t="s">
        <v>12</v>
      </c>
      <c r="E295" t="s">
        <v>32</v>
      </c>
      <c r="G295" t="s">
        <v>106</v>
      </c>
      <c r="H295" s="2">
        <v>45439</v>
      </c>
      <c r="I295">
        <v>60</v>
      </c>
      <c r="J295" t="s">
        <v>107</v>
      </c>
    </row>
    <row r="296" spans="1:10">
      <c r="A296" t="s">
        <v>368</v>
      </c>
      <c r="B296" t="s">
        <v>2</v>
      </c>
      <c r="D296" t="s">
        <v>12</v>
      </c>
      <c r="E296" t="s">
        <v>32</v>
      </c>
      <c r="G296" t="s">
        <v>106</v>
      </c>
      <c r="H296" s="2">
        <v>45446</v>
      </c>
      <c r="I296">
        <v>60</v>
      </c>
      <c r="J296" t="s">
        <v>107</v>
      </c>
    </row>
    <row r="297" spans="1:10">
      <c r="A297" t="s">
        <v>369</v>
      </c>
      <c r="B297" t="s">
        <v>2</v>
      </c>
      <c r="D297" t="s">
        <v>12</v>
      </c>
      <c r="E297" t="s">
        <v>32</v>
      </c>
      <c r="G297" t="s">
        <v>106</v>
      </c>
      <c r="H297" s="2">
        <v>45453</v>
      </c>
      <c r="I297">
        <v>60</v>
      </c>
      <c r="J297" t="s">
        <v>107</v>
      </c>
    </row>
    <row r="298" spans="1:10">
      <c r="A298" t="s">
        <v>370</v>
      </c>
      <c r="B298" t="s">
        <v>2</v>
      </c>
      <c r="D298" t="s">
        <v>12</v>
      </c>
      <c r="E298" t="s">
        <v>54</v>
      </c>
      <c r="F298">
        <v>1500</v>
      </c>
      <c r="G298" t="s">
        <v>108</v>
      </c>
      <c r="H298" s="2">
        <v>45292</v>
      </c>
      <c r="I298">
        <v>20</v>
      </c>
      <c r="J298" t="s">
        <v>107</v>
      </c>
    </row>
    <row r="299" spans="1:10">
      <c r="A299" t="s">
        <v>371</v>
      </c>
      <c r="B299" t="s">
        <v>2</v>
      </c>
      <c r="D299" t="s">
        <v>12</v>
      </c>
      <c r="E299" t="s">
        <v>54</v>
      </c>
      <c r="F299">
        <v>1500</v>
      </c>
      <c r="G299" t="s">
        <v>108</v>
      </c>
      <c r="H299" s="2">
        <v>45299</v>
      </c>
      <c r="I299">
        <v>20</v>
      </c>
      <c r="J299" t="s">
        <v>107</v>
      </c>
    </row>
    <row r="300" spans="1:10">
      <c r="A300" t="s">
        <v>372</v>
      </c>
      <c r="B300" t="s">
        <v>2</v>
      </c>
      <c r="D300" t="s">
        <v>12</v>
      </c>
      <c r="E300" t="s">
        <v>54</v>
      </c>
      <c r="F300">
        <v>1500</v>
      </c>
      <c r="G300" t="s">
        <v>108</v>
      </c>
      <c r="H300" s="2">
        <v>45306</v>
      </c>
      <c r="I300">
        <v>20</v>
      </c>
      <c r="J300" t="s">
        <v>107</v>
      </c>
    </row>
    <row r="301" spans="1:10">
      <c r="A301" t="s">
        <v>373</v>
      </c>
      <c r="B301" t="s">
        <v>2</v>
      </c>
      <c r="D301" t="s">
        <v>12</v>
      </c>
      <c r="E301" t="s">
        <v>54</v>
      </c>
      <c r="F301">
        <v>1500</v>
      </c>
      <c r="G301" t="s">
        <v>108</v>
      </c>
      <c r="H301" s="2">
        <v>45313</v>
      </c>
      <c r="I301">
        <v>20</v>
      </c>
      <c r="J301" t="s">
        <v>107</v>
      </c>
    </row>
    <row r="302" spans="1:10">
      <c r="A302" t="s">
        <v>374</v>
      </c>
      <c r="B302" t="s">
        <v>2</v>
      </c>
      <c r="D302" t="s">
        <v>12</v>
      </c>
      <c r="E302" t="s">
        <v>54</v>
      </c>
      <c r="F302">
        <v>1500</v>
      </c>
      <c r="G302" t="s">
        <v>108</v>
      </c>
      <c r="H302" s="2">
        <v>45320</v>
      </c>
      <c r="I302">
        <v>30</v>
      </c>
      <c r="J302" t="s">
        <v>107</v>
      </c>
    </row>
    <row r="303" spans="1:10">
      <c r="A303" t="s">
        <v>375</v>
      </c>
      <c r="B303" t="s">
        <v>2</v>
      </c>
      <c r="D303" t="s">
        <v>12</v>
      </c>
      <c r="E303" t="s">
        <v>54</v>
      </c>
      <c r="F303">
        <v>1500</v>
      </c>
      <c r="G303" t="s">
        <v>108</v>
      </c>
      <c r="H303" s="2">
        <v>45327</v>
      </c>
      <c r="I303">
        <v>30</v>
      </c>
      <c r="J303" t="s">
        <v>107</v>
      </c>
    </row>
    <row r="304" spans="1:10">
      <c r="A304" t="s">
        <v>376</v>
      </c>
      <c r="B304" t="s">
        <v>2</v>
      </c>
      <c r="D304" t="s">
        <v>12</v>
      </c>
      <c r="E304" t="s">
        <v>54</v>
      </c>
      <c r="F304">
        <v>1500</v>
      </c>
      <c r="G304" t="s">
        <v>108</v>
      </c>
      <c r="H304" s="2">
        <v>45334</v>
      </c>
      <c r="I304">
        <v>30</v>
      </c>
      <c r="J304" t="s">
        <v>107</v>
      </c>
    </row>
    <row r="305" spans="1:10">
      <c r="A305" t="s">
        <v>377</v>
      </c>
      <c r="B305" t="s">
        <v>2</v>
      </c>
      <c r="D305" t="s">
        <v>12</v>
      </c>
      <c r="E305" t="s">
        <v>54</v>
      </c>
      <c r="F305">
        <v>1500</v>
      </c>
      <c r="G305" t="s">
        <v>108</v>
      </c>
      <c r="H305" s="2">
        <v>45341</v>
      </c>
      <c r="I305">
        <v>30</v>
      </c>
      <c r="J305" t="s">
        <v>107</v>
      </c>
    </row>
    <row r="306" spans="1:10">
      <c r="A306" t="s">
        <v>378</v>
      </c>
      <c r="B306" t="s">
        <v>2</v>
      </c>
      <c r="D306" t="s">
        <v>12</v>
      </c>
      <c r="E306" t="s">
        <v>54</v>
      </c>
      <c r="F306">
        <v>1500</v>
      </c>
      <c r="G306" t="s">
        <v>108</v>
      </c>
      <c r="H306" s="2">
        <v>45348</v>
      </c>
      <c r="I306">
        <v>30</v>
      </c>
      <c r="J306" t="s">
        <v>107</v>
      </c>
    </row>
    <row r="307" spans="1:10">
      <c r="A307" t="s">
        <v>379</v>
      </c>
      <c r="B307" t="s">
        <v>2</v>
      </c>
      <c r="D307" t="s">
        <v>12</v>
      </c>
      <c r="E307" t="s">
        <v>54</v>
      </c>
      <c r="F307">
        <v>1500</v>
      </c>
      <c r="G307" t="s">
        <v>108</v>
      </c>
      <c r="H307" s="2">
        <v>45355</v>
      </c>
      <c r="I307">
        <v>15</v>
      </c>
      <c r="J307" t="s">
        <v>107</v>
      </c>
    </row>
    <row r="308" spans="1:10">
      <c r="A308" t="s">
        <v>380</v>
      </c>
      <c r="B308" t="s">
        <v>2</v>
      </c>
      <c r="D308" t="s">
        <v>12</v>
      </c>
      <c r="E308" t="s">
        <v>54</v>
      </c>
      <c r="F308">
        <v>1500</v>
      </c>
      <c r="G308" t="s">
        <v>108</v>
      </c>
      <c r="H308" s="2">
        <v>45362</v>
      </c>
      <c r="I308">
        <v>15</v>
      </c>
      <c r="J308" t="s">
        <v>107</v>
      </c>
    </row>
    <row r="309" spans="1:10">
      <c r="A309" t="s">
        <v>381</v>
      </c>
      <c r="B309" t="s">
        <v>2</v>
      </c>
      <c r="D309" t="s">
        <v>12</v>
      </c>
      <c r="E309" t="s">
        <v>54</v>
      </c>
      <c r="F309">
        <v>1500</v>
      </c>
      <c r="G309" t="s">
        <v>108</v>
      </c>
      <c r="H309" s="2">
        <v>45369</v>
      </c>
      <c r="I309">
        <v>15</v>
      </c>
      <c r="J309" t="s">
        <v>107</v>
      </c>
    </row>
    <row r="310" spans="1:10">
      <c r="A310" t="s">
        <v>382</v>
      </c>
      <c r="B310" t="s">
        <v>2</v>
      </c>
      <c r="D310" t="s">
        <v>12</v>
      </c>
      <c r="E310" t="s">
        <v>54</v>
      </c>
      <c r="F310">
        <v>1500</v>
      </c>
      <c r="G310" t="s">
        <v>108</v>
      </c>
      <c r="H310" s="2">
        <v>45376</v>
      </c>
      <c r="I310">
        <v>15</v>
      </c>
      <c r="J310" t="s">
        <v>107</v>
      </c>
    </row>
    <row r="311" spans="1:10">
      <c r="A311" t="s">
        <v>383</v>
      </c>
      <c r="B311" t="s">
        <v>2</v>
      </c>
      <c r="D311" t="s">
        <v>12</v>
      </c>
      <c r="E311" t="s">
        <v>54</v>
      </c>
      <c r="F311">
        <v>1500</v>
      </c>
      <c r="G311" t="s">
        <v>108</v>
      </c>
      <c r="H311" s="2">
        <v>45383</v>
      </c>
      <c r="I311">
        <v>15</v>
      </c>
      <c r="J311" t="s">
        <v>107</v>
      </c>
    </row>
    <row r="312" spans="1:10">
      <c r="A312" t="s">
        <v>384</v>
      </c>
      <c r="B312" t="s">
        <v>2</v>
      </c>
      <c r="D312" t="s">
        <v>12</v>
      </c>
      <c r="E312" t="s">
        <v>54</v>
      </c>
      <c r="F312">
        <v>1500</v>
      </c>
      <c r="G312" t="s">
        <v>108</v>
      </c>
      <c r="H312" s="2">
        <v>45390</v>
      </c>
      <c r="I312">
        <v>15</v>
      </c>
      <c r="J312" t="s">
        <v>107</v>
      </c>
    </row>
    <row r="313" spans="1:10">
      <c r="A313" t="s">
        <v>385</v>
      </c>
      <c r="B313" t="s">
        <v>2</v>
      </c>
      <c r="D313" t="s">
        <v>12</v>
      </c>
      <c r="E313" t="s">
        <v>54</v>
      </c>
      <c r="F313">
        <v>1500</v>
      </c>
      <c r="G313" t="s">
        <v>108</v>
      </c>
      <c r="H313" s="2">
        <v>45397</v>
      </c>
      <c r="I313">
        <v>15</v>
      </c>
      <c r="J313" t="s">
        <v>107</v>
      </c>
    </row>
    <row r="314" spans="1:10">
      <c r="A314" t="s">
        <v>386</v>
      </c>
      <c r="B314" t="s">
        <v>2</v>
      </c>
      <c r="D314" t="s">
        <v>12</v>
      </c>
      <c r="E314" t="s">
        <v>54</v>
      </c>
      <c r="F314">
        <v>1500</v>
      </c>
      <c r="G314" t="s">
        <v>108</v>
      </c>
      <c r="H314" s="2">
        <v>45404</v>
      </c>
      <c r="I314">
        <v>15</v>
      </c>
      <c r="J314" t="s">
        <v>107</v>
      </c>
    </row>
    <row r="315" spans="1:10">
      <c r="A315" t="s">
        <v>387</v>
      </c>
      <c r="B315" t="s">
        <v>2</v>
      </c>
      <c r="D315" t="s">
        <v>12</v>
      </c>
      <c r="E315" t="s">
        <v>54</v>
      </c>
      <c r="F315">
        <v>1500</v>
      </c>
      <c r="G315" t="s">
        <v>108</v>
      </c>
      <c r="H315" s="2">
        <v>45411</v>
      </c>
      <c r="I315">
        <v>15</v>
      </c>
      <c r="J315" t="s">
        <v>107</v>
      </c>
    </row>
    <row r="316" spans="1:10">
      <c r="A316" t="s">
        <v>388</v>
      </c>
      <c r="B316" t="s">
        <v>2</v>
      </c>
      <c r="D316" t="s">
        <v>12</v>
      </c>
      <c r="E316" t="s">
        <v>54</v>
      </c>
      <c r="F316">
        <v>1500</v>
      </c>
      <c r="G316" t="s">
        <v>108</v>
      </c>
      <c r="H316" s="2">
        <v>45418</v>
      </c>
      <c r="I316">
        <v>15</v>
      </c>
      <c r="J316" t="s">
        <v>107</v>
      </c>
    </row>
    <row r="317" spans="1:10">
      <c r="A317" t="s">
        <v>389</v>
      </c>
      <c r="B317" t="s">
        <v>2</v>
      </c>
      <c r="D317" t="s">
        <v>12</v>
      </c>
      <c r="E317" t="s">
        <v>54</v>
      </c>
      <c r="F317">
        <v>1500</v>
      </c>
      <c r="G317" t="s">
        <v>108</v>
      </c>
      <c r="H317" s="2">
        <v>45425</v>
      </c>
      <c r="I317">
        <v>15</v>
      </c>
      <c r="J317" t="s">
        <v>107</v>
      </c>
    </row>
    <row r="318" spans="1:10">
      <c r="A318" t="s">
        <v>390</v>
      </c>
      <c r="B318" t="s">
        <v>2</v>
      </c>
      <c r="D318" t="s">
        <v>12</v>
      </c>
      <c r="E318" t="s">
        <v>54</v>
      </c>
      <c r="F318">
        <v>1500</v>
      </c>
      <c r="G318" t="s">
        <v>108</v>
      </c>
      <c r="H318" s="2">
        <v>45432</v>
      </c>
      <c r="I318">
        <v>15</v>
      </c>
      <c r="J318" t="s">
        <v>107</v>
      </c>
    </row>
    <row r="319" spans="1:10">
      <c r="A319" t="s">
        <v>391</v>
      </c>
      <c r="B319" t="s">
        <v>2</v>
      </c>
      <c r="D319" t="s">
        <v>12</v>
      </c>
      <c r="E319" t="s">
        <v>54</v>
      </c>
      <c r="F319">
        <v>1500</v>
      </c>
      <c r="G319" t="s">
        <v>108</v>
      </c>
      <c r="H319" s="2">
        <v>45439</v>
      </c>
      <c r="I319">
        <v>15</v>
      </c>
      <c r="J319" t="s">
        <v>107</v>
      </c>
    </row>
    <row r="320" spans="1:10">
      <c r="A320" t="s">
        <v>392</v>
      </c>
      <c r="B320" t="s">
        <v>2</v>
      </c>
      <c r="D320" t="s">
        <v>12</v>
      </c>
      <c r="E320" t="s">
        <v>54</v>
      </c>
      <c r="F320">
        <v>1500</v>
      </c>
      <c r="G320" t="s">
        <v>108</v>
      </c>
      <c r="H320" s="2">
        <v>45446</v>
      </c>
      <c r="I320">
        <v>15</v>
      </c>
      <c r="J320" t="s">
        <v>107</v>
      </c>
    </row>
    <row r="321" spans="1:10">
      <c r="A321" t="s">
        <v>393</v>
      </c>
      <c r="B321" t="s">
        <v>2</v>
      </c>
      <c r="D321" t="s">
        <v>12</v>
      </c>
      <c r="E321" t="s">
        <v>54</v>
      </c>
      <c r="F321">
        <v>1500</v>
      </c>
      <c r="G321" t="s">
        <v>108</v>
      </c>
      <c r="H321" s="2">
        <v>45453</v>
      </c>
      <c r="I321">
        <v>15</v>
      </c>
      <c r="J321" t="s">
        <v>107</v>
      </c>
    </row>
    <row r="322" spans="1:10">
      <c r="A322" t="s">
        <v>394</v>
      </c>
      <c r="B322" t="s">
        <v>2</v>
      </c>
      <c r="D322" t="s">
        <v>12</v>
      </c>
      <c r="E322" t="s">
        <v>74</v>
      </c>
      <c r="F322">
        <v>1500</v>
      </c>
      <c r="G322" t="s">
        <v>108</v>
      </c>
      <c r="H322" s="2">
        <v>45292</v>
      </c>
      <c r="I322">
        <v>20</v>
      </c>
      <c r="J322" t="s">
        <v>107</v>
      </c>
    </row>
    <row r="323" spans="1:10">
      <c r="A323" t="s">
        <v>395</v>
      </c>
      <c r="B323" t="s">
        <v>2</v>
      </c>
      <c r="D323" t="s">
        <v>12</v>
      </c>
      <c r="E323" t="s">
        <v>74</v>
      </c>
      <c r="F323">
        <v>1500</v>
      </c>
      <c r="G323" t="s">
        <v>108</v>
      </c>
      <c r="H323" s="2">
        <v>45299</v>
      </c>
      <c r="I323">
        <v>20</v>
      </c>
      <c r="J323" t="s">
        <v>107</v>
      </c>
    </row>
    <row r="324" spans="1:10">
      <c r="A324" t="s">
        <v>396</v>
      </c>
      <c r="B324" t="s">
        <v>2</v>
      </c>
      <c r="D324" t="s">
        <v>12</v>
      </c>
      <c r="E324" t="s">
        <v>74</v>
      </c>
      <c r="F324">
        <v>1500</v>
      </c>
      <c r="G324" t="s">
        <v>108</v>
      </c>
      <c r="H324" s="2">
        <v>45306</v>
      </c>
      <c r="I324">
        <v>15</v>
      </c>
      <c r="J324" t="s">
        <v>107</v>
      </c>
    </row>
    <row r="325" spans="1:10">
      <c r="A325" t="s">
        <v>397</v>
      </c>
      <c r="B325" t="s">
        <v>2</v>
      </c>
      <c r="D325" t="s">
        <v>12</v>
      </c>
      <c r="E325" t="s">
        <v>74</v>
      </c>
      <c r="F325">
        <v>1500</v>
      </c>
      <c r="G325" t="s">
        <v>108</v>
      </c>
      <c r="H325" s="2">
        <v>45313</v>
      </c>
      <c r="I325">
        <v>15</v>
      </c>
      <c r="J325" t="s">
        <v>107</v>
      </c>
    </row>
    <row r="326" spans="1:10">
      <c r="A326" t="s">
        <v>398</v>
      </c>
      <c r="B326" t="s">
        <v>2</v>
      </c>
      <c r="D326" t="s">
        <v>12</v>
      </c>
      <c r="E326" t="s">
        <v>74</v>
      </c>
      <c r="F326">
        <v>1500</v>
      </c>
      <c r="G326" t="s">
        <v>108</v>
      </c>
      <c r="H326" s="2">
        <v>45320</v>
      </c>
      <c r="I326">
        <v>15</v>
      </c>
      <c r="J326" t="s">
        <v>107</v>
      </c>
    </row>
    <row r="327" spans="1:10">
      <c r="A327" t="s">
        <v>399</v>
      </c>
      <c r="B327" t="s">
        <v>2</v>
      </c>
      <c r="D327" t="s">
        <v>12</v>
      </c>
      <c r="E327" t="s">
        <v>74</v>
      </c>
      <c r="F327">
        <v>1500</v>
      </c>
      <c r="G327" t="s">
        <v>108</v>
      </c>
      <c r="H327" s="2">
        <v>45327</v>
      </c>
      <c r="I327">
        <v>15</v>
      </c>
      <c r="J327" t="s">
        <v>107</v>
      </c>
    </row>
    <row r="328" spans="1:10">
      <c r="A328" t="s">
        <v>400</v>
      </c>
      <c r="B328" t="s">
        <v>2</v>
      </c>
      <c r="D328" t="s">
        <v>12</v>
      </c>
      <c r="E328" t="s">
        <v>74</v>
      </c>
      <c r="F328">
        <v>1500</v>
      </c>
      <c r="G328" t="s">
        <v>108</v>
      </c>
      <c r="H328" s="2">
        <v>45334</v>
      </c>
      <c r="I328">
        <v>15</v>
      </c>
      <c r="J328" t="s">
        <v>107</v>
      </c>
    </row>
    <row r="329" spans="1:10">
      <c r="A329" t="s">
        <v>401</v>
      </c>
      <c r="B329" t="s">
        <v>2</v>
      </c>
      <c r="D329" t="s">
        <v>12</v>
      </c>
      <c r="E329" t="s">
        <v>74</v>
      </c>
      <c r="F329">
        <v>1500</v>
      </c>
      <c r="G329" t="s">
        <v>108</v>
      </c>
      <c r="H329" s="2">
        <v>45341</v>
      </c>
      <c r="I329">
        <v>15</v>
      </c>
      <c r="J329" t="s">
        <v>107</v>
      </c>
    </row>
    <row r="330" spans="1:10">
      <c r="A330" t="s">
        <v>402</v>
      </c>
      <c r="B330" t="s">
        <v>2</v>
      </c>
      <c r="D330" t="s">
        <v>12</v>
      </c>
      <c r="E330" t="s">
        <v>74</v>
      </c>
      <c r="F330">
        <v>1500</v>
      </c>
      <c r="G330" t="s">
        <v>108</v>
      </c>
      <c r="H330" s="2">
        <v>45348</v>
      </c>
      <c r="I330">
        <v>15</v>
      </c>
      <c r="J330" t="s">
        <v>107</v>
      </c>
    </row>
    <row r="331" spans="1:10">
      <c r="A331" t="s">
        <v>403</v>
      </c>
      <c r="B331" t="s">
        <v>2</v>
      </c>
      <c r="D331" t="s">
        <v>12</v>
      </c>
      <c r="E331" t="s">
        <v>74</v>
      </c>
      <c r="F331">
        <v>1500</v>
      </c>
      <c r="G331" t="s">
        <v>108</v>
      </c>
      <c r="H331" s="2">
        <v>45355</v>
      </c>
      <c r="I331">
        <v>15</v>
      </c>
      <c r="J331" t="s">
        <v>107</v>
      </c>
    </row>
    <row r="332" spans="1:10">
      <c r="A332" t="s">
        <v>404</v>
      </c>
      <c r="B332" t="s">
        <v>2</v>
      </c>
      <c r="D332" t="s">
        <v>12</v>
      </c>
      <c r="E332" t="s">
        <v>74</v>
      </c>
      <c r="F332">
        <v>1500</v>
      </c>
      <c r="G332" t="s">
        <v>108</v>
      </c>
      <c r="H332" s="2">
        <v>45362</v>
      </c>
      <c r="I332">
        <v>15</v>
      </c>
      <c r="J332" t="s">
        <v>107</v>
      </c>
    </row>
    <row r="333" spans="1:10">
      <c r="A333" t="s">
        <v>405</v>
      </c>
      <c r="B333" t="s">
        <v>2</v>
      </c>
      <c r="D333" t="s">
        <v>12</v>
      </c>
      <c r="E333" t="s">
        <v>74</v>
      </c>
      <c r="F333">
        <v>1500</v>
      </c>
      <c r="G333" t="s">
        <v>108</v>
      </c>
      <c r="H333" s="2">
        <v>45369</v>
      </c>
      <c r="I333">
        <v>15</v>
      </c>
      <c r="J333" t="s">
        <v>107</v>
      </c>
    </row>
    <row r="334" spans="1:10">
      <c r="A334" t="s">
        <v>406</v>
      </c>
      <c r="B334" t="s">
        <v>2</v>
      </c>
      <c r="D334" t="s">
        <v>12</v>
      </c>
      <c r="E334" t="s">
        <v>74</v>
      </c>
      <c r="F334">
        <v>1500</v>
      </c>
      <c r="G334" t="s">
        <v>108</v>
      </c>
      <c r="H334" s="2">
        <v>45376</v>
      </c>
      <c r="I334">
        <v>15</v>
      </c>
      <c r="J334" t="s">
        <v>107</v>
      </c>
    </row>
    <row r="335" spans="1:10">
      <c r="A335" t="s">
        <v>407</v>
      </c>
      <c r="B335" t="s">
        <v>2</v>
      </c>
      <c r="D335" t="s">
        <v>12</v>
      </c>
      <c r="E335" t="s">
        <v>74</v>
      </c>
      <c r="F335">
        <v>1500</v>
      </c>
      <c r="G335" t="s">
        <v>108</v>
      </c>
      <c r="H335" s="2">
        <v>45383</v>
      </c>
      <c r="I335">
        <v>15</v>
      </c>
      <c r="J335" t="s">
        <v>107</v>
      </c>
    </row>
    <row r="336" spans="1:10">
      <c r="A336" t="s">
        <v>408</v>
      </c>
      <c r="B336" t="s">
        <v>2</v>
      </c>
      <c r="D336" t="s">
        <v>12</v>
      </c>
      <c r="E336" t="s">
        <v>74</v>
      </c>
      <c r="F336">
        <v>1500</v>
      </c>
      <c r="G336" t="s">
        <v>108</v>
      </c>
      <c r="H336" s="2">
        <v>45390</v>
      </c>
      <c r="I336">
        <v>15</v>
      </c>
      <c r="J336" t="s">
        <v>107</v>
      </c>
    </row>
    <row r="337" spans="1:10">
      <c r="A337" t="s">
        <v>409</v>
      </c>
      <c r="B337" t="s">
        <v>2</v>
      </c>
      <c r="D337" t="s">
        <v>12</v>
      </c>
      <c r="E337" t="s">
        <v>74</v>
      </c>
      <c r="F337">
        <v>1500</v>
      </c>
      <c r="G337" t="s">
        <v>108</v>
      </c>
      <c r="H337" s="2">
        <v>45397</v>
      </c>
      <c r="I337">
        <v>15</v>
      </c>
      <c r="J337" t="s">
        <v>107</v>
      </c>
    </row>
    <row r="338" spans="1:10">
      <c r="A338" t="s">
        <v>410</v>
      </c>
      <c r="B338" t="s">
        <v>2</v>
      </c>
      <c r="D338" t="s">
        <v>12</v>
      </c>
      <c r="E338" t="s">
        <v>74</v>
      </c>
      <c r="F338">
        <v>1500</v>
      </c>
      <c r="G338" t="s">
        <v>108</v>
      </c>
      <c r="H338" s="2">
        <v>45404</v>
      </c>
      <c r="I338">
        <v>15</v>
      </c>
      <c r="J338" t="s">
        <v>107</v>
      </c>
    </row>
    <row r="339" spans="1:10">
      <c r="A339" t="s">
        <v>411</v>
      </c>
      <c r="B339" t="s">
        <v>2</v>
      </c>
      <c r="D339" t="s">
        <v>12</v>
      </c>
      <c r="E339" t="s">
        <v>74</v>
      </c>
      <c r="F339">
        <v>1500</v>
      </c>
      <c r="G339" t="s">
        <v>108</v>
      </c>
      <c r="H339" s="2">
        <v>45411</v>
      </c>
      <c r="I339">
        <v>15</v>
      </c>
      <c r="J339" t="s">
        <v>107</v>
      </c>
    </row>
    <row r="340" spans="1:10">
      <c r="A340" t="s">
        <v>412</v>
      </c>
      <c r="B340" t="s">
        <v>2</v>
      </c>
      <c r="D340" t="s">
        <v>12</v>
      </c>
      <c r="E340" t="s">
        <v>74</v>
      </c>
      <c r="F340">
        <v>1500</v>
      </c>
      <c r="G340" t="s">
        <v>108</v>
      </c>
      <c r="H340" s="2">
        <v>45418</v>
      </c>
      <c r="I340">
        <v>15</v>
      </c>
      <c r="J340" t="s">
        <v>107</v>
      </c>
    </row>
    <row r="341" spans="1:10">
      <c r="A341" t="s">
        <v>413</v>
      </c>
      <c r="B341" t="s">
        <v>2</v>
      </c>
      <c r="D341" t="s">
        <v>12</v>
      </c>
      <c r="E341" t="s">
        <v>74</v>
      </c>
      <c r="F341">
        <v>1500</v>
      </c>
      <c r="G341" t="s">
        <v>108</v>
      </c>
      <c r="H341" s="2">
        <v>45425</v>
      </c>
      <c r="I341">
        <v>15</v>
      </c>
      <c r="J341" t="s">
        <v>107</v>
      </c>
    </row>
    <row r="342" spans="1:10">
      <c r="A342" t="s">
        <v>414</v>
      </c>
      <c r="B342" t="s">
        <v>2</v>
      </c>
      <c r="D342" t="s">
        <v>12</v>
      </c>
      <c r="E342" t="s">
        <v>74</v>
      </c>
      <c r="F342">
        <v>1500</v>
      </c>
      <c r="G342" t="s">
        <v>108</v>
      </c>
      <c r="H342" s="2">
        <v>45432</v>
      </c>
      <c r="I342">
        <v>15</v>
      </c>
      <c r="J342" t="s">
        <v>107</v>
      </c>
    </row>
    <row r="343" spans="1:10">
      <c r="A343" t="s">
        <v>415</v>
      </c>
      <c r="B343" t="s">
        <v>2</v>
      </c>
      <c r="D343" t="s">
        <v>12</v>
      </c>
      <c r="E343" t="s">
        <v>74</v>
      </c>
      <c r="F343">
        <v>1500</v>
      </c>
      <c r="G343" t="s">
        <v>108</v>
      </c>
      <c r="H343" s="2">
        <v>45439</v>
      </c>
      <c r="I343">
        <v>15</v>
      </c>
      <c r="J343" t="s">
        <v>107</v>
      </c>
    </row>
    <row r="344" spans="1:10">
      <c r="A344" t="s">
        <v>416</v>
      </c>
      <c r="B344" t="s">
        <v>2</v>
      </c>
      <c r="D344" t="s">
        <v>12</v>
      </c>
      <c r="E344" t="s">
        <v>74</v>
      </c>
      <c r="F344">
        <v>1500</v>
      </c>
      <c r="G344" t="s">
        <v>108</v>
      </c>
      <c r="H344" s="2">
        <v>45446</v>
      </c>
      <c r="I344">
        <v>15</v>
      </c>
      <c r="J344" t="s">
        <v>107</v>
      </c>
    </row>
    <row r="345" spans="1:10">
      <c r="A345" t="s">
        <v>417</v>
      </c>
      <c r="B345" t="s">
        <v>2</v>
      </c>
      <c r="D345" t="s">
        <v>12</v>
      </c>
      <c r="E345" t="s">
        <v>74</v>
      </c>
      <c r="F345">
        <v>1500</v>
      </c>
      <c r="G345" t="s">
        <v>108</v>
      </c>
      <c r="H345" s="2">
        <v>45453</v>
      </c>
      <c r="I345">
        <v>15</v>
      </c>
      <c r="J345" t="s">
        <v>107</v>
      </c>
    </row>
    <row r="346" spans="1:10">
      <c r="A346" t="s">
        <v>418</v>
      </c>
      <c r="B346" t="s">
        <v>2</v>
      </c>
      <c r="D346" t="s">
        <v>12</v>
      </c>
      <c r="E346" t="s">
        <v>82</v>
      </c>
      <c r="F346">
        <v>1500</v>
      </c>
      <c r="G346" t="s">
        <v>108</v>
      </c>
      <c r="H346" s="2">
        <v>45292</v>
      </c>
      <c r="I346">
        <v>20</v>
      </c>
      <c r="J346" t="s">
        <v>107</v>
      </c>
    </row>
    <row r="347" spans="1:10">
      <c r="A347" t="s">
        <v>419</v>
      </c>
      <c r="B347" t="s">
        <v>2</v>
      </c>
      <c r="D347" t="s">
        <v>12</v>
      </c>
      <c r="E347" t="s">
        <v>82</v>
      </c>
      <c r="F347">
        <v>1500</v>
      </c>
      <c r="G347" t="s">
        <v>108</v>
      </c>
      <c r="H347" s="2">
        <v>45299</v>
      </c>
      <c r="I347">
        <v>20</v>
      </c>
      <c r="J347" t="s">
        <v>107</v>
      </c>
    </row>
    <row r="348" spans="1:10">
      <c r="A348" t="s">
        <v>420</v>
      </c>
      <c r="B348" t="s">
        <v>2</v>
      </c>
      <c r="D348" t="s">
        <v>12</v>
      </c>
      <c r="E348" t="s">
        <v>82</v>
      </c>
      <c r="F348">
        <v>1500</v>
      </c>
      <c r="G348" t="s">
        <v>108</v>
      </c>
      <c r="H348" s="2">
        <v>45306</v>
      </c>
      <c r="I348">
        <v>20</v>
      </c>
      <c r="J348" t="s">
        <v>107</v>
      </c>
    </row>
    <row r="349" spans="1:10">
      <c r="A349" t="s">
        <v>421</v>
      </c>
      <c r="B349" t="s">
        <v>2</v>
      </c>
      <c r="D349" t="s">
        <v>12</v>
      </c>
      <c r="E349" t="s">
        <v>82</v>
      </c>
      <c r="F349">
        <v>1500</v>
      </c>
      <c r="G349" t="s">
        <v>108</v>
      </c>
      <c r="H349" s="2">
        <v>45313</v>
      </c>
      <c r="I349">
        <v>20</v>
      </c>
      <c r="J349" t="s">
        <v>107</v>
      </c>
    </row>
    <row r="350" spans="1:10">
      <c r="A350" t="s">
        <v>422</v>
      </c>
      <c r="B350" t="s">
        <v>2</v>
      </c>
      <c r="D350" t="s">
        <v>12</v>
      </c>
      <c r="E350" t="s">
        <v>82</v>
      </c>
      <c r="F350">
        <v>1500</v>
      </c>
      <c r="G350" t="s">
        <v>108</v>
      </c>
      <c r="H350" s="2">
        <v>45320</v>
      </c>
      <c r="I350">
        <v>20</v>
      </c>
      <c r="J350" t="s">
        <v>107</v>
      </c>
    </row>
    <row r="351" spans="1:10">
      <c r="A351" t="s">
        <v>423</v>
      </c>
      <c r="B351" t="s">
        <v>2</v>
      </c>
      <c r="D351" t="s">
        <v>12</v>
      </c>
      <c r="E351" t="s">
        <v>82</v>
      </c>
      <c r="F351">
        <v>1500</v>
      </c>
      <c r="G351" t="s">
        <v>108</v>
      </c>
      <c r="H351" s="2">
        <v>45327</v>
      </c>
      <c r="I351">
        <v>20</v>
      </c>
      <c r="J351" t="s">
        <v>107</v>
      </c>
    </row>
    <row r="352" spans="1:10">
      <c r="A352" t="s">
        <v>424</v>
      </c>
      <c r="B352" t="s">
        <v>2</v>
      </c>
      <c r="D352" t="s">
        <v>12</v>
      </c>
      <c r="E352" t="s">
        <v>82</v>
      </c>
      <c r="F352">
        <v>1500</v>
      </c>
      <c r="G352" t="s">
        <v>108</v>
      </c>
      <c r="H352" s="2">
        <v>45334</v>
      </c>
      <c r="I352">
        <v>20</v>
      </c>
      <c r="J352" t="s">
        <v>107</v>
      </c>
    </row>
    <row r="353" spans="1:10">
      <c r="A353" t="s">
        <v>425</v>
      </c>
      <c r="B353" t="s">
        <v>2</v>
      </c>
      <c r="D353" t="s">
        <v>12</v>
      </c>
      <c r="E353" t="s">
        <v>82</v>
      </c>
      <c r="F353">
        <v>1500</v>
      </c>
      <c r="G353" t="s">
        <v>108</v>
      </c>
      <c r="H353" s="2">
        <v>45341</v>
      </c>
      <c r="I353">
        <v>20</v>
      </c>
      <c r="J353" t="s">
        <v>107</v>
      </c>
    </row>
    <row r="354" spans="1:10">
      <c r="A354" t="s">
        <v>426</v>
      </c>
      <c r="B354" t="s">
        <v>2</v>
      </c>
      <c r="D354" t="s">
        <v>12</v>
      </c>
      <c r="E354" t="s">
        <v>82</v>
      </c>
      <c r="F354">
        <v>1500</v>
      </c>
      <c r="G354" t="s">
        <v>108</v>
      </c>
      <c r="H354" s="2">
        <v>45348</v>
      </c>
      <c r="I354">
        <v>20</v>
      </c>
      <c r="J354" t="s">
        <v>107</v>
      </c>
    </row>
    <row r="355" spans="1:10">
      <c r="A355" t="s">
        <v>427</v>
      </c>
      <c r="B355" t="s">
        <v>2</v>
      </c>
      <c r="D355" t="s">
        <v>12</v>
      </c>
      <c r="E355" t="s">
        <v>82</v>
      </c>
      <c r="F355">
        <v>1500</v>
      </c>
      <c r="G355" t="s">
        <v>108</v>
      </c>
      <c r="H355" s="2">
        <v>45355</v>
      </c>
      <c r="I355">
        <v>20</v>
      </c>
      <c r="J355" t="s">
        <v>107</v>
      </c>
    </row>
    <row r="356" spans="1:10">
      <c r="A356" t="s">
        <v>428</v>
      </c>
      <c r="B356" t="s">
        <v>2</v>
      </c>
      <c r="D356" t="s">
        <v>12</v>
      </c>
      <c r="E356" t="s">
        <v>82</v>
      </c>
      <c r="F356">
        <v>1500</v>
      </c>
      <c r="G356" t="s">
        <v>108</v>
      </c>
      <c r="H356" s="2">
        <v>45362</v>
      </c>
      <c r="I356">
        <v>20</v>
      </c>
      <c r="J356" t="s">
        <v>107</v>
      </c>
    </row>
    <row r="357" spans="1:10">
      <c r="A357" t="s">
        <v>429</v>
      </c>
      <c r="B357" t="s">
        <v>2</v>
      </c>
      <c r="D357" t="s">
        <v>12</v>
      </c>
      <c r="E357" t="s">
        <v>82</v>
      </c>
      <c r="F357">
        <v>1500</v>
      </c>
      <c r="G357" t="s">
        <v>108</v>
      </c>
      <c r="H357" s="2">
        <v>45369</v>
      </c>
      <c r="I357">
        <v>20</v>
      </c>
      <c r="J357" t="s">
        <v>107</v>
      </c>
    </row>
    <row r="358" spans="1:10">
      <c r="A358" t="s">
        <v>430</v>
      </c>
      <c r="B358" t="s">
        <v>2</v>
      </c>
      <c r="D358" t="s">
        <v>12</v>
      </c>
      <c r="E358" t="s">
        <v>82</v>
      </c>
      <c r="F358">
        <v>1500</v>
      </c>
      <c r="G358" t="s">
        <v>108</v>
      </c>
      <c r="H358" s="2">
        <v>45376</v>
      </c>
      <c r="I358">
        <v>20</v>
      </c>
      <c r="J358" t="s">
        <v>107</v>
      </c>
    </row>
    <row r="359" spans="1:10">
      <c r="A359" t="s">
        <v>431</v>
      </c>
      <c r="B359" t="s">
        <v>2</v>
      </c>
      <c r="D359" t="s">
        <v>12</v>
      </c>
      <c r="E359" t="s">
        <v>82</v>
      </c>
      <c r="F359">
        <v>1500</v>
      </c>
      <c r="G359" t="s">
        <v>108</v>
      </c>
      <c r="H359" s="2">
        <v>45383</v>
      </c>
      <c r="I359">
        <v>20</v>
      </c>
      <c r="J359" t="s">
        <v>107</v>
      </c>
    </row>
    <row r="360" spans="1:10">
      <c r="A360" t="s">
        <v>432</v>
      </c>
      <c r="B360" t="s">
        <v>2</v>
      </c>
      <c r="D360" t="s">
        <v>12</v>
      </c>
      <c r="E360" t="s">
        <v>82</v>
      </c>
      <c r="F360">
        <v>1500</v>
      </c>
      <c r="G360" t="s">
        <v>108</v>
      </c>
      <c r="H360" s="2">
        <v>45390</v>
      </c>
      <c r="I360">
        <v>20</v>
      </c>
      <c r="J360" t="s">
        <v>107</v>
      </c>
    </row>
    <row r="361" spans="1:10">
      <c r="A361" t="s">
        <v>433</v>
      </c>
      <c r="B361" t="s">
        <v>2</v>
      </c>
      <c r="D361" t="s">
        <v>12</v>
      </c>
      <c r="E361" t="s">
        <v>82</v>
      </c>
      <c r="F361">
        <v>1500</v>
      </c>
      <c r="G361" t="s">
        <v>108</v>
      </c>
      <c r="H361" s="2">
        <v>45397</v>
      </c>
      <c r="I361">
        <v>20</v>
      </c>
      <c r="J361" t="s">
        <v>107</v>
      </c>
    </row>
    <row r="362" spans="1:10">
      <c r="A362" t="s">
        <v>434</v>
      </c>
      <c r="B362" t="s">
        <v>2</v>
      </c>
      <c r="D362" t="s">
        <v>12</v>
      </c>
      <c r="E362" t="s">
        <v>82</v>
      </c>
      <c r="F362">
        <v>1500</v>
      </c>
      <c r="G362" t="s">
        <v>108</v>
      </c>
      <c r="H362" s="2">
        <v>45404</v>
      </c>
      <c r="I362">
        <v>20</v>
      </c>
      <c r="J362" t="s">
        <v>107</v>
      </c>
    </row>
    <row r="363" spans="1:10">
      <c r="A363" t="s">
        <v>435</v>
      </c>
      <c r="B363" t="s">
        <v>2</v>
      </c>
      <c r="D363" t="s">
        <v>12</v>
      </c>
      <c r="E363" t="s">
        <v>82</v>
      </c>
      <c r="F363">
        <v>1500</v>
      </c>
      <c r="G363" t="s">
        <v>108</v>
      </c>
      <c r="H363" s="2">
        <v>45411</v>
      </c>
      <c r="I363">
        <v>10</v>
      </c>
      <c r="J363" t="s">
        <v>107</v>
      </c>
    </row>
    <row r="364" spans="1:10">
      <c r="A364" t="s">
        <v>436</v>
      </c>
      <c r="B364" t="s">
        <v>2</v>
      </c>
      <c r="D364" t="s">
        <v>12</v>
      </c>
      <c r="E364" t="s">
        <v>82</v>
      </c>
      <c r="F364">
        <v>1500</v>
      </c>
      <c r="G364" t="s">
        <v>108</v>
      </c>
      <c r="H364" s="2">
        <v>45418</v>
      </c>
      <c r="I364">
        <v>10</v>
      </c>
      <c r="J364" t="s">
        <v>107</v>
      </c>
    </row>
    <row r="365" spans="1:10">
      <c r="A365" t="s">
        <v>437</v>
      </c>
      <c r="B365" t="s">
        <v>2</v>
      </c>
      <c r="D365" t="s">
        <v>12</v>
      </c>
      <c r="E365" t="s">
        <v>82</v>
      </c>
      <c r="F365">
        <v>1500</v>
      </c>
      <c r="G365" t="s">
        <v>108</v>
      </c>
      <c r="H365" s="2">
        <v>45425</v>
      </c>
      <c r="I365">
        <v>10</v>
      </c>
      <c r="J365" t="s">
        <v>107</v>
      </c>
    </row>
    <row r="366" spans="1:10">
      <c r="A366" t="s">
        <v>438</v>
      </c>
      <c r="B366" t="s">
        <v>2</v>
      </c>
      <c r="D366" t="s">
        <v>12</v>
      </c>
      <c r="E366" t="s">
        <v>82</v>
      </c>
      <c r="F366">
        <v>1500</v>
      </c>
      <c r="G366" t="s">
        <v>108</v>
      </c>
      <c r="H366" s="2">
        <v>45432</v>
      </c>
      <c r="I366">
        <v>10</v>
      </c>
      <c r="J366" t="s">
        <v>107</v>
      </c>
    </row>
    <row r="367" spans="1:10">
      <c r="A367" t="s">
        <v>439</v>
      </c>
      <c r="B367" t="s">
        <v>2</v>
      </c>
      <c r="D367" t="s">
        <v>12</v>
      </c>
      <c r="E367" t="s">
        <v>82</v>
      </c>
      <c r="F367">
        <v>1500</v>
      </c>
      <c r="G367" t="s">
        <v>108</v>
      </c>
      <c r="H367" s="2">
        <v>45439</v>
      </c>
      <c r="I367">
        <v>10</v>
      </c>
      <c r="J367" t="s">
        <v>107</v>
      </c>
    </row>
    <row r="368" spans="1:10">
      <c r="A368" t="s">
        <v>440</v>
      </c>
      <c r="B368" t="s">
        <v>2</v>
      </c>
      <c r="D368" t="s">
        <v>12</v>
      </c>
      <c r="E368" t="s">
        <v>82</v>
      </c>
      <c r="F368">
        <v>1500</v>
      </c>
      <c r="G368" t="s">
        <v>108</v>
      </c>
      <c r="H368" s="2">
        <v>45446</v>
      </c>
      <c r="I368">
        <v>10</v>
      </c>
      <c r="J368" t="s">
        <v>107</v>
      </c>
    </row>
    <row r="369" spans="1:10">
      <c r="A369" t="s">
        <v>441</v>
      </c>
      <c r="B369" t="s">
        <v>2</v>
      </c>
      <c r="D369" t="s">
        <v>12</v>
      </c>
      <c r="E369" t="s">
        <v>82</v>
      </c>
      <c r="F369">
        <v>1500</v>
      </c>
      <c r="G369" t="s">
        <v>108</v>
      </c>
      <c r="H369" s="2">
        <v>45453</v>
      </c>
      <c r="I369">
        <v>10</v>
      </c>
      <c r="J369" t="s">
        <v>107</v>
      </c>
    </row>
    <row r="370" spans="1:10">
      <c r="A370" t="s">
        <v>442</v>
      </c>
      <c r="B370" t="s">
        <v>2</v>
      </c>
      <c r="D370" t="s">
        <v>12</v>
      </c>
      <c r="E370" t="s">
        <v>96</v>
      </c>
      <c r="F370">
        <v>1500</v>
      </c>
      <c r="G370" t="s">
        <v>108</v>
      </c>
      <c r="H370" s="2">
        <v>45292</v>
      </c>
      <c r="I370">
        <v>40</v>
      </c>
      <c r="J370" t="s">
        <v>107</v>
      </c>
    </row>
    <row r="371" spans="1:10">
      <c r="A371" t="s">
        <v>443</v>
      </c>
      <c r="B371" t="s">
        <v>2</v>
      </c>
      <c r="D371" t="s">
        <v>12</v>
      </c>
      <c r="E371" t="s">
        <v>96</v>
      </c>
      <c r="F371">
        <v>1500</v>
      </c>
      <c r="G371" t="s">
        <v>108</v>
      </c>
      <c r="H371" s="2">
        <v>45299</v>
      </c>
      <c r="I371">
        <v>40</v>
      </c>
      <c r="J371" t="s">
        <v>107</v>
      </c>
    </row>
    <row r="372" spans="1:10">
      <c r="A372" t="s">
        <v>444</v>
      </c>
      <c r="B372" t="s">
        <v>2</v>
      </c>
      <c r="D372" t="s">
        <v>12</v>
      </c>
      <c r="E372" t="s">
        <v>96</v>
      </c>
      <c r="F372">
        <v>1500</v>
      </c>
      <c r="G372" t="s">
        <v>108</v>
      </c>
      <c r="H372" s="2">
        <v>45306</v>
      </c>
      <c r="I372">
        <v>30</v>
      </c>
      <c r="J372" t="s">
        <v>107</v>
      </c>
    </row>
    <row r="373" spans="1:10">
      <c r="A373" t="s">
        <v>445</v>
      </c>
      <c r="B373" t="s">
        <v>2</v>
      </c>
      <c r="D373" t="s">
        <v>12</v>
      </c>
      <c r="E373" t="s">
        <v>96</v>
      </c>
      <c r="F373">
        <v>1500</v>
      </c>
      <c r="G373" t="s">
        <v>108</v>
      </c>
      <c r="H373" s="2">
        <v>45313</v>
      </c>
      <c r="I373">
        <v>30</v>
      </c>
      <c r="J373" t="s">
        <v>107</v>
      </c>
    </row>
    <row r="374" spans="1:10">
      <c r="A374" t="s">
        <v>446</v>
      </c>
      <c r="B374" t="s">
        <v>2</v>
      </c>
      <c r="D374" t="s">
        <v>12</v>
      </c>
      <c r="E374" t="s">
        <v>96</v>
      </c>
      <c r="F374">
        <v>1500</v>
      </c>
      <c r="G374" t="s">
        <v>108</v>
      </c>
      <c r="H374" s="2">
        <v>45320</v>
      </c>
      <c r="I374">
        <v>15</v>
      </c>
      <c r="J374" t="s">
        <v>107</v>
      </c>
    </row>
    <row r="375" spans="1:10">
      <c r="A375" t="s">
        <v>447</v>
      </c>
      <c r="B375" t="s">
        <v>2</v>
      </c>
      <c r="D375" t="s">
        <v>12</v>
      </c>
      <c r="E375" t="s">
        <v>96</v>
      </c>
      <c r="F375">
        <v>1500</v>
      </c>
      <c r="G375" t="s">
        <v>108</v>
      </c>
      <c r="H375" s="2">
        <v>45327</v>
      </c>
      <c r="I375">
        <v>15</v>
      </c>
      <c r="J375" t="s">
        <v>107</v>
      </c>
    </row>
    <row r="376" spans="1:10">
      <c r="A376" t="s">
        <v>448</v>
      </c>
      <c r="B376" t="s">
        <v>2</v>
      </c>
      <c r="D376" t="s">
        <v>12</v>
      </c>
      <c r="E376" t="s">
        <v>96</v>
      </c>
      <c r="F376">
        <v>1500</v>
      </c>
      <c r="G376" t="s">
        <v>108</v>
      </c>
      <c r="H376" s="2">
        <v>45334</v>
      </c>
      <c r="I376">
        <v>15</v>
      </c>
      <c r="J376" t="s">
        <v>107</v>
      </c>
    </row>
    <row r="377" spans="1:10">
      <c r="A377" t="s">
        <v>449</v>
      </c>
      <c r="B377" t="s">
        <v>2</v>
      </c>
      <c r="D377" t="s">
        <v>12</v>
      </c>
      <c r="E377" t="s">
        <v>96</v>
      </c>
      <c r="F377">
        <v>1500</v>
      </c>
      <c r="G377" t="s">
        <v>108</v>
      </c>
      <c r="H377" s="2">
        <v>45341</v>
      </c>
      <c r="I377">
        <v>15</v>
      </c>
      <c r="J377" t="s">
        <v>107</v>
      </c>
    </row>
    <row r="378" spans="1:10">
      <c r="A378" t="s">
        <v>450</v>
      </c>
      <c r="B378" t="s">
        <v>2</v>
      </c>
      <c r="D378" t="s">
        <v>12</v>
      </c>
      <c r="E378" t="s">
        <v>96</v>
      </c>
      <c r="F378">
        <v>1500</v>
      </c>
      <c r="G378" t="s">
        <v>108</v>
      </c>
      <c r="H378" s="2">
        <v>45348</v>
      </c>
      <c r="I378">
        <v>15</v>
      </c>
      <c r="J378" t="s">
        <v>107</v>
      </c>
    </row>
    <row r="379" spans="1:10">
      <c r="A379" t="s">
        <v>451</v>
      </c>
      <c r="B379" t="s">
        <v>2</v>
      </c>
      <c r="D379" t="s">
        <v>12</v>
      </c>
      <c r="E379" t="s">
        <v>96</v>
      </c>
      <c r="F379">
        <v>1500</v>
      </c>
      <c r="G379" t="s">
        <v>108</v>
      </c>
      <c r="H379" s="2">
        <v>45355</v>
      </c>
      <c r="I379">
        <v>15</v>
      </c>
      <c r="J379" t="s">
        <v>107</v>
      </c>
    </row>
    <row r="380" spans="1:10">
      <c r="A380" t="s">
        <v>452</v>
      </c>
      <c r="B380" t="s">
        <v>2</v>
      </c>
      <c r="D380" t="s">
        <v>12</v>
      </c>
      <c r="E380" t="s">
        <v>96</v>
      </c>
      <c r="F380">
        <v>1500</v>
      </c>
      <c r="G380" t="s">
        <v>108</v>
      </c>
      <c r="H380" s="2">
        <v>45362</v>
      </c>
      <c r="I380">
        <v>15</v>
      </c>
      <c r="J380" t="s">
        <v>107</v>
      </c>
    </row>
    <row r="381" spans="1:10">
      <c r="A381" t="s">
        <v>453</v>
      </c>
      <c r="B381" t="s">
        <v>2</v>
      </c>
      <c r="D381" t="s">
        <v>12</v>
      </c>
      <c r="E381" t="s">
        <v>96</v>
      </c>
      <c r="F381">
        <v>1500</v>
      </c>
      <c r="G381" t="s">
        <v>108</v>
      </c>
      <c r="H381" s="2">
        <v>45369</v>
      </c>
      <c r="I381">
        <v>15</v>
      </c>
      <c r="J381" t="s">
        <v>107</v>
      </c>
    </row>
    <row r="382" spans="1:10">
      <c r="A382" t="s">
        <v>454</v>
      </c>
      <c r="B382" t="s">
        <v>2</v>
      </c>
      <c r="D382" t="s">
        <v>12</v>
      </c>
      <c r="E382" t="s">
        <v>96</v>
      </c>
      <c r="F382">
        <v>1500</v>
      </c>
      <c r="G382" t="s">
        <v>108</v>
      </c>
      <c r="H382" s="2">
        <v>45376</v>
      </c>
      <c r="I382">
        <v>15</v>
      </c>
      <c r="J382" t="s">
        <v>107</v>
      </c>
    </row>
    <row r="383" spans="1:10">
      <c r="A383" t="s">
        <v>455</v>
      </c>
      <c r="B383" t="s">
        <v>2</v>
      </c>
      <c r="D383" t="s">
        <v>12</v>
      </c>
      <c r="E383" t="s">
        <v>96</v>
      </c>
      <c r="F383">
        <v>1500</v>
      </c>
      <c r="G383" t="s">
        <v>108</v>
      </c>
      <c r="H383" s="2">
        <v>45383</v>
      </c>
      <c r="I383">
        <v>15</v>
      </c>
      <c r="J383" t="s">
        <v>107</v>
      </c>
    </row>
    <row r="384" spans="1:10">
      <c r="A384" t="s">
        <v>456</v>
      </c>
      <c r="B384" t="s">
        <v>2</v>
      </c>
      <c r="D384" t="s">
        <v>12</v>
      </c>
      <c r="E384" t="s">
        <v>96</v>
      </c>
      <c r="F384">
        <v>1500</v>
      </c>
      <c r="G384" t="s">
        <v>108</v>
      </c>
      <c r="H384" s="2">
        <v>45390</v>
      </c>
      <c r="I384">
        <v>15</v>
      </c>
      <c r="J384" t="s">
        <v>107</v>
      </c>
    </row>
    <row r="385" spans="1:10">
      <c r="A385" t="s">
        <v>457</v>
      </c>
      <c r="B385" t="s">
        <v>2</v>
      </c>
      <c r="D385" t="s">
        <v>12</v>
      </c>
      <c r="E385" t="s">
        <v>96</v>
      </c>
      <c r="F385">
        <v>1500</v>
      </c>
      <c r="G385" t="s">
        <v>108</v>
      </c>
      <c r="H385" s="2">
        <v>45397</v>
      </c>
      <c r="I385">
        <v>15</v>
      </c>
      <c r="J385" t="s">
        <v>107</v>
      </c>
    </row>
    <row r="386" spans="1:10">
      <c r="A386" t="s">
        <v>458</v>
      </c>
      <c r="B386" t="s">
        <v>2</v>
      </c>
      <c r="D386" t="s">
        <v>12</v>
      </c>
      <c r="E386" t="s">
        <v>96</v>
      </c>
      <c r="F386">
        <v>1500</v>
      </c>
      <c r="G386" t="s">
        <v>108</v>
      </c>
      <c r="H386" s="2">
        <v>45404</v>
      </c>
      <c r="I386">
        <v>15</v>
      </c>
      <c r="J386" t="s">
        <v>107</v>
      </c>
    </row>
    <row r="387" spans="1:10">
      <c r="A387" t="s">
        <v>459</v>
      </c>
      <c r="B387" t="s">
        <v>2</v>
      </c>
      <c r="D387" t="s">
        <v>12</v>
      </c>
      <c r="E387" t="s">
        <v>96</v>
      </c>
      <c r="F387">
        <v>1500</v>
      </c>
      <c r="G387" t="s">
        <v>108</v>
      </c>
      <c r="H387" s="2">
        <v>45411</v>
      </c>
      <c r="I387">
        <v>15</v>
      </c>
      <c r="J387" t="s">
        <v>107</v>
      </c>
    </row>
    <row r="388" spans="1:10">
      <c r="A388" t="s">
        <v>460</v>
      </c>
      <c r="B388" t="s">
        <v>2</v>
      </c>
      <c r="D388" t="s">
        <v>12</v>
      </c>
      <c r="E388" t="s">
        <v>96</v>
      </c>
      <c r="F388">
        <v>1500</v>
      </c>
      <c r="G388" t="s">
        <v>108</v>
      </c>
      <c r="H388" s="2">
        <v>45418</v>
      </c>
      <c r="I388">
        <v>15</v>
      </c>
      <c r="J388" t="s">
        <v>107</v>
      </c>
    </row>
    <row r="389" spans="1:10">
      <c r="A389" t="s">
        <v>461</v>
      </c>
      <c r="B389" t="s">
        <v>2</v>
      </c>
      <c r="D389" t="s">
        <v>12</v>
      </c>
      <c r="E389" t="s">
        <v>96</v>
      </c>
      <c r="F389">
        <v>1500</v>
      </c>
      <c r="G389" t="s">
        <v>108</v>
      </c>
      <c r="H389" s="2">
        <v>45425</v>
      </c>
      <c r="I389">
        <v>15</v>
      </c>
      <c r="J389" t="s">
        <v>107</v>
      </c>
    </row>
    <row r="390" spans="1:10">
      <c r="A390" t="s">
        <v>462</v>
      </c>
      <c r="B390" t="s">
        <v>2</v>
      </c>
      <c r="D390" t="s">
        <v>12</v>
      </c>
      <c r="E390" t="s">
        <v>96</v>
      </c>
      <c r="F390">
        <v>1500</v>
      </c>
      <c r="G390" t="s">
        <v>108</v>
      </c>
      <c r="H390" s="2">
        <v>45432</v>
      </c>
      <c r="I390">
        <v>15</v>
      </c>
      <c r="J390" t="s">
        <v>107</v>
      </c>
    </row>
    <row r="391" spans="1:10">
      <c r="A391" t="s">
        <v>463</v>
      </c>
      <c r="B391" t="s">
        <v>2</v>
      </c>
      <c r="D391" t="s">
        <v>12</v>
      </c>
      <c r="E391" t="s">
        <v>96</v>
      </c>
      <c r="F391">
        <v>1500</v>
      </c>
      <c r="G391" t="s">
        <v>108</v>
      </c>
      <c r="H391" s="2">
        <v>45439</v>
      </c>
      <c r="I391">
        <v>15</v>
      </c>
      <c r="J391" t="s">
        <v>107</v>
      </c>
    </row>
    <row r="392" spans="1:10">
      <c r="A392" t="s">
        <v>464</v>
      </c>
      <c r="B392" t="s">
        <v>2</v>
      </c>
      <c r="D392" t="s">
        <v>12</v>
      </c>
      <c r="E392" t="s">
        <v>96</v>
      </c>
      <c r="F392">
        <v>1500</v>
      </c>
      <c r="G392" t="s">
        <v>108</v>
      </c>
      <c r="H392" s="2">
        <v>45446</v>
      </c>
      <c r="I392">
        <v>15</v>
      </c>
      <c r="J392" t="s">
        <v>107</v>
      </c>
    </row>
    <row r="393" spans="1:10">
      <c r="A393" t="s">
        <v>465</v>
      </c>
      <c r="B393" t="s">
        <v>2</v>
      </c>
      <c r="D393" t="s">
        <v>12</v>
      </c>
      <c r="E393" t="s">
        <v>96</v>
      </c>
      <c r="F393">
        <v>1500</v>
      </c>
      <c r="G393" t="s">
        <v>108</v>
      </c>
      <c r="H393" s="2">
        <v>45453</v>
      </c>
      <c r="I393">
        <v>15</v>
      </c>
      <c r="J393" t="s">
        <v>107</v>
      </c>
    </row>
    <row r="394" spans="1:10">
      <c r="A394" t="s">
        <v>466</v>
      </c>
      <c r="B394" t="s">
        <v>2</v>
      </c>
      <c r="D394" t="s">
        <v>14</v>
      </c>
      <c r="E394" t="s">
        <v>10</v>
      </c>
      <c r="F394">
        <v>1500</v>
      </c>
      <c r="G394" t="s">
        <v>108</v>
      </c>
      <c r="H394" s="2">
        <v>45460</v>
      </c>
      <c r="I394">
        <v>80</v>
      </c>
      <c r="J394" t="s">
        <v>109</v>
      </c>
    </row>
    <row r="395" spans="1:10">
      <c r="A395" t="s">
        <v>467</v>
      </c>
      <c r="B395" t="s">
        <v>2</v>
      </c>
      <c r="D395" t="s">
        <v>14</v>
      </c>
      <c r="E395" t="s">
        <v>10</v>
      </c>
      <c r="F395">
        <v>1500</v>
      </c>
      <c r="G395" t="s">
        <v>108</v>
      </c>
      <c r="H395" s="2">
        <v>45467</v>
      </c>
      <c r="I395">
        <v>10</v>
      </c>
      <c r="J395" t="s">
        <v>109</v>
      </c>
    </row>
    <row r="396" spans="1:10">
      <c r="A396" t="s">
        <v>468</v>
      </c>
      <c r="B396" t="s">
        <v>2</v>
      </c>
      <c r="D396" t="s">
        <v>14</v>
      </c>
      <c r="E396" t="s">
        <v>10</v>
      </c>
      <c r="F396">
        <v>1500</v>
      </c>
      <c r="G396" t="s">
        <v>108</v>
      </c>
      <c r="H396" s="2">
        <v>45474</v>
      </c>
      <c r="I396">
        <v>10</v>
      </c>
      <c r="J396" t="s">
        <v>109</v>
      </c>
    </row>
    <row r="397" spans="1:10">
      <c r="A397" t="s">
        <v>469</v>
      </c>
      <c r="B397" t="s">
        <v>2</v>
      </c>
      <c r="D397" t="s">
        <v>14</v>
      </c>
      <c r="E397" t="s">
        <v>10</v>
      </c>
      <c r="F397">
        <v>1500</v>
      </c>
      <c r="G397" t="s">
        <v>108</v>
      </c>
      <c r="H397" s="2">
        <v>45481</v>
      </c>
      <c r="I397">
        <v>10</v>
      </c>
      <c r="J397" t="s">
        <v>109</v>
      </c>
    </row>
    <row r="398" spans="1:10">
      <c r="A398" t="s">
        <v>470</v>
      </c>
      <c r="B398" t="s">
        <v>2</v>
      </c>
      <c r="D398" t="s">
        <v>14</v>
      </c>
      <c r="E398" t="s">
        <v>10</v>
      </c>
      <c r="F398">
        <v>1500</v>
      </c>
      <c r="G398" t="s">
        <v>108</v>
      </c>
      <c r="H398" s="2">
        <v>45488</v>
      </c>
      <c r="I398">
        <v>10</v>
      </c>
      <c r="J398" t="s">
        <v>109</v>
      </c>
    </row>
    <row r="399" spans="1:10">
      <c r="A399" t="s">
        <v>471</v>
      </c>
      <c r="B399" t="s">
        <v>2</v>
      </c>
      <c r="D399" t="s">
        <v>14</v>
      </c>
      <c r="E399" t="s">
        <v>10</v>
      </c>
      <c r="F399">
        <v>1500</v>
      </c>
      <c r="G399" t="s">
        <v>108</v>
      </c>
      <c r="H399" s="2">
        <v>45495</v>
      </c>
      <c r="I399">
        <v>10</v>
      </c>
      <c r="J399" t="s">
        <v>109</v>
      </c>
    </row>
    <row r="400" spans="1:10">
      <c r="A400" t="s">
        <v>472</v>
      </c>
      <c r="B400" t="s">
        <v>2</v>
      </c>
      <c r="D400" t="s">
        <v>14</v>
      </c>
      <c r="E400" t="s">
        <v>10</v>
      </c>
      <c r="F400">
        <v>1500</v>
      </c>
      <c r="G400" t="s">
        <v>108</v>
      </c>
      <c r="H400" s="2">
        <v>45502</v>
      </c>
      <c r="I400">
        <v>10</v>
      </c>
      <c r="J400" t="s">
        <v>109</v>
      </c>
    </row>
    <row r="401" spans="1:10">
      <c r="A401" t="s">
        <v>473</v>
      </c>
      <c r="B401" t="s">
        <v>2</v>
      </c>
      <c r="D401" t="s">
        <v>14</v>
      </c>
      <c r="E401" t="s">
        <v>10</v>
      </c>
      <c r="F401">
        <v>1500</v>
      </c>
      <c r="G401" t="s">
        <v>108</v>
      </c>
      <c r="H401" s="2">
        <v>45509</v>
      </c>
      <c r="I401">
        <v>10</v>
      </c>
      <c r="J401" t="s">
        <v>109</v>
      </c>
    </row>
    <row r="402" spans="1:10">
      <c r="A402" t="s">
        <v>474</v>
      </c>
      <c r="B402" t="s">
        <v>2</v>
      </c>
      <c r="D402" t="s">
        <v>14</v>
      </c>
      <c r="E402" t="s">
        <v>10</v>
      </c>
      <c r="F402">
        <v>1500</v>
      </c>
      <c r="G402" t="s">
        <v>108</v>
      </c>
      <c r="H402" s="2">
        <v>45516</v>
      </c>
      <c r="I402">
        <v>10</v>
      </c>
      <c r="J402" t="s">
        <v>109</v>
      </c>
    </row>
    <row r="403" spans="1:10">
      <c r="A403" t="s">
        <v>475</v>
      </c>
      <c r="B403" t="s">
        <v>2</v>
      </c>
      <c r="D403" t="s">
        <v>14</v>
      </c>
      <c r="E403" t="s">
        <v>10</v>
      </c>
      <c r="F403">
        <v>1500</v>
      </c>
      <c r="G403" t="s">
        <v>108</v>
      </c>
      <c r="H403" s="2">
        <v>45523</v>
      </c>
      <c r="I403">
        <v>10</v>
      </c>
      <c r="J403" t="s">
        <v>110</v>
      </c>
    </row>
    <row r="404" spans="1:10">
      <c r="A404" t="s">
        <v>476</v>
      </c>
      <c r="B404" t="s">
        <v>2</v>
      </c>
      <c r="D404" t="s">
        <v>14</v>
      </c>
      <c r="E404" t="s">
        <v>10</v>
      </c>
      <c r="F404">
        <v>1500</v>
      </c>
      <c r="G404" t="s">
        <v>108</v>
      </c>
      <c r="H404" s="2">
        <v>45530</v>
      </c>
      <c r="I404">
        <v>10</v>
      </c>
      <c r="J404" t="s">
        <v>110</v>
      </c>
    </row>
    <row r="405" spans="1:10">
      <c r="A405" t="s">
        <v>477</v>
      </c>
      <c r="B405" t="s">
        <v>2</v>
      </c>
      <c r="D405" t="s">
        <v>14</v>
      </c>
      <c r="E405" t="s">
        <v>10</v>
      </c>
      <c r="F405">
        <v>1500</v>
      </c>
      <c r="G405" t="s">
        <v>108</v>
      </c>
      <c r="H405" s="2">
        <v>45537</v>
      </c>
      <c r="I405">
        <v>10</v>
      </c>
      <c r="J405" t="s">
        <v>110</v>
      </c>
    </row>
    <row r="406" spans="1:10">
      <c r="A406" t="s">
        <v>478</v>
      </c>
      <c r="B406" t="s">
        <v>2</v>
      </c>
      <c r="D406" t="s">
        <v>14</v>
      </c>
      <c r="E406" t="s">
        <v>10</v>
      </c>
      <c r="F406">
        <v>1500</v>
      </c>
      <c r="G406" t="s">
        <v>108</v>
      </c>
      <c r="H406" s="2">
        <v>45544</v>
      </c>
      <c r="I406">
        <v>10</v>
      </c>
      <c r="J406" t="s">
        <v>110</v>
      </c>
    </row>
    <row r="407" spans="1:10">
      <c r="A407" t="s">
        <v>479</v>
      </c>
      <c r="B407" t="s">
        <v>2</v>
      </c>
      <c r="D407" t="s">
        <v>14</v>
      </c>
      <c r="E407" t="s">
        <v>10</v>
      </c>
      <c r="F407">
        <v>1500</v>
      </c>
      <c r="G407" t="s">
        <v>108</v>
      </c>
      <c r="H407" s="2">
        <v>45551</v>
      </c>
      <c r="I407">
        <v>10</v>
      </c>
      <c r="J407" t="s">
        <v>110</v>
      </c>
    </row>
    <row r="408" spans="1:10">
      <c r="A408" t="s">
        <v>480</v>
      </c>
      <c r="B408" t="s">
        <v>2</v>
      </c>
      <c r="D408" t="s">
        <v>14</v>
      </c>
      <c r="E408" t="s">
        <v>10</v>
      </c>
      <c r="F408">
        <v>1500</v>
      </c>
      <c r="G408" t="s">
        <v>108</v>
      </c>
      <c r="H408" s="2">
        <v>45558</v>
      </c>
      <c r="I408">
        <v>10</v>
      </c>
      <c r="J408" t="s">
        <v>110</v>
      </c>
    </row>
    <row r="409" spans="1:10">
      <c r="A409" t="s">
        <v>481</v>
      </c>
      <c r="B409" t="s">
        <v>2</v>
      </c>
      <c r="D409" t="s">
        <v>14</v>
      </c>
      <c r="E409" t="s">
        <v>10</v>
      </c>
      <c r="F409">
        <v>1500</v>
      </c>
      <c r="G409" t="s">
        <v>108</v>
      </c>
      <c r="H409" s="2">
        <v>45565</v>
      </c>
      <c r="I409">
        <v>10</v>
      </c>
      <c r="J409" t="s">
        <v>110</v>
      </c>
    </row>
    <row r="410" spans="1:10">
      <c r="A410" t="s">
        <v>482</v>
      </c>
      <c r="B410" t="s">
        <v>2</v>
      </c>
      <c r="D410" t="s">
        <v>14</v>
      </c>
      <c r="E410" t="s">
        <v>10</v>
      </c>
      <c r="F410">
        <v>1500</v>
      </c>
      <c r="G410" t="s">
        <v>108</v>
      </c>
      <c r="H410" s="2">
        <v>45572</v>
      </c>
      <c r="I410">
        <v>10</v>
      </c>
      <c r="J410" t="s">
        <v>110</v>
      </c>
    </row>
    <row r="411" spans="1:10">
      <c r="A411" t="s">
        <v>483</v>
      </c>
      <c r="B411" t="s">
        <v>2</v>
      </c>
      <c r="D411" t="s">
        <v>14</v>
      </c>
      <c r="E411" t="s">
        <v>10</v>
      </c>
      <c r="F411">
        <v>1500</v>
      </c>
      <c r="G411" t="s">
        <v>108</v>
      </c>
      <c r="H411" s="2">
        <v>45579</v>
      </c>
      <c r="I411">
        <v>10</v>
      </c>
      <c r="J411" t="s">
        <v>107</v>
      </c>
    </row>
    <row r="412" spans="1:10">
      <c r="A412" t="s">
        <v>484</v>
      </c>
      <c r="B412" t="s">
        <v>2</v>
      </c>
      <c r="D412" t="s">
        <v>14</v>
      </c>
      <c r="E412" t="s">
        <v>10</v>
      </c>
      <c r="F412">
        <v>1500</v>
      </c>
      <c r="G412" t="s">
        <v>108</v>
      </c>
      <c r="H412" s="2">
        <v>45586</v>
      </c>
      <c r="I412">
        <v>10</v>
      </c>
      <c r="J412" t="s">
        <v>107</v>
      </c>
    </row>
    <row r="413" spans="1:10">
      <c r="A413" t="s">
        <v>485</v>
      </c>
      <c r="B413" t="s">
        <v>2</v>
      </c>
      <c r="D413" t="s">
        <v>14</v>
      </c>
      <c r="E413" t="s">
        <v>10</v>
      </c>
      <c r="F413">
        <v>1500</v>
      </c>
      <c r="G413" t="s">
        <v>108</v>
      </c>
      <c r="H413" s="2">
        <v>45593</v>
      </c>
      <c r="I413">
        <v>10</v>
      </c>
      <c r="J413" t="s">
        <v>107</v>
      </c>
    </row>
    <row r="414" spans="1:10">
      <c r="A414" t="s">
        <v>486</v>
      </c>
      <c r="B414" t="s">
        <v>2</v>
      </c>
      <c r="D414" t="s">
        <v>14</v>
      </c>
      <c r="E414" t="s">
        <v>10</v>
      </c>
      <c r="F414">
        <v>1500</v>
      </c>
      <c r="G414" t="s">
        <v>108</v>
      </c>
      <c r="H414" s="2">
        <v>45600</v>
      </c>
      <c r="I414">
        <v>10</v>
      </c>
      <c r="J414" t="s">
        <v>107</v>
      </c>
    </row>
    <row r="415" spans="1:10">
      <c r="A415" t="s">
        <v>487</v>
      </c>
      <c r="B415" t="s">
        <v>2</v>
      </c>
      <c r="D415" t="s">
        <v>14</v>
      </c>
      <c r="E415" t="s">
        <v>10</v>
      </c>
      <c r="F415">
        <v>1500</v>
      </c>
      <c r="G415" t="s">
        <v>108</v>
      </c>
      <c r="H415" s="2">
        <v>45607</v>
      </c>
      <c r="I415">
        <v>10</v>
      </c>
      <c r="J415" t="s">
        <v>107</v>
      </c>
    </row>
    <row r="416" spans="1:10">
      <c r="A416" t="s">
        <v>488</v>
      </c>
      <c r="B416" t="s">
        <v>2</v>
      </c>
      <c r="D416" t="s">
        <v>14</v>
      </c>
      <c r="E416" t="s">
        <v>10</v>
      </c>
      <c r="F416">
        <v>1500</v>
      </c>
      <c r="G416" t="s">
        <v>108</v>
      </c>
      <c r="H416" s="2">
        <v>45614</v>
      </c>
      <c r="I416">
        <v>10</v>
      </c>
      <c r="J416" t="s">
        <v>107</v>
      </c>
    </row>
    <row r="417" spans="1:10">
      <c r="A417" t="s">
        <v>489</v>
      </c>
      <c r="B417" t="s">
        <v>2</v>
      </c>
      <c r="D417" t="s">
        <v>14</v>
      </c>
      <c r="E417" t="s">
        <v>10</v>
      </c>
      <c r="F417">
        <v>1500</v>
      </c>
      <c r="G417" t="s">
        <v>108</v>
      </c>
      <c r="H417" s="2">
        <v>45621</v>
      </c>
      <c r="I417">
        <v>10</v>
      </c>
      <c r="J417" t="s">
        <v>107</v>
      </c>
    </row>
    <row r="418" spans="1:10">
      <c r="A418" t="s">
        <v>490</v>
      </c>
      <c r="B418" t="s">
        <v>2</v>
      </c>
      <c r="D418" t="s">
        <v>14</v>
      </c>
      <c r="E418" t="s">
        <v>14</v>
      </c>
      <c r="F418">
        <v>1500</v>
      </c>
      <c r="G418" t="s">
        <v>108</v>
      </c>
      <c r="H418" s="2">
        <v>45320</v>
      </c>
      <c r="I418">
        <v>20</v>
      </c>
      <c r="J418" t="s">
        <v>109</v>
      </c>
    </row>
    <row r="419" spans="1:10">
      <c r="A419" t="s">
        <v>491</v>
      </c>
      <c r="B419" t="s">
        <v>2</v>
      </c>
      <c r="D419" t="s">
        <v>14</v>
      </c>
      <c r="E419" t="s">
        <v>14</v>
      </c>
      <c r="F419">
        <v>1500</v>
      </c>
      <c r="G419" t="s">
        <v>108</v>
      </c>
      <c r="H419" s="2">
        <v>45327</v>
      </c>
      <c r="I419">
        <v>20</v>
      </c>
      <c r="J419" t="s">
        <v>109</v>
      </c>
    </row>
    <row r="420" spans="1:10">
      <c r="A420" t="s">
        <v>492</v>
      </c>
      <c r="B420" t="s">
        <v>2</v>
      </c>
      <c r="D420" t="s">
        <v>14</v>
      </c>
      <c r="E420" t="s">
        <v>14</v>
      </c>
      <c r="F420">
        <v>1500</v>
      </c>
      <c r="G420" t="s">
        <v>108</v>
      </c>
      <c r="H420" s="2">
        <v>45334</v>
      </c>
      <c r="I420">
        <v>20</v>
      </c>
      <c r="J420" t="s">
        <v>109</v>
      </c>
    </row>
    <row r="421" spans="1:10">
      <c r="A421" t="s">
        <v>493</v>
      </c>
      <c r="B421" t="s">
        <v>2</v>
      </c>
      <c r="D421" t="s">
        <v>14</v>
      </c>
      <c r="E421" t="s">
        <v>14</v>
      </c>
      <c r="F421">
        <v>1500</v>
      </c>
      <c r="G421" t="s">
        <v>108</v>
      </c>
      <c r="H421" s="2">
        <v>45341</v>
      </c>
      <c r="I421">
        <v>20</v>
      </c>
      <c r="J421" t="s">
        <v>109</v>
      </c>
    </row>
    <row r="422" spans="1:10">
      <c r="A422" t="s">
        <v>494</v>
      </c>
      <c r="B422" t="s">
        <v>2</v>
      </c>
      <c r="D422" t="s">
        <v>14</v>
      </c>
      <c r="E422" t="s">
        <v>14</v>
      </c>
      <c r="F422">
        <v>1500</v>
      </c>
      <c r="G422" t="s">
        <v>108</v>
      </c>
      <c r="H422" s="2">
        <v>45348</v>
      </c>
      <c r="I422">
        <v>20</v>
      </c>
      <c r="J422" t="s">
        <v>109</v>
      </c>
    </row>
    <row r="423" spans="1:10">
      <c r="A423" t="s">
        <v>495</v>
      </c>
      <c r="B423" t="s">
        <v>2</v>
      </c>
      <c r="D423" t="s">
        <v>14</v>
      </c>
      <c r="E423" t="s">
        <v>14</v>
      </c>
      <c r="F423">
        <v>1500</v>
      </c>
      <c r="G423" t="s">
        <v>108</v>
      </c>
      <c r="H423" s="2">
        <v>45355</v>
      </c>
      <c r="I423">
        <v>20</v>
      </c>
      <c r="J423" t="s">
        <v>109</v>
      </c>
    </row>
    <row r="424" spans="1:10">
      <c r="A424" t="s">
        <v>496</v>
      </c>
      <c r="B424" t="s">
        <v>2</v>
      </c>
      <c r="D424" t="s">
        <v>14</v>
      </c>
      <c r="E424" t="s">
        <v>14</v>
      </c>
      <c r="F424">
        <v>1500</v>
      </c>
      <c r="G424" t="s">
        <v>108</v>
      </c>
      <c r="H424" s="2">
        <v>45362</v>
      </c>
      <c r="I424">
        <v>20</v>
      </c>
      <c r="J424" t="s">
        <v>109</v>
      </c>
    </row>
    <row r="425" spans="1:10">
      <c r="A425" t="s">
        <v>497</v>
      </c>
      <c r="B425" t="s">
        <v>2</v>
      </c>
      <c r="D425" t="s">
        <v>14</v>
      </c>
      <c r="E425" t="s">
        <v>14</v>
      </c>
      <c r="F425">
        <v>1500</v>
      </c>
      <c r="G425" t="s">
        <v>108</v>
      </c>
      <c r="H425" s="2">
        <v>45369</v>
      </c>
      <c r="I425">
        <v>80</v>
      </c>
      <c r="J425" t="s">
        <v>109</v>
      </c>
    </row>
    <row r="426" spans="1:10">
      <c r="A426" t="s">
        <v>498</v>
      </c>
      <c r="B426" t="s">
        <v>2</v>
      </c>
      <c r="D426" t="s">
        <v>14</v>
      </c>
      <c r="E426" t="s">
        <v>14</v>
      </c>
      <c r="F426">
        <v>1500</v>
      </c>
      <c r="G426" t="s">
        <v>108</v>
      </c>
      <c r="H426" s="2">
        <v>45376</v>
      </c>
      <c r="I426">
        <v>80</v>
      </c>
      <c r="J426" t="s">
        <v>109</v>
      </c>
    </row>
    <row r="427" spans="1:10">
      <c r="A427" t="s">
        <v>499</v>
      </c>
      <c r="B427" t="s">
        <v>2</v>
      </c>
      <c r="D427" t="s">
        <v>14</v>
      </c>
      <c r="E427" t="s">
        <v>14</v>
      </c>
      <c r="F427">
        <v>1500</v>
      </c>
      <c r="G427" t="s">
        <v>108</v>
      </c>
      <c r="H427" s="2">
        <v>45383</v>
      </c>
      <c r="I427">
        <v>80</v>
      </c>
      <c r="J427" t="s">
        <v>109</v>
      </c>
    </row>
    <row r="428" spans="1:10">
      <c r="A428" t="s">
        <v>500</v>
      </c>
      <c r="B428" t="s">
        <v>2</v>
      </c>
      <c r="D428" t="s">
        <v>14</v>
      </c>
      <c r="E428" t="s">
        <v>14</v>
      </c>
      <c r="F428">
        <v>1500</v>
      </c>
      <c r="G428" t="s">
        <v>108</v>
      </c>
      <c r="H428" s="2">
        <v>45390</v>
      </c>
      <c r="I428">
        <v>20</v>
      </c>
      <c r="J428" t="s">
        <v>109</v>
      </c>
    </row>
    <row r="429" spans="1:10">
      <c r="A429" t="s">
        <v>501</v>
      </c>
      <c r="B429" t="s">
        <v>2</v>
      </c>
      <c r="D429" t="s">
        <v>14</v>
      </c>
      <c r="E429" t="s">
        <v>14</v>
      </c>
      <c r="F429">
        <v>1500</v>
      </c>
      <c r="G429" t="s">
        <v>108</v>
      </c>
      <c r="H429" s="2">
        <v>45397</v>
      </c>
      <c r="I429">
        <v>20</v>
      </c>
      <c r="J429" t="s">
        <v>109</v>
      </c>
    </row>
    <row r="430" spans="1:10">
      <c r="A430" t="s">
        <v>502</v>
      </c>
      <c r="B430" t="s">
        <v>2</v>
      </c>
      <c r="D430" t="s">
        <v>14</v>
      </c>
      <c r="E430" t="s">
        <v>14</v>
      </c>
      <c r="F430">
        <v>1500</v>
      </c>
      <c r="G430" t="s">
        <v>108</v>
      </c>
      <c r="H430" s="2">
        <v>45404</v>
      </c>
      <c r="I430">
        <v>20</v>
      </c>
      <c r="J430" t="s">
        <v>109</v>
      </c>
    </row>
    <row r="431" spans="1:10">
      <c r="A431" t="s">
        <v>503</v>
      </c>
      <c r="B431" t="s">
        <v>2</v>
      </c>
      <c r="D431" t="s">
        <v>14</v>
      </c>
      <c r="E431" t="s">
        <v>14</v>
      </c>
      <c r="F431">
        <v>1500</v>
      </c>
      <c r="G431" t="s">
        <v>108</v>
      </c>
      <c r="H431" s="2">
        <v>45411</v>
      </c>
      <c r="I431">
        <v>20</v>
      </c>
      <c r="J431" t="s">
        <v>109</v>
      </c>
    </row>
    <row r="432" spans="1:10">
      <c r="A432" t="s">
        <v>504</v>
      </c>
      <c r="B432" t="s">
        <v>2</v>
      </c>
      <c r="D432" t="s">
        <v>14</v>
      </c>
      <c r="E432" t="s">
        <v>14</v>
      </c>
      <c r="F432">
        <v>1500</v>
      </c>
      <c r="G432" t="s">
        <v>108</v>
      </c>
      <c r="H432" s="2">
        <v>45418</v>
      </c>
      <c r="I432">
        <v>20</v>
      </c>
      <c r="J432" t="s">
        <v>109</v>
      </c>
    </row>
    <row r="433" spans="1:10">
      <c r="A433" t="s">
        <v>505</v>
      </c>
      <c r="B433" t="s">
        <v>2</v>
      </c>
      <c r="D433" t="s">
        <v>14</v>
      </c>
      <c r="E433" t="s">
        <v>14</v>
      </c>
      <c r="F433">
        <v>1500</v>
      </c>
      <c r="G433" t="s">
        <v>108</v>
      </c>
      <c r="H433" s="2">
        <v>45425</v>
      </c>
      <c r="I433">
        <v>20</v>
      </c>
      <c r="J433" t="s">
        <v>109</v>
      </c>
    </row>
    <row r="434" spans="1:10">
      <c r="A434" t="s">
        <v>506</v>
      </c>
      <c r="B434" t="s">
        <v>2</v>
      </c>
      <c r="D434" t="s">
        <v>14</v>
      </c>
      <c r="E434" t="s">
        <v>14</v>
      </c>
      <c r="F434">
        <v>1500</v>
      </c>
      <c r="G434" t="s">
        <v>108</v>
      </c>
      <c r="H434" s="2">
        <v>45432</v>
      </c>
      <c r="I434">
        <v>20</v>
      </c>
      <c r="J434" t="s">
        <v>109</v>
      </c>
    </row>
    <row r="435" spans="1:10">
      <c r="A435" t="s">
        <v>507</v>
      </c>
      <c r="B435" t="s">
        <v>2</v>
      </c>
      <c r="D435" t="s">
        <v>14</v>
      </c>
      <c r="E435" t="s">
        <v>14</v>
      </c>
      <c r="F435">
        <v>1500</v>
      </c>
      <c r="G435" t="s">
        <v>108</v>
      </c>
      <c r="H435" s="2">
        <v>45439</v>
      </c>
      <c r="I435">
        <v>20</v>
      </c>
      <c r="J435" t="s">
        <v>109</v>
      </c>
    </row>
    <row r="436" spans="1:10">
      <c r="A436" t="s">
        <v>508</v>
      </c>
      <c r="B436" t="s">
        <v>2</v>
      </c>
      <c r="D436" t="s">
        <v>14</v>
      </c>
      <c r="E436" t="s">
        <v>14</v>
      </c>
      <c r="F436">
        <v>1500</v>
      </c>
      <c r="G436" t="s">
        <v>108</v>
      </c>
      <c r="H436" s="2">
        <v>45446</v>
      </c>
      <c r="I436">
        <v>20</v>
      </c>
      <c r="J436" t="s">
        <v>109</v>
      </c>
    </row>
    <row r="437" spans="1:10">
      <c r="A437" t="s">
        <v>509</v>
      </c>
      <c r="B437" t="s">
        <v>2</v>
      </c>
      <c r="D437" t="s">
        <v>14</v>
      </c>
      <c r="E437" t="s">
        <v>14</v>
      </c>
      <c r="F437">
        <v>1500</v>
      </c>
      <c r="G437" t="s">
        <v>108</v>
      </c>
      <c r="H437" s="2">
        <v>45453</v>
      </c>
      <c r="I437">
        <v>20</v>
      </c>
      <c r="J437" t="s">
        <v>109</v>
      </c>
    </row>
    <row r="438" spans="1:10">
      <c r="A438" t="s">
        <v>510</v>
      </c>
      <c r="B438" t="s">
        <v>2</v>
      </c>
      <c r="D438" t="s">
        <v>14</v>
      </c>
      <c r="E438" t="s">
        <v>14</v>
      </c>
      <c r="F438">
        <v>1500</v>
      </c>
      <c r="G438" t="s">
        <v>108</v>
      </c>
      <c r="H438" s="2">
        <v>45460</v>
      </c>
      <c r="I438">
        <v>20</v>
      </c>
      <c r="J438" t="s">
        <v>109</v>
      </c>
    </row>
    <row r="439" spans="1:10">
      <c r="A439" t="s">
        <v>511</v>
      </c>
      <c r="B439" t="s">
        <v>2</v>
      </c>
      <c r="D439" t="s">
        <v>14</v>
      </c>
      <c r="E439" t="s">
        <v>14</v>
      </c>
      <c r="F439">
        <v>1500</v>
      </c>
      <c r="G439" t="s">
        <v>108</v>
      </c>
      <c r="H439" s="2">
        <v>45467</v>
      </c>
      <c r="I439">
        <v>20</v>
      </c>
      <c r="J439" t="s">
        <v>109</v>
      </c>
    </row>
    <row r="440" spans="1:10">
      <c r="A440" t="s">
        <v>512</v>
      </c>
      <c r="B440" t="s">
        <v>2</v>
      </c>
      <c r="D440" t="s">
        <v>14</v>
      </c>
      <c r="E440" t="s">
        <v>14</v>
      </c>
      <c r="F440">
        <v>1500</v>
      </c>
      <c r="G440" t="s">
        <v>108</v>
      </c>
      <c r="H440" s="2">
        <v>45474</v>
      </c>
      <c r="I440">
        <v>20</v>
      </c>
      <c r="J440" t="s">
        <v>109</v>
      </c>
    </row>
    <row r="441" spans="1:10">
      <c r="A441" t="s">
        <v>513</v>
      </c>
      <c r="B441" t="s">
        <v>2</v>
      </c>
      <c r="D441" t="s">
        <v>14</v>
      </c>
      <c r="E441" t="s">
        <v>14</v>
      </c>
      <c r="F441">
        <v>1500</v>
      </c>
      <c r="G441" t="s">
        <v>108</v>
      </c>
      <c r="H441" s="2">
        <v>45481</v>
      </c>
      <c r="I441">
        <v>20</v>
      </c>
      <c r="J441" t="s">
        <v>109</v>
      </c>
    </row>
    <row r="442" spans="1:10">
      <c r="A442" t="s">
        <v>514</v>
      </c>
      <c r="B442" t="s">
        <v>2</v>
      </c>
      <c r="D442" t="s">
        <v>14</v>
      </c>
      <c r="E442" t="s">
        <v>14</v>
      </c>
      <c r="F442">
        <v>1500</v>
      </c>
      <c r="G442" t="s">
        <v>108</v>
      </c>
      <c r="H442" s="2">
        <v>45488</v>
      </c>
      <c r="I442">
        <v>20</v>
      </c>
      <c r="J442" t="s">
        <v>109</v>
      </c>
    </row>
    <row r="443" spans="1:10">
      <c r="A443" t="s">
        <v>515</v>
      </c>
      <c r="B443" t="s">
        <v>2</v>
      </c>
      <c r="D443" t="s">
        <v>14</v>
      </c>
      <c r="E443" t="s">
        <v>14</v>
      </c>
      <c r="F443">
        <v>1500</v>
      </c>
      <c r="G443" t="s">
        <v>108</v>
      </c>
      <c r="H443" s="2">
        <v>45495</v>
      </c>
      <c r="I443">
        <v>20</v>
      </c>
      <c r="J443" t="s">
        <v>109</v>
      </c>
    </row>
    <row r="444" spans="1:10">
      <c r="A444" t="s">
        <v>516</v>
      </c>
      <c r="B444" t="s">
        <v>2</v>
      </c>
      <c r="D444" t="s">
        <v>14</v>
      </c>
      <c r="E444" t="s">
        <v>14</v>
      </c>
      <c r="F444">
        <v>1500</v>
      </c>
      <c r="G444" t="s">
        <v>108</v>
      </c>
      <c r="H444" s="2">
        <v>45502</v>
      </c>
      <c r="I444">
        <v>20</v>
      </c>
      <c r="J444" t="s">
        <v>109</v>
      </c>
    </row>
    <row r="445" spans="1:10">
      <c r="A445" t="s">
        <v>517</v>
      </c>
      <c r="B445" t="s">
        <v>2</v>
      </c>
      <c r="D445" t="s">
        <v>14</v>
      </c>
      <c r="E445" t="s">
        <v>14</v>
      </c>
      <c r="F445">
        <v>1500</v>
      </c>
      <c r="G445" t="s">
        <v>108</v>
      </c>
      <c r="H445" s="2">
        <v>45509</v>
      </c>
      <c r="I445">
        <v>20</v>
      </c>
      <c r="J445" t="s">
        <v>109</v>
      </c>
    </row>
    <row r="446" spans="1:10">
      <c r="A446" t="s">
        <v>518</v>
      </c>
      <c r="B446" t="s">
        <v>2</v>
      </c>
      <c r="D446" t="s">
        <v>14</v>
      </c>
      <c r="E446" t="s">
        <v>14</v>
      </c>
      <c r="F446">
        <v>1500</v>
      </c>
      <c r="G446" t="s">
        <v>108</v>
      </c>
      <c r="H446" s="2">
        <v>45516</v>
      </c>
      <c r="I446">
        <v>20</v>
      </c>
      <c r="J446" t="s">
        <v>109</v>
      </c>
    </row>
    <row r="447" spans="1:10">
      <c r="A447" t="s">
        <v>519</v>
      </c>
      <c r="B447" t="s">
        <v>2</v>
      </c>
      <c r="D447" t="s">
        <v>14</v>
      </c>
      <c r="E447" t="s">
        <v>14</v>
      </c>
      <c r="F447">
        <v>1500</v>
      </c>
      <c r="G447" t="s">
        <v>108</v>
      </c>
      <c r="H447" s="2">
        <v>45523</v>
      </c>
      <c r="I447">
        <v>20</v>
      </c>
      <c r="J447" t="s">
        <v>110</v>
      </c>
    </row>
    <row r="448" spans="1:10">
      <c r="A448" t="s">
        <v>520</v>
      </c>
      <c r="B448" t="s">
        <v>2</v>
      </c>
      <c r="D448" t="s">
        <v>14</v>
      </c>
      <c r="E448" t="s">
        <v>14</v>
      </c>
      <c r="F448">
        <v>1500</v>
      </c>
      <c r="G448" t="s">
        <v>108</v>
      </c>
      <c r="H448" s="2">
        <v>45530</v>
      </c>
      <c r="I448">
        <v>20</v>
      </c>
      <c r="J448" t="s">
        <v>110</v>
      </c>
    </row>
    <row r="449" spans="1:10">
      <c r="A449" t="s">
        <v>521</v>
      </c>
      <c r="B449" t="s">
        <v>2</v>
      </c>
      <c r="D449" t="s">
        <v>14</v>
      </c>
      <c r="E449" t="s">
        <v>14</v>
      </c>
      <c r="F449">
        <v>1500</v>
      </c>
      <c r="G449" t="s">
        <v>108</v>
      </c>
      <c r="H449" s="2">
        <v>45537</v>
      </c>
      <c r="I449">
        <v>20</v>
      </c>
      <c r="J449" t="s">
        <v>110</v>
      </c>
    </row>
    <row r="450" spans="1:10">
      <c r="A450" t="s">
        <v>522</v>
      </c>
      <c r="B450" t="s">
        <v>2</v>
      </c>
      <c r="D450" t="s">
        <v>14</v>
      </c>
      <c r="E450" t="s">
        <v>14</v>
      </c>
      <c r="F450">
        <v>1500</v>
      </c>
      <c r="G450" t="s">
        <v>108</v>
      </c>
      <c r="H450" s="2">
        <v>45614</v>
      </c>
      <c r="I450">
        <v>10</v>
      </c>
      <c r="J450" t="s">
        <v>107</v>
      </c>
    </row>
    <row r="451" spans="1:10">
      <c r="A451" t="s">
        <v>523</v>
      </c>
      <c r="B451" t="s">
        <v>2</v>
      </c>
      <c r="D451" t="s">
        <v>14</v>
      </c>
      <c r="E451" t="s">
        <v>14</v>
      </c>
      <c r="F451">
        <v>1500</v>
      </c>
      <c r="G451" t="s">
        <v>108</v>
      </c>
      <c r="H451" s="2">
        <v>45621</v>
      </c>
      <c r="I451">
        <v>10</v>
      </c>
      <c r="J451" t="s">
        <v>107</v>
      </c>
    </row>
    <row r="452" spans="1:10">
      <c r="A452" t="s">
        <v>524</v>
      </c>
      <c r="B452" t="s">
        <v>2</v>
      </c>
      <c r="D452" t="s">
        <v>14</v>
      </c>
      <c r="E452" t="s">
        <v>14</v>
      </c>
      <c r="F452">
        <v>1500</v>
      </c>
      <c r="G452" t="s">
        <v>108</v>
      </c>
      <c r="H452" s="2">
        <v>45628</v>
      </c>
      <c r="I452">
        <v>10</v>
      </c>
      <c r="J452" t="s">
        <v>109</v>
      </c>
    </row>
    <row r="453" spans="1:10">
      <c r="A453" t="s">
        <v>525</v>
      </c>
      <c r="B453" t="s">
        <v>2</v>
      </c>
      <c r="D453" t="s">
        <v>14</v>
      </c>
      <c r="E453" t="s">
        <v>14</v>
      </c>
      <c r="F453">
        <v>1500</v>
      </c>
      <c r="G453" t="s">
        <v>108</v>
      </c>
      <c r="H453" s="2">
        <v>45635</v>
      </c>
      <c r="I453">
        <v>10</v>
      </c>
      <c r="J453" t="s">
        <v>109</v>
      </c>
    </row>
    <row r="454" spans="1:10">
      <c r="A454" t="s">
        <v>526</v>
      </c>
      <c r="B454" t="s">
        <v>2</v>
      </c>
      <c r="D454" t="s">
        <v>14</v>
      </c>
      <c r="E454" t="s">
        <v>14</v>
      </c>
      <c r="F454">
        <v>1500</v>
      </c>
      <c r="G454" t="s">
        <v>108</v>
      </c>
      <c r="H454" s="2">
        <v>45642</v>
      </c>
      <c r="I454">
        <v>10</v>
      </c>
      <c r="J454" t="s">
        <v>109</v>
      </c>
    </row>
    <row r="455" spans="1:10">
      <c r="A455" t="s">
        <v>527</v>
      </c>
      <c r="B455" t="s">
        <v>2</v>
      </c>
      <c r="D455" t="s">
        <v>14</v>
      </c>
      <c r="E455" t="s">
        <v>14</v>
      </c>
      <c r="F455">
        <v>1500</v>
      </c>
      <c r="G455" t="s">
        <v>108</v>
      </c>
      <c r="H455" s="2">
        <v>45649</v>
      </c>
      <c r="I455">
        <v>10</v>
      </c>
      <c r="J455" t="s">
        <v>109</v>
      </c>
    </row>
    <row r="456" spans="1:10">
      <c r="A456" t="s">
        <v>528</v>
      </c>
      <c r="B456" t="s">
        <v>2</v>
      </c>
      <c r="D456" t="s">
        <v>14</v>
      </c>
      <c r="E456" t="s">
        <v>14</v>
      </c>
      <c r="F456">
        <v>1500</v>
      </c>
      <c r="G456" t="s">
        <v>108</v>
      </c>
      <c r="H456" s="2">
        <v>45656</v>
      </c>
      <c r="I456">
        <v>10</v>
      </c>
      <c r="J456" t="s">
        <v>109</v>
      </c>
    </row>
    <row r="457" spans="1:10">
      <c r="A457" t="s">
        <v>529</v>
      </c>
      <c r="B457" t="s">
        <v>2</v>
      </c>
      <c r="D457" t="s">
        <v>14</v>
      </c>
      <c r="E457" t="s">
        <v>14</v>
      </c>
      <c r="F457">
        <v>1500</v>
      </c>
      <c r="G457" t="s">
        <v>108</v>
      </c>
      <c r="H457" s="2">
        <v>45663</v>
      </c>
      <c r="I457">
        <v>10</v>
      </c>
      <c r="J457" t="s">
        <v>109</v>
      </c>
    </row>
    <row r="458" spans="1:10">
      <c r="A458" t="s">
        <v>530</v>
      </c>
      <c r="B458" t="s">
        <v>2</v>
      </c>
      <c r="D458" t="s">
        <v>14</v>
      </c>
      <c r="E458" t="s">
        <v>14</v>
      </c>
      <c r="F458">
        <v>1500</v>
      </c>
      <c r="G458" t="s">
        <v>108</v>
      </c>
      <c r="H458" s="2">
        <v>45670</v>
      </c>
      <c r="I458">
        <v>10</v>
      </c>
      <c r="J458" t="s">
        <v>109</v>
      </c>
    </row>
    <row r="459" spans="1:10">
      <c r="A459" t="s">
        <v>531</v>
      </c>
      <c r="B459" t="s">
        <v>2</v>
      </c>
      <c r="D459" t="s">
        <v>14</v>
      </c>
      <c r="E459" t="s">
        <v>14</v>
      </c>
      <c r="F459">
        <v>1500</v>
      </c>
      <c r="G459" t="s">
        <v>108</v>
      </c>
      <c r="H459" s="2">
        <v>45677</v>
      </c>
      <c r="I459">
        <v>10</v>
      </c>
      <c r="J459" t="s">
        <v>109</v>
      </c>
    </row>
    <row r="460" spans="1:10">
      <c r="A460" t="s">
        <v>532</v>
      </c>
      <c r="B460" t="s">
        <v>2</v>
      </c>
      <c r="D460" t="s">
        <v>14</v>
      </c>
      <c r="E460" t="s">
        <v>14</v>
      </c>
      <c r="F460">
        <v>1500</v>
      </c>
      <c r="G460" t="s">
        <v>108</v>
      </c>
      <c r="H460" s="2">
        <v>45684</v>
      </c>
      <c r="I460">
        <v>10</v>
      </c>
      <c r="J460" t="s">
        <v>109</v>
      </c>
    </row>
    <row r="461" spans="1:10">
      <c r="A461" t="s">
        <v>533</v>
      </c>
      <c r="B461" t="s">
        <v>2</v>
      </c>
      <c r="D461" t="s">
        <v>14</v>
      </c>
      <c r="E461" t="s">
        <v>14</v>
      </c>
      <c r="F461">
        <v>1500</v>
      </c>
      <c r="G461" t="s">
        <v>108</v>
      </c>
      <c r="H461" s="2">
        <v>45691</v>
      </c>
      <c r="I461">
        <v>10</v>
      </c>
      <c r="J461" t="s">
        <v>109</v>
      </c>
    </row>
    <row r="462" spans="1:10">
      <c r="A462" t="s">
        <v>534</v>
      </c>
      <c r="B462" t="s">
        <v>2</v>
      </c>
      <c r="D462" t="s">
        <v>14</v>
      </c>
      <c r="E462" t="s">
        <v>14</v>
      </c>
      <c r="F462">
        <v>1500</v>
      </c>
      <c r="G462" t="s">
        <v>108</v>
      </c>
      <c r="H462" s="2">
        <v>45698</v>
      </c>
      <c r="I462">
        <v>10</v>
      </c>
      <c r="J462" t="s">
        <v>109</v>
      </c>
    </row>
    <row r="463" spans="1:10">
      <c r="A463" t="s">
        <v>535</v>
      </c>
      <c r="B463" t="s">
        <v>2</v>
      </c>
      <c r="D463" t="s">
        <v>14</v>
      </c>
      <c r="E463" t="s">
        <v>14</v>
      </c>
      <c r="F463">
        <v>1500</v>
      </c>
      <c r="G463" t="s">
        <v>108</v>
      </c>
      <c r="H463" s="2">
        <v>45705</v>
      </c>
      <c r="I463">
        <v>10</v>
      </c>
      <c r="J463" t="s">
        <v>109</v>
      </c>
    </row>
    <row r="464" spans="1:10">
      <c r="A464" t="s">
        <v>536</v>
      </c>
      <c r="B464" t="s">
        <v>2</v>
      </c>
      <c r="D464" t="s">
        <v>14</v>
      </c>
      <c r="E464" t="s">
        <v>16</v>
      </c>
      <c r="F464">
        <v>1500</v>
      </c>
      <c r="G464" t="s">
        <v>108</v>
      </c>
      <c r="H464" s="2">
        <v>45320</v>
      </c>
      <c r="I464">
        <v>70</v>
      </c>
      <c r="J464" t="s">
        <v>109</v>
      </c>
    </row>
    <row r="465" spans="1:10">
      <c r="A465" t="s">
        <v>537</v>
      </c>
      <c r="B465" t="s">
        <v>2</v>
      </c>
      <c r="D465" t="s">
        <v>14</v>
      </c>
      <c r="E465" t="s">
        <v>16</v>
      </c>
      <c r="F465">
        <v>1500</v>
      </c>
      <c r="G465" t="s">
        <v>108</v>
      </c>
      <c r="H465" s="2">
        <v>45327</v>
      </c>
      <c r="I465">
        <v>70</v>
      </c>
      <c r="J465" t="s">
        <v>109</v>
      </c>
    </row>
    <row r="466" spans="1:10">
      <c r="A466" t="s">
        <v>538</v>
      </c>
      <c r="B466" t="s">
        <v>2</v>
      </c>
      <c r="D466" t="s">
        <v>14</v>
      </c>
      <c r="E466" t="s">
        <v>16</v>
      </c>
      <c r="F466">
        <v>1500</v>
      </c>
      <c r="G466" t="s">
        <v>108</v>
      </c>
      <c r="H466" s="2">
        <v>45334</v>
      </c>
      <c r="I466">
        <v>70</v>
      </c>
      <c r="J466" t="s">
        <v>109</v>
      </c>
    </row>
    <row r="467" spans="1:10">
      <c r="A467" t="s">
        <v>539</v>
      </c>
      <c r="B467" t="s">
        <v>2</v>
      </c>
      <c r="D467" t="s">
        <v>14</v>
      </c>
      <c r="E467" t="s">
        <v>16</v>
      </c>
      <c r="F467">
        <v>1500</v>
      </c>
      <c r="G467" t="s">
        <v>108</v>
      </c>
      <c r="H467" s="2">
        <v>45341</v>
      </c>
      <c r="I467">
        <v>70</v>
      </c>
      <c r="J467" t="s">
        <v>109</v>
      </c>
    </row>
    <row r="468" spans="1:10">
      <c r="A468" t="s">
        <v>540</v>
      </c>
      <c r="B468" t="s">
        <v>2</v>
      </c>
      <c r="D468" t="s">
        <v>14</v>
      </c>
      <c r="E468" t="s">
        <v>16</v>
      </c>
      <c r="F468">
        <v>1500</v>
      </c>
      <c r="G468" t="s">
        <v>108</v>
      </c>
      <c r="H468" s="2">
        <v>45348</v>
      </c>
      <c r="I468">
        <v>70</v>
      </c>
      <c r="J468" t="s">
        <v>109</v>
      </c>
    </row>
    <row r="469" spans="1:10">
      <c r="A469" t="s">
        <v>541</v>
      </c>
      <c r="B469" t="s">
        <v>2</v>
      </c>
      <c r="D469" t="s">
        <v>14</v>
      </c>
      <c r="E469" t="s">
        <v>16</v>
      </c>
      <c r="F469">
        <v>1500</v>
      </c>
      <c r="G469" t="s">
        <v>108</v>
      </c>
      <c r="H469" s="2">
        <v>45355</v>
      </c>
      <c r="I469">
        <v>70</v>
      </c>
      <c r="J469" t="s">
        <v>109</v>
      </c>
    </row>
    <row r="470" spans="1:10">
      <c r="A470" t="s">
        <v>542</v>
      </c>
      <c r="B470" t="s">
        <v>2</v>
      </c>
      <c r="D470" t="s">
        <v>14</v>
      </c>
      <c r="E470" t="s">
        <v>16</v>
      </c>
      <c r="F470">
        <v>1500</v>
      </c>
      <c r="G470" t="s">
        <v>108</v>
      </c>
      <c r="H470" s="2">
        <v>45362</v>
      </c>
      <c r="I470">
        <v>70</v>
      </c>
      <c r="J470" t="s">
        <v>109</v>
      </c>
    </row>
    <row r="471" spans="1:10">
      <c r="A471" t="s">
        <v>543</v>
      </c>
      <c r="B471" t="s">
        <v>2</v>
      </c>
      <c r="D471" t="s">
        <v>14</v>
      </c>
      <c r="E471" t="s">
        <v>16</v>
      </c>
      <c r="F471">
        <v>1500</v>
      </c>
      <c r="G471" t="s">
        <v>108</v>
      </c>
      <c r="H471" s="2">
        <v>45369</v>
      </c>
      <c r="I471">
        <v>70</v>
      </c>
      <c r="J471" t="s">
        <v>109</v>
      </c>
    </row>
    <row r="472" spans="1:10">
      <c r="A472" t="s">
        <v>544</v>
      </c>
      <c r="B472" t="s">
        <v>2</v>
      </c>
      <c r="D472" t="s">
        <v>14</v>
      </c>
      <c r="E472" t="s">
        <v>16</v>
      </c>
      <c r="F472">
        <v>1500</v>
      </c>
      <c r="G472" t="s">
        <v>108</v>
      </c>
      <c r="H472" s="2">
        <v>45376</v>
      </c>
      <c r="I472">
        <v>70</v>
      </c>
      <c r="J472" t="s">
        <v>109</v>
      </c>
    </row>
    <row r="473" spans="1:10">
      <c r="A473" t="s">
        <v>545</v>
      </c>
      <c r="B473" t="s">
        <v>2</v>
      </c>
      <c r="D473" t="s">
        <v>14</v>
      </c>
      <c r="E473" t="s">
        <v>16</v>
      </c>
      <c r="F473">
        <v>1500</v>
      </c>
      <c r="G473" t="s">
        <v>108</v>
      </c>
      <c r="H473" s="2">
        <v>45383</v>
      </c>
      <c r="I473">
        <v>70</v>
      </c>
      <c r="J473" t="s">
        <v>109</v>
      </c>
    </row>
    <row r="474" spans="1:10">
      <c r="A474" t="s">
        <v>546</v>
      </c>
      <c r="B474" t="s">
        <v>2</v>
      </c>
      <c r="D474" t="s">
        <v>14</v>
      </c>
      <c r="E474" t="s">
        <v>16</v>
      </c>
      <c r="F474">
        <v>1500</v>
      </c>
      <c r="G474" t="s">
        <v>108</v>
      </c>
      <c r="H474" s="2">
        <v>45390</v>
      </c>
      <c r="I474">
        <v>70</v>
      </c>
      <c r="J474" t="s">
        <v>109</v>
      </c>
    </row>
    <row r="475" spans="1:10">
      <c r="A475" t="s">
        <v>547</v>
      </c>
      <c r="B475" t="s">
        <v>2</v>
      </c>
      <c r="D475" t="s">
        <v>14</v>
      </c>
      <c r="E475" t="s">
        <v>16</v>
      </c>
      <c r="F475">
        <v>1500</v>
      </c>
      <c r="G475" t="s">
        <v>108</v>
      </c>
      <c r="H475" s="2">
        <v>45397</v>
      </c>
      <c r="I475">
        <v>70</v>
      </c>
      <c r="J475" t="s">
        <v>109</v>
      </c>
    </row>
    <row r="476" spans="1:10">
      <c r="A476" t="s">
        <v>548</v>
      </c>
      <c r="B476" t="s">
        <v>2</v>
      </c>
      <c r="D476" t="s">
        <v>14</v>
      </c>
      <c r="E476" t="s">
        <v>16</v>
      </c>
      <c r="F476">
        <v>1500</v>
      </c>
      <c r="G476" t="s">
        <v>108</v>
      </c>
      <c r="H476" s="2">
        <v>45404</v>
      </c>
      <c r="I476">
        <v>70</v>
      </c>
      <c r="J476" t="s">
        <v>109</v>
      </c>
    </row>
    <row r="477" spans="1:10">
      <c r="A477" t="s">
        <v>549</v>
      </c>
      <c r="B477" t="s">
        <v>2</v>
      </c>
      <c r="D477" t="s">
        <v>14</v>
      </c>
      <c r="E477" t="s">
        <v>16</v>
      </c>
      <c r="F477">
        <v>1500</v>
      </c>
      <c r="G477" t="s">
        <v>108</v>
      </c>
      <c r="H477" s="2">
        <v>45411</v>
      </c>
      <c r="I477">
        <v>70</v>
      </c>
      <c r="J477" t="s">
        <v>109</v>
      </c>
    </row>
    <row r="478" spans="1:10">
      <c r="A478" t="s">
        <v>550</v>
      </c>
      <c r="B478" t="s">
        <v>2</v>
      </c>
      <c r="D478" t="s">
        <v>14</v>
      </c>
      <c r="E478" t="s">
        <v>16</v>
      </c>
      <c r="F478">
        <v>1500</v>
      </c>
      <c r="G478" t="s">
        <v>108</v>
      </c>
      <c r="H478" s="2">
        <v>45418</v>
      </c>
      <c r="I478">
        <v>70</v>
      </c>
      <c r="J478" t="s">
        <v>109</v>
      </c>
    </row>
    <row r="479" spans="1:10">
      <c r="A479" t="s">
        <v>551</v>
      </c>
      <c r="B479" t="s">
        <v>2</v>
      </c>
      <c r="D479" t="s">
        <v>14</v>
      </c>
      <c r="E479" t="s">
        <v>16</v>
      </c>
      <c r="F479">
        <v>1500</v>
      </c>
      <c r="G479" t="s">
        <v>108</v>
      </c>
      <c r="H479" s="2">
        <v>45425</v>
      </c>
      <c r="I479">
        <v>70</v>
      </c>
      <c r="J479" t="s">
        <v>109</v>
      </c>
    </row>
    <row r="480" spans="1:10">
      <c r="A480" t="s">
        <v>552</v>
      </c>
      <c r="B480" t="s">
        <v>2</v>
      </c>
      <c r="D480" t="s">
        <v>14</v>
      </c>
      <c r="E480" t="s">
        <v>16</v>
      </c>
      <c r="F480">
        <v>1500</v>
      </c>
      <c r="G480" t="s">
        <v>108</v>
      </c>
      <c r="H480" s="2">
        <v>45432</v>
      </c>
      <c r="I480">
        <v>70</v>
      </c>
      <c r="J480" t="s">
        <v>109</v>
      </c>
    </row>
    <row r="481" spans="1:10">
      <c r="A481" t="s">
        <v>553</v>
      </c>
      <c r="B481" t="s">
        <v>2</v>
      </c>
      <c r="D481" t="s">
        <v>14</v>
      </c>
      <c r="E481" t="s">
        <v>16</v>
      </c>
      <c r="F481">
        <v>1500</v>
      </c>
      <c r="G481" t="s">
        <v>108</v>
      </c>
      <c r="H481" s="2">
        <v>45439</v>
      </c>
      <c r="I481">
        <v>70</v>
      </c>
      <c r="J481" t="s">
        <v>109</v>
      </c>
    </row>
    <row r="482" spans="1:10">
      <c r="A482" t="s">
        <v>554</v>
      </c>
      <c r="B482" t="s">
        <v>2</v>
      </c>
      <c r="D482" t="s">
        <v>14</v>
      </c>
      <c r="E482" t="s">
        <v>16</v>
      </c>
      <c r="F482">
        <v>1500</v>
      </c>
      <c r="G482" t="s">
        <v>108</v>
      </c>
      <c r="H482" s="2">
        <v>45446</v>
      </c>
      <c r="I482">
        <v>70</v>
      </c>
      <c r="J482" t="s">
        <v>109</v>
      </c>
    </row>
    <row r="483" spans="1:10">
      <c r="A483" t="s">
        <v>555</v>
      </c>
      <c r="B483" t="s">
        <v>2</v>
      </c>
      <c r="D483" t="s">
        <v>14</v>
      </c>
      <c r="E483" t="s">
        <v>16</v>
      </c>
      <c r="F483">
        <v>1500</v>
      </c>
      <c r="G483" t="s">
        <v>108</v>
      </c>
      <c r="H483" s="2">
        <v>45453</v>
      </c>
      <c r="I483">
        <v>70</v>
      </c>
      <c r="J483" t="s">
        <v>109</v>
      </c>
    </row>
    <row r="484" spans="1:10">
      <c r="A484" t="s">
        <v>556</v>
      </c>
      <c r="B484" t="s">
        <v>2</v>
      </c>
      <c r="D484" t="s">
        <v>14</v>
      </c>
      <c r="E484" t="s">
        <v>16</v>
      </c>
      <c r="F484">
        <v>1500</v>
      </c>
      <c r="G484" t="s">
        <v>108</v>
      </c>
      <c r="H484" s="2">
        <v>45460</v>
      </c>
      <c r="I484">
        <v>70</v>
      </c>
      <c r="J484" t="s">
        <v>109</v>
      </c>
    </row>
    <row r="485" spans="1:10">
      <c r="A485" t="s">
        <v>557</v>
      </c>
      <c r="B485" t="s">
        <v>2</v>
      </c>
      <c r="D485" t="s">
        <v>14</v>
      </c>
      <c r="E485" t="s">
        <v>16</v>
      </c>
      <c r="F485">
        <v>1500</v>
      </c>
      <c r="G485" t="s">
        <v>108</v>
      </c>
      <c r="H485" s="2">
        <v>45467</v>
      </c>
      <c r="I485">
        <v>70</v>
      </c>
      <c r="J485" t="s">
        <v>109</v>
      </c>
    </row>
    <row r="486" spans="1:10">
      <c r="A486" t="s">
        <v>558</v>
      </c>
      <c r="B486" t="s">
        <v>2</v>
      </c>
      <c r="D486" t="s">
        <v>14</v>
      </c>
      <c r="E486" t="s">
        <v>16</v>
      </c>
      <c r="F486">
        <v>1500</v>
      </c>
      <c r="G486" t="s">
        <v>108</v>
      </c>
      <c r="H486" s="2">
        <v>45474</v>
      </c>
      <c r="I486">
        <v>70</v>
      </c>
      <c r="J486" t="s">
        <v>109</v>
      </c>
    </row>
    <row r="487" spans="1:10">
      <c r="A487" t="s">
        <v>559</v>
      </c>
      <c r="B487" t="s">
        <v>2</v>
      </c>
      <c r="D487" t="s">
        <v>14</v>
      </c>
      <c r="E487" t="s">
        <v>16</v>
      </c>
      <c r="F487">
        <v>1500</v>
      </c>
      <c r="G487" t="s">
        <v>108</v>
      </c>
      <c r="H487" s="2">
        <v>45481</v>
      </c>
      <c r="I487">
        <v>70</v>
      </c>
      <c r="J487" t="s">
        <v>109</v>
      </c>
    </row>
    <row r="488" spans="1:10">
      <c r="A488" t="s">
        <v>560</v>
      </c>
      <c r="B488" t="s">
        <v>2</v>
      </c>
      <c r="D488" t="s">
        <v>14</v>
      </c>
      <c r="E488" t="s">
        <v>16</v>
      </c>
      <c r="F488">
        <v>1500</v>
      </c>
      <c r="G488" t="s">
        <v>108</v>
      </c>
      <c r="H488" s="2">
        <v>45488</v>
      </c>
      <c r="I488">
        <v>70</v>
      </c>
      <c r="J488" t="s">
        <v>109</v>
      </c>
    </row>
    <row r="489" spans="1:10">
      <c r="A489" t="s">
        <v>561</v>
      </c>
      <c r="B489" t="s">
        <v>2</v>
      </c>
      <c r="D489" t="s">
        <v>14</v>
      </c>
      <c r="E489" t="s">
        <v>16</v>
      </c>
      <c r="F489">
        <v>1500</v>
      </c>
      <c r="G489" t="s">
        <v>108</v>
      </c>
      <c r="H489" s="2">
        <v>45495</v>
      </c>
      <c r="I489">
        <v>70</v>
      </c>
      <c r="J489" t="s">
        <v>109</v>
      </c>
    </row>
    <row r="490" spans="1:10">
      <c r="A490" t="s">
        <v>562</v>
      </c>
      <c r="B490" t="s">
        <v>2</v>
      </c>
      <c r="D490" t="s">
        <v>14</v>
      </c>
      <c r="E490" t="s">
        <v>16</v>
      </c>
      <c r="F490">
        <v>1500</v>
      </c>
      <c r="G490" t="s">
        <v>108</v>
      </c>
      <c r="H490" s="2">
        <v>45502</v>
      </c>
      <c r="I490">
        <v>70</v>
      </c>
      <c r="J490" t="s">
        <v>109</v>
      </c>
    </row>
    <row r="491" spans="1:10">
      <c r="A491" t="s">
        <v>563</v>
      </c>
      <c r="B491" t="s">
        <v>2</v>
      </c>
      <c r="D491" t="s">
        <v>14</v>
      </c>
      <c r="E491" t="s">
        <v>16</v>
      </c>
      <c r="F491">
        <v>1500</v>
      </c>
      <c r="G491" t="s">
        <v>108</v>
      </c>
      <c r="H491" s="2">
        <v>45509</v>
      </c>
      <c r="I491">
        <v>20</v>
      </c>
      <c r="J491" t="s">
        <v>109</v>
      </c>
    </row>
    <row r="492" spans="1:10">
      <c r="A492" t="s">
        <v>564</v>
      </c>
      <c r="B492" t="s">
        <v>2</v>
      </c>
      <c r="D492" t="s">
        <v>14</v>
      </c>
      <c r="E492" t="s">
        <v>16</v>
      </c>
      <c r="F492">
        <v>1500</v>
      </c>
      <c r="G492" t="s">
        <v>108</v>
      </c>
      <c r="H492" s="2">
        <v>45516</v>
      </c>
      <c r="I492">
        <v>20</v>
      </c>
      <c r="J492" t="s">
        <v>109</v>
      </c>
    </row>
    <row r="493" spans="1:10">
      <c r="A493" t="s">
        <v>565</v>
      </c>
      <c r="B493" t="s">
        <v>2</v>
      </c>
      <c r="D493" t="s">
        <v>14</v>
      </c>
      <c r="E493" t="s">
        <v>16</v>
      </c>
      <c r="F493">
        <v>1500</v>
      </c>
      <c r="G493" t="s">
        <v>108</v>
      </c>
      <c r="H493" s="2">
        <v>45523</v>
      </c>
      <c r="I493">
        <v>20</v>
      </c>
      <c r="J493" t="s">
        <v>110</v>
      </c>
    </row>
    <row r="494" spans="1:10">
      <c r="A494" t="s">
        <v>566</v>
      </c>
      <c r="B494" t="s">
        <v>2</v>
      </c>
      <c r="D494" t="s">
        <v>14</v>
      </c>
      <c r="E494" t="s">
        <v>16</v>
      </c>
      <c r="F494">
        <v>1500</v>
      </c>
      <c r="G494" t="s">
        <v>108</v>
      </c>
      <c r="H494" s="2">
        <v>45530</v>
      </c>
      <c r="I494">
        <v>20</v>
      </c>
      <c r="J494" t="s">
        <v>110</v>
      </c>
    </row>
    <row r="495" spans="1:10">
      <c r="A495" t="s">
        <v>567</v>
      </c>
      <c r="B495" t="s">
        <v>2</v>
      </c>
      <c r="D495" t="s">
        <v>14</v>
      </c>
      <c r="E495" t="s">
        <v>16</v>
      </c>
      <c r="F495">
        <v>1500</v>
      </c>
      <c r="G495" t="s">
        <v>108</v>
      </c>
      <c r="H495" s="2">
        <v>45537</v>
      </c>
      <c r="I495">
        <v>20</v>
      </c>
      <c r="J495" t="s">
        <v>110</v>
      </c>
    </row>
    <row r="496" spans="1:10">
      <c r="A496" t="s">
        <v>568</v>
      </c>
      <c r="B496" t="s">
        <v>2</v>
      </c>
      <c r="D496" t="s">
        <v>14</v>
      </c>
      <c r="E496" t="s">
        <v>16</v>
      </c>
      <c r="F496">
        <v>1500</v>
      </c>
      <c r="G496" t="s">
        <v>108</v>
      </c>
      <c r="H496" s="2">
        <v>45544</v>
      </c>
      <c r="I496">
        <v>20</v>
      </c>
      <c r="J496" t="s">
        <v>110</v>
      </c>
    </row>
    <row r="497" spans="1:10">
      <c r="A497" t="s">
        <v>569</v>
      </c>
      <c r="B497" t="s">
        <v>2</v>
      </c>
      <c r="D497" t="s">
        <v>14</v>
      </c>
      <c r="E497" t="s">
        <v>16</v>
      </c>
      <c r="F497">
        <v>1500</v>
      </c>
      <c r="G497" t="s">
        <v>108</v>
      </c>
      <c r="H497" s="2">
        <v>45551</v>
      </c>
      <c r="I497">
        <v>20</v>
      </c>
      <c r="J497" t="s">
        <v>110</v>
      </c>
    </row>
    <row r="498" spans="1:10">
      <c r="A498" t="s">
        <v>570</v>
      </c>
      <c r="B498" t="s">
        <v>2</v>
      </c>
      <c r="D498" t="s">
        <v>14</v>
      </c>
      <c r="E498" t="s">
        <v>16</v>
      </c>
      <c r="F498">
        <v>1500</v>
      </c>
      <c r="G498" t="s">
        <v>108</v>
      </c>
      <c r="H498" s="2">
        <v>45558</v>
      </c>
      <c r="I498">
        <v>20</v>
      </c>
      <c r="J498" t="s">
        <v>110</v>
      </c>
    </row>
    <row r="499" spans="1:10">
      <c r="A499" t="s">
        <v>571</v>
      </c>
      <c r="B499" t="s">
        <v>2</v>
      </c>
      <c r="D499" t="s">
        <v>14</v>
      </c>
      <c r="E499" t="s">
        <v>16</v>
      </c>
      <c r="F499">
        <v>1500</v>
      </c>
      <c r="G499" t="s">
        <v>108</v>
      </c>
      <c r="H499" s="2">
        <v>45565</v>
      </c>
      <c r="I499">
        <v>20</v>
      </c>
      <c r="J499" t="s">
        <v>110</v>
      </c>
    </row>
    <row r="500" spans="1:10">
      <c r="A500" t="s">
        <v>572</v>
      </c>
      <c r="B500" t="s">
        <v>2</v>
      </c>
      <c r="D500" t="s">
        <v>14</v>
      </c>
      <c r="E500" t="s">
        <v>16</v>
      </c>
      <c r="F500">
        <v>1500</v>
      </c>
      <c r="G500" t="s">
        <v>108</v>
      </c>
      <c r="H500" s="2">
        <v>45572</v>
      </c>
      <c r="I500">
        <v>20</v>
      </c>
      <c r="J500" t="s">
        <v>110</v>
      </c>
    </row>
    <row r="501" spans="1:10">
      <c r="A501" t="s">
        <v>573</v>
      </c>
      <c r="B501" t="s">
        <v>2</v>
      </c>
      <c r="D501" t="s">
        <v>14</v>
      </c>
      <c r="E501" t="s">
        <v>16</v>
      </c>
      <c r="F501">
        <v>1500</v>
      </c>
      <c r="G501" t="s">
        <v>108</v>
      </c>
      <c r="H501" s="2">
        <v>45579</v>
      </c>
      <c r="I501">
        <v>20</v>
      </c>
      <c r="J501" t="s">
        <v>107</v>
      </c>
    </row>
    <row r="502" spans="1:10">
      <c r="A502" t="s">
        <v>574</v>
      </c>
      <c r="B502" t="s">
        <v>2</v>
      </c>
      <c r="D502" t="s">
        <v>14</v>
      </c>
      <c r="E502" t="s">
        <v>16</v>
      </c>
      <c r="F502">
        <v>1500</v>
      </c>
      <c r="G502" t="s">
        <v>108</v>
      </c>
      <c r="H502" s="2">
        <v>45586</v>
      </c>
      <c r="I502">
        <v>20</v>
      </c>
      <c r="J502" t="s">
        <v>107</v>
      </c>
    </row>
    <row r="503" spans="1:10">
      <c r="A503" t="s">
        <v>575</v>
      </c>
      <c r="B503" t="s">
        <v>2</v>
      </c>
      <c r="D503" t="s">
        <v>14</v>
      </c>
      <c r="E503" t="s">
        <v>16</v>
      </c>
      <c r="F503">
        <v>1500</v>
      </c>
      <c r="G503" t="s">
        <v>108</v>
      </c>
      <c r="H503" s="2">
        <v>45593</v>
      </c>
      <c r="I503">
        <v>20</v>
      </c>
      <c r="J503" t="s">
        <v>107</v>
      </c>
    </row>
    <row r="504" spans="1:10">
      <c r="A504" t="s">
        <v>576</v>
      </c>
      <c r="B504" t="s">
        <v>2</v>
      </c>
      <c r="D504" t="s">
        <v>14</v>
      </c>
      <c r="E504" t="s">
        <v>16</v>
      </c>
      <c r="F504">
        <v>1500</v>
      </c>
      <c r="G504" t="s">
        <v>108</v>
      </c>
      <c r="H504" s="2">
        <v>45600</v>
      </c>
      <c r="I504">
        <v>20</v>
      </c>
      <c r="J504" t="s">
        <v>107</v>
      </c>
    </row>
    <row r="505" spans="1:10">
      <c r="A505" t="s">
        <v>577</v>
      </c>
      <c r="B505" t="s">
        <v>2</v>
      </c>
      <c r="D505" t="s">
        <v>14</v>
      </c>
      <c r="E505" t="s">
        <v>16</v>
      </c>
      <c r="F505">
        <v>1500</v>
      </c>
      <c r="G505" t="s">
        <v>108</v>
      </c>
      <c r="H505" s="2">
        <v>45607</v>
      </c>
      <c r="I505">
        <v>20</v>
      </c>
      <c r="J505" t="s">
        <v>107</v>
      </c>
    </row>
    <row r="506" spans="1:10">
      <c r="A506" t="s">
        <v>578</v>
      </c>
      <c r="B506" t="s">
        <v>2</v>
      </c>
      <c r="D506" t="s">
        <v>14</v>
      </c>
      <c r="E506" t="s">
        <v>16</v>
      </c>
      <c r="F506">
        <v>1500</v>
      </c>
      <c r="G506" t="s">
        <v>108</v>
      </c>
      <c r="H506" s="2">
        <v>45614</v>
      </c>
      <c r="I506">
        <v>20</v>
      </c>
      <c r="J506" t="s">
        <v>107</v>
      </c>
    </row>
    <row r="507" spans="1:10">
      <c r="A507" t="s">
        <v>579</v>
      </c>
      <c r="B507" t="s">
        <v>2</v>
      </c>
      <c r="D507" t="s">
        <v>14</v>
      </c>
      <c r="E507" t="s">
        <v>16</v>
      </c>
      <c r="F507">
        <v>1500</v>
      </c>
      <c r="G507" t="s">
        <v>108</v>
      </c>
      <c r="H507" s="2">
        <v>45621</v>
      </c>
      <c r="I507">
        <v>20</v>
      </c>
      <c r="J507" t="s">
        <v>107</v>
      </c>
    </row>
    <row r="508" spans="1:10">
      <c r="A508" t="s">
        <v>580</v>
      </c>
      <c r="B508" t="s">
        <v>2</v>
      </c>
      <c r="D508" t="s">
        <v>14</v>
      </c>
      <c r="E508" t="s">
        <v>20</v>
      </c>
      <c r="F508">
        <v>1500</v>
      </c>
      <c r="G508" t="s">
        <v>108</v>
      </c>
      <c r="H508" s="2">
        <v>45460</v>
      </c>
      <c r="I508">
        <v>50</v>
      </c>
      <c r="J508" t="s">
        <v>109</v>
      </c>
    </row>
    <row r="509" spans="1:10">
      <c r="A509" t="s">
        <v>581</v>
      </c>
      <c r="B509" t="s">
        <v>2</v>
      </c>
      <c r="D509" t="s">
        <v>14</v>
      </c>
      <c r="E509" t="s">
        <v>20</v>
      </c>
      <c r="F509">
        <v>1500</v>
      </c>
      <c r="G509" t="s">
        <v>108</v>
      </c>
      <c r="H509" s="2">
        <v>45467</v>
      </c>
      <c r="I509">
        <v>50</v>
      </c>
      <c r="J509" t="s">
        <v>109</v>
      </c>
    </row>
    <row r="510" spans="1:10">
      <c r="A510" t="s">
        <v>582</v>
      </c>
      <c r="B510" t="s">
        <v>2</v>
      </c>
      <c r="D510" t="s">
        <v>14</v>
      </c>
      <c r="E510" t="s">
        <v>20</v>
      </c>
      <c r="F510">
        <v>1500</v>
      </c>
      <c r="G510" t="s">
        <v>108</v>
      </c>
      <c r="H510" s="2">
        <v>45474</v>
      </c>
      <c r="I510">
        <v>50</v>
      </c>
      <c r="J510" t="s">
        <v>109</v>
      </c>
    </row>
    <row r="511" spans="1:10">
      <c r="A511" t="s">
        <v>583</v>
      </c>
      <c r="B511" t="s">
        <v>2</v>
      </c>
      <c r="D511" t="s">
        <v>14</v>
      </c>
      <c r="E511" t="s">
        <v>20</v>
      </c>
      <c r="F511">
        <v>1500</v>
      </c>
      <c r="G511" t="s">
        <v>108</v>
      </c>
      <c r="H511" s="2">
        <v>45481</v>
      </c>
      <c r="I511">
        <v>50</v>
      </c>
      <c r="J511" t="s">
        <v>109</v>
      </c>
    </row>
    <row r="512" spans="1:10">
      <c r="A512" t="s">
        <v>584</v>
      </c>
      <c r="B512" t="s">
        <v>2</v>
      </c>
      <c r="D512" t="s">
        <v>14</v>
      </c>
      <c r="E512" t="s">
        <v>20</v>
      </c>
      <c r="F512">
        <v>1500</v>
      </c>
      <c r="G512" t="s">
        <v>108</v>
      </c>
      <c r="H512" s="2">
        <v>45488</v>
      </c>
      <c r="I512">
        <v>50</v>
      </c>
      <c r="J512" t="s">
        <v>109</v>
      </c>
    </row>
    <row r="513" spans="1:10">
      <c r="A513" t="s">
        <v>585</v>
      </c>
      <c r="B513" t="s">
        <v>2</v>
      </c>
      <c r="D513" t="s">
        <v>14</v>
      </c>
      <c r="E513" t="s">
        <v>20</v>
      </c>
      <c r="F513">
        <v>1500</v>
      </c>
      <c r="G513" t="s">
        <v>108</v>
      </c>
      <c r="H513" s="2">
        <v>45495</v>
      </c>
      <c r="I513">
        <v>50</v>
      </c>
      <c r="J513" t="s">
        <v>109</v>
      </c>
    </row>
    <row r="514" spans="1:10">
      <c r="A514" t="s">
        <v>586</v>
      </c>
      <c r="B514" t="s">
        <v>2</v>
      </c>
      <c r="D514" t="s">
        <v>14</v>
      </c>
      <c r="E514" t="s">
        <v>20</v>
      </c>
      <c r="F514">
        <v>1500</v>
      </c>
      <c r="G514" t="s">
        <v>108</v>
      </c>
      <c r="H514" s="2">
        <v>45502</v>
      </c>
      <c r="I514">
        <v>50</v>
      </c>
      <c r="J514" t="s">
        <v>109</v>
      </c>
    </row>
    <row r="515" spans="1:10">
      <c r="A515" t="s">
        <v>587</v>
      </c>
      <c r="B515" t="s">
        <v>2</v>
      </c>
      <c r="D515" t="s">
        <v>14</v>
      </c>
      <c r="E515" t="s">
        <v>20</v>
      </c>
      <c r="F515">
        <v>1500</v>
      </c>
      <c r="G515" t="s">
        <v>108</v>
      </c>
      <c r="H515" s="2">
        <v>45509</v>
      </c>
      <c r="I515">
        <v>50</v>
      </c>
      <c r="J515" t="s">
        <v>109</v>
      </c>
    </row>
    <row r="516" spans="1:10">
      <c r="A516" t="s">
        <v>588</v>
      </c>
      <c r="B516" t="s">
        <v>2</v>
      </c>
      <c r="D516" t="s">
        <v>14</v>
      </c>
      <c r="E516" t="s">
        <v>20</v>
      </c>
      <c r="F516">
        <v>1500</v>
      </c>
      <c r="G516" t="s">
        <v>108</v>
      </c>
      <c r="H516" s="2">
        <v>45516</v>
      </c>
      <c r="I516">
        <v>50</v>
      </c>
      <c r="J516" t="s">
        <v>109</v>
      </c>
    </row>
    <row r="517" spans="1:10">
      <c r="A517" t="s">
        <v>589</v>
      </c>
      <c r="B517" t="s">
        <v>2</v>
      </c>
      <c r="D517" t="s">
        <v>14</v>
      </c>
      <c r="E517" t="s">
        <v>20</v>
      </c>
      <c r="F517">
        <v>1500</v>
      </c>
      <c r="G517" t="s">
        <v>108</v>
      </c>
      <c r="H517" s="2">
        <v>45523</v>
      </c>
      <c r="I517">
        <v>30</v>
      </c>
      <c r="J517" t="s">
        <v>110</v>
      </c>
    </row>
    <row r="518" spans="1:10">
      <c r="A518" t="s">
        <v>590</v>
      </c>
      <c r="B518" t="s">
        <v>2</v>
      </c>
      <c r="D518" t="s">
        <v>14</v>
      </c>
      <c r="E518" t="s">
        <v>20</v>
      </c>
      <c r="F518">
        <v>1500</v>
      </c>
      <c r="G518" t="s">
        <v>108</v>
      </c>
      <c r="H518" s="2">
        <v>45530</v>
      </c>
      <c r="I518">
        <v>30</v>
      </c>
      <c r="J518" t="s">
        <v>110</v>
      </c>
    </row>
    <row r="519" spans="1:10">
      <c r="A519" t="s">
        <v>591</v>
      </c>
      <c r="B519" t="s">
        <v>2</v>
      </c>
      <c r="D519" t="s">
        <v>14</v>
      </c>
      <c r="E519" t="s">
        <v>20</v>
      </c>
      <c r="F519">
        <v>1500</v>
      </c>
      <c r="G519" t="s">
        <v>108</v>
      </c>
      <c r="H519" s="2">
        <v>45537</v>
      </c>
      <c r="I519">
        <v>30</v>
      </c>
      <c r="J519" t="s">
        <v>110</v>
      </c>
    </row>
    <row r="520" spans="1:10">
      <c r="A520" t="s">
        <v>592</v>
      </c>
      <c r="B520" t="s">
        <v>2</v>
      </c>
      <c r="D520" t="s">
        <v>14</v>
      </c>
      <c r="E520" t="s">
        <v>20</v>
      </c>
      <c r="F520">
        <v>1500</v>
      </c>
      <c r="G520" t="s">
        <v>108</v>
      </c>
      <c r="H520" s="2">
        <v>45544</v>
      </c>
      <c r="I520">
        <v>50</v>
      </c>
      <c r="J520" t="s">
        <v>110</v>
      </c>
    </row>
    <row r="521" spans="1:10">
      <c r="A521" t="s">
        <v>593</v>
      </c>
      <c r="B521" t="s">
        <v>2</v>
      </c>
      <c r="D521" t="s">
        <v>14</v>
      </c>
      <c r="E521" t="s">
        <v>20</v>
      </c>
      <c r="F521">
        <v>1500</v>
      </c>
      <c r="G521" t="s">
        <v>108</v>
      </c>
      <c r="H521" s="2">
        <v>45551</v>
      </c>
      <c r="I521">
        <v>50</v>
      </c>
      <c r="J521" t="s">
        <v>110</v>
      </c>
    </row>
    <row r="522" spans="1:10">
      <c r="A522" t="s">
        <v>594</v>
      </c>
      <c r="B522" t="s">
        <v>2</v>
      </c>
      <c r="D522" t="s">
        <v>14</v>
      </c>
      <c r="E522" t="s">
        <v>20</v>
      </c>
      <c r="F522">
        <v>1500</v>
      </c>
      <c r="G522" t="s">
        <v>108</v>
      </c>
      <c r="H522" s="2">
        <v>45558</v>
      </c>
      <c r="I522">
        <v>50</v>
      </c>
      <c r="J522" t="s">
        <v>110</v>
      </c>
    </row>
    <row r="523" spans="1:10">
      <c r="A523" t="s">
        <v>595</v>
      </c>
      <c r="B523" t="s">
        <v>2</v>
      </c>
      <c r="D523" t="s">
        <v>14</v>
      </c>
      <c r="E523" t="s">
        <v>20</v>
      </c>
      <c r="F523">
        <v>1500</v>
      </c>
      <c r="G523" t="s">
        <v>108</v>
      </c>
      <c r="H523" s="2">
        <v>45565</v>
      </c>
      <c r="I523">
        <v>50</v>
      </c>
      <c r="J523" t="s">
        <v>110</v>
      </c>
    </row>
    <row r="524" spans="1:10">
      <c r="A524" t="s">
        <v>596</v>
      </c>
      <c r="B524" t="s">
        <v>2</v>
      </c>
      <c r="D524" t="s">
        <v>14</v>
      </c>
      <c r="E524" t="s">
        <v>20</v>
      </c>
      <c r="F524">
        <v>1500</v>
      </c>
      <c r="G524" t="s">
        <v>108</v>
      </c>
      <c r="H524" s="2">
        <v>45572</v>
      </c>
      <c r="I524">
        <v>50</v>
      </c>
      <c r="J524" t="s">
        <v>110</v>
      </c>
    </row>
    <row r="525" spans="1:10">
      <c r="A525" t="s">
        <v>597</v>
      </c>
      <c r="B525" t="s">
        <v>2</v>
      </c>
      <c r="D525" t="s">
        <v>14</v>
      </c>
      <c r="E525" t="s">
        <v>20</v>
      </c>
      <c r="F525">
        <v>1500</v>
      </c>
      <c r="G525" t="s">
        <v>108</v>
      </c>
      <c r="H525" s="2">
        <v>45579</v>
      </c>
      <c r="I525">
        <v>50</v>
      </c>
      <c r="J525" t="s">
        <v>107</v>
      </c>
    </row>
    <row r="526" spans="1:10">
      <c r="A526" t="s">
        <v>598</v>
      </c>
      <c r="B526" t="s">
        <v>2</v>
      </c>
      <c r="D526" t="s">
        <v>14</v>
      </c>
      <c r="E526" t="s">
        <v>20</v>
      </c>
      <c r="F526">
        <v>1500</v>
      </c>
      <c r="G526" t="s">
        <v>108</v>
      </c>
      <c r="H526" s="2">
        <v>45586</v>
      </c>
      <c r="I526">
        <v>50</v>
      </c>
      <c r="J526" t="s">
        <v>107</v>
      </c>
    </row>
    <row r="527" spans="1:10">
      <c r="A527" t="s">
        <v>599</v>
      </c>
      <c r="B527" t="s">
        <v>2</v>
      </c>
      <c r="D527" t="s">
        <v>14</v>
      </c>
      <c r="E527" t="s">
        <v>20</v>
      </c>
      <c r="F527">
        <v>1500</v>
      </c>
      <c r="G527" t="s">
        <v>108</v>
      </c>
      <c r="H527" s="2">
        <v>45593</v>
      </c>
      <c r="I527">
        <v>50</v>
      </c>
      <c r="J527" t="s">
        <v>107</v>
      </c>
    </row>
    <row r="528" spans="1:10">
      <c r="A528" t="s">
        <v>600</v>
      </c>
      <c r="B528" t="s">
        <v>2</v>
      </c>
      <c r="D528" t="s">
        <v>14</v>
      </c>
      <c r="E528" t="s">
        <v>20</v>
      </c>
      <c r="F528">
        <v>1500</v>
      </c>
      <c r="G528" t="s">
        <v>108</v>
      </c>
      <c r="H528" s="2">
        <v>45600</v>
      </c>
      <c r="I528">
        <v>50</v>
      </c>
      <c r="J528" t="s">
        <v>107</v>
      </c>
    </row>
    <row r="529" spans="1:10">
      <c r="A529" t="s">
        <v>601</v>
      </c>
      <c r="B529" t="s">
        <v>2</v>
      </c>
      <c r="D529" t="s">
        <v>14</v>
      </c>
      <c r="E529" t="s">
        <v>20</v>
      </c>
      <c r="F529">
        <v>1500</v>
      </c>
      <c r="G529" t="s">
        <v>108</v>
      </c>
      <c r="H529" s="2">
        <v>45607</v>
      </c>
      <c r="I529">
        <v>50</v>
      </c>
      <c r="J529" t="s">
        <v>107</v>
      </c>
    </row>
    <row r="530" spans="1:10">
      <c r="A530" t="s">
        <v>602</v>
      </c>
      <c r="B530" t="s">
        <v>2</v>
      </c>
      <c r="D530" t="s">
        <v>14</v>
      </c>
      <c r="E530" t="s">
        <v>20</v>
      </c>
      <c r="F530">
        <v>1500</v>
      </c>
      <c r="G530" t="s">
        <v>108</v>
      </c>
      <c r="H530" s="2">
        <v>45614</v>
      </c>
      <c r="I530">
        <v>70</v>
      </c>
      <c r="J530" t="s">
        <v>107</v>
      </c>
    </row>
    <row r="531" spans="1:10">
      <c r="A531" t="s">
        <v>603</v>
      </c>
      <c r="B531" t="s">
        <v>2</v>
      </c>
      <c r="D531" t="s">
        <v>14</v>
      </c>
      <c r="E531" t="s">
        <v>20</v>
      </c>
      <c r="F531">
        <v>1500</v>
      </c>
      <c r="G531" t="s">
        <v>108</v>
      </c>
      <c r="H531" s="2">
        <v>45621</v>
      </c>
      <c r="I531">
        <v>70</v>
      </c>
      <c r="J531" t="s">
        <v>107</v>
      </c>
    </row>
    <row r="532" spans="1:10">
      <c r="A532" t="s">
        <v>604</v>
      </c>
      <c r="B532" t="s">
        <v>2</v>
      </c>
      <c r="D532" t="s">
        <v>14</v>
      </c>
      <c r="E532" t="s">
        <v>32</v>
      </c>
      <c r="G532" t="s">
        <v>106</v>
      </c>
      <c r="H532" s="2">
        <v>45523</v>
      </c>
      <c r="I532">
        <v>60</v>
      </c>
      <c r="J532" t="s">
        <v>110</v>
      </c>
    </row>
    <row r="533" spans="1:10">
      <c r="A533" t="s">
        <v>605</v>
      </c>
      <c r="B533" t="s">
        <v>2</v>
      </c>
      <c r="D533" t="s">
        <v>14</v>
      </c>
      <c r="E533" t="s">
        <v>32</v>
      </c>
      <c r="G533" t="s">
        <v>106</v>
      </c>
      <c r="H533" s="2">
        <v>45530</v>
      </c>
      <c r="I533">
        <v>60</v>
      </c>
      <c r="J533" t="s">
        <v>110</v>
      </c>
    </row>
    <row r="534" spans="1:10">
      <c r="A534" t="s">
        <v>606</v>
      </c>
      <c r="B534" t="s">
        <v>2</v>
      </c>
      <c r="D534" t="s">
        <v>14</v>
      </c>
      <c r="E534" t="s">
        <v>32</v>
      </c>
      <c r="G534" t="s">
        <v>106</v>
      </c>
      <c r="H534" s="2">
        <v>45537</v>
      </c>
      <c r="I534">
        <v>60</v>
      </c>
      <c r="J534" t="s">
        <v>110</v>
      </c>
    </row>
    <row r="535" spans="1:10">
      <c r="A535" t="s">
        <v>607</v>
      </c>
      <c r="B535" t="s">
        <v>2</v>
      </c>
      <c r="D535" t="s">
        <v>14</v>
      </c>
      <c r="E535" t="s">
        <v>32</v>
      </c>
      <c r="G535" t="s">
        <v>106</v>
      </c>
      <c r="H535" s="2">
        <v>45544</v>
      </c>
      <c r="I535">
        <v>60</v>
      </c>
      <c r="J535" t="s">
        <v>110</v>
      </c>
    </row>
    <row r="536" spans="1:10">
      <c r="A536" t="s">
        <v>608</v>
      </c>
      <c r="B536" t="s">
        <v>2</v>
      </c>
      <c r="D536" t="s">
        <v>14</v>
      </c>
      <c r="E536" t="s">
        <v>32</v>
      </c>
      <c r="G536" t="s">
        <v>106</v>
      </c>
      <c r="H536" s="2">
        <v>45551</v>
      </c>
      <c r="I536">
        <v>60</v>
      </c>
      <c r="J536" t="s">
        <v>110</v>
      </c>
    </row>
    <row r="537" spans="1:10">
      <c r="A537" t="s">
        <v>609</v>
      </c>
      <c r="B537" t="s">
        <v>2</v>
      </c>
      <c r="D537" t="s">
        <v>14</v>
      </c>
      <c r="E537" t="s">
        <v>32</v>
      </c>
      <c r="G537" t="s">
        <v>106</v>
      </c>
      <c r="H537" s="2">
        <v>45558</v>
      </c>
      <c r="I537">
        <v>60</v>
      </c>
      <c r="J537" t="s">
        <v>110</v>
      </c>
    </row>
    <row r="538" spans="1:10">
      <c r="A538" t="s">
        <v>610</v>
      </c>
      <c r="B538" t="s">
        <v>2</v>
      </c>
      <c r="D538" t="s">
        <v>14</v>
      </c>
      <c r="E538" t="s">
        <v>32</v>
      </c>
      <c r="G538" t="s">
        <v>106</v>
      </c>
      <c r="H538" s="2">
        <v>45565</v>
      </c>
      <c r="I538">
        <v>60</v>
      </c>
      <c r="J538" t="s">
        <v>110</v>
      </c>
    </row>
    <row r="539" spans="1:10">
      <c r="A539" t="s">
        <v>611</v>
      </c>
      <c r="B539" t="s">
        <v>2</v>
      </c>
      <c r="D539" t="s">
        <v>14</v>
      </c>
      <c r="E539" t="s">
        <v>32</v>
      </c>
      <c r="G539" t="s">
        <v>106</v>
      </c>
      <c r="H539" s="2">
        <v>45572</v>
      </c>
      <c r="I539">
        <v>60</v>
      </c>
      <c r="J539" t="s">
        <v>110</v>
      </c>
    </row>
    <row r="540" spans="1:10">
      <c r="A540" t="s">
        <v>612</v>
      </c>
      <c r="B540" t="s">
        <v>2</v>
      </c>
      <c r="D540" t="s">
        <v>14</v>
      </c>
      <c r="E540" t="s">
        <v>32</v>
      </c>
      <c r="G540" t="s">
        <v>106</v>
      </c>
      <c r="H540" s="2">
        <v>45579</v>
      </c>
      <c r="I540">
        <v>60</v>
      </c>
      <c r="J540" t="s">
        <v>107</v>
      </c>
    </row>
    <row r="541" spans="1:10">
      <c r="A541" t="s">
        <v>613</v>
      </c>
      <c r="B541" t="s">
        <v>2</v>
      </c>
      <c r="D541" t="s">
        <v>14</v>
      </c>
      <c r="E541" t="s">
        <v>32</v>
      </c>
      <c r="G541" t="s">
        <v>106</v>
      </c>
      <c r="H541" s="2">
        <v>45586</v>
      </c>
      <c r="I541">
        <v>60</v>
      </c>
      <c r="J541" t="s">
        <v>107</v>
      </c>
    </row>
    <row r="542" spans="1:10">
      <c r="A542" t="s">
        <v>614</v>
      </c>
      <c r="B542" t="s">
        <v>2</v>
      </c>
      <c r="D542" t="s">
        <v>14</v>
      </c>
      <c r="E542" t="s">
        <v>32</v>
      </c>
      <c r="G542" t="s">
        <v>106</v>
      </c>
      <c r="H542" s="2">
        <v>45593</v>
      </c>
      <c r="I542">
        <v>60</v>
      </c>
      <c r="J542" t="s">
        <v>107</v>
      </c>
    </row>
    <row r="543" spans="1:10">
      <c r="A543" t="s">
        <v>615</v>
      </c>
      <c r="B543" t="s">
        <v>2</v>
      </c>
      <c r="D543" t="s">
        <v>14</v>
      </c>
      <c r="E543" t="s">
        <v>32</v>
      </c>
      <c r="G543" t="s">
        <v>106</v>
      </c>
      <c r="H543" s="2">
        <v>45600</v>
      </c>
      <c r="I543">
        <v>60</v>
      </c>
      <c r="J543" t="s">
        <v>107</v>
      </c>
    </row>
    <row r="544" spans="1:10">
      <c r="A544" t="s">
        <v>616</v>
      </c>
      <c r="B544" t="s">
        <v>2</v>
      </c>
      <c r="D544" t="s">
        <v>14</v>
      </c>
      <c r="E544" t="s">
        <v>32</v>
      </c>
      <c r="G544" t="s">
        <v>106</v>
      </c>
      <c r="H544" s="2">
        <v>45607</v>
      </c>
      <c r="I544">
        <v>60</v>
      </c>
      <c r="J544" t="s">
        <v>107</v>
      </c>
    </row>
    <row r="545" spans="1:10">
      <c r="A545" t="s">
        <v>617</v>
      </c>
      <c r="B545" t="s">
        <v>2</v>
      </c>
      <c r="D545" t="s">
        <v>14</v>
      </c>
      <c r="E545" t="s">
        <v>32</v>
      </c>
      <c r="G545" t="s">
        <v>106</v>
      </c>
      <c r="H545" s="2">
        <v>45614</v>
      </c>
      <c r="I545">
        <v>60</v>
      </c>
      <c r="J545" t="s">
        <v>107</v>
      </c>
    </row>
    <row r="546" spans="1:10">
      <c r="A546" t="s">
        <v>618</v>
      </c>
      <c r="B546" t="s">
        <v>2</v>
      </c>
      <c r="D546" t="s">
        <v>14</v>
      </c>
      <c r="E546" t="s">
        <v>32</v>
      </c>
      <c r="G546" t="s">
        <v>106</v>
      </c>
      <c r="H546" s="2">
        <v>45621</v>
      </c>
      <c r="I546">
        <v>60</v>
      </c>
      <c r="J546" t="s">
        <v>107</v>
      </c>
    </row>
    <row r="547" spans="1:10">
      <c r="A547" t="s">
        <v>619</v>
      </c>
      <c r="B547" t="s">
        <v>2</v>
      </c>
      <c r="D547" t="s">
        <v>14</v>
      </c>
      <c r="E547" t="s">
        <v>32</v>
      </c>
      <c r="G547" t="s">
        <v>106</v>
      </c>
      <c r="H547" s="2">
        <v>45628</v>
      </c>
      <c r="I547">
        <v>60</v>
      </c>
      <c r="J547" t="s">
        <v>107</v>
      </c>
    </row>
    <row r="548" spans="1:10">
      <c r="A548" t="s">
        <v>620</v>
      </c>
      <c r="B548" t="s">
        <v>2</v>
      </c>
      <c r="D548" t="s">
        <v>14</v>
      </c>
      <c r="E548" t="s">
        <v>32</v>
      </c>
      <c r="G548" t="s">
        <v>106</v>
      </c>
      <c r="H548" s="2">
        <v>45635</v>
      </c>
      <c r="I548">
        <v>60</v>
      </c>
      <c r="J548" t="s">
        <v>107</v>
      </c>
    </row>
    <row r="549" spans="1:10">
      <c r="A549" t="s">
        <v>621</v>
      </c>
      <c r="B549" t="s">
        <v>2</v>
      </c>
      <c r="D549" t="s">
        <v>14</v>
      </c>
      <c r="E549" t="s">
        <v>32</v>
      </c>
      <c r="G549" t="s">
        <v>106</v>
      </c>
      <c r="H549" s="2">
        <v>45642</v>
      </c>
      <c r="I549">
        <v>60</v>
      </c>
      <c r="J549" t="s">
        <v>107</v>
      </c>
    </row>
    <row r="550" spans="1:10">
      <c r="A550" t="s">
        <v>622</v>
      </c>
      <c r="B550" t="s">
        <v>2</v>
      </c>
      <c r="D550" t="s">
        <v>14</v>
      </c>
      <c r="E550" t="s">
        <v>32</v>
      </c>
      <c r="G550" t="s">
        <v>106</v>
      </c>
      <c r="H550" s="2">
        <v>45649</v>
      </c>
      <c r="I550">
        <v>60</v>
      </c>
      <c r="J550" t="s">
        <v>107</v>
      </c>
    </row>
    <row r="551" spans="1:10">
      <c r="A551" t="s">
        <v>623</v>
      </c>
      <c r="B551" t="s">
        <v>2</v>
      </c>
      <c r="D551" t="s">
        <v>14</v>
      </c>
      <c r="E551" t="s">
        <v>32</v>
      </c>
      <c r="G551" t="s">
        <v>106</v>
      </c>
      <c r="H551" s="2">
        <v>45656</v>
      </c>
      <c r="I551">
        <v>60</v>
      </c>
      <c r="J551" t="s">
        <v>107</v>
      </c>
    </row>
    <row r="552" spans="1:10">
      <c r="A552" t="s">
        <v>624</v>
      </c>
      <c r="B552" t="s">
        <v>2</v>
      </c>
      <c r="D552" t="s">
        <v>14</v>
      </c>
      <c r="E552" t="s">
        <v>32</v>
      </c>
      <c r="G552" t="s">
        <v>106</v>
      </c>
      <c r="H552" s="2">
        <v>45663</v>
      </c>
      <c r="I552">
        <v>60</v>
      </c>
      <c r="J552" t="s">
        <v>107</v>
      </c>
    </row>
    <row r="553" spans="1:10">
      <c r="A553" t="s">
        <v>625</v>
      </c>
      <c r="B553" t="s">
        <v>2</v>
      </c>
      <c r="D553" t="s">
        <v>14</v>
      </c>
      <c r="E553" t="s">
        <v>32</v>
      </c>
      <c r="G553" t="s">
        <v>106</v>
      </c>
      <c r="H553" s="2">
        <v>45670</v>
      </c>
      <c r="I553">
        <v>60</v>
      </c>
      <c r="J553" t="s">
        <v>107</v>
      </c>
    </row>
    <row r="554" spans="1:10">
      <c r="A554" t="s">
        <v>626</v>
      </c>
      <c r="B554" t="s">
        <v>2</v>
      </c>
      <c r="D554" t="s">
        <v>14</v>
      </c>
      <c r="E554" t="s">
        <v>32</v>
      </c>
      <c r="G554" t="s">
        <v>106</v>
      </c>
      <c r="H554" s="2">
        <v>45677</v>
      </c>
      <c r="I554">
        <v>60</v>
      </c>
      <c r="J554" t="s">
        <v>107</v>
      </c>
    </row>
    <row r="555" spans="1:10">
      <c r="A555" t="s">
        <v>627</v>
      </c>
      <c r="B555" t="s">
        <v>2</v>
      </c>
      <c r="D555" t="s">
        <v>14</v>
      </c>
      <c r="E555" t="s">
        <v>54</v>
      </c>
      <c r="F555">
        <v>1500</v>
      </c>
      <c r="G555" t="s">
        <v>108</v>
      </c>
      <c r="H555" s="2">
        <v>45460</v>
      </c>
      <c r="I555">
        <v>80</v>
      </c>
      <c r="J555" t="s">
        <v>109</v>
      </c>
    </row>
    <row r="556" spans="1:10">
      <c r="A556" t="s">
        <v>628</v>
      </c>
      <c r="B556" t="s">
        <v>2</v>
      </c>
      <c r="D556" t="s">
        <v>14</v>
      </c>
      <c r="E556" t="s">
        <v>54</v>
      </c>
      <c r="F556">
        <v>1500</v>
      </c>
      <c r="G556" t="s">
        <v>108</v>
      </c>
      <c r="H556" s="2">
        <v>45467</v>
      </c>
      <c r="I556">
        <v>20</v>
      </c>
      <c r="J556" t="s">
        <v>109</v>
      </c>
    </row>
    <row r="557" spans="1:10">
      <c r="A557" t="s">
        <v>629</v>
      </c>
      <c r="B557" t="s">
        <v>2</v>
      </c>
      <c r="D557" t="s">
        <v>14</v>
      </c>
      <c r="E557" t="s">
        <v>54</v>
      </c>
      <c r="F557">
        <v>1500</v>
      </c>
      <c r="G557" t="s">
        <v>108</v>
      </c>
      <c r="H557" s="2">
        <v>45474</v>
      </c>
      <c r="I557">
        <v>30</v>
      </c>
      <c r="J557" t="s">
        <v>109</v>
      </c>
    </row>
    <row r="558" spans="1:10">
      <c r="A558" t="s">
        <v>630</v>
      </c>
      <c r="B558" t="s">
        <v>2</v>
      </c>
      <c r="D558" t="s">
        <v>14</v>
      </c>
      <c r="E558" t="s">
        <v>54</v>
      </c>
      <c r="F558">
        <v>1500</v>
      </c>
      <c r="G558" t="s">
        <v>108</v>
      </c>
      <c r="H558" s="2">
        <v>45481</v>
      </c>
      <c r="I558">
        <v>30</v>
      </c>
      <c r="J558" t="s">
        <v>109</v>
      </c>
    </row>
    <row r="559" spans="1:10">
      <c r="A559" t="s">
        <v>631</v>
      </c>
      <c r="B559" t="s">
        <v>2</v>
      </c>
      <c r="D559" t="s">
        <v>14</v>
      </c>
      <c r="E559" t="s">
        <v>54</v>
      </c>
      <c r="F559">
        <v>1500</v>
      </c>
      <c r="G559" t="s">
        <v>108</v>
      </c>
      <c r="H559" s="2">
        <v>45488</v>
      </c>
      <c r="I559">
        <v>30</v>
      </c>
      <c r="J559" t="s">
        <v>109</v>
      </c>
    </row>
    <row r="560" spans="1:10">
      <c r="A560" t="s">
        <v>632</v>
      </c>
      <c r="B560" t="s">
        <v>2</v>
      </c>
      <c r="D560" t="s">
        <v>14</v>
      </c>
      <c r="E560" t="s">
        <v>54</v>
      </c>
      <c r="F560">
        <v>1500</v>
      </c>
      <c r="G560" t="s">
        <v>108</v>
      </c>
      <c r="H560" s="2">
        <v>45495</v>
      </c>
      <c r="I560">
        <v>15</v>
      </c>
      <c r="J560" t="s">
        <v>109</v>
      </c>
    </row>
    <row r="561" spans="1:10">
      <c r="A561" t="s">
        <v>633</v>
      </c>
      <c r="B561" t="s">
        <v>2</v>
      </c>
      <c r="D561" t="s">
        <v>14</v>
      </c>
      <c r="E561" t="s">
        <v>54</v>
      </c>
      <c r="F561">
        <v>1500</v>
      </c>
      <c r="G561" t="s">
        <v>108</v>
      </c>
      <c r="H561" s="2">
        <v>45502</v>
      </c>
      <c r="I561">
        <v>15</v>
      </c>
      <c r="J561" t="s">
        <v>109</v>
      </c>
    </row>
    <row r="562" spans="1:10">
      <c r="A562" t="s">
        <v>634</v>
      </c>
      <c r="B562" t="s">
        <v>2</v>
      </c>
      <c r="D562" t="s">
        <v>14</v>
      </c>
      <c r="E562" t="s">
        <v>54</v>
      </c>
      <c r="F562">
        <v>1500</v>
      </c>
      <c r="G562" t="s">
        <v>108</v>
      </c>
      <c r="H562" s="2">
        <v>45509</v>
      </c>
      <c r="I562">
        <v>20</v>
      </c>
      <c r="J562" t="s">
        <v>109</v>
      </c>
    </row>
    <row r="563" spans="1:10">
      <c r="A563" t="s">
        <v>635</v>
      </c>
      <c r="B563" t="s">
        <v>2</v>
      </c>
      <c r="D563" t="s">
        <v>14</v>
      </c>
      <c r="E563" t="s">
        <v>54</v>
      </c>
      <c r="F563">
        <v>1500</v>
      </c>
      <c r="G563" t="s">
        <v>108</v>
      </c>
      <c r="H563" s="2">
        <v>45516</v>
      </c>
      <c r="I563">
        <v>20</v>
      </c>
      <c r="J563" t="s">
        <v>109</v>
      </c>
    </row>
    <row r="564" spans="1:10">
      <c r="A564" t="s">
        <v>636</v>
      </c>
      <c r="B564" t="s">
        <v>2</v>
      </c>
      <c r="D564" t="s">
        <v>14</v>
      </c>
      <c r="E564" t="s">
        <v>54</v>
      </c>
      <c r="F564">
        <v>1500</v>
      </c>
      <c r="G564" t="s">
        <v>108</v>
      </c>
      <c r="H564" s="2">
        <v>45523</v>
      </c>
      <c r="I564">
        <v>20</v>
      </c>
      <c r="J564" t="s">
        <v>110</v>
      </c>
    </row>
    <row r="565" spans="1:10">
      <c r="A565" t="s">
        <v>637</v>
      </c>
      <c r="B565" t="s">
        <v>2</v>
      </c>
      <c r="D565" t="s">
        <v>14</v>
      </c>
      <c r="E565" t="s">
        <v>54</v>
      </c>
      <c r="F565">
        <v>1500</v>
      </c>
      <c r="G565" t="s">
        <v>108</v>
      </c>
      <c r="H565" s="2">
        <v>45530</v>
      </c>
      <c r="I565">
        <v>20</v>
      </c>
      <c r="J565" t="s">
        <v>110</v>
      </c>
    </row>
    <row r="566" spans="1:10">
      <c r="A566" t="s">
        <v>638</v>
      </c>
      <c r="B566" t="s">
        <v>2</v>
      </c>
      <c r="D566" t="s">
        <v>14</v>
      </c>
      <c r="E566" t="s">
        <v>54</v>
      </c>
      <c r="F566">
        <v>1500</v>
      </c>
      <c r="G566" t="s">
        <v>108</v>
      </c>
      <c r="H566" s="2">
        <v>45537</v>
      </c>
      <c r="I566">
        <v>20</v>
      </c>
      <c r="J566" t="s">
        <v>110</v>
      </c>
    </row>
    <row r="567" spans="1:10">
      <c r="A567" t="s">
        <v>639</v>
      </c>
      <c r="B567" t="s">
        <v>2</v>
      </c>
      <c r="D567" t="s">
        <v>14</v>
      </c>
      <c r="E567" t="s">
        <v>54</v>
      </c>
      <c r="F567">
        <v>1500</v>
      </c>
      <c r="G567" t="s">
        <v>108</v>
      </c>
      <c r="H567" s="2">
        <v>45544</v>
      </c>
      <c r="I567">
        <v>20</v>
      </c>
      <c r="J567" t="s">
        <v>110</v>
      </c>
    </row>
    <row r="568" spans="1:10">
      <c r="A568" t="s">
        <v>640</v>
      </c>
      <c r="B568" t="s">
        <v>2</v>
      </c>
      <c r="D568" t="s">
        <v>14</v>
      </c>
      <c r="E568" t="s">
        <v>54</v>
      </c>
      <c r="F568">
        <v>1500</v>
      </c>
      <c r="G568" t="s">
        <v>108</v>
      </c>
      <c r="H568" s="2">
        <v>45551</v>
      </c>
      <c r="I568">
        <v>20</v>
      </c>
      <c r="J568" t="s">
        <v>110</v>
      </c>
    </row>
    <row r="569" spans="1:10">
      <c r="A569" t="s">
        <v>641</v>
      </c>
      <c r="B569" t="s">
        <v>2</v>
      </c>
      <c r="D569" t="s">
        <v>14</v>
      </c>
      <c r="E569" t="s">
        <v>54</v>
      </c>
      <c r="F569">
        <v>1500</v>
      </c>
      <c r="G569" t="s">
        <v>108</v>
      </c>
      <c r="H569" s="2">
        <v>45558</v>
      </c>
      <c r="I569">
        <v>20</v>
      </c>
      <c r="J569" t="s">
        <v>110</v>
      </c>
    </row>
    <row r="570" spans="1:10">
      <c r="A570" t="s">
        <v>642</v>
      </c>
      <c r="B570" t="s">
        <v>2</v>
      </c>
      <c r="D570" t="s">
        <v>14</v>
      </c>
      <c r="E570" t="s">
        <v>54</v>
      </c>
      <c r="F570">
        <v>1500</v>
      </c>
      <c r="G570" t="s">
        <v>108</v>
      </c>
      <c r="H570" s="2">
        <v>45565</v>
      </c>
      <c r="I570">
        <v>20</v>
      </c>
      <c r="J570" t="s">
        <v>110</v>
      </c>
    </row>
    <row r="571" spans="1:10">
      <c r="A571" t="s">
        <v>643</v>
      </c>
      <c r="B571" t="s">
        <v>2</v>
      </c>
      <c r="D571" t="s">
        <v>14</v>
      </c>
      <c r="E571" t="s">
        <v>54</v>
      </c>
      <c r="F571">
        <v>1500</v>
      </c>
      <c r="G571" t="s">
        <v>108</v>
      </c>
      <c r="H571" s="2">
        <v>45572</v>
      </c>
      <c r="I571">
        <v>20</v>
      </c>
      <c r="J571" t="s">
        <v>110</v>
      </c>
    </row>
    <row r="572" spans="1:10">
      <c r="A572" t="s">
        <v>644</v>
      </c>
      <c r="B572" t="s">
        <v>2</v>
      </c>
      <c r="D572" t="s">
        <v>14</v>
      </c>
      <c r="E572" t="s">
        <v>54</v>
      </c>
      <c r="F572">
        <v>1500</v>
      </c>
      <c r="G572" t="s">
        <v>108</v>
      </c>
      <c r="H572" s="2">
        <v>45579</v>
      </c>
      <c r="I572">
        <v>20</v>
      </c>
      <c r="J572" t="s">
        <v>107</v>
      </c>
    </row>
    <row r="573" spans="1:10">
      <c r="A573" t="s">
        <v>645</v>
      </c>
      <c r="B573" t="s">
        <v>2</v>
      </c>
      <c r="D573" t="s">
        <v>14</v>
      </c>
      <c r="E573" t="s">
        <v>54</v>
      </c>
      <c r="F573">
        <v>1500</v>
      </c>
      <c r="G573" t="s">
        <v>108</v>
      </c>
      <c r="H573" s="2">
        <v>45586</v>
      </c>
      <c r="I573">
        <v>20</v>
      </c>
      <c r="J573" t="s">
        <v>107</v>
      </c>
    </row>
    <row r="574" spans="1:10">
      <c r="A574" t="s">
        <v>646</v>
      </c>
      <c r="B574" t="s">
        <v>2</v>
      </c>
      <c r="D574" t="s">
        <v>14</v>
      </c>
      <c r="E574" t="s">
        <v>54</v>
      </c>
      <c r="F574">
        <v>1500</v>
      </c>
      <c r="G574" t="s">
        <v>108</v>
      </c>
      <c r="H574" s="2">
        <v>45593</v>
      </c>
      <c r="I574">
        <v>20</v>
      </c>
      <c r="J574" t="s">
        <v>107</v>
      </c>
    </row>
    <row r="575" spans="1:10">
      <c r="A575" t="s">
        <v>647</v>
      </c>
      <c r="B575" t="s">
        <v>2</v>
      </c>
      <c r="D575" t="s">
        <v>14</v>
      </c>
      <c r="E575" t="s">
        <v>54</v>
      </c>
      <c r="F575">
        <v>1500</v>
      </c>
      <c r="G575" t="s">
        <v>108</v>
      </c>
      <c r="H575" s="2">
        <v>45600</v>
      </c>
      <c r="I575">
        <v>20</v>
      </c>
      <c r="J575" t="s">
        <v>107</v>
      </c>
    </row>
    <row r="576" spans="1:10">
      <c r="A576" t="s">
        <v>648</v>
      </c>
      <c r="B576" t="s">
        <v>2</v>
      </c>
      <c r="D576" t="s">
        <v>14</v>
      </c>
      <c r="E576" t="s">
        <v>54</v>
      </c>
      <c r="F576">
        <v>1500</v>
      </c>
      <c r="G576" t="s">
        <v>108</v>
      </c>
      <c r="H576" s="2">
        <v>45607</v>
      </c>
      <c r="I576">
        <v>20</v>
      </c>
      <c r="J576" t="s">
        <v>107</v>
      </c>
    </row>
    <row r="577" spans="1:10">
      <c r="A577" t="s">
        <v>649</v>
      </c>
      <c r="B577" t="s">
        <v>2</v>
      </c>
      <c r="D577" t="s">
        <v>14</v>
      </c>
      <c r="E577" t="s">
        <v>54</v>
      </c>
      <c r="F577">
        <v>1500</v>
      </c>
      <c r="G577" t="s">
        <v>108</v>
      </c>
      <c r="H577" s="2">
        <v>45614</v>
      </c>
      <c r="I577">
        <v>20</v>
      </c>
      <c r="J577" t="s">
        <v>107</v>
      </c>
    </row>
    <row r="578" spans="1:10">
      <c r="A578" t="s">
        <v>650</v>
      </c>
      <c r="B578" t="s">
        <v>2</v>
      </c>
      <c r="D578" t="s">
        <v>14</v>
      </c>
      <c r="E578" t="s">
        <v>54</v>
      </c>
      <c r="F578">
        <v>1500</v>
      </c>
      <c r="G578" t="s">
        <v>108</v>
      </c>
      <c r="H578" s="2">
        <v>45621</v>
      </c>
      <c r="I578">
        <v>20</v>
      </c>
      <c r="J578" t="s">
        <v>107</v>
      </c>
    </row>
    <row r="579" spans="1:10">
      <c r="A579" t="s">
        <v>651</v>
      </c>
      <c r="B579" t="s">
        <v>2</v>
      </c>
      <c r="D579" t="s">
        <v>14</v>
      </c>
      <c r="E579" t="s">
        <v>74</v>
      </c>
      <c r="F579">
        <v>1500</v>
      </c>
      <c r="G579" t="s">
        <v>108</v>
      </c>
      <c r="H579" s="2">
        <v>45460</v>
      </c>
      <c r="I579">
        <v>90</v>
      </c>
      <c r="J579" t="s">
        <v>109</v>
      </c>
    </row>
    <row r="580" spans="1:10">
      <c r="A580" t="s">
        <v>652</v>
      </c>
      <c r="B580" t="s">
        <v>2</v>
      </c>
      <c r="D580" t="s">
        <v>14</v>
      </c>
      <c r="E580" t="s">
        <v>74</v>
      </c>
      <c r="F580">
        <v>1500</v>
      </c>
      <c r="G580" t="s">
        <v>108</v>
      </c>
      <c r="H580" s="2">
        <v>45467</v>
      </c>
      <c r="I580">
        <v>10</v>
      </c>
      <c r="J580" t="s">
        <v>109</v>
      </c>
    </row>
    <row r="581" spans="1:10">
      <c r="A581" t="s">
        <v>653</v>
      </c>
      <c r="B581" t="s">
        <v>2</v>
      </c>
      <c r="D581" t="s">
        <v>14</v>
      </c>
      <c r="E581" t="s">
        <v>74</v>
      </c>
      <c r="F581">
        <v>1500</v>
      </c>
      <c r="G581" t="s">
        <v>108</v>
      </c>
      <c r="H581" s="2">
        <v>45474</v>
      </c>
      <c r="I581">
        <v>10</v>
      </c>
      <c r="J581" t="s">
        <v>109</v>
      </c>
    </row>
    <row r="582" spans="1:10">
      <c r="A582" t="s">
        <v>654</v>
      </c>
      <c r="B582" t="s">
        <v>2</v>
      </c>
      <c r="D582" t="s">
        <v>14</v>
      </c>
      <c r="E582" t="s">
        <v>74</v>
      </c>
      <c r="F582">
        <v>1500</v>
      </c>
      <c r="G582" t="s">
        <v>108</v>
      </c>
      <c r="H582" s="2">
        <v>45481</v>
      </c>
      <c r="I582">
        <v>10</v>
      </c>
      <c r="J582" t="s">
        <v>109</v>
      </c>
    </row>
    <row r="583" spans="1:10">
      <c r="A583" t="s">
        <v>655</v>
      </c>
      <c r="B583" t="s">
        <v>2</v>
      </c>
      <c r="D583" t="s">
        <v>14</v>
      </c>
      <c r="E583" t="s">
        <v>74</v>
      </c>
      <c r="F583">
        <v>1500</v>
      </c>
      <c r="G583" t="s">
        <v>108</v>
      </c>
      <c r="H583" s="2">
        <v>45488</v>
      </c>
      <c r="I583">
        <v>10</v>
      </c>
      <c r="J583" t="s">
        <v>109</v>
      </c>
    </row>
    <row r="584" spans="1:10">
      <c r="A584" t="s">
        <v>656</v>
      </c>
      <c r="B584" t="s">
        <v>2</v>
      </c>
      <c r="D584" t="s">
        <v>14</v>
      </c>
      <c r="E584" t="s">
        <v>74</v>
      </c>
      <c r="F584">
        <v>1500</v>
      </c>
      <c r="G584" t="s">
        <v>108</v>
      </c>
      <c r="H584" s="2">
        <v>45495</v>
      </c>
      <c r="I584">
        <v>50</v>
      </c>
      <c r="J584" t="s">
        <v>109</v>
      </c>
    </row>
    <row r="585" spans="1:10">
      <c r="A585" t="s">
        <v>657</v>
      </c>
      <c r="B585" t="s">
        <v>2</v>
      </c>
      <c r="D585" t="s">
        <v>14</v>
      </c>
      <c r="E585" t="s">
        <v>74</v>
      </c>
      <c r="F585">
        <v>1500</v>
      </c>
      <c r="G585" t="s">
        <v>108</v>
      </c>
      <c r="H585" s="2">
        <v>45502</v>
      </c>
      <c r="I585">
        <v>50</v>
      </c>
      <c r="J585" t="s">
        <v>109</v>
      </c>
    </row>
    <row r="586" spans="1:10">
      <c r="A586" t="s">
        <v>658</v>
      </c>
      <c r="B586" t="s">
        <v>2</v>
      </c>
      <c r="D586" t="s">
        <v>14</v>
      </c>
      <c r="E586" t="s">
        <v>74</v>
      </c>
      <c r="F586">
        <v>1500</v>
      </c>
      <c r="G586" t="s">
        <v>108</v>
      </c>
      <c r="H586" s="2">
        <v>45509</v>
      </c>
      <c r="I586">
        <v>50</v>
      </c>
      <c r="J586" t="s">
        <v>109</v>
      </c>
    </row>
    <row r="587" spans="1:10">
      <c r="A587" t="s">
        <v>659</v>
      </c>
      <c r="B587" t="s">
        <v>2</v>
      </c>
      <c r="D587" t="s">
        <v>14</v>
      </c>
      <c r="E587" t="s">
        <v>74</v>
      </c>
      <c r="F587">
        <v>1500</v>
      </c>
      <c r="G587" t="s">
        <v>108</v>
      </c>
      <c r="H587" s="2">
        <v>45516</v>
      </c>
      <c r="I587">
        <v>50</v>
      </c>
      <c r="J587" t="s">
        <v>109</v>
      </c>
    </row>
    <row r="588" spans="1:10">
      <c r="A588" t="s">
        <v>660</v>
      </c>
      <c r="B588" t="s">
        <v>2</v>
      </c>
      <c r="D588" t="s">
        <v>14</v>
      </c>
      <c r="E588" t="s">
        <v>74</v>
      </c>
      <c r="F588">
        <v>1500</v>
      </c>
      <c r="G588" t="s">
        <v>108</v>
      </c>
      <c r="H588" s="2">
        <v>45523</v>
      </c>
      <c r="I588">
        <v>20</v>
      </c>
      <c r="J588" t="s">
        <v>110</v>
      </c>
    </row>
    <row r="589" spans="1:10">
      <c r="A589" t="s">
        <v>661</v>
      </c>
      <c r="B589" t="s">
        <v>2</v>
      </c>
      <c r="D589" t="s">
        <v>14</v>
      </c>
      <c r="E589" t="s">
        <v>74</v>
      </c>
      <c r="F589">
        <v>1500</v>
      </c>
      <c r="G589" t="s">
        <v>108</v>
      </c>
      <c r="H589" s="2">
        <v>45530</v>
      </c>
      <c r="I589">
        <v>20</v>
      </c>
      <c r="J589" t="s">
        <v>110</v>
      </c>
    </row>
    <row r="590" spans="1:10">
      <c r="A590" t="s">
        <v>662</v>
      </c>
      <c r="B590" t="s">
        <v>2</v>
      </c>
      <c r="D590" t="s">
        <v>14</v>
      </c>
      <c r="E590" t="s">
        <v>74</v>
      </c>
      <c r="F590">
        <v>1500</v>
      </c>
      <c r="G590" t="s">
        <v>108</v>
      </c>
      <c r="H590" s="2">
        <v>45537</v>
      </c>
      <c r="I590">
        <v>20</v>
      </c>
      <c r="J590" t="s">
        <v>110</v>
      </c>
    </row>
    <row r="591" spans="1:10">
      <c r="A591" t="s">
        <v>663</v>
      </c>
      <c r="B591" t="s">
        <v>2</v>
      </c>
      <c r="D591" t="s">
        <v>14</v>
      </c>
      <c r="E591" t="s">
        <v>74</v>
      </c>
      <c r="F591">
        <v>1500</v>
      </c>
      <c r="G591" t="s">
        <v>108</v>
      </c>
      <c r="H591" s="2">
        <v>45544</v>
      </c>
      <c r="I591">
        <v>20</v>
      </c>
      <c r="J591" t="s">
        <v>110</v>
      </c>
    </row>
    <row r="592" spans="1:10">
      <c r="A592" t="s">
        <v>664</v>
      </c>
      <c r="B592" t="s">
        <v>2</v>
      </c>
      <c r="D592" t="s">
        <v>14</v>
      </c>
      <c r="E592" t="s">
        <v>74</v>
      </c>
      <c r="F592">
        <v>1500</v>
      </c>
      <c r="G592" t="s">
        <v>108</v>
      </c>
      <c r="H592" s="2">
        <v>45551</v>
      </c>
      <c r="I592">
        <v>20</v>
      </c>
      <c r="J592" t="s">
        <v>110</v>
      </c>
    </row>
    <row r="593" spans="1:10">
      <c r="A593" t="s">
        <v>665</v>
      </c>
      <c r="B593" t="s">
        <v>2</v>
      </c>
      <c r="D593" t="s">
        <v>14</v>
      </c>
      <c r="E593" t="s">
        <v>74</v>
      </c>
      <c r="F593">
        <v>1500</v>
      </c>
      <c r="G593" t="s">
        <v>108</v>
      </c>
      <c r="H593" s="2">
        <v>45558</v>
      </c>
      <c r="I593">
        <v>20</v>
      </c>
      <c r="J593" t="s">
        <v>110</v>
      </c>
    </row>
    <row r="594" spans="1:10">
      <c r="A594" t="s">
        <v>666</v>
      </c>
      <c r="B594" t="s">
        <v>2</v>
      </c>
      <c r="D594" t="s">
        <v>14</v>
      </c>
      <c r="E594" t="s">
        <v>74</v>
      </c>
      <c r="F594">
        <v>1500</v>
      </c>
      <c r="G594" t="s">
        <v>108</v>
      </c>
      <c r="H594" s="2">
        <v>45565</v>
      </c>
      <c r="I594">
        <v>20</v>
      </c>
      <c r="J594" t="s">
        <v>110</v>
      </c>
    </row>
    <row r="595" spans="1:10">
      <c r="A595" t="s">
        <v>667</v>
      </c>
      <c r="B595" t="s">
        <v>2</v>
      </c>
      <c r="D595" t="s">
        <v>14</v>
      </c>
      <c r="E595" t="s">
        <v>74</v>
      </c>
      <c r="F595">
        <v>1500</v>
      </c>
      <c r="G595" t="s">
        <v>108</v>
      </c>
      <c r="H595" s="2">
        <v>45572</v>
      </c>
      <c r="I595">
        <v>20</v>
      </c>
      <c r="J595" t="s">
        <v>110</v>
      </c>
    </row>
    <row r="596" spans="1:10">
      <c r="A596" t="s">
        <v>668</v>
      </c>
      <c r="B596" t="s">
        <v>2</v>
      </c>
      <c r="D596" t="s">
        <v>14</v>
      </c>
      <c r="E596" t="s">
        <v>74</v>
      </c>
      <c r="F596">
        <v>1500</v>
      </c>
      <c r="G596" t="s">
        <v>108</v>
      </c>
      <c r="H596" s="2">
        <v>45579</v>
      </c>
      <c r="I596">
        <v>20</v>
      </c>
      <c r="J596" t="s">
        <v>107</v>
      </c>
    </row>
    <row r="597" spans="1:10">
      <c r="A597" t="s">
        <v>669</v>
      </c>
      <c r="B597" t="s">
        <v>2</v>
      </c>
      <c r="D597" t="s">
        <v>14</v>
      </c>
      <c r="E597" t="s">
        <v>74</v>
      </c>
      <c r="F597">
        <v>1500</v>
      </c>
      <c r="G597" t="s">
        <v>108</v>
      </c>
      <c r="H597" s="2">
        <v>45586</v>
      </c>
      <c r="I597">
        <v>20</v>
      </c>
      <c r="J597" t="s">
        <v>107</v>
      </c>
    </row>
    <row r="598" spans="1:10">
      <c r="A598" t="s">
        <v>670</v>
      </c>
      <c r="B598" t="s">
        <v>2</v>
      </c>
      <c r="D598" t="s">
        <v>14</v>
      </c>
      <c r="E598" t="s">
        <v>74</v>
      </c>
      <c r="F598">
        <v>1500</v>
      </c>
      <c r="G598" t="s">
        <v>108</v>
      </c>
      <c r="H598" s="2">
        <v>45593</v>
      </c>
      <c r="I598">
        <v>20</v>
      </c>
      <c r="J598" t="s">
        <v>107</v>
      </c>
    </row>
    <row r="599" spans="1:10">
      <c r="A599" t="s">
        <v>671</v>
      </c>
      <c r="B599" t="s">
        <v>2</v>
      </c>
      <c r="D599" t="s">
        <v>14</v>
      </c>
      <c r="E599" t="s">
        <v>74</v>
      </c>
      <c r="F599">
        <v>1500</v>
      </c>
      <c r="G599" t="s">
        <v>108</v>
      </c>
      <c r="H599" s="2">
        <v>45600</v>
      </c>
      <c r="I599">
        <v>20</v>
      </c>
      <c r="J599" t="s">
        <v>107</v>
      </c>
    </row>
    <row r="600" spans="1:10">
      <c r="A600" t="s">
        <v>672</v>
      </c>
      <c r="B600" t="s">
        <v>2</v>
      </c>
      <c r="D600" t="s">
        <v>14</v>
      </c>
      <c r="E600" t="s">
        <v>74</v>
      </c>
      <c r="F600">
        <v>1500</v>
      </c>
      <c r="G600" t="s">
        <v>108</v>
      </c>
      <c r="H600" s="2">
        <v>45607</v>
      </c>
      <c r="I600">
        <v>20</v>
      </c>
      <c r="J600" t="s">
        <v>107</v>
      </c>
    </row>
    <row r="601" spans="1:10">
      <c r="A601" t="s">
        <v>673</v>
      </c>
      <c r="B601" t="s">
        <v>2</v>
      </c>
      <c r="D601" t="s">
        <v>14</v>
      </c>
      <c r="E601" t="s">
        <v>74</v>
      </c>
      <c r="F601">
        <v>1500</v>
      </c>
      <c r="G601" t="s">
        <v>108</v>
      </c>
      <c r="H601" s="2">
        <v>45614</v>
      </c>
      <c r="I601">
        <v>10</v>
      </c>
      <c r="J601" t="s">
        <v>107</v>
      </c>
    </row>
    <row r="602" spans="1:10">
      <c r="A602" t="s">
        <v>674</v>
      </c>
      <c r="B602" t="s">
        <v>2</v>
      </c>
      <c r="D602" t="s">
        <v>14</v>
      </c>
      <c r="E602" t="s">
        <v>74</v>
      </c>
      <c r="F602">
        <v>1500</v>
      </c>
      <c r="G602" t="s">
        <v>108</v>
      </c>
      <c r="H602" s="2">
        <v>45621</v>
      </c>
      <c r="I602">
        <v>10</v>
      </c>
      <c r="J602" t="s">
        <v>107</v>
      </c>
    </row>
    <row r="603" spans="1:10">
      <c r="A603" t="s">
        <v>675</v>
      </c>
      <c r="B603" t="s">
        <v>2</v>
      </c>
      <c r="D603" t="s">
        <v>14</v>
      </c>
      <c r="E603" t="s">
        <v>82</v>
      </c>
      <c r="F603">
        <v>1500</v>
      </c>
      <c r="G603" t="s">
        <v>108</v>
      </c>
      <c r="H603" s="2">
        <v>45460</v>
      </c>
      <c r="I603">
        <v>70</v>
      </c>
      <c r="J603" t="s">
        <v>109</v>
      </c>
    </row>
    <row r="604" spans="1:10">
      <c r="A604" t="s">
        <v>676</v>
      </c>
      <c r="B604" t="s">
        <v>2</v>
      </c>
      <c r="D604" t="s">
        <v>14</v>
      </c>
      <c r="E604" t="s">
        <v>82</v>
      </c>
      <c r="F604">
        <v>1500</v>
      </c>
      <c r="G604" t="s">
        <v>108</v>
      </c>
      <c r="H604" s="2">
        <v>45467</v>
      </c>
      <c r="I604">
        <v>15</v>
      </c>
      <c r="J604" t="s">
        <v>109</v>
      </c>
    </row>
    <row r="605" spans="1:10">
      <c r="A605" t="s">
        <v>677</v>
      </c>
      <c r="B605" t="s">
        <v>2</v>
      </c>
      <c r="D605" t="s">
        <v>14</v>
      </c>
      <c r="E605" t="s">
        <v>82</v>
      </c>
      <c r="F605">
        <v>1500</v>
      </c>
      <c r="G605" t="s">
        <v>108</v>
      </c>
      <c r="H605" s="2">
        <v>45474</v>
      </c>
      <c r="I605">
        <v>15</v>
      </c>
      <c r="J605" t="s">
        <v>109</v>
      </c>
    </row>
    <row r="606" spans="1:10">
      <c r="A606" t="s">
        <v>678</v>
      </c>
      <c r="B606" t="s">
        <v>2</v>
      </c>
      <c r="D606" t="s">
        <v>14</v>
      </c>
      <c r="E606" t="s">
        <v>82</v>
      </c>
      <c r="F606">
        <v>1500</v>
      </c>
      <c r="G606" t="s">
        <v>108</v>
      </c>
      <c r="H606" s="2">
        <v>45481</v>
      </c>
      <c r="I606">
        <v>15</v>
      </c>
      <c r="J606" t="s">
        <v>109</v>
      </c>
    </row>
    <row r="607" spans="1:10">
      <c r="A607" t="s">
        <v>679</v>
      </c>
      <c r="B607" t="s">
        <v>2</v>
      </c>
      <c r="D607" t="s">
        <v>14</v>
      </c>
      <c r="E607" t="s">
        <v>82</v>
      </c>
      <c r="F607">
        <v>1500</v>
      </c>
      <c r="G607" t="s">
        <v>108</v>
      </c>
      <c r="H607" s="2">
        <v>45488</v>
      </c>
      <c r="I607">
        <v>15</v>
      </c>
      <c r="J607" t="s">
        <v>109</v>
      </c>
    </row>
    <row r="608" spans="1:10">
      <c r="A608" t="s">
        <v>680</v>
      </c>
      <c r="B608" t="s">
        <v>2</v>
      </c>
      <c r="D608" t="s">
        <v>14</v>
      </c>
      <c r="E608" t="s">
        <v>82</v>
      </c>
      <c r="F608">
        <v>1500</v>
      </c>
      <c r="G608" t="s">
        <v>108</v>
      </c>
      <c r="H608" s="2">
        <v>45495</v>
      </c>
      <c r="I608">
        <v>10</v>
      </c>
      <c r="J608" t="s">
        <v>109</v>
      </c>
    </row>
    <row r="609" spans="1:10">
      <c r="A609" t="s">
        <v>681</v>
      </c>
      <c r="B609" t="s">
        <v>2</v>
      </c>
      <c r="D609" t="s">
        <v>14</v>
      </c>
      <c r="E609" t="s">
        <v>82</v>
      </c>
      <c r="F609">
        <v>1500</v>
      </c>
      <c r="G609" t="s">
        <v>108</v>
      </c>
      <c r="H609" s="2">
        <v>45502</v>
      </c>
      <c r="I609">
        <v>10</v>
      </c>
      <c r="J609" t="s">
        <v>109</v>
      </c>
    </row>
    <row r="610" spans="1:10">
      <c r="A610" t="s">
        <v>682</v>
      </c>
      <c r="B610" t="s">
        <v>2</v>
      </c>
      <c r="D610" t="s">
        <v>14</v>
      </c>
      <c r="E610" t="s">
        <v>82</v>
      </c>
      <c r="F610">
        <v>1500</v>
      </c>
      <c r="G610" t="s">
        <v>108</v>
      </c>
      <c r="H610" s="2">
        <v>45509</v>
      </c>
      <c r="I610">
        <v>15</v>
      </c>
      <c r="J610" t="s">
        <v>109</v>
      </c>
    </row>
    <row r="611" spans="1:10">
      <c r="A611" t="s">
        <v>683</v>
      </c>
      <c r="B611" t="s">
        <v>2</v>
      </c>
      <c r="D611" t="s">
        <v>14</v>
      </c>
      <c r="E611" t="s">
        <v>82</v>
      </c>
      <c r="F611">
        <v>1500</v>
      </c>
      <c r="G611" t="s">
        <v>108</v>
      </c>
      <c r="H611" s="2">
        <v>45516</v>
      </c>
      <c r="I611">
        <v>15</v>
      </c>
      <c r="J611" t="s">
        <v>109</v>
      </c>
    </row>
    <row r="612" spans="1:10">
      <c r="A612" t="s">
        <v>684</v>
      </c>
      <c r="B612" t="s">
        <v>2</v>
      </c>
      <c r="D612" t="s">
        <v>14</v>
      </c>
      <c r="E612" t="s">
        <v>82</v>
      </c>
      <c r="F612">
        <v>1500</v>
      </c>
      <c r="G612" t="s">
        <v>108</v>
      </c>
      <c r="H612" s="2">
        <v>45523</v>
      </c>
      <c r="I612">
        <v>50</v>
      </c>
      <c r="J612" t="s">
        <v>110</v>
      </c>
    </row>
    <row r="613" spans="1:10">
      <c r="A613" t="s">
        <v>685</v>
      </c>
      <c r="B613" t="s">
        <v>2</v>
      </c>
      <c r="D613" t="s">
        <v>14</v>
      </c>
      <c r="E613" t="s">
        <v>82</v>
      </c>
      <c r="F613">
        <v>1500</v>
      </c>
      <c r="G613" t="s">
        <v>108</v>
      </c>
      <c r="H613" s="2">
        <v>45530</v>
      </c>
      <c r="I613">
        <v>50</v>
      </c>
      <c r="J613" t="s">
        <v>110</v>
      </c>
    </row>
    <row r="614" spans="1:10">
      <c r="A614" t="s">
        <v>686</v>
      </c>
      <c r="B614" t="s">
        <v>2</v>
      </c>
      <c r="D614" t="s">
        <v>14</v>
      </c>
      <c r="E614" t="s">
        <v>82</v>
      </c>
      <c r="F614">
        <v>1500</v>
      </c>
      <c r="G614" t="s">
        <v>108</v>
      </c>
      <c r="H614" s="2">
        <v>45537</v>
      </c>
      <c r="I614">
        <v>50</v>
      </c>
      <c r="J614" t="s">
        <v>110</v>
      </c>
    </row>
    <row r="615" spans="1:10">
      <c r="A615" t="s">
        <v>687</v>
      </c>
      <c r="B615" t="s">
        <v>2</v>
      </c>
      <c r="D615" t="s">
        <v>14</v>
      </c>
      <c r="E615" t="s">
        <v>82</v>
      </c>
      <c r="F615">
        <v>1500</v>
      </c>
      <c r="G615" t="s">
        <v>108</v>
      </c>
      <c r="H615" s="2">
        <v>45544</v>
      </c>
      <c r="I615">
        <v>20</v>
      </c>
      <c r="J615" t="s">
        <v>110</v>
      </c>
    </row>
    <row r="616" spans="1:10">
      <c r="A616" t="s">
        <v>688</v>
      </c>
      <c r="B616" t="s">
        <v>2</v>
      </c>
      <c r="D616" t="s">
        <v>14</v>
      </c>
      <c r="E616" t="s">
        <v>82</v>
      </c>
      <c r="F616">
        <v>1500</v>
      </c>
      <c r="G616" t="s">
        <v>108</v>
      </c>
      <c r="H616" s="2">
        <v>45551</v>
      </c>
      <c r="I616">
        <v>20</v>
      </c>
      <c r="J616" t="s">
        <v>110</v>
      </c>
    </row>
    <row r="617" spans="1:10">
      <c r="A617" t="s">
        <v>689</v>
      </c>
      <c r="B617" t="s">
        <v>2</v>
      </c>
      <c r="D617" t="s">
        <v>14</v>
      </c>
      <c r="E617" t="s">
        <v>82</v>
      </c>
      <c r="F617">
        <v>1500</v>
      </c>
      <c r="G617" t="s">
        <v>108</v>
      </c>
      <c r="H617" s="2">
        <v>45558</v>
      </c>
      <c r="I617">
        <v>20</v>
      </c>
      <c r="J617" t="s">
        <v>110</v>
      </c>
    </row>
    <row r="618" spans="1:10">
      <c r="A618" t="s">
        <v>690</v>
      </c>
      <c r="B618" t="s">
        <v>2</v>
      </c>
      <c r="D618" t="s">
        <v>14</v>
      </c>
      <c r="E618" t="s">
        <v>82</v>
      </c>
      <c r="F618">
        <v>1500</v>
      </c>
      <c r="G618" t="s">
        <v>108</v>
      </c>
      <c r="H618" s="2">
        <v>45565</v>
      </c>
      <c r="I618">
        <v>20</v>
      </c>
      <c r="J618" t="s">
        <v>110</v>
      </c>
    </row>
    <row r="619" spans="1:10">
      <c r="A619" t="s">
        <v>691</v>
      </c>
      <c r="B619" t="s">
        <v>2</v>
      </c>
      <c r="D619" t="s">
        <v>14</v>
      </c>
      <c r="E619" t="s">
        <v>82</v>
      </c>
      <c r="F619">
        <v>1500</v>
      </c>
      <c r="G619" t="s">
        <v>108</v>
      </c>
      <c r="H619" s="2">
        <v>45572</v>
      </c>
      <c r="I619">
        <v>20</v>
      </c>
      <c r="J619" t="s">
        <v>110</v>
      </c>
    </row>
    <row r="620" spans="1:10">
      <c r="A620" t="s">
        <v>692</v>
      </c>
      <c r="B620" t="s">
        <v>2</v>
      </c>
      <c r="D620" t="s">
        <v>14</v>
      </c>
      <c r="E620" t="s">
        <v>82</v>
      </c>
      <c r="F620">
        <v>1500</v>
      </c>
      <c r="G620" t="s">
        <v>108</v>
      </c>
      <c r="H620" s="2">
        <v>45579</v>
      </c>
      <c r="I620">
        <v>20</v>
      </c>
      <c r="J620" t="s">
        <v>107</v>
      </c>
    </row>
    <row r="621" spans="1:10">
      <c r="A621" t="s">
        <v>693</v>
      </c>
      <c r="B621" t="s">
        <v>2</v>
      </c>
      <c r="D621" t="s">
        <v>14</v>
      </c>
      <c r="E621" t="s">
        <v>82</v>
      </c>
      <c r="F621">
        <v>1500</v>
      </c>
      <c r="G621" t="s">
        <v>108</v>
      </c>
      <c r="H621" s="2">
        <v>45586</v>
      </c>
      <c r="I621">
        <v>20</v>
      </c>
      <c r="J621" t="s">
        <v>107</v>
      </c>
    </row>
    <row r="622" spans="1:10">
      <c r="A622" t="s">
        <v>694</v>
      </c>
      <c r="B622" t="s">
        <v>2</v>
      </c>
      <c r="D622" t="s">
        <v>14</v>
      </c>
      <c r="E622" t="s">
        <v>82</v>
      </c>
      <c r="F622">
        <v>1500</v>
      </c>
      <c r="G622" t="s">
        <v>108</v>
      </c>
      <c r="H622" s="2">
        <v>45593</v>
      </c>
      <c r="I622">
        <v>20</v>
      </c>
      <c r="J622" t="s">
        <v>107</v>
      </c>
    </row>
    <row r="623" spans="1:10">
      <c r="A623" t="s">
        <v>695</v>
      </c>
      <c r="B623" t="s">
        <v>2</v>
      </c>
      <c r="D623" t="s">
        <v>14</v>
      </c>
      <c r="E623" t="s">
        <v>82</v>
      </c>
      <c r="F623">
        <v>1500</v>
      </c>
      <c r="G623" t="s">
        <v>108</v>
      </c>
      <c r="H623" s="2">
        <v>45600</v>
      </c>
      <c r="I623">
        <v>20</v>
      </c>
      <c r="J623" t="s">
        <v>107</v>
      </c>
    </row>
    <row r="624" spans="1:10">
      <c r="A624" t="s">
        <v>696</v>
      </c>
      <c r="B624" t="s">
        <v>2</v>
      </c>
      <c r="D624" t="s">
        <v>14</v>
      </c>
      <c r="E624" t="s">
        <v>82</v>
      </c>
      <c r="F624">
        <v>1500</v>
      </c>
      <c r="G624" t="s">
        <v>108</v>
      </c>
      <c r="H624" s="2">
        <v>45607</v>
      </c>
      <c r="I624">
        <v>20</v>
      </c>
      <c r="J624" t="s">
        <v>107</v>
      </c>
    </row>
    <row r="625" spans="1:10">
      <c r="A625" t="s">
        <v>697</v>
      </c>
      <c r="B625" t="s">
        <v>2</v>
      </c>
      <c r="D625" t="s">
        <v>14</v>
      </c>
      <c r="E625" t="s">
        <v>82</v>
      </c>
      <c r="F625">
        <v>1500</v>
      </c>
      <c r="G625" t="s">
        <v>108</v>
      </c>
      <c r="H625" s="2">
        <v>45614</v>
      </c>
      <c r="I625">
        <v>20</v>
      </c>
      <c r="J625" t="s">
        <v>107</v>
      </c>
    </row>
    <row r="626" spans="1:10">
      <c r="A626" t="s">
        <v>698</v>
      </c>
      <c r="B626" t="s">
        <v>2</v>
      </c>
      <c r="D626" t="s">
        <v>14</v>
      </c>
      <c r="E626" t="s">
        <v>82</v>
      </c>
      <c r="F626">
        <v>1500</v>
      </c>
      <c r="G626" t="s">
        <v>108</v>
      </c>
      <c r="H626" s="2">
        <v>45621</v>
      </c>
      <c r="I626">
        <v>20</v>
      </c>
      <c r="J626" t="s">
        <v>107</v>
      </c>
    </row>
    <row r="627" spans="1:10">
      <c r="A627" t="s">
        <v>699</v>
      </c>
      <c r="B627" t="s">
        <v>14</v>
      </c>
      <c r="C627" t="s">
        <v>700</v>
      </c>
      <c r="D627" t="s">
        <v>16</v>
      </c>
      <c r="E627" t="s">
        <v>14</v>
      </c>
      <c r="F627">
        <v>200</v>
      </c>
      <c r="G627" t="s">
        <v>108</v>
      </c>
      <c r="H627" s="2">
        <v>45628</v>
      </c>
      <c r="I627">
        <v>5</v>
      </c>
      <c r="J627" t="s">
        <v>107</v>
      </c>
    </row>
    <row r="628" spans="1:10">
      <c r="A628" t="s">
        <v>701</v>
      </c>
      <c r="B628" t="s">
        <v>14</v>
      </c>
      <c r="C628" t="s">
        <v>700</v>
      </c>
      <c r="D628" t="s">
        <v>16</v>
      </c>
      <c r="E628" t="s">
        <v>14</v>
      </c>
      <c r="F628">
        <v>200</v>
      </c>
      <c r="G628" t="s">
        <v>108</v>
      </c>
      <c r="H628" s="2">
        <v>45635</v>
      </c>
      <c r="I628">
        <v>5</v>
      </c>
      <c r="J628" t="s">
        <v>107</v>
      </c>
    </row>
    <row r="629" spans="1:10">
      <c r="A629" t="s">
        <v>702</v>
      </c>
      <c r="B629" t="s">
        <v>14</v>
      </c>
      <c r="C629" t="s">
        <v>700</v>
      </c>
      <c r="D629" t="s">
        <v>16</v>
      </c>
      <c r="E629" t="s">
        <v>14</v>
      </c>
      <c r="F629">
        <v>200</v>
      </c>
      <c r="G629" t="s">
        <v>108</v>
      </c>
      <c r="H629" s="2">
        <v>45642</v>
      </c>
      <c r="I629">
        <v>5</v>
      </c>
      <c r="J629" t="s">
        <v>107</v>
      </c>
    </row>
    <row r="630" spans="1:10">
      <c r="A630" t="s">
        <v>703</v>
      </c>
      <c r="B630" t="s">
        <v>14</v>
      </c>
      <c r="C630" t="s">
        <v>700</v>
      </c>
      <c r="D630" t="s">
        <v>16</v>
      </c>
      <c r="E630" t="s">
        <v>14</v>
      </c>
      <c r="F630">
        <v>200</v>
      </c>
      <c r="G630" t="s">
        <v>108</v>
      </c>
      <c r="H630" s="2">
        <v>45649</v>
      </c>
      <c r="I630">
        <v>5</v>
      </c>
      <c r="J630" t="s">
        <v>107</v>
      </c>
    </row>
    <row r="631" spans="1:10">
      <c r="A631" t="s">
        <v>704</v>
      </c>
      <c r="B631" t="s">
        <v>14</v>
      </c>
      <c r="C631" t="s">
        <v>700</v>
      </c>
      <c r="D631" t="s">
        <v>16</v>
      </c>
      <c r="E631" t="s">
        <v>14</v>
      </c>
      <c r="F631">
        <v>200</v>
      </c>
      <c r="G631" t="s">
        <v>108</v>
      </c>
      <c r="H631" s="2">
        <v>45656</v>
      </c>
      <c r="I631">
        <v>5</v>
      </c>
      <c r="J631" t="s">
        <v>107</v>
      </c>
    </row>
    <row r="632" spans="1:10">
      <c r="A632" t="s">
        <v>705</v>
      </c>
      <c r="B632" t="s">
        <v>14</v>
      </c>
      <c r="C632" t="s">
        <v>700</v>
      </c>
      <c r="D632" t="s">
        <v>16</v>
      </c>
      <c r="E632" t="s">
        <v>14</v>
      </c>
      <c r="F632">
        <v>200</v>
      </c>
      <c r="G632" t="s">
        <v>108</v>
      </c>
      <c r="H632" s="2">
        <v>45663</v>
      </c>
      <c r="I632">
        <v>5</v>
      </c>
      <c r="J632" t="s">
        <v>107</v>
      </c>
    </row>
    <row r="633" spans="1:10">
      <c r="A633" t="s">
        <v>706</v>
      </c>
      <c r="B633" t="s">
        <v>14</v>
      </c>
      <c r="C633" t="s">
        <v>700</v>
      </c>
      <c r="D633" t="s">
        <v>16</v>
      </c>
      <c r="E633" t="s">
        <v>14</v>
      </c>
      <c r="F633">
        <v>200</v>
      </c>
      <c r="G633" t="s">
        <v>108</v>
      </c>
      <c r="H633" s="2">
        <v>45670</v>
      </c>
      <c r="I633">
        <v>5</v>
      </c>
      <c r="J633" t="s">
        <v>107</v>
      </c>
    </row>
    <row r="634" spans="1:10">
      <c r="A634" t="s">
        <v>707</v>
      </c>
      <c r="B634" t="s">
        <v>14</v>
      </c>
      <c r="C634" t="s">
        <v>700</v>
      </c>
      <c r="D634" t="s">
        <v>16</v>
      </c>
      <c r="E634" t="s">
        <v>14</v>
      </c>
      <c r="F634">
        <v>200</v>
      </c>
      <c r="G634" t="s">
        <v>108</v>
      </c>
      <c r="H634" s="2">
        <v>45677</v>
      </c>
      <c r="I634">
        <v>5</v>
      </c>
      <c r="J634" t="s">
        <v>107</v>
      </c>
    </row>
    <row r="635" spans="1:10">
      <c r="A635" t="s">
        <v>708</v>
      </c>
      <c r="B635" t="s">
        <v>22</v>
      </c>
      <c r="C635" t="s">
        <v>700</v>
      </c>
      <c r="D635" t="s">
        <v>18</v>
      </c>
      <c r="E635" t="s">
        <v>2</v>
      </c>
      <c r="G635" t="s">
        <v>164</v>
      </c>
      <c r="H635" s="2">
        <v>45628</v>
      </c>
      <c r="I635">
        <v>10</v>
      </c>
      <c r="J635" t="s">
        <v>107</v>
      </c>
    </row>
    <row r="636" spans="1:10">
      <c r="A636" t="s">
        <v>709</v>
      </c>
      <c r="B636" t="s">
        <v>22</v>
      </c>
      <c r="C636" t="s">
        <v>700</v>
      </c>
      <c r="D636" t="s">
        <v>18</v>
      </c>
      <c r="E636" t="s">
        <v>2</v>
      </c>
      <c r="G636" t="s">
        <v>164</v>
      </c>
      <c r="H636" s="2">
        <v>45635</v>
      </c>
      <c r="I636">
        <v>10</v>
      </c>
      <c r="J636" t="s">
        <v>107</v>
      </c>
    </row>
    <row r="637" spans="1:10">
      <c r="A637" t="s">
        <v>710</v>
      </c>
      <c r="B637" t="s">
        <v>22</v>
      </c>
      <c r="C637" t="s">
        <v>700</v>
      </c>
      <c r="D637" t="s">
        <v>18</v>
      </c>
      <c r="E637" t="s">
        <v>2</v>
      </c>
      <c r="G637" t="s">
        <v>164</v>
      </c>
      <c r="H637" s="2">
        <v>45642</v>
      </c>
      <c r="I637">
        <v>10</v>
      </c>
      <c r="J637" t="s">
        <v>107</v>
      </c>
    </row>
    <row r="638" spans="1:10">
      <c r="A638" t="s">
        <v>711</v>
      </c>
      <c r="B638" t="s">
        <v>22</v>
      </c>
      <c r="C638" t="s">
        <v>700</v>
      </c>
      <c r="D638" t="s">
        <v>18</v>
      </c>
      <c r="E638" t="s">
        <v>2</v>
      </c>
      <c r="G638" t="s">
        <v>164</v>
      </c>
      <c r="H638" s="2">
        <v>45649</v>
      </c>
      <c r="I638">
        <v>10</v>
      </c>
      <c r="J638" t="s">
        <v>107</v>
      </c>
    </row>
    <row r="639" spans="1:10">
      <c r="A639" t="s">
        <v>712</v>
      </c>
      <c r="B639" t="s">
        <v>22</v>
      </c>
      <c r="C639" t="s">
        <v>700</v>
      </c>
      <c r="D639" t="s">
        <v>18</v>
      </c>
      <c r="E639" t="s">
        <v>2</v>
      </c>
      <c r="G639" t="s">
        <v>164</v>
      </c>
      <c r="H639" s="2">
        <v>45656</v>
      </c>
      <c r="I639">
        <v>10</v>
      </c>
      <c r="J639" t="s">
        <v>107</v>
      </c>
    </row>
    <row r="640" spans="1:10">
      <c r="A640" t="s">
        <v>713</v>
      </c>
      <c r="B640" t="s">
        <v>22</v>
      </c>
      <c r="C640" t="s">
        <v>700</v>
      </c>
      <c r="D640" t="s">
        <v>18</v>
      </c>
      <c r="E640" t="s">
        <v>2</v>
      </c>
      <c r="G640" t="s">
        <v>164</v>
      </c>
      <c r="H640" s="2">
        <v>45663</v>
      </c>
      <c r="I640">
        <v>10</v>
      </c>
      <c r="J640" t="s">
        <v>107</v>
      </c>
    </row>
    <row r="641" spans="1:10">
      <c r="A641" t="s">
        <v>714</v>
      </c>
      <c r="B641" t="s">
        <v>22</v>
      </c>
      <c r="C641" t="s">
        <v>700</v>
      </c>
      <c r="D641" t="s">
        <v>18</v>
      </c>
      <c r="E641" t="s">
        <v>2</v>
      </c>
      <c r="G641" t="s">
        <v>164</v>
      </c>
      <c r="H641" s="2">
        <v>45670</v>
      </c>
      <c r="I641">
        <v>10</v>
      </c>
      <c r="J641" t="s">
        <v>107</v>
      </c>
    </row>
    <row r="642" spans="1:10">
      <c r="A642" t="s">
        <v>715</v>
      </c>
      <c r="B642" t="s">
        <v>22</v>
      </c>
      <c r="C642" t="s">
        <v>700</v>
      </c>
      <c r="D642" t="s">
        <v>18</v>
      </c>
      <c r="E642" t="s">
        <v>2</v>
      </c>
      <c r="G642" t="s">
        <v>164</v>
      </c>
      <c r="H642" s="2">
        <v>45677</v>
      </c>
      <c r="I642">
        <v>30</v>
      </c>
      <c r="J642" t="s">
        <v>107</v>
      </c>
    </row>
    <row r="643" spans="1:10">
      <c r="A643" t="s">
        <v>716</v>
      </c>
      <c r="B643" t="s">
        <v>22</v>
      </c>
      <c r="C643" t="s">
        <v>700</v>
      </c>
      <c r="D643" t="s">
        <v>18</v>
      </c>
      <c r="E643" t="s">
        <v>2</v>
      </c>
      <c r="G643" t="s">
        <v>164</v>
      </c>
      <c r="H643" s="2">
        <v>45684</v>
      </c>
      <c r="I643">
        <v>30</v>
      </c>
      <c r="J643" t="s">
        <v>107</v>
      </c>
    </row>
    <row r="644" spans="1:10">
      <c r="A644" t="s">
        <v>717</v>
      </c>
      <c r="B644" t="s">
        <v>22</v>
      </c>
      <c r="C644" t="s">
        <v>700</v>
      </c>
      <c r="D644" t="s">
        <v>18</v>
      </c>
      <c r="E644" t="s">
        <v>2</v>
      </c>
      <c r="G644" t="s">
        <v>164</v>
      </c>
      <c r="H644" s="2">
        <v>45691</v>
      </c>
      <c r="I644">
        <v>30</v>
      </c>
      <c r="J644" t="s">
        <v>107</v>
      </c>
    </row>
    <row r="645" spans="1:10">
      <c r="A645" t="s">
        <v>718</v>
      </c>
      <c r="B645" t="s">
        <v>22</v>
      </c>
      <c r="C645" t="s">
        <v>700</v>
      </c>
      <c r="D645" t="s">
        <v>18</v>
      </c>
      <c r="E645" t="s">
        <v>2</v>
      </c>
      <c r="G645" t="s">
        <v>164</v>
      </c>
      <c r="H645" s="2">
        <v>45698</v>
      </c>
      <c r="I645">
        <v>30</v>
      </c>
      <c r="J645" t="s">
        <v>107</v>
      </c>
    </row>
    <row r="646" spans="1:10">
      <c r="A646" t="s">
        <v>719</v>
      </c>
      <c r="B646" t="s">
        <v>22</v>
      </c>
      <c r="C646" t="s">
        <v>700</v>
      </c>
      <c r="D646" t="s">
        <v>18</v>
      </c>
      <c r="E646" t="s">
        <v>2</v>
      </c>
      <c r="G646" t="s">
        <v>164</v>
      </c>
      <c r="H646" s="2">
        <v>45705</v>
      </c>
      <c r="I646">
        <v>30</v>
      </c>
      <c r="J646" t="s">
        <v>107</v>
      </c>
    </row>
    <row r="647" spans="1:10">
      <c r="A647" t="s">
        <v>720</v>
      </c>
      <c r="B647" t="s">
        <v>8</v>
      </c>
      <c r="C647" t="s">
        <v>700</v>
      </c>
      <c r="D647" t="s">
        <v>20</v>
      </c>
      <c r="E647" t="s">
        <v>20</v>
      </c>
      <c r="G647" t="s">
        <v>108</v>
      </c>
      <c r="H647" s="2">
        <v>45628</v>
      </c>
      <c r="I647">
        <v>10</v>
      </c>
      <c r="J647" t="s">
        <v>107</v>
      </c>
    </row>
    <row r="648" spans="1:10">
      <c r="A648" t="s">
        <v>721</v>
      </c>
      <c r="B648" t="s">
        <v>8</v>
      </c>
      <c r="C648" t="s">
        <v>700</v>
      </c>
      <c r="D648" t="s">
        <v>20</v>
      </c>
      <c r="E648" t="s">
        <v>20</v>
      </c>
      <c r="G648" t="s">
        <v>108</v>
      </c>
      <c r="H648" s="2">
        <v>45635</v>
      </c>
      <c r="I648">
        <v>10</v>
      </c>
      <c r="J648" t="s">
        <v>107</v>
      </c>
    </row>
    <row r="649" spans="1:10">
      <c r="A649" t="s">
        <v>722</v>
      </c>
      <c r="B649" t="s">
        <v>8</v>
      </c>
      <c r="C649" t="s">
        <v>700</v>
      </c>
      <c r="D649" t="s">
        <v>20</v>
      </c>
      <c r="E649" t="s">
        <v>20</v>
      </c>
      <c r="G649" t="s">
        <v>108</v>
      </c>
      <c r="H649" s="2">
        <v>45642</v>
      </c>
      <c r="I649">
        <v>10</v>
      </c>
      <c r="J649" t="s">
        <v>107</v>
      </c>
    </row>
    <row r="650" spans="1:10">
      <c r="A650" t="s">
        <v>723</v>
      </c>
      <c r="B650" t="s">
        <v>8</v>
      </c>
      <c r="C650" t="s">
        <v>700</v>
      </c>
      <c r="D650" t="s">
        <v>20</v>
      </c>
      <c r="E650" t="s">
        <v>20</v>
      </c>
      <c r="G650" t="s">
        <v>108</v>
      </c>
      <c r="H650" s="2">
        <v>45649</v>
      </c>
      <c r="I650">
        <v>10</v>
      </c>
      <c r="J650" t="s">
        <v>107</v>
      </c>
    </row>
    <row r="651" spans="1:10">
      <c r="A651" t="s">
        <v>724</v>
      </c>
      <c r="B651" t="s">
        <v>8</v>
      </c>
      <c r="C651" t="s">
        <v>700</v>
      </c>
      <c r="D651" t="s">
        <v>20</v>
      </c>
      <c r="E651" t="s">
        <v>20</v>
      </c>
      <c r="G651" t="s">
        <v>108</v>
      </c>
      <c r="H651" s="2">
        <v>45656</v>
      </c>
      <c r="I651">
        <v>10</v>
      </c>
      <c r="J651" t="s">
        <v>107</v>
      </c>
    </row>
    <row r="652" spans="1:10">
      <c r="A652" t="s">
        <v>725</v>
      </c>
      <c r="B652" t="s">
        <v>8</v>
      </c>
      <c r="C652" t="s">
        <v>700</v>
      </c>
      <c r="D652" t="s">
        <v>20</v>
      </c>
      <c r="E652" t="s">
        <v>20</v>
      </c>
      <c r="G652" t="s">
        <v>108</v>
      </c>
      <c r="H652" s="2">
        <v>45663</v>
      </c>
      <c r="I652">
        <v>10</v>
      </c>
      <c r="J652" t="s">
        <v>107</v>
      </c>
    </row>
    <row r="653" spans="1:10">
      <c r="A653" t="s">
        <v>726</v>
      </c>
      <c r="B653" t="s">
        <v>8</v>
      </c>
      <c r="C653" t="s">
        <v>700</v>
      </c>
      <c r="D653" t="s">
        <v>20</v>
      </c>
      <c r="E653" t="s">
        <v>20</v>
      </c>
      <c r="G653" t="s">
        <v>108</v>
      </c>
      <c r="H653" s="2">
        <v>45670</v>
      </c>
      <c r="I653">
        <v>10</v>
      </c>
      <c r="J653" t="s">
        <v>107</v>
      </c>
    </row>
    <row r="654" spans="1:10">
      <c r="A654" t="s">
        <v>727</v>
      </c>
      <c r="B654" t="s">
        <v>8</v>
      </c>
      <c r="C654" t="s">
        <v>700</v>
      </c>
      <c r="D654" t="s">
        <v>20</v>
      </c>
      <c r="E654" t="s">
        <v>20</v>
      </c>
      <c r="G654" t="s">
        <v>108</v>
      </c>
      <c r="H654" s="2">
        <v>45677</v>
      </c>
      <c r="I654">
        <v>10</v>
      </c>
      <c r="J654" t="s">
        <v>107</v>
      </c>
    </row>
    <row r="655" spans="1:10">
      <c r="A655" t="s">
        <v>728</v>
      </c>
      <c r="B655" t="s">
        <v>8</v>
      </c>
      <c r="C655" t="s">
        <v>700</v>
      </c>
      <c r="D655" t="s">
        <v>20</v>
      </c>
      <c r="E655" t="s">
        <v>20</v>
      </c>
      <c r="G655" t="s">
        <v>108</v>
      </c>
      <c r="H655" s="2">
        <v>45684</v>
      </c>
      <c r="I655">
        <v>10</v>
      </c>
      <c r="J655" t="s">
        <v>107</v>
      </c>
    </row>
    <row r="656" spans="1:10">
      <c r="A656" t="s">
        <v>729</v>
      </c>
      <c r="B656" t="s">
        <v>8</v>
      </c>
      <c r="C656" t="s">
        <v>700</v>
      </c>
      <c r="D656" t="s">
        <v>20</v>
      </c>
      <c r="E656" t="s">
        <v>20</v>
      </c>
      <c r="G656" t="s">
        <v>108</v>
      </c>
      <c r="H656" s="2">
        <v>45691</v>
      </c>
      <c r="I656">
        <v>10</v>
      </c>
      <c r="J656" t="s">
        <v>107</v>
      </c>
    </row>
    <row r="657" spans="1:10">
      <c r="A657" t="s">
        <v>730</v>
      </c>
      <c r="B657" t="s">
        <v>8</v>
      </c>
      <c r="C657" t="s">
        <v>700</v>
      </c>
      <c r="D657" t="s">
        <v>20</v>
      </c>
      <c r="E657" t="s">
        <v>20</v>
      </c>
      <c r="G657" t="s">
        <v>108</v>
      </c>
      <c r="H657" s="2">
        <v>45698</v>
      </c>
      <c r="I657">
        <v>10</v>
      </c>
      <c r="J657" t="s">
        <v>107</v>
      </c>
    </row>
    <row r="658" spans="1:10">
      <c r="A658" t="s">
        <v>731</v>
      </c>
      <c r="B658" t="s">
        <v>8</v>
      </c>
      <c r="C658" t="s">
        <v>700</v>
      </c>
      <c r="D658" t="s">
        <v>20</v>
      </c>
      <c r="E658" t="s">
        <v>20</v>
      </c>
      <c r="G658" t="s">
        <v>108</v>
      </c>
      <c r="H658" s="2">
        <v>45705</v>
      </c>
      <c r="I658">
        <v>10</v>
      </c>
      <c r="J658" t="s">
        <v>107</v>
      </c>
    </row>
    <row r="659" spans="1:10">
      <c r="A659" t="s">
        <v>732</v>
      </c>
      <c r="B659" t="s">
        <v>8</v>
      </c>
      <c r="C659" t="s">
        <v>700</v>
      </c>
      <c r="D659" t="s">
        <v>20</v>
      </c>
      <c r="E659" t="s">
        <v>24</v>
      </c>
      <c r="G659" t="s">
        <v>108</v>
      </c>
      <c r="H659" s="2">
        <v>45628</v>
      </c>
      <c r="I659">
        <v>20</v>
      </c>
      <c r="J659" t="s">
        <v>107</v>
      </c>
    </row>
    <row r="660" spans="1:10">
      <c r="A660" t="s">
        <v>733</v>
      </c>
      <c r="B660" t="s">
        <v>8</v>
      </c>
      <c r="C660" t="s">
        <v>700</v>
      </c>
      <c r="D660" t="s">
        <v>20</v>
      </c>
      <c r="E660" t="s">
        <v>24</v>
      </c>
      <c r="G660" t="s">
        <v>108</v>
      </c>
      <c r="H660" s="2">
        <v>45635</v>
      </c>
      <c r="I660">
        <v>20</v>
      </c>
      <c r="J660" t="s">
        <v>107</v>
      </c>
    </row>
    <row r="661" spans="1:10">
      <c r="A661" t="s">
        <v>734</v>
      </c>
      <c r="B661" t="s">
        <v>8</v>
      </c>
      <c r="C661" t="s">
        <v>700</v>
      </c>
      <c r="D661" t="s">
        <v>20</v>
      </c>
      <c r="E661" t="s">
        <v>24</v>
      </c>
      <c r="G661" t="s">
        <v>108</v>
      </c>
      <c r="H661" s="2">
        <v>45642</v>
      </c>
      <c r="I661">
        <v>20</v>
      </c>
      <c r="J661" t="s">
        <v>107</v>
      </c>
    </row>
    <row r="662" spans="1:10">
      <c r="A662" t="s">
        <v>735</v>
      </c>
      <c r="B662" t="s">
        <v>8</v>
      </c>
      <c r="C662" t="s">
        <v>700</v>
      </c>
      <c r="D662" t="s">
        <v>20</v>
      </c>
      <c r="E662" t="s">
        <v>24</v>
      </c>
      <c r="G662" t="s">
        <v>108</v>
      </c>
      <c r="H662" s="2">
        <v>45649</v>
      </c>
      <c r="I662">
        <v>20</v>
      </c>
      <c r="J662" t="s">
        <v>107</v>
      </c>
    </row>
    <row r="663" spans="1:10">
      <c r="A663" t="s">
        <v>736</v>
      </c>
      <c r="B663" t="s">
        <v>8</v>
      </c>
      <c r="C663" t="s">
        <v>700</v>
      </c>
      <c r="D663" t="s">
        <v>20</v>
      </c>
      <c r="E663" t="s">
        <v>24</v>
      </c>
      <c r="G663" t="s">
        <v>108</v>
      </c>
      <c r="H663" s="2">
        <v>45656</v>
      </c>
      <c r="I663">
        <v>20</v>
      </c>
      <c r="J663" t="s">
        <v>107</v>
      </c>
    </row>
    <row r="664" spans="1:10">
      <c r="A664" t="s">
        <v>737</v>
      </c>
      <c r="B664" t="s">
        <v>8</v>
      </c>
      <c r="C664" t="s">
        <v>700</v>
      </c>
      <c r="D664" t="s">
        <v>20</v>
      </c>
      <c r="E664" t="s">
        <v>24</v>
      </c>
      <c r="G664" t="s">
        <v>108</v>
      </c>
      <c r="H664" s="2">
        <v>45663</v>
      </c>
      <c r="I664">
        <v>20</v>
      </c>
      <c r="J664" t="s">
        <v>107</v>
      </c>
    </row>
    <row r="665" spans="1:10">
      <c r="A665" t="s">
        <v>738</v>
      </c>
      <c r="B665" t="s">
        <v>8</v>
      </c>
      <c r="C665" t="s">
        <v>700</v>
      </c>
      <c r="D665" t="s">
        <v>20</v>
      </c>
      <c r="E665" t="s">
        <v>24</v>
      </c>
      <c r="G665" t="s">
        <v>108</v>
      </c>
      <c r="H665" s="2">
        <v>45670</v>
      </c>
      <c r="I665">
        <v>20</v>
      </c>
      <c r="J665" t="s">
        <v>107</v>
      </c>
    </row>
    <row r="666" spans="1:10">
      <c r="A666" t="s">
        <v>739</v>
      </c>
      <c r="B666" t="s">
        <v>8</v>
      </c>
      <c r="C666" t="s">
        <v>700</v>
      </c>
      <c r="D666" t="s">
        <v>20</v>
      </c>
      <c r="E666" t="s">
        <v>24</v>
      </c>
      <c r="G666" t="s">
        <v>108</v>
      </c>
      <c r="H666" s="2">
        <v>45677</v>
      </c>
      <c r="I666">
        <v>20</v>
      </c>
      <c r="J666" t="s">
        <v>107</v>
      </c>
    </row>
    <row r="667" spans="1:10">
      <c r="A667" t="s">
        <v>740</v>
      </c>
      <c r="B667" t="s">
        <v>8</v>
      </c>
      <c r="C667" t="s">
        <v>700</v>
      </c>
      <c r="D667" t="s">
        <v>20</v>
      </c>
      <c r="E667" t="s">
        <v>24</v>
      </c>
      <c r="G667" t="s">
        <v>108</v>
      </c>
      <c r="H667" s="2">
        <v>45684</v>
      </c>
      <c r="I667">
        <v>20</v>
      </c>
      <c r="J667" t="s">
        <v>107</v>
      </c>
    </row>
    <row r="668" spans="1:10">
      <c r="A668" t="s">
        <v>741</v>
      </c>
      <c r="B668" t="s">
        <v>8</v>
      </c>
      <c r="C668" t="s">
        <v>700</v>
      </c>
      <c r="D668" t="s">
        <v>20</v>
      </c>
      <c r="E668" t="s">
        <v>24</v>
      </c>
      <c r="G668" t="s">
        <v>108</v>
      </c>
      <c r="H668" s="2">
        <v>45691</v>
      </c>
      <c r="I668">
        <v>20</v>
      </c>
      <c r="J668" t="s">
        <v>107</v>
      </c>
    </row>
    <row r="669" spans="1:10">
      <c r="A669" t="s">
        <v>742</v>
      </c>
      <c r="B669" t="s">
        <v>8</v>
      </c>
      <c r="C669" t="s">
        <v>700</v>
      </c>
      <c r="D669" t="s">
        <v>20</v>
      </c>
      <c r="E669" t="s">
        <v>24</v>
      </c>
      <c r="G669" t="s">
        <v>108</v>
      </c>
      <c r="H669" s="2">
        <v>45698</v>
      </c>
      <c r="I669">
        <v>20</v>
      </c>
      <c r="J669" t="s">
        <v>107</v>
      </c>
    </row>
    <row r="670" spans="1:10">
      <c r="A670" t="s">
        <v>743</v>
      </c>
      <c r="B670" t="s">
        <v>8</v>
      </c>
      <c r="C670" t="s">
        <v>700</v>
      </c>
      <c r="D670" t="s">
        <v>20</v>
      </c>
      <c r="E670" t="s">
        <v>24</v>
      </c>
      <c r="G670" t="s">
        <v>108</v>
      </c>
      <c r="H670" s="2">
        <v>45705</v>
      </c>
      <c r="I670">
        <v>20</v>
      </c>
      <c r="J670" t="s">
        <v>107</v>
      </c>
    </row>
    <row r="671" spans="1:10">
      <c r="A671" t="s">
        <v>744</v>
      </c>
      <c r="B671" t="s">
        <v>8</v>
      </c>
      <c r="C671" t="s">
        <v>700</v>
      </c>
      <c r="D671" t="s">
        <v>20</v>
      </c>
      <c r="E671" t="s">
        <v>74</v>
      </c>
      <c r="G671" t="s">
        <v>108</v>
      </c>
      <c r="H671" s="2">
        <v>45628</v>
      </c>
      <c r="I671">
        <v>70</v>
      </c>
      <c r="J671" t="s">
        <v>107</v>
      </c>
    </row>
    <row r="672" spans="1:10">
      <c r="A672" t="s">
        <v>745</v>
      </c>
      <c r="B672" t="s">
        <v>8</v>
      </c>
      <c r="C672" t="s">
        <v>700</v>
      </c>
      <c r="D672" t="s">
        <v>20</v>
      </c>
      <c r="E672" t="s">
        <v>74</v>
      </c>
      <c r="G672" t="s">
        <v>108</v>
      </c>
      <c r="H672" s="2">
        <v>45635</v>
      </c>
      <c r="I672">
        <v>70</v>
      </c>
      <c r="J672" t="s">
        <v>107</v>
      </c>
    </row>
    <row r="673" spans="1:10">
      <c r="A673" t="s">
        <v>746</v>
      </c>
      <c r="B673" t="s">
        <v>8</v>
      </c>
      <c r="C673" t="s">
        <v>700</v>
      </c>
      <c r="D673" t="s">
        <v>20</v>
      </c>
      <c r="E673" t="s">
        <v>74</v>
      </c>
      <c r="G673" t="s">
        <v>108</v>
      </c>
      <c r="H673" s="2">
        <v>45642</v>
      </c>
      <c r="I673">
        <v>70</v>
      </c>
      <c r="J673" t="s">
        <v>107</v>
      </c>
    </row>
    <row r="674" spans="1:10">
      <c r="A674" t="s">
        <v>747</v>
      </c>
      <c r="B674" t="s">
        <v>8</v>
      </c>
      <c r="C674" t="s">
        <v>700</v>
      </c>
      <c r="D674" t="s">
        <v>20</v>
      </c>
      <c r="E674" t="s">
        <v>74</v>
      </c>
      <c r="G674" t="s">
        <v>108</v>
      </c>
      <c r="H674" s="2">
        <v>45649</v>
      </c>
      <c r="I674">
        <v>70</v>
      </c>
      <c r="J674" t="s">
        <v>107</v>
      </c>
    </row>
    <row r="675" spans="1:10">
      <c r="A675" t="s">
        <v>748</v>
      </c>
      <c r="B675" t="s">
        <v>8</v>
      </c>
      <c r="C675" t="s">
        <v>700</v>
      </c>
      <c r="D675" t="s">
        <v>20</v>
      </c>
      <c r="E675" t="s">
        <v>74</v>
      </c>
      <c r="G675" t="s">
        <v>108</v>
      </c>
      <c r="H675" s="2">
        <v>45656</v>
      </c>
      <c r="I675">
        <v>70</v>
      </c>
      <c r="J675" t="s">
        <v>107</v>
      </c>
    </row>
    <row r="676" spans="1:10">
      <c r="A676" t="s">
        <v>749</v>
      </c>
      <c r="B676" t="s">
        <v>8</v>
      </c>
      <c r="C676" t="s">
        <v>700</v>
      </c>
      <c r="D676" t="s">
        <v>20</v>
      </c>
      <c r="E676" t="s">
        <v>74</v>
      </c>
      <c r="G676" t="s">
        <v>108</v>
      </c>
      <c r="H676" s="2">
        <v>45663</v>
      </c>
      <c r="I676">
        <v>70</v>
      </c>
      <c r="J676" t="s">
        <v>107</v>
      </c>
    </row>
    <row r="677" spans="1:10">
      <c r="A677" t="s">
        <v>750</v>
      </c>
      <c r="B677" t="s">
        <v>8</v>
      </c>
      <c r="C677" t="s">
        <v>700</v>
      </c>
      <c r="D677" t="s">
        <v>20</v>
      </c>
      <c r="E677" t="s">
        <v>74</v>
      </c>
      <c r="G677" t="s">
        <v>108</v>
      </c>
      <c r="H677" s="2">
        <v>45670</v>
      </c>
      <c r="I677">
        <v>70</v>
      </c>
      <c r="J677" t="s">
        <v>107</v>
      </c>
    </row>
    <row r="678" spans="1:10">
      <c r="A678" t="s">
        <v>751</v>
      </c>
      <c r="B678" t="s">
        <v>8</v>
      </c>
      <c r="C678" t="s">
        <v>700</v>
      </c>
      <c r="D678" t="s">
        <v>20</v>
      </c>
      <c r="E678" t="s">
        <v>74</v>
      </c>
      <c r="G678" t="s">
        <v>108</v>
      </c>
      <c r="H678" s="2">
        <v>45677</v>
      </c>
      <c r="I678">
        <v>70</v>
      </c>
      <c r="J678" t="s">
        <v>107</v>
      </c>
    </row>
    <row r="679" spans="1:10">
      <c r="A679" t="s">
        <v>752</v>
      </c>
      <c r="B679" t="s">
        <v>8</v>
      </c>
      <c r="C679" t="s">
        <v>700</v>
      </c>
      <c r="D679" t="s">
        <v>20</v>
      </c>
      <c r="E679" t="s">
        <v>74</v>
      </c>
      <c r="G679" t="s">
        <v>108</v>
      </c>
      <c r="H679" s="2">
        <v>45684</v>
      </c>
      <c r="I679">
        <v>70</v>
      </c>
      <c r="J679" t="s">
        <v>107</v>
      </c>
    </row>
    <row r="680" spans="1:10">
      <c r="A680" t="s">
        <v>753</v>
      </c>
      <c r="B680" t="s">
        <v>8</v>
      </c>
      <c r="C680" t="s">
        <v>700</v>
      </c>
      <c r="D680" t="s">
        <v>20</v>
      </c>
      <c r="E680" t="s">
        <v>74</v>
      </c>
      <c r="G680" t="s">
        <v>108</v>
      </c>
      <c r="H680" s="2">
        <v>45691</v>
      </c>
      <c r="I680">
        <v>70</v>
      </c>
      <c r="J680" t="s">
        <v>107</v>
      </c>
    </row>
    <row r="681" spans="1:10">
      <c r="A681" t="s">
        <v>754</v>
      </c>
      <c r="B681" t="s">
        <v>8</v>
      </c>
      <c r="C681" t="s">
        <v>700</v>
      </c>
      <c r="D681" t="s">
        <v>20</v>
      </c>
      <c r="E681" t="s">
        <v>74</v>
      </c>
      <c r="G681" t="s">
        <v>108</v>
      </c>
      <c r="H681" s="2">
        <v>45698</v>
      </c>
      <c r="I681">
        <v>70</v>
      </c>
      <c r="J681" t="s">
        <v>107</v>
      </c>
    </row>
    <row r="682" spans="1:10">
      <c r="A682" t="s">
        <v>755</v>
      </c>
      <c r="B682" t="s">
        <v>8</v>
      </c>
      <c r="C682" t="s">
        <v>700</v>
      </c>
      <c r="D682" t="s">
        <v>20</v>
      </c>
      <c r="E682" t="s">
        <v>74</v>
      </c>
      <c r="G682" t="s">
        <v>108</v>
      </c>
      <c r="H682" s="2">
        <v>45705</v>
      </c>
      <c r="I682">
        <v>70</v>
      </c>
      <c r="J682" t="s">
        <v>107</v>
      </c>
    </row>
    <row r="683" spans="1:10">
      <c r="A683" t="s">
        <v>756</v>
      </c>
      <c r="B683" t="s">
        <v>20</v>
      </c>
      <c r="D683" t="s">
        <v>22</v>
      </c>
      <c r="E683" t="s">
        <v>2</v>
      </c>
      <c r="G683" t="s">
        <v>164</v>
      </c>
      <c r="H683" s="2">
        <v>45292</v>
      </c>
      <c r="I683">
        <v>20</v>
      </c>
      <c r="J683" t="s">
        <v>109</v>
      </c>
    </row>
    <row r="684" spans="1:10">
      <c r="A684" t="s">
        <v>757</v>
      </c>
      <c r="B684" t="s">
        <v>20</v>
      </c>
      <c r="D684" t="s">
        <v>22</v>
      </c>
      <c r="E684" t="s">
        <v>2</v>
      </c>
      <c r="G684" t="s">
        <v>164</v>
      </c>
      <c r="H684" s="2">
        <v>45299</v>
      </c>
      <c r="I684">
        <v>20</v>
      </c>
      <c r="J684" t="s">
        <v>109</v>
      </c>
    </row>
    <row r="685" spans="1:10">
      <c r="A685" t="s">
        <v>758</v>
      </c>
      <c r="B685" t="s">
        <v>20</v>
      </c>
      <c r="D685" t="s">
        <v>22</v>
      </c>
      <c r="E685" t="s">
        <v>2</v>
      </c>
      <c r="G685" t="s">
        <v>164</v>
      </c>
      <c r="H685" s="2">
        <v>45306</v>
      </c>
      <c r="I685">
        <v>20</v>
      </c>
      <c r="J685" t="s">
        <v>109</v>
      </c>
    </row>
    <row r="686" spans="1:10">
      <c r="A686" t="s">
        <v>759</v>
      </c>
      <c r="B686" t="s">
        <v>20</v>
      </c>
      <c r="D686" t="s">
        <v>22</v>
      </c>
      <c r="E686" t="s">
        <v>2</v>
      </c>
      <c r="G686" t="s">
        <v>164</v>
      </c>
      <c r="H686" s="2">
        <v>45313</v>
      </c>
      <c r="I686">
        <v>20</v>
      </c>
      <c r="J686" t="s">
        <v>109</v>
      </c>
    </row>
    <row r="687" spans="1:10">
      <c r="A687" t="s">
        <v>760</v>
      </c>
      <c r="B687" t="s">
        <v>20</v>
      </c>
      <c r="D687" t="s">
        <v>22</v>
      </c>
      <c r="E687" t="s">
        <v>2</v>
      </c>
      <c r="G687" t="s">
        <v>164</v>
      </c>
      <c r="H687" s="2">
        <v>45320</v>
      </c>
      <c r="I687">
        <v>30</v>
      </c>
      <c r="J687" t="s">
        <v>109</v>
      </c>
    </row>
    <row r="688" spans="1:10">
      <c r="A688" t="s">
        <v>761</v>
      </c>
      <c r="B688" t="s">
        <v>20</v>
      </c>
      <c r="D688" t="s">
        <v>22</v>
      </c>
      <c r="E688" t="s">
        <v>2</v>
      </c>
      <c r="G688" t="s">
        <v>164</v>
      </c>
      <c r="H688" s="2">
        <v>45327</v>
      </c>
      <c r="I688">
        <v>30</v>
      </c>
      <c r="J688" t="s">
        <v>109</v>
      </c>
    </row>
    <row r="689" spans="1:10">
      <c r="A689" t="s">
        <v>762</v>
      </c>
      <c r="B689" t="s">
        <v>20</v>
      </c>
      <c r="D689" t="s">
        <v>22</v>
      </c>
      <c r="E689" t="s">
        <v>2</v>
      </c>
      <c r="G689" t="s">
        <v>164</v>
      </c>
      <c r="H689" s="2">
        <v>45334</v>
      </c>
      <c r="I689">
        <v>20</v>
      </c>
      <c r="J689" t="s">
        <v>109</v>
      </c>
    </row>
    <row r="690" spans="1:10">
      <c r="A690" t="s">
        <v>763</v>
      </c>
      <c r="B690" t="s">
        <v>20</v>
      </c>
      <c r="D690" t="s">
        <v>22</v>
      </c>
      <c r="E690" t="s">
        <v>2</v>
      </c>
      <c r="G690" t="s">
        <v>164</v>
      </c>
      <c r="H690" s="2">
        <v>45341</v>
      </c>
      <c r="I690">
        <v>20</v>
      </c>
      <c r="J690" t="s">
        <v>109</v>
      </c>
    </row>
    <row r="691" spans="1:10">
      <c r="A691" t="s">
        <v>764</v>
      </c>
      <c r="B691" t="s">
        <v>20</v>
      </c>
      <c r="D691" t="s">
        <v>22</v>
      </c>
      <c r="E691" t="s">
        <v>2</v>
      </c>
      <c r="G691" t="s">
        <v>164</v>
      </c>
      <c r="H691" s="2">
        <v>45628</v>
      </c>
      <c r="I691">
        <v>5</v>
      </c>
      <c r="J691" t="s">
        <v>107</v>
      </c>
    </row>
    <row r="692" spans="1:10">
      <c r="A692" t="s">
        <v>765</v>
      </c>
      <c r="B692" t="s">
        <v>20</v>
      </c>
      <c r="D692" t="s">
        <v>22</v>
      </c>
      <c r="E692" t="s">
        <v>2</v>
      </c>
      <c r="G692" t="s">
        <v>164</v>
      </c>
      <c r="H692" s="2">
        <v>45635</v>
      </c>
      <c r="I692">
        <v>5</v>
      </c>
      <c r="J692" t="s">
        <v>107</v>
      </c>
    </row>
    <row r="693" spans="1:10">
      <c r="A693" t="s">
        <v>766</v>
      </c>
      <c r="B693" t="s">
        <v>20</v>
      </c>
      <c r="D693" t="s">
        <v>22</v>
      </c>
      <c r="E693" t="s">
        <v>2</v>
      </c>
      <c r="G693" t="s">
        <v>164</v>
      </c>
      <c r="H693" s="2">
        <v>45642</v>
      </c>
      <c r="I693">
        <v>5</v>
      </c>
      <c r="J693" t="s">
        <v>107</v>
      </c>
    </row>
    <row r="694" spans="1:10">
      <c r="A694" t="s">
        <v>767</v>
      </c>
      <c r="B694" t="s">
        <v>20</v>
      </c>
      <c r="D694" t="s">
        <v>22</v>
      </c>
      <c r="E694" t="s">
        <v>2</v>
      </c>
      <c r="G694" t="s">
        <v>164</v>
      </c>
      <c r="H694" s="2">
        <v>45649</v>
      </c>
      <c r="I694">
        <v>5</v>
      </c>
      <c r="J694" t="s">
        <v>107</v>
      </c>
    </row>
    <row r="695" spans="1:10">
      <c r="A695" t="s">
        <v>768</v>
      </c>
      <c r="B695" t="s">
        <v>20</v>
      </c>
      <c r="D695" t="s">
        <v>22</v>
      </c>
      <c r="E695" t="s">
        <v>6</v>
      </c>
      <c r="G695" t="s">
        <v>164</v>
      </c>
      <c r="H695" s="2">
        <v>45320</v>
      </c>
      <c r="I695">
        <v>10</v>
      </c>
      <c r="J695" t="s">
        <v>109</v>
      </c>
    </row>
    <row r="696" spans="1:10">
      <c r="A696" t="s">
        <v>769</v>
      </c>
      <c r="B696" t="s">
        <v>20</v>
      </c>
      <c r="D696" t="s">
        <v>22</v>
      </c>
      <c r="E696" t="s">
        <v>6</v>
      </c>
      <c r="G696" t="s">
        <v>164</v>
      </c>
      <c r="H696" s="2">
        <v>45327</v>
      </c>
      <c r="I696">
        <v>10</v>
      </c>
      <c r="J696" t="s">
        <v>109</v>
      </c>
    </row>
    <row r="697" spans="1:10">
      <c r="A697" t="s">
        <v>770</v>
      </c>
      <c r="B697" t="s">
        <v>20</v>
      </c>
      <c r="D697" t="s">
        <v>22</v>
      </c>
      <c r="E697" t="s">
        <v>6</v>
      </c>
      <c r="G697" t="s">
        <v>164</v>
      </c>
      <c r="H697" s="2">
        <v>45334</v>
      </c>
      <c r="I697">
        <v>10</v>
      </c>
      <c r="J697" t="s">
        <v>109</v>
      </c>
    </row>
    <row r="698" spans="1:10">
      <c r="A698" t="s">
        <v>771</v>
      </c>
      <c r="B698" t="s">
        <v>20</v>
      </c>
      <c r="D698" t="s">
        <v>22</v>
      </c>
      <c r="E698" t="s">
        <v>6</v>
      </c>
      <c r="G698" t="s">
        <v>164</v>
      </c>
      <c r="H698" s="2">
        <v>45341</v>
      </c>
      <c r="I698">
        <v>10</v>
      </c>
      <c r="J698" t="s">
        <v>109</v>
      </c>
    </row>
    <row r="699" spans="1:10">
      <c r="A699" t="s">
        <v>772</v>
      </c>
      <c r="B699" t="s">
        <v>20</v>
      </c>
      <c r="D699" t="s">
        <v>22</v>
      </c>
      <c r="E699" t="s">
        <v>6</v>
      </c>
      <c r="G699" t="s">
        <v>164</v>
      </c>
      <c r="H699" s="2">
        <v>45348</v>
      </c>
      <c r="I699">
        <v>10</v>
      </c>
      <c r="J699" t="s">
        <v>109</v>
      </c>
    </row>
    <row r="700" spans="1:10">
      <c r="A700" t="s">
        <v>773</v>
      </c>
      <c r="B700" t="s">
        <v>20</v>
      </c>
      <c r="D700" t="s">
        <v>22</v>
      </c>
      <c r="E700" t="s">
        <v>6</v>
      </c>
      <c r="G700" t="s">
        <v>164</v>
      </c>
      <c r="H700" s="2">
        <v>45355</v>
      </c>
      <c r="I700">
        <v>10</v>
      </c>
      <c r="J700" t="s">
        <v>109</v>
      </c>
    </row>
    <row r="701" spans="1:10">
      <c r="A701" t="s">
        <v>774</v>
      </c>
      <c r="B701" t="s">
        <v>20</v>
      </c>
      <c r="D701" t="s">
        <v>22</v>
      </c>
      <c r="E701" t="s">
        <v>6</v>
      </c>
      <c r="G701" t="s">
        <v>164</v>
      </c>
      <c r="H701" s="2">
        <v>45362</v>
      </c>
      <c r="I701">
        <v>10</v>
      </c>
      <c r="J701" t="s">
        <v>109</v>
      </c>
    </row>
    <row r="702" spans="1:10">
      <c r="A702" t="s">
        <v>775</v>
      </c>
      <c r="B702" t="s">
        <v>20</v>
      </c>
      <c r="D702" t="s">
        <v>22</v>
      </c>
      <c r="E702" t="s">
        <v>6</v>
      </c>
      <c r="G702" t="s">
        <v>164</v>
      </c>
      <c r="H702" s="2">
        <v>45369</v>
      </c>
      <c r="I702">
        <v>10</v>
      </c>
      <c r="J702" t="s">
        <v>109</v>
      </c>
    </row>
    <row r="703" spans="1:10">
      <c r="A703" t="s">
        <v>776</v>
      </c>
      <c r="B703" t="s">
        <v>20</v>
      </c>
      <c r="D703" t="s">
        <v>22</v>
      </c>
      <c r="E703" t="s">
        <v>6</v>
      </c>
      <c r="G703" t="s">
        <v>164</v>
      </c>
      <c r="H703" s="2">
        <v>45376</v>
      </c>
      <c r="I703">
        <v>10</v>
      </c>
      <c r="J703" t="s">
        <v>109</v>
      </c>
    </row>
    <row r="704" spans="1:10">
      <c r="A704" t="s">
        <v>777</v>
      </c>
      <c r="B704" t="s">
        <v>20</v>
      </c>
      <c r="D704" t="s">
        <v>22</v>
      </c>
      <c r="E704" t="s">
        <v>6</v>
      </c>
      <c r="G704" t="s">
        <v>164</v>
      </c>
      <c r="H704" s="2">
        <v>45383</v>
      </c>
      <c r="I704">
        <v>10</v>
      </c>
      <c r="J704" t="s">
        <v>109</v>
      </c>
    </row>
    <row r="705" spans="1:10">
      <c r="A705" t="s">
        <v>778</v>
      </c>
      <c r="B705" t="s">
        <v>20</v>
      </c>
      <c r="D705" t="s">
        <v>22</v>
      </c>
      <c r="E705" t="s">
        <v>6</v>
      </c>
      <c r="G705" t="s">
        <v>164</v>
      </c>
      <c r="H705" s="2">
        <v>45390</v>
      </c>
      <c r="I705">
        <v>10</v>
      </c>
      <c r="J705" t="s">
        <v>109</v>
      </c>
    </row>
    <row r="706" spans="1:10">
      <c r="A706" t="s">
        <v>779</v>
      </c>
      <c r="B706" t="s">
        <v>20</v>
      </c>
      <c r="D706" t="s">
        <v>22</v>
      </c>
      <c r="E706" t="s">
        <v>6</v>
      </c>
      <c r="G706" t="s">
        <v>164</v>
      </c>
      <c r="H706" s="2">
        <v>45397</v>
      </c>
      <c r="I706">
        <v>10</v>
      </c>
      <c r="J706" t="s">
        <v>109</v>
      </c>
    </row>
    <row r="707" spans="1:10">
      <c r="A707" t="s">
        <v>780</v>
      </c>
      <c r="B707" t="s">
        <v>20</v>
      </c>
      <c r="D707" t="s">
        <v>22</v>
      </c>
      <c r="E707" t="s">
        <v>6</v>
      </c>
      <c r="G707" t="s">
        <v>164</v>
      </c>
      <c r="H707" s="2">
        <v>45404</v>
      </c>
      <c r="I707">
        <v>10</v>
      </c>
      <c r="J707" t="s">
        <v>109</v>
      </c>
    </row>
    <row r="708" spans="1:10">
      <c r="A708" t="s">
        <v>781</v>
      </c>
      <c r="B708" t="s">
        <v>20</v>
      </c>
      <c r="D708" t="s">
        <v>22</v>
      </c>
      <c r="E708" t="s">
        <v>6</v>
      </c>
      <c r="G708" t="s">
        <v>164</v>
      </c>
      <c r="H708" s="2">
        <v>45411</v>
      </c>
      <c r="I708">
        <v>10</v>
      </c>
      <c r="J708" t="s">
        <v>109</v>
      </c>
    </row>
    <row r="709" spans="1:10">
      <c r="A709" t="s">
        <v>782</v>
      </c>
      <c r="B709" t="s">
        <v>20</v>
      </c>
      <c r="D709" t="s">
        <v>22</v>
      </c>
      <c r="E709" t="s">
        <v>6</v>
      </c>
      <c r="G709" t="s">
        <v>164</v>
      </c>
      <c r="H709" s="2">
        <v>45418</v>
      </c>
      <c r="I709">
        <v>10</v>
      </c>
      <c r="J709" t="s">
        <v>109</v>
      </c>
    </row>
    <row r="710" spans="1:10">
      <c r="A710" t="s">
        <v>783</v>
      </c>
      <c r="B710" t="s">
        <v>20</v>
      </c>
      <c r="D710" t="s">
        <v>22</v>
      </c>
      <c r="E710" t="s">
        <v>6</v>
      </c>
      <c r="G710" t="s">
        <v>164</v>
      </c>
      <c r="H710" s="2">
        <v>45425</v>
      </c>
      <c r="I710">
        <v>10</v>
      </c>
      <c r="J710" t="s">
        <v>109</v>
      </c>
    </row>
    <row r="711" spans="1:10">
      <c r="A711" t="s">
        <v>784</v>
      </c>
      <c r="B711" t="s">
        <v>20</v>
      </c>
      <c r="D711" t="s">
        <v>22</v>
      </c>
      <c r="E711" t="s">
        <v>6</v>
      </c>
      <c r="G711" t="s">
        <v>164</v>
      </c>
      <c r="H711" s="2">
        <v>45516</v>
      </c>
      <c r="I711">
        <v>50</v>
      </c>
      <c r="J711" t="s">
        <v>107</v>
      </c>
    </row>
    <row r="712" spans="1:10">
      <c r="A712" t="s">
        <v>785</v>
      </c>
      <c r="B712" t="s">
        <v>20</v>
      </c>
      <c r="D712" t="s">
        <v>22</v>
      </c>
      <c r="E712" t="s">
        <v>6</v>
      </c>
      <c r="G712" t="s">
        <v>164</v>
      </c>
      <c r="H712" s="2">
        <v>45523</v>
      </c>
      <c r="I712">
        <v>50</v>
      </c>
      <c r="J712" t="s">
        <v>107</v>
      </c>
    </row>
    <row r="713" spans="1:10">
      <c r="A713" t="s">
        <v>786</v>
      </c>
      <c r="B713" t="s">
        <v>20</v>
      </c>
      <c r="D713" t="s">
        <v>22</v>
      </c>
      <c r="E713" t="s">
        <v>6</v>
      </c>
      <c r="G713" t="s">
        <v>164</v>
      </c>
      <c r="H713" s="2">
        <v>45530</v>
      </c>
      <c r="I713">
        <v>50</v>
      </c>
      <c r="J713" t="s">
        <v>107</v>
      </c>
    </row>
    <row r="714" spans="1:10">
      <c r="A714" t="s">
        <v>787</v>
      </c>
      <c r="B714" t="s">
        <v>20</v>
      </c>
      <c r="D714" t="s">
        <v>22</v>
      </c>
      <c r="E714" t="s">
        <v>6</v>
      </c>
      <c r="G714" t="s">
        <v>164</v>
      </c>
      <c r="H714" s="2">
        <v>45537</v>
      </c>
      <c r="I714">
        <v>50</v>
      </c>
      <c r="J714" t="s">
        <v>107</v>
      </c>
    </row>
    <row r="715" spans="1:10">
      <c r="A715" t="s">
        <v>788</v>
      </c>
      <c r="B715" t="s">
        <v>20</v>
      </c>
      <c r="D715" t="s">
        <v>22</v>
      </c>
      <c r="E715" t="s">
        <v>6</v>
      </c>
      <c r="G715" t="s">
        <v>164</v>
      </c>
      <c r="H715" s="2">
        <v>45544</v>
      </c>
      <c r="I715">
        <v>50</v>
      </c>
      <c r="J715" t="s">
        <v>107</v>
      </c>
    </row>
    <row r="716" spans="1:10">
      <c r="A716" t="s">
        <v>789</v>
      </c>
      <c r="B716" t="s">
        <v>20</v>
      </c>
      <c r="D716" t="s">
        <v>22</v>
      </c>
      <c r="E716" t="s">
        <v>6</v>
      </c>
      <c r="G716" t="s">
        <v>164</v>
      </c>
      <c r="H716" s="2">
        <v>45551</v>
      </c>
      <c r="I716">
        <v>50</v>
      </c>
      <c r="J716" t="s">
        <v>107</v>
      </c>
    </row>
    <row r="717" spans="1:10">
      <c r="A717" t="s">
        <v>790</v>
      </c>
      <c r="B717" t="s">
        <v>20</v>
      </c>
      <c r="D717" t="s">
        <v>22</v>
      </c>
      <c r="E717" t="s">
        <v>6</v>
      </c>
      <c r="G717" t="s">
        <v>164</v>
      </c>
      <c r="H717" s="2">
        <v>45558</v>
      </c>
      <c r="I717">
        <v>50</v>
      </c>
      <c r="J717" t="s">
        <v>107</v>
      </c>
    </row>
    <row r="718" spans="1:10">
      <c r="A718" t="s">
        <v>791</v>
      </c>
      <c r="B718" t="s">
        <v>20</v>
      </c>
      <c r="D718" t="s">
        <v>22</v>
      </c>
      <c r="E718" t="s">
        <v>6</v>
      </c>
      <c r="G718" t="s">
        <v>164</v>
      </c>
      <c r="H718" s="2">
        <v>45565</v>
      </c>
      <c r="I718">
        <v>50</v>
      </c>
      <c r="J718" t="s">
        <v>107</v>
      </c>
    </row>
    <row r="719" spans="1:10">
      <c r="A719" t="s">
        <v>792</v>
      </c>
      <c r="B719" t="s">
        <v>20</v>
      </c>
      <c r="D719" t="s">
        <v>22</v>
      </c>
      <c r="E719" t="s">
        <v>6</v>
      </c>
      <c r="G719" t="s">
        <v>164</v>
      </c>
      <c r="H719" s="2">
        <v>45572</v>
      </c>
      <c r="I719">
        <v>50</v>
      </c>
      <c r="J719" t="s">
        <v>107</v>
      </c>
    </row>
    <row r="720" spans="1:10">
      <c r="A720" t="s">
        <v>793</v>
      </c>
      <c r="B720" t="s">
        <v>20</v>
      </c>
      <c r="D720" t="s">
        <v>22</v>
      </c>
      <c r="E720" t="s">
        <v>6</v>
      </c>
      <c r="G720" t="s">
        <v>164</v>
      </c>
      <c r="H720" s="2">
        <v>45579</v>
      </c>
      <c r="I720">
        <v>50</v>
      </c>
      <c r="J720" t="s">
        <v>107</v>
      </c>
    </row>
    <row r="721" spans="1:10">
      <c r="A721" t="s">
        <v>794</v>
      </c>
      <c r="B721" t="s">
        <v>20</v>
      </c>
      <c r="D721" t="s">
        <v>22</v>
      </c>
      <c r="E721" t="s">
        <v>6</v>
      </c>
      <c r="G721" t="s">
        <v>164</v>
      </c>
      <c r="H721" s="2">
        <v>45586</v>
      </c>
      <c r="I721">
        <v>50</v>
      </c>
      <c r="J721" t="s">
        <v>107</v>
      </c>
    </row>
    <row r="722" spans="1:10">
      <c r="A722" t="s">
        <v>795</v>
      </c>
      <c r="B722" t="s">
        <v>20</v>
      </c>
      <c r="D722" t="s">
        <v>22</v>
      </c>
      <c r="E722" t="s">
        <v>6</v>
      </c>
      <c r="G722" t="s">
        <v>164</v>
      </c>
      <c r="H722" s="2">
        <v>45593</v>
      </c>
      <c r="I722">
        <v>50</v>
      </c>
      <c r="J722" t="s">
        <v>107</v>
      </c>
    </row>
    <row r="723" spans="1:10">
      <c r="A723" t="s">
        <v>796</v>
      </c>
      <c r="B723" t="s">
        <v>20</v>
      </c>
      <c r="D723" t="s">
        <v>22</v>
      </c>
      <c r="E723" t="s">
        <v>6</v>
      </c>
      <c r="G723" t="s">
        <v>164</v>
      </c>
      <c r="H723" s="2">
        <v>45600</v>
      </c>
      <c r="I723">
        <v>50</v>
      </c>
      <c r="J723" t="s">
        <v>107</v>
      </c>
    </row>
    <row r="724" spans="1:10">
      <c r="A724" t="s">
        <v>797</v>
      </c>
      <c r="B724" t="s">
        <v>20</v>
      </c>
      <c r="D724" t="s">
        <v>22</v>
      </c>
      <c r="E724" t="s">
        <v>6</v>
      </c>
      <c r="G724" t="s">
        <v>164</v>
      </c>
      <c r="H724" s="2">
        <v>45607</v>
      </c>
      <c r="I724">
        <v>50</v>
      </c>
      <c r="J724" t="s">
        <v>107</v>
      </c>
    </row>
    <row r="725" spans="1:10">
      <c r="A725" t="s">
        <v>798</v>
      </c>
      <c r="B725" t="s">
        <v>20</v>
      </c>
      <c r="D725" t="s">
        <v>22</v>
      </c>
      <c r="E725" t="s">
        <v>6</v>
      </c>
      <c r="G725" t="s">
        <v>164</v>
      </c>
      <c r="H725" s="2">
        <v>45614</v>
      </c>
      <c r="I725">
        <v>50</v>
      </c>
      <c r="J725" t="s">
        <v>107</v>
      </c>
    </row>
    <row r="726" spans="1:10">
      <c r="A726" t="s">
        <v>799</v>
      </c>
      <c r="B726" t="s">
        <v>20</v>
      </c>
      <c r="D726" t="s">
        <v>22</v>
      </c>
      <c r="E726" t="s">
        <v>6</v>
      </c>
      <c r="G726" t="s">
        <v>164</v>
      </c>
      <c r="H726" s="2">
        <v>45621</v>
      </c>
      <c r="I726">
        <v>50</v>
      </c>
      <c r="J726" t="s">
        <v>107</v>
      </c>
    </row>
    <row r="727" spans="1:10">
      <c r="A727" t="s">
        <v>800</v>
      </c>
      <c r="B727" t="s">
        <v>20</v>
      </c>
      <c r="D727" t="s">
        <v>22</v>
      </c>
      <c r="E727" t="s">
        <v>30</v>
      </c>
      <c r="G727" t="s">
        <v>164</v>
      </c>
      <c r="H727" s="2">
        <v>45320</v>
      </c>
      <c r="I727">
        <v>10</v>
      </c>
      <c r="J727" t="s">
        <v>109</v>
      </c>
    </row>
    <row r="728" spans="1:10">
      <c r="A728" t="s">
        <v>801</v>
      </c>
      <c r="B728" t="s">
        <v>20</v>
      </c>
      <c r="D728" t="s">
        <v>22</v>
      </c>
      <c r="E728" t="s">
        <v>30</v>
      </c>
      <c r="G728" t="s">
        <v>164</v>
      </c>
      <c r="H728" s="2">
        <v>45327</v>
      </c>
      <c r="I728">
        <v>10</v>
      </c>
      <c r="J728" t="s">
        <v>109</v>
      </c>
    </row>
    <row r="729" spans="1:10">
      <c r="A729" t="s">
        <v>802</v>
      </c>
      <c r="B729" t="s">
        <v>20</v>
      </c>
      <c r="D729" t="s">
        <v>22</v>
      </c>
      <c r="E729" t="s">
        <v>30</v>
      </c>
      <c r="G729" t="s">
        <v>164</v>
      </c>
      <c r="H729" s="2">
        <v>45334</v>
      </c>
      <c r="I729">
        <v>20</v>
      </c>
      <c r="J729" t="s">
        <v>109</v>
      </c>
    </row>
    <row r="730" spans="1:10">
      <c r="A730" t="s">
        <v>803</v>
      </c>
      <c r="B730" t="s">
        <v>20</v>
      </c>
      <c r="D730" t="s">
        <v>22</v>
      </c>
      <c r="E730" t="s">
        <v>30</v>
      </c>
      <c r="G730" t="s">
        <v>164</v>
      </c>
      <c r="H730" s="2">
        <v>45341</v>
      </c>
      <c r="I730">
        <v>20</v>
      </c>
      <c r="J730" t="s">
        <v>109</v>
      </c>
    </row>
    <row r="731" spans="1:10">
      <c r="A731" t="s">
        <v>804</v>
      </c>
      <c r="B731" t="s">
        <v>20</v>
      </c>
      <c r="D731" t="s">
        <v>22</v>
      </c>
      <c r="E731" t="s">
        <v>30</v>
      </c>
      <c r="G731" t="s">
        <v>164</v>
      </c>
      <c r="H731" s="2">
        <v>45348</v>
      </c>
      <c r="I731">
        <v>50</v>
      </c>
      <c r="J731" t="s">
        <v>109</v>
      </c>
    </row>
    <row r="732" spans="1:10">
      <c r="A732" t="s">
        <v>805</v>
      </c>
      <c r="B732" t="s">
        <v>20</v>
      </c>
      <c r="D732" t="s">
        <v>22</v>
      </c>
      <c r="E732" t="s">
        <v>30</v>
      </c>
      <c r="G732" t="s">
        <v>164</v>
      </c>
      <c r="H732" s="2">
        <v>45355</v>
      </c>
      <c r="I732">
        <v>50</v>
      </c>
      <c r="J732" t="s">
        <v>109</v>
      </c>
    </row>
    <row r="733" spans="1:10">
      <c r="A733" t="s">
        <v>806</v>
      </c>
      <c r="B733" t="s">
        <v>20</v>
      </c>
      <c r="D733" t="s">
        <v>22</v>
      </c>
      <c r="E733" t="s">
        <v>30</v>
      </c>
      <c r="G733" t="s">
        <v>164</v>
      </c>
      <c r="H733" s="2">
        <v>45362</v>
      </c>
      <c r="I733">
        <v>50</v>
      </c>
      <c r="J733" t="s">
        <v>109</v>
      </c>
    </row>
    <row r="734" spans="1:10">
      <c r="A734" t="s">
        <v>807</v>
      </c>
      <c r="B734" t="s">
        <v>20</v>
      </c>
      <c r="D734" t="s">
        <v>22</v>
      </c>
      <c r="E734" t="s">
        <v>30</v>
      </c>
      <c r="G734" t="s">
        <v>164</v>
      </c>
      <c r="H734" s="2">
        <v>45369</v>
      </c>
      <c r="I734">
        <v>50</v>
      </c>
      <c r="J734" t="s">
        <v>109</v>
      </c>
    </row>
    <row r="735" spans="1:10">
      <c r="A735" t="s">
        <v>808</v>
      </c>
      <c r="B735" t="s">
        <v>20</v>
      </c>
      <c r="D735" t="s">
        <v>22</v>
      </c>
      <c r="E735" t="s">
        <v>30</v>
      </c>
      <c r="G735" t="s">
        <v>164</v>
      </c>
      <c r="H735" s="2">
        <v>45376</v>
      </c>
      <c r="I735">
        <v>50</v>
      </c>
      <c r="J735" t="s">
        <v>109</v>
      </c>
    </row>
    <row r="736" spans="1:10">
      <c r="A736" t="s">
        <v>809</v>
      </c>
      <c r="B736" t="s">
        <v>20</v>
      </c>
      <c r="D736" t="s">
        <v>22</v>
      </c>
      <c r="E736" t="s">
        <v>30</v>
      </c>
      <c r="G736" t="s">
        <v>164</v>
      </c>
      <c r="H736" s="2">
        <v>45383</v>
      </c>
      <c r="I736">
        <v>50</v>
      </c>
      <c r="J736" t="s">
        <v>109</v>
      </c>
    </row>
    <row r="737" spans="1:10">
      <c r="A737" t="s">
        <v>810</v>
      </c>
      <c r="B737" t="s">
        <v>20</v>
      </c>
      <c r="D737" t="s">
        <v>22</v>
      </c>
      <c r="E737" t="s">
        <v>30</v>
      </c>
      <c r="G737" t="s">
        <v>164</v>
      </c>
      <c r="H737" s="2">
        <v>45390</v>
      </c>
      <c r="I737">
        <v>50</v>
      </c>
      <c r="J737" t="s">
        <v>109</v>
      </c>
    </row>
    <row r="738" spans="1:10">
      <c r="A738" t="s">
        <v>811</v>
      </c>
      <c r="B738" t="s">
        <v>20</v>
      </c>
      <c r="D738" t="s">
        <v>22</v>
      </c>
      <c r="E738" t="s">
        <v>30</v>
      </c>
      <c r="G738" t="s">
        <v>164</v>
      </c>
      <c r="H738" s="2">
        <v>45397</v>
      </c>
      <c r="I738">
        <v>50</v>
      </c>
      <c r="J738" t="s">
        <v>109</v>
      </c>
    </row>
    <row r="739" spans="1:10">
      <c r="A739" t="s">
        <v>812</v>
      </c>
      <c r="B739" t="s">
        <v>20</v>
      </c>
      <c r="D739" t="s">
        <v>22</v>
      </c>
      <c r="E739" t="s">
        <v>30</v>
      </c>
      <c r="G739" t="s">
        <v>164</v>
      </c>
      <c r="H739" s="2">
        <v>45404</v>
      </c>
      <c r="I739">
        <v>50</v>
      </c>
      <c r="J739" t="s">
        <v>109</v>
      </c>
    </row>
    <row r="740" spans="1:10">
      <c r="A740" t="s">
        <v>813</v>
      </c>
      <c r="B740" t="s">
        <v>20</v>
      </c>
      <c r="D740" t="s">
        <v>22</v>
      </c>
      <c r="E740" t="s">
        <v>30</v>
      </c>
      <c r="G740" t="s">
        <v>164</v>
      </c>
      <c r="H740" s="2">
        <v>45411</v>
      </c>
      <c r="I740">
        <v>50</v>
      </c>
      <c r="J740" t="s">
        <v>109</v>
      </c>
    </row>
    <row r="741" spans="1:10">
      <c r="A741" t="s">
        <v>814</v>
      </c>
      <c r="B741" t="s">
        <v>20</v>
      </c>
      <c r="D741" t="s">
        <v>22</v>
      </c>
      <c r="E741" t="s">
        <v>30</v>
      </c>
      <c r="G741" t="s">
        <v>164</v>
      </c>
      <c r="H741" s="2">
        <v>45418</v>
      </c>
      <c r="I741">
        <v>50</v>
      </c>
      <c r="J741" t="s">
        <v>109</v>
      </c>
    </row>
    <row r="742" spans="1:10">
      <c r="A742" t="s">
        <v>815</v>
      </c>
      <c r="B742" t="s">
        <v>20</v>
      </c>
      <c r="D742" t="s">
        <v>22</v>
      </c>
      <c r="E742" t="s">
        <v>30</v>
      </c>
      <c r="G742" t="s">
        <v>164</v>
      </c>
      <c r="H742" s="2">
        <v>45425</v>
      </c>
      <c r="I742">
        <v>50</v>
      </c>
      <c r="J742" t="s">
        <v>109</v>
      </c>
    </row>
    <row r="743" spans="1:10">
      <c r="A743" t="s">
        <v>816</v>
      </c>
      <c r="B743" t="s">
        <v>20</v>
      </c>
      <c r="D743" t="s">
        <v>22</v>
      </c>
      <c r="E743" t="s">
        <v>30</v>
      </c>
      <c r="G743" t="s">
        <v>164</v>
      </c>
      <c r="H743" s="2">
        <v>45432</v>
      </c>
      <c r="I743">
        <v>20</v>
      </c>
      <c r="J743" t="s">
        <v>110</v>
      </c>
    </row>
    <row r="744" spans="1:10">
      <c r="A744" t="s">
        <v>817</v>
      </c>
      <c r="B744" t="s">
        <v>20</v>
      </c>
      <c r="D744" t="s">
        <v>22</v>
      </c>
      <c r="E744" t="s">
        <v>30</v>
      </c>
      <c r="G744" t="s">
        <v>164</v>
      </c>
      <c r="H744" s="2">
        <v>45439</v>
      </c>
      <c r="I744">
        <v>20</v>
      </c>
      <c r="J744" t="s">
        <v>110</v>
      </c>
    </row>
    <row r="745" spans="1:10">
      <c r="A745" t="s">
        <v>818</v>
      </c>
      <c r="B745" t="s">
        <v>20</v>
      </c>
      <c r="D745" t="s">
        <v>22</v>
      </c>
      <c r="E745" t="s">
        <v>30</v>
      </c>
      <c r="G745" t="s">
        <v>164</v>
      </c>
      <c r="H745" s="2">
        <v>45516</v>
      </c>
      <c r="I745">
        <v>20</v>
      </c>
      <c r="J745" t="s">
        <v>107</v>
      </c>
    </row>
    <row r="746" spans="1:10">
      <c r="A746" t="s">
        <v>819</v>
      </c>
      <c r="B746" t="s">
        <v>20</v>
      </c>
      <c r="D746" t="s">
        <v>22</v>
      </c>
      <c r="E746" t="s">
        <v>30</v>
      </c>
      <c r="G746" t="s">
        <v>164</v>
      </c>
      <c r="H746" s="2">
        <v>45523</v>
      </c>
      <c r="I746">
        <v>20</v>
      </c>
      <c r="J746" t="s">
        <v>107</v>
      </c>
    </row>
    <row r="747" spans="1:10">
      <c r="A747" t="s">
        <v>820</v>
      </c>
      <c r="B747" t="s">
        <v>20</v>
      </c>
      <c r="D747" t="s">
        <v>22</v>
      </c>
      <c r="E747" t="s">
        <v>30</v>
      </c>
      <c r="G747" t="s">
        <v>164</v>
      </c>
      <c r="H747" s="2">
        <v>45530</v>
      </c>
      <c r="I747">
        <v>20</v>
      </c>
      <c r="J747" t="s">
        <v>107</v>
      </c>
    </row>
    <row r="748" spans="1:10">
      <c r="A748" t="s">
        <v>821</v>
      </c>
      <c r="B748" t="s">
        <v>20</v>
      </c>
      <c r="D748" t="s">
        <v>22</v>
      </c>
      <c r="E748" t="s">
        <v>30</v>
      </c>
      <c r="G748" t="s">
        <v>164</v>
      </c>
      <c r="H748" s="2">
        <v>45537</v>
      </c>
      <c r="I748">
        <v>20</v>
      </c>
      <c r="J748" t="s">
        <v>107</v>
      </c>
    </row>
    <row r="749" spans="1:10">
      <c r="A749" t="s">
        <v>822</v>
      </c>
      <c r="B749" t="s">
        <v>20</v>
      </c>
      <c r="D749" t="s">
        <v>22</v>
      </c>
      <c r="E749" t="s">
        <v>30</v>
      </c>
      <c r="G749" t="s">
        <v>164</v>
      </c>
      <c r="H749" s="2">
        <v>45544</v>
      </c>
      <c r="I749">
        <v>20</v>
      </c>
      <c r="J749" t="s">
        <v>107</v>
      </c>
    </row>
    <row r="750" spans="1:10">
      <c r="A750" t="s">
        <v>823</v>
      </c>
      <c r="B750" t="s">
        <v>20</v>
      </c>
      <c r="D750" t="s">
        <v>22</v>
      </c>
      <c r="E750" t="s">
        <v>30</v>
      </c>
      <c r="G750" t="s">
        <v>164</v>
      </c>
      <c r="H750" s="2">
        <v>45551</v>
      </c>
      <c r="I750">
        <v>20</v>
      </c>
      <c r="J750" t="s">
        <v>107</v>
      </c>
    </row>
    <row r="751" spans="1:10">
      <c r="A751" t="s">
        <v>824</v>
      </c>
      <c r="B751" t="s">
        <v>20</v>
      </c>
      <c r="D751" t="s">
        <v>22</v>
      </c>
      <c r="E751" t="s">
        <v>30</v>
      </c>
      <c r="G751" t="s">
        <v>164</v>
      </c>
      <c r="H751" s="2">
        <v>45558</v>
      </c>
      <c r="I751">
        <v>20</v>
      </c>
      <c r="J751" t="s">
        <v>107</v>
      </c>
    </row>
    <row r="752" spans="1:10">
      <c r="A752" t="s">
        <v>825</v>
      </c>
      <c r="B752" t="s">
        <v>20</v>
      </c>
      <c r="D752" t="s">
        <v>22</v>
      </c>
      <c r="E752" t="s">
        <v>30</v>
      </c>
      <c r="G752" t="s">
        <v>164</v>
      </c>
      <c r="H752" s="2">
        <v>45565</v>
      </c>
      <c r="I752">
        <v>20</v>
      </c>
      <c r="J752" t="s">
        <v>107</v>
      </c>
    </row>
    <row r="753" spans="1:10">
      <c r="A753" t="s">
        <v>826</v>
      </c>
      <c r="B753" t="s">
        <v>20</v>
      </c>
      <c r="D753" t="s">
        <v>22</v>
      </c>
      <c r="E753" t="s">
        <v>30</v>
      </c>
      <c r="G753" t="s">
        <v>164</v>
      </c>
      <c r="H753" s="2">
        <v>45572</v>
      </c>
      <c r="I753">
        <v>10</v>
      </c>
      <c r="J753" t="s">
        <v>107</v>
      </c>
    </row>
    <row r="754" spans="1:10">
      <c r="A754" t="s">
        <v>827</v>
      </c>
      <c r="B754" t="s">
        <v>20</v>
      </c>
      <c r="D754" t="s">
        <v>22</v>
      </c>
      <c r="E754" t="s">
        <v>30</v>
      </c>
      <c r="G754" t="s">
        <v>164</v>
      </c>
      <c r="H754" s="2">
        <v>45579</v>
      </c>
      <c r="I754">
        <v>10</v>
      </c>
      <c r="J754" t="s">
        <v>107</v>
      </c>
    </row>
    <row r="755" spans="1:10">
      <c r="A755" t="s">
        <v>828</v>
      </c>
      <c r="B755" t="s">
        <v>20</v>
      </c>
      <c r="D755" t="s">
        <v>22</v>
      </c>
      <c r="E755" t="s">
        <v>30</v>
      </c>
      <c r="G755" t="s">
        <v>164</v>
      </c>
      <c r="H755" s="2">
        <v>45586</v>
      </c>
      <c r="I755">
        <v>10</v>
      </c>
      <c r="J755" t="s">
        <v>107</v>
      </c>
    </row>
    <row r="756" spans="1:10">
      <c r="A756" t="s">
        <v>829</v>
      </c>
      <c r="B756" t="s">
        <v>20</v>
      </c>
      <c r="D756" t="s">
        <v>22</v>
      </c>
      <c r="E756" t="s">
        <v>30</v>
      </c>
      <c r="G756" t="s">
        <v>164</v>
      </c>
      <c r="H756" s="2">
        <v>45593</v>
      </c>
      <c r="I756">
        <v>10</v>
      </c>
      <c r="J756" t="s">
        <v>107</v>
      </c>
    </row>
    <row r="757" spans="1:10">
      <c r="A757" t="s">
        <v>830</v>
      </c>
      <c r="B757" t="s">
        <v>20</v>
      </c>
      <c r="D757" t="s">
        <v>22</v>
      </c>
      <c r="E757" t="s">
        <v>30</v>
      </c>
      <c r="G757" t="s">
        <v>164</v>
      </c>
      <c r="H757" s="2">
        <v>45600</v>
      </c>
      <c r="I757">
        <v>10</v>
      </c>
      <c r="J757" t="s">
        <v>107</v>
      </c>
    </row>
    <row r="758" spans="1:10">
      <c r="A758" t="s">
        <v>831</v>
      </c>
      <c r="B758" t="s">
        <v>20</v>
      </c>
      <c r="D758" t="s">
        <v>22</v>
      </c>
      <c r="E758" t="s">
        <v>30</v>
      </c>
      <c r="G758" t="s">
        <v>164</v>
      </c>
      <c r="H758" s="2">
        <v>45607</v>
      </c>
      <c r="I758">
        <v>10</v>
      </c>
      <c r="J758" t="s">
        <v>107</v>
      </c>
    </row>
    <row r="759" spans="1:10">
      <c r="A759" t="s">
        <v>832</v>
      </c>
      <c r="B759" t="s">
        <v>20</v>
      </c>
      <c r="D759" t="s">
        <v>22</v>
      </c>
      <c r="E759" t="s">
        <v>30</v>
      </c>
      <c r="G759" t="s">
        <v>164</v>
      </c>
      <c r="H759" s="2">
        <v>45614</v>
      </c>
      <c r="I759">
        <v>10</v>
      </c>
      <c r="J759" t="s">
        <v>107</v>
      </c>
    </row>
    <row r="760" spans="1:10">
      <c r="A760" t="s">
        <v>833</v>
      </c>
      <c r="B760" t="s">
        <v>20</v>
      </c>
      <c r="D760" t="s">
        <v>22</v>
      </c>
      <c r="E760" t="s">
        <v>30</v>
      </c>
      <c r="G760" t="s">
        <v>164</v>
      </c>
      <c r="H760" s="2">
        <v>45621</v>
      </c>
      <c r="I760">
        <v>10</v>
      </c>
      <c r="J760" t="s">
        <v>107</v>
      </c>
    </row>
    <row r="761" spans="1:10">
      <c r="A761" t="s">
        <v>834</v>
      </c>
      <c r="B761" t="s">
        <v>20</v>
      </c>
      <c r="D761" t="s">
        <v>22</v>
      </c>
      <c r="E761" t="s">
        <v>58</v>
      </c>
      <c r="G761" t="s">
        <v>164</v>
      </c>
      <c r="H761" s="2">
        <v>45404</v>
      </c>
      <c r="I761">
        <v>5</v>
      </c>
      <c r="J761" t="s">
        <v>109</v>
      </c>
    </row>
    <row r="762" spans="1:10">
      <c r="A762" t="s">
        <v>835</v>
      </c>
      <c r="B762" t="s">
        <v>20</v>
      </c>
      <c r="D762" t="s">
        <v>22</v>
      </c>
      <c r="E762" t="s">
        <v>58</v>
      </c>
      <c r="G762" t="s">
        <v>164</v>
      </c>
      <c r="H762" s="2">
        <v>45411</v>
      </c>
      <c r="I762">
        <v>5</v>
      </c>
      <c r="J762" t="s">
        <v>109</v>
      </c>
    </row>
    <row r="763" spans="1:10">
      <c r="A763" t="s">
        <v>836</v>
      </c>
      <c r="B763" t="s">
        <v>20</v>
      </c>
      <c r="D763" t="s">
        <v>22</v>
      </c>
      <c r="E763" t="s">
        <v>58</v>
      </c>
      <c r="G763" t="s">
        <v>164</v>
      </c>
      <c r="H763" s="2">
        <v>45418</v>
      </c>
      <c r="I763">
        <v>5</v>
      </c>
      <c r="J763" t="s">
        <v>109</v>
      </c>
    </row>
    <row r="764" spans="1:10">
      <c r="A764" t="s">
        <v>837</v>
      </c>
      <c r="B764" t="s">
        <v>20</v>
      </c>
      <c r="D764" t="s">
        <v>22</v>
      </c>
      <c r="E764" t="s">
        <v>58</v>
      </c>
      <c r="G764" t="s">
        <v>164</v>
      </c>
      <c r="H764" s="2">
        <v>45425</v>
      </c>
      <c r="I764">
        <v>5</v>
      </c>
      <c r="J764" t="s">
        <v>109</v>
      </c>
    </row>
    <row r="765" spans="1:10">
      <c r="A765" t="s">
        <v>838</v>
      </c>
      <c r="B765" t="s">
        <v>20</v>
      </c>
      <c r="D765" t="s">
        <v>22</v>
      </c>
      <c r="E765" t="s">
        <v>58</v>
      </c>
      <c r="G765" t="s">
        <v>164</v>
      </c>
      <c r="H765" s="2">
        <v>45432</v>
      </c>
      <c r="I765">
        <v>20</v>
      </c>
      <c r="J765" t="s">
        <v>110</v>
      </c>
    </row>
    <row r="766" spans="1:10">
      <c r="A766" t="s">
        <v>839</v>
      </c>
      <c r="B766" t="s">
        <v>20</v>
      </c>
      <c r="D766" t="s">
        <v>22</v>
      </c>
      <c r="E766" t="s">
        <v>58</v>
      </c>
      <c r="G766" t="s">
        <v>164</v>
      </c>
      <c r="H766" s="2">
        <v>45439</v>
      </c>
      <c r="I766">
        <v>20</v>
      </c>
      <c r="J766" t="s">
        <v>110</v>
      </c>
    </row>
    <row r="767" spans="1:10">
      <c r="A767" t="s">
        <v>840</v>
      </c>
      <c r="B767" t="s">
        <v>20</v>
      </c>
      <c r="D767" t="s">
        <v>22</v>
      </c>
      <c r="E767" t="s">
        <v>58</v>
      </c>
      <c r="G767" t="s">
        <v>164</v>
      </c>
      <c r="H767" s="2">
        <v>45446</v>
      </c>
      <c r="I767">
        <v>20</v>
      </c>
      <c r="J767" t="s">
        <v>110</v>
      </c>
    </row>
    <row r="768" spans="1:10">
      <c r="A768" t="s">
        <v>841</v>
      </c>
      <c r="B768" t="s">
        <v>20</v>
      </c>
      <c r="D768" t="s">
        <v>22</v>
      </c>
      <c r="E768" t="s">
        <v>58</v>
      </c>
      <c r="G768" t="s">
        <v>164</v>
      </c>
      <c r="H768" s="2">
        <v>45453</v>
      </c>
      <c r="I768">
        <v>20</v>
      </c>
      <c r="J768" t="s">
        <v>110</v>
      </c>
    </row>
    <row r="769" spans="1:10">
      <c r="A769" t="s">
        <v>842</v>
      </c>
      <c r="B769" t="s">
        <v>20</v>
      </c>
      <c r="D769" t="s">
        <v>22</v>
      </c>
      <c r="E769" t="s">
        <v>58</v>
      </c>
      <c r="G769" t="s">
        <v>164</v>
      </c>
      <c r="H769" s="2">
        <v>45460</v>
      </c>
      <c r="I769">
        <v>20</v>
      </c>
      <c r="J769" t="s">
        <v>110</v>
      </c>
    </row>
    <row r="770" spans="1:10">
      <c r="A770" t="s">
        <v>843</v>
      </c>
      <c r="B770" t="s">
        <v>20</v>
      </c>
      <c r="D770" t="s">
        <v>22</v>
      </c>
      <c r="E770" t="s">
        <v>58</v>
      </c>
      <c r="G770" t="s">
        <v>164</v>
      </c>
      <c r="H770" s="2">
        <v>45467</v>
      </c>
      <c r="I770">
        <v>20</v>
      </c>
      <c r="J770" t="s">
        <v>110</v>
      </c>
    </row>
    <row r="771" spans="1:10">
      <c r="A771" t="s">
        <v>844</v>
      </c>
      <c r="B771" t="s">
        <v>20</v>
      </c>
      <c r="D771" t="s">
        <v>22</v>
      </c>
      <c r="E771" t="s">
        <v>58</v>
      </c>
      <c r="G771" t="s">
        <v>164</v>
      </c>
      <c r="H771" s="2">
        <v>45474</v>
      </c>
      <c r="I771">
        <v>20</v>
      </c>
      <c r="J771" t="s">
        <v>110</v>
      </c>
    </row>
    <row r="772" spans="1:10">
      <c r="A772" t="s">
        <v>845</v>
      </c>
      <c r="B772" t="s">
        <v>20</v>
      </c>
      <c r="D772" t="s">
        <v>22</v>
      </c>
      <c r="E772" t="s">
        <v>58</v>
      </c>
      <c r="G772" t="s">
        <v>164</v>
      </c>
      <c r="H772" s="2">
        <v>45481</v>
      </c>
      <c r="I772">
        <v>20</v>
      </c>
      <c r="J772" t="s">
        <v>110</v>
      </c>
    </row>
    <row r="773" spans="1:10">
      <c r="A773" t="s">
        <v>846</v>
      </c>
      <c r="B773" t="s">
        <v>20</v>
      </c>
      <c r="D773" t="s">
        <v>22</v>
      </c>
      <c r="E773" t="s">
        <v>58</v>
      </c>
      <c r="G773" t="s">
        <v>164</v>
      </c>
      <c r="H773" s="2">
        <v>45488</v>
      </c>
      <c r="I773">
        <v>20</v>
      </c>
      <c r="J773" t="s">
        <v>110</v>
      </c>
    </row>
    <row r="774" spans="1:10">
      <c r="A774" t="s">
        <v>847</v>
      </c>
      <c r="B774" t="s">
        <v>20</v>
      </c>
      <c r="D774" t="s">
        <v>22</v>
      </c>
      <c r="E774" t="s">
        <v>58</v>
      </c>
      <c r="G774" t="s">
        <v>164</v>
      </c>
      <c r="H774" s="2">
        <v>45495</v>
      </c>
      <c r="I774">
        <v>20</v>
      </c>
      <c r="J774" t="s">
        <v>110</v>
      </c>
    </row>
    <row r="775" spans="1:10">
      <c r="A775" t="s">
        <v>848</v>
      </c>
      <c r="B775" t="s">
        <v>20</v>
      </c>
      <c r="D775" t="s">
        <v>22</v>
      </c>
      <c r="E775" t="s">
        <v>58</v>
      </c>
      <c r="G775" t="s">
        <v>164</v>
      </c>
      <c r="H775" s="2">
        <v>45502</v>
      </c>
      <c r="I775">
        <v>20</v>
      </c>
      <c r="J775" t="s">
        <v>110</v>
      </c>
    </row>
    <row r="776" spans="1:10">
      <c r="A776" t="s">
        <v>849</v>
      </c>
      <c r="B776" t="s">
        <v>20</v>
      </c>
      <c r="D776" t="s">
        <v>22</v>
      </c>
      <c r="E776" t="s">
        <v>58</v>
      </c>
      <c r="G776" t="s">
        <v>164</v>
      </c>
      <c r="H776" s="2">
        <v>45509</v>
      </c>
      <c r="I776">
        <v>20</v>
      </c>
      <c r="J776" t="s">
        <v>110</v>
      </c>
    </row>
    <row r="777" spans="1:10">
      <c r="A777" t="s">
        <v>850</v>
      </c>
      <c r="B777" t="s">
        <v>20</v>
      </c>
      <c r="D777" t="s">
        <v>22</v>
      </c>
      <c r="E777" t="s">
        <v>58</v>
      </c>
      <c r="G777" t="s">
        <v>164</v>
      </c>
      <c r="H777" s="2">
        <v>45516</v>
      </c>
      <c r="I777">
        <v>50</v>
      </c>
      <c r="J777" t="s">
        <v>107</v>
      </c>
    </row>
    <row r="778" spans="1:10">
      <c r="A778" t="s">
        <v>851</v>
      </c>
      <c r="B778" t="s">
        <v>20</v>
      </c>
      <c r="D778" t="s">
        <v>22</v>
      </c>
      <c r="E778" t="s">
        <v>58</v>
      </c>
      <c r="G778" t="s">
        <v>164</v>
      </c>
      <c r="H778" s="2">
        <v>45523</v>
      </c>
      <c r="I778">
        <v>50</v>
      </c>
      <c r="J778" t="s">
        <v>107</v>
      </c>
    </row>
    <row r="779" spans="1:10">
      <c r="A779" t="s">
        <v>852</v>
      </c>
      <c r="B779" t="s">
        <v>20</v>
      </c>
      <c r="D779" t="s">
        <v>22</v>
      </c>
      <c r="E779" t="s">
        <v>58</v>
      </c>
      <c r="G779" t="s">
        <v>164</v>
      </c>
      <c r="H779" s="2">
        <v>45530</v>
      </c>
      <c r="I779">
        <v>50</v>
      </c>
      <c r="J779" t="s">
        <v>107</v>
      </c>
    </row>
    <row r="780" spans="1:10">
      <c r="A780" t="s">
        <v>853</v>
      </c>
      <c r="B780" t="s">
        <v>20</v>
      </c>
      <c r="D780" t="s">
        <v>22</v>
      </c>
      <c r="E780" t="s">
        <v>58</v>
      </c>
      <c r="G780" t="s">
        <v>164</v>
      </c>
      <c r="H780" s="2">
        <v>45537</v>
      </c>
      <c r="I780">
        <v>50</v>
      </c>
      <c r="J780" t="s">
        <v>107</v>
      </c>
    </row>
    <row r="781" spans="1:10">
      <c r="A781" t="s">
        <v>854</v>
      </c>
      <c r="B781" t="s">
        <v>20</v>
      </c>
      <c r="D781" t="s">
        <v>22</v>
      </c>
      <c r="E781" t="s">
        <v>58</v>
      </c>
      <c r="G781" t="s">
        <v>164</v>
      </c>
      <c r="H781" s="2">
        <v>45544</v>
      </c>
      <c r="I781">
        <v>50</v>
      </c>
      <c r="J781" t="s">
        <v>107</v>
      </c>
    </row>
    <row r="782" spans="1:10">
      <c r="A782" t="s">
        <v>855</v>
      </c>
      <c r="B782" t="s">
        <v>20</v>
      </c>
      <c r="D782" t="s">
        <v>22</v>
      </c>
      <c r="E782" t="s">
        <v>58</v>
      </c>
      <c r="G782" t="s">
        <v>164</v>
      </c>
      <c r="H782" s="2">
        <v>45551</v>
      </c>
      <c r="I782">
        <v>50</v>
      </c>
      <c r="J782" t="s">
        <v>107</v>
      </c>
    </row>
    <row r="783" spans="1:10">
      <c r="A783" t="s">
        <v>856</v>
      </c>
      <c r="B783" t="s">
        <v>20</v>
      </c>
      <c r="D783" t="s">
        <v>22</v>
      </c>
      <c r="E783" t="s">
        <v>58</v>
      </c>
      <c r="G783" t="s">
        <v>164</v>
      </c>
      <c r="H783" s="2">
        <v>45558</v>
      </c>
      <c r="I783">
        <v>50</v>
      </c>
      <c r="J783" t="s">
        <v>107</v>
      </c>
    </row>
    <row r="784" spans="1:10">
      <c r="A784" t="s">
        <v>857</v>
      </c>
      <c r="B784" t="s">
        <v>20</v>
      </c>
      <c r="D784" t="s">
        <v>22</v>
      </c>
      <c r="E784" t="s">
        <v>58</v>
      </c>
      <c r="G784" t="s">
        <v>164</v>
      </c>
      <c r="H784" s="2">
        <v>45565</v>
      </c>
      <c r="I784">
        <v>50</v>
      </c>
      <c r="J784" t="s">
        <v>107</v>
      </c>
    </row>
    <row r="785" spans="1:10">
      <c r="A785" t="s">
        <v>858</v>
      </c>
      <c r="B785" t="s">
        <v>20</v>
      </c>
      <c r="D785" t="s">
        <v>22</v>
      </c>
      <c r="E785" t="s">
        <v>58</v>
      </c>
      <c r="G785" t="s">
        <v>164</v>
      </c>
      <c r="H785" s="2">
        <v>45572</v>
      </c>
      <c r="I785">
        <v>50</v>
      </c>
      <c r="J785" t="s">
        <v>107</v>
      </c>
    </row>
    <row r="786" spans="1:10">
      <c r="A786" t="s">
        <v>859</v>
      </c>
      <c r="B786" t="s">
        <v>20</v>
      </c>
      <c r="D786" t="s">
        <v>22</v>
      </c>
      <c r="E786" t="s">
        <v>58</v>
      </c>
      <c r="G786" t="s">
        <v>164</v>
      </c>
      <c r="H786" s="2">
        <v>45579</v>
      </c>
      <c r="I786">
        <v>50</v>
      </c>
      <c r="J786" t="s">
        <v>107</v>
      </c>
    </row>
    <row r="787" spans="1:10">
      <c r="A787" t="s">
        <v>860</v>
      </c>
      <c r="B787" t="s">
        <v>20</v>
      </c>
      <c r="D787" t="s">
        <v>22</v>
      </c>
      <c r="E787" t="s">
        <v>58</v>
      </c>
      <c r="G787" t="s">
        <v>164</v>
      </c>
      <c r="H787" s="2">
        <v>45586</v>
      </c>
      <c r="I787">
        <v>50</v>
      </c>
      <c r="J787" t="s">
        <v>107</v>
      </c>
    </row>
    <row r="788" spans="1:10">
      <c r="A788" t="s">
        <v>861</v>
      </c>
      <c r="B788" t="s">
        <v>20</v>
      </c>
      <c r="D788" t="s">
        <v>22</v>
      </c>
      <c r="E788" t="s">
        <v>58</v>
      </c>
      <c r="G788" t="s">
        <v>164</v>
      </c>
      <c r="H788" s="2">
        <v>45593</v>
      </c>
      <c r="I788">
        <v>50</v>
      </c>
      <c r="J788" t="s">
        <v>107</v>
      </c>
    </row>
    <row r="789" spans="1:10">
      <c r="A789" t="s">
        <v>862</v>
      </c>
      <c r="B789" t="s">
        <v>20</v>
      </c>
      <c r="D789" t="s">
        <v>22</v>
      </c>
      <c r="E789" t="s">
        <v>58</v>
      </c>
      <c r="G789" t="s">
        <v>164</v>
      </c>
      <c r="H789" s="2">
        <v>45600</v>
      </c>
      <c r="I789">
        <v>50</v>
      </c>
      <c r="J789" t="s">
        <v>107</v>
      </c>
    </row>
    <row r="790" spans="1:10">
      <c r="A790" t="s">
        <v>863</v>
      </c>
      <c r="B790" t="s">
        <v>20</v>
      </c>
      <c r="D790" t="s">
        <v>22</v>
      </c>
      <c r="E790" t="s">
        <v>58</v>
      </c>
      <c r="G790" t="s">
        <v>164</v>
      </c>
      <c r="H790" s="2">
        <v>45607</v>
      </c>
      <c r="I790">
        <v>50</v>
      </c>
      <c r="J790" t="s">
        <v>107</v>
      </c>
    </row>
    <row r="791" spans="1:10">
      <c r="A791" t="s">
        <v>864</v>
      </c>
      <c r="B791" t="s">
        <v>20</v>
      </c>
      <c r="D791" t="s">
        <v>22</v>
      </c>
      <c r="E791" t="s">
        <v>58</v>
      </c>
      <c r="G791" t="s">
        <v>164</v>
      </c>
      <c r="H791" s="2">
        <v>45614</v>
      </c>
      <c r="I791">
        <v>50</v>
      </c>
      <c r="J791" t="s">
        <v>107</v>
      </c>
    </row>
    <row r="792" spans="1:10">
      <c r="A792" t="s">
        <v>865</v>
      </c>
      <c r="B792" t="s">
        <v>20</v>
      </c>
      <c r="D792" t="s">
        <v>22</v>
      </c>
      <c r="E792" t="s">
        <v>58</v>
      </c>
      <c r="G792" t="s">
        <v>164</v>
      </c>
      <c r="H792" s="2">
        <v>45621</v>
      </c>
      <c r="I792">
        <v>50</v>
      </c>
      <c r="J792" t="s">
        <v>107</v>
      </c>
    </row>
    <row r="793" spans="1:10">
      <c r="A793" t="s">
        <v>866</v>
      </c>
      <c r="B793" t="s">
        <v>20</v>
      </c>
      <c r="D793" t="s">
        <v>22</v>
      </c>
      <c r="E793" t="s">
        <v>94</v>
      </c>
      <c r="G793" t="s">
        <v>164</v>
      </c>
      <c r="H793" s="2">
        <v>45320</v>
      </c>
      <c r="I793">
        <v>5</v>
      </c>
      <c r="J793" t="s">
        <v>109</v>
      </c>
    </row>
    <row r="794" spans="1:10">
      <c r="A794" t="s">
        <v>867</v>
      </c>
      <c r="B794" t="s">
        <v>20</v>
      </c>
      <c r="D794" t="s">
        <v>22</v>
      </c>
      <c r="E794" t="s">
        <v>94</v>
      </c>
      <c r="G794" t="s">
        <v>164</v>
      </c>
      <c r="H794" s="2">
        <v>45327</v>
      </c>
      <c r="I794">
        <v>5</v>
      </c>
      <c r="J794" t="s">
        <v>109</v>
      </c>
    </row>
    <row r="795" spans="1:10">
      <c r="A795" t="s">
        <v>868</v>
      </c>
      <c r="B795" t="s">
        <v>20</v>
      </c>
      <c r="D795" t="s">
        <v>22</v>
      </c>
      <c r="E795" t="s">
        <v>94</v>
      </c>
      <c r="G795" t="s">
        <v>164</v>
      </c>
      <c r="H795" s="2">
        <v>45334</v>
      </c>
      <c r="I795">
        <v>5</v>
      </c>
      <c r="J795" t="s">
        <v>109</v>
      </c>
    </row>
    <row r="796" spans="1:10">
      <c r="A796" t="s">
        <v>869</v>
      </c>
      <c r="B796" t="s">
        <v>20</v>
      </c>
      <c r="D796" t="s">
        <v>22</v>
      </c>
      <c r="E796" t="s">
        <v>94</v>
      </c>
      <c r="G796" t="s">
        <v>164</v>
      </c>
      <c r="H796" s="2">
        <v>45341</v>
      </c>
      <c r="I796">
        <v>5</v>
      </c>
      <c r="J796" t="s">
        <v>109</v>
      </c>
    </row>
    <row r="797" spans="1:10">
      <c r="A797" t="s">
        <v>870</v>
      </c>
      <c r="B797" t="s">
        <v>20</v>
      </c>
      <c r="D797" t="s">
        <v>22</v>
      </c>
      <c r="E797" t="s">
        <v>94</v>
      </c>
      <c r="G797" t="s">
        <v>164</v>
      </c>
      <c r="H797" s="2">
        <v>45348</v>
      </c>
      <c r="I797">
        <v>5</v>
      </c>
      <c r="J797" t="s">
        <v>109</v>
      </c>
    </row>
    <row r="798" spans="1:10">
      <c r="A798" t="s">
        <v>871</v>
      </c>
      <c r="B798" t="s">
        <v>20</v>
      </c>
      <c r="D798" t="s">
        <v>22</v>
      </c>
      <c r="E798" t="s">
        <v>94</v>
      </c>
      <c r="G798" t="s">
        <v>164</v>
      </c>
      <c r="H798" s="2">
        <v>45355</v>
      </c>
      <c r="I798">
        <v>5</v>
      </c>
      <c r="J798" t="s">
        <v>109</v>
      </c>
    </row>
    <row r="799" spans="1:10">
      <c r="A799" t="s">
        <v>872</v>
      </c>
      <c r="B799" t="s">
        <v>20</v>
      </c>
      <c r="D799" t="s">
        <v>22</v>
      </c>
      <c r="E799" t="s">
        <v>94</v>
      </c>
      <c r="G799" t="s">
        <v>164</v>
      </c>
      <c r="H799" s="2">
        <v>45362</v>
      </c>
      <c r="I799">
        <v>5</v>
      </c>
      <c r="J799" t="s">
        <v>109</v>
      </c>
    </row>
    <row r="800" spans="1:10">
      <c r="A800" t="s">
        <v>873</v>
      </c>
      <c r="B800" t="s">
        <v>20</v>
      </c>
      <c r="D800" t="s">
        <v>22</v>
      </c>
      <c r="E800" t="s">
        <v>94</v>
      </c>
      <c r="G800" t="s">
        <v>164</v>
      </c>
      <c r="H800" s="2">
        <v>45369</v>
      </c>
      <c r="I800">
        <v>5</v>
      </c>
      <c r="J800" t="s">
        <v>109</v>
      </c>
    </row>
    <row r="801" spans="1:10">
      <c r="A801" t="s">
        <v>874</v>
      </c>
      <c r="B801" t="s">
        <v>20</v>
      </c>
      <c r="D801" t="s">
        <v>22</v>
      </c>
      <c r="E801" t="s">
        <v>94</v>
      </c>
      <c r="G801" t="s">
        <v>164</v>
      </c>
      <c r="H801" s="2">
        <v>45376</v>
      </c>
      <c r="I801">
        <v>5</v>
      </c>
      <c r="J801" t="s">
        <v>109</v>
      </c>
    </row>
    <row r="802" spans="1:10">
      <c r="A802" t="s">
        <v>875</v>
      </c>
      <c r="B802" t="s">
        <v>20</v>
      </c>
      <c r="D802" t="s">
        <v>22</v>
      </c>
      <c r="E802" t="s">
        <v>94</v>
      </c>
      <c r="G802" t="s">
        <v>164</v>
      </c>
      <c r="H802" s="2">
        <v>45383</v>
      </c>
      <c r="I802">
        <v>5</v>
      </c>
      <c r="J802" t="s">
        <v>109</v>
      </c>
    </row>
    <row r="803" spans="1:10">
      <c r="A803" t="s">
        <v>876</v>
      </c>
      <c r="B803" t="s">
        <v>20</v>
      </c>
      <c r="D803" t="s">
        <v>22</v>
      </c>
      <c r="E803" t="s">
        <v>94</v>
      </c>
      <c r="G803" t="s">
        <v>164</v>
      </c>
      <c r="H803" s="2">
        <v>45390</v>
      </c>
      <c r="I803">
        <v>5</v>
      </c>
      <c r="J803" t="s">
        <v>109</v>
      </c>
    </row>
    <row r="804" spans="1:10">
      <c r="A804" t="s">
        <v>877</v>
      </c>
      <c r="B804" t="s">
        <v>20</v>
      </c>
      <c r="D804" t="s">
        <v>22</v>
      </c>
      <c r="E804" t="s">
        <v>94</v>
      </c>
      <c r="G804" t="s">
        <v>164</v>
      </c>
      <c r="H804" s="2">
        <v>45397</v>
      </c>
      <c r="I804">
        <v>5</v>
      </c>
      <c r="J804" t="s">
        <v>109</v>
      </c>
    </row>
    <row r="805" spans="1:10">
      <c r="A805" t="s">
        <v>878</v>
      </c>
      <c r="B805" t="s">
        <v>20</v>
      </c>
      <c r="D805" t="s">
        <v>22</v>
      </c>
      <c r="E805" t="s">
        <v>94</v>
      </c>
      <c r="G805" t="s">
        <v>164</v>
      </c>
      <c r="H805" s="2">
        <v>45404</v>
      </c>
      <c r="I805">
        <v>5</v>
      </c>
      <c r="J805" t="s">
        <v>109</v>
      </c>
    </row>
    <row r="806" spans="1:10">
      <c r="A806" t="s">
        <v>879</v>
      </c>
      <c r="B806" t="s">
        <v>20</v>
      </c>
      <c r="D806" t="s">
        <v>22</v>
      </c>
      <c r="E806" t="s">
        <v>94</v>
      </c>
      <c r="G806" t="s">
        <v>164</v>
      </c>
      <c r="H806" s="2">
        <v>45411</v>
      </c>
      <c r="I806">
        <v>5</v>
      </c>
      <c r="J806" t="s">
        <v>109</v>
      </c>
    </row>
    <row r="807" spans="1:10">
      <c r="A807" t="s">
        <v>880</v>
      </c>
      <c r="B807" t="s">
        <v>20</v>
      </c>
      <c r="D807" t="s">
        <v>22</v>
      </c>
      <c r="E807" t="s">
        <v>94</v>
      </c>
      <c r="G807" t="s">
        <v>164</v>
      </c>
      <c r="H807" s="2">
        <v>45418</v>
      </c>
      <c r="I807">
        <v>5</v>
      </c>
      <c r="J807" t="s">
        <v>109</v>
      </c>
    </row>
    <row r="808" spans="1:10">
      <c r="A808" t="s">
        <v>881</v>
      </c>
      <c r="B808" t="s">
        <v>20</v>
      </c>
      <c r="D808" t="s">
        <v>22</v>
      </c>
      <c r="E808" t="s">
        <v>94</v>
      </c>
      <c r="G808" t="s">
        <v>164</v>
      </c>
      <c r="H808" s="2">
        <v>45425</v>
      </c>
      <c r="I808">
        <v>5</v>
      </c>
      <c r="J808" t="s">
        <v>109</v>
      </c>
    </row>
    <row r="809" spans="1:10">
      <c r="A809" t="s">
        <v>882</v>
      </c>
      <c r="B809" t="s">
        <v>20</v>
      </c>
      <c r="D809" t="s">
        <v>22</v>
      </c>
      <c r="E809" t="s">
        <v>94</v>
      </c>
      <c r="G809" t="s">
        <v>164</v>
      </c>
      <c r="H809" s="2">
        <v>45432</v>
      </c>
      <c r="I809">
        <v>5</v>
      </c>
      <c r="J809" t="s">
        <v>110</v>
      </c>
    </row>
    <row r="810" spans="1:10">
      <c r="A810" t="s">
        <v>883</v>
      </c>
      <c r="B810" t="s">
        <v>20</v>
      </c>
      <c r="D810" t="s">
        <v>22</v>
      </c>
      <c r="E810" t="s">
        <v>94</v>
      </c>
      <c r="G810" t="s">
        <v>164</v>
      </c>
      <c r="H810" s="2">
        <v>45439</v>
      </c>
      <c r="I810">
        <v>5</v>
      </c>
      <c r="J810" t="s">
        <v>110</v>
      </c>
    </row>
    <row r="811" spans="1:10">
      <c r="A811" t="s">
        <v>884</v>
      </c>
      <c r="B811" t="s">
        <v>20</v>
      </c>
      <c r="D811" t="s">
        <v>22</v>
      </c>
      <c r="E811" t="s">
        <v>94</v>
      </c>
      <c r="G811" t="s">
        <v>164</v>
      </c>
      <c r="H811" s="2">
        <v>45446</v>
      </c>
      <c r="I811">
        <v>5</v>
      </c>
      <c r="J811" t="s">
        <v>110</v>
      </c>
    </row>
    <row r="812" spans="1:10">
      <c r="A812" t="s">
        <v>885</v>
      </c>
      <c r="B812" t="s">
        <v>20</v>
      </c>
      <c r="D812" t="s">
        <v>22</v>
      </c>
      <c r="E812" t="s">
        <v>94</v>
      </c>
      <c r="G812" t="s">
        <v>164</v>
      </c>
      <c r="H812" s="2">
        <v>45453</v>
      </c>
      <c r="I812">
        <v>5</v>
      </c>
      <c r="J812" t="s">
        <v>110</v>
      </c>
    </row>
    <row r="813" spans="1:10">
      <c r="A813" t="s">
        <v>886</v>
      </c>
      <c r="B813" t="s">
        <v>20</v>
      </c>
      <c r="D813" t="s">
        <v>22</v>
      </c>
      <c r="E813" t="s">
        <v>94</v>
      </c>
      <c r="G813" t="s">
        <v>164</v>
      </c>
      <c r="H813" s="2">
        <v>45460</v>
      </c>
      <c r="I813">
        <v>5</v>
      </c>
      <c r="J813" t="s">
        <v>110</v>
      </c>
    </row>
    <row r="814" spans="1:10">
      <c r="A814" t="s">
        <v>887</v>
      </c>
      <c r="B814" t="s">
        <v>20</v>
      </c>
      <c r="D814" t="s">
        <v>22</v>
      </c>
      <c r="E814" t="s">
        <v>94</v>
      </c>
      <c r="G814" t="s">
        <v>164</v>
      </c>
      <c r="H814" s="2">
        <v>45467</v>
      </c>
      <c r="I814">
        <v>5</v>
      </c>
      <c r="J814" t="s">
        <v>110</v>
      </c>
    </row>
    <row r="815" spans="1:10">
      <c r="A815" t="s">
        <v>888</v>
      </c>
      <c r="B815" t="s">
        <v>20</v>
      </c>
      <c r="D815" t="s">
        <v>22</v>
      </c>
      <c r="E815" t="s">
        <v>94</v>
      </c>
      <c r="G815" t="s">
        <v>164</v>
      </c>
      <c r="H815" s="2">
        <v>45474</v>
      </c>
      <c r="I815">
        <v>5</v>
      </c>
      <c r="J815" t="s">
        <v>110</v>
      </c>
    </row>
    <row r="816" spans="1:10">
      <c r="A816" t="s">
        <v>889</v>
      </c>
      <c r="B816" t="s">
        <v>20</v>
      </c>
      <c r="D816" t="s">
        <v>22</v>
      </c>
      <c r="E816" t="s">
        <v>94</v>
      </c>
      <c r="G816" t="s">
        <v>164</v>
      </c>
      <c r="H816" s="2">
        <v>45516</v>
      </c>
      <c r="I816">
        <v>10</v>
      </c>
      <c r="J816" t="s">
        <v>107</v>
      </c>
    </row>
    <row r="817" spans="1:10">
      <c r="A817" t="s">
        <v>890</v>
      </c>
      <c r="B817" t="s">
        <v>20</v>
      </c>
      <c r="D817" t="s">
        <v>22</v>
      </c>
      <c r="E817" t="s">
        <v>94</v>
      </c>
      <c r="G817" t="s">
        <v>164</v>
      </c>
      <c r="H817" s="2">
        <v>45523</v>
      </c>
      <c r="I817">
        <v>10</v>
      </c>
      <c r="J817" t="s">
        <v>107</v>
      </c>
    </row>
    <row r="818" spans="1:10">
      <c r="A818" t="s">
        <v>891</v>
      </c>
      <c r="B818" t="s">
        <v>20</v>
      </c>
      <c r="D818" t="s">
        <v>22</v>
      </c>
      <c r="E818" t="s">
        <v>94</v>
      </c>
      <c r="G818" t="s">
        <v>164</v>
      </c>
      <c r="H818" s="2">
        <v>45530</v>
      </c>
      <c r="I818">
        <v>10</v>
      </c>
      <c r="J818" t="s">
        <v>107</v>
      </c>
    </row>
    <row r="819" spans="1:10">
      <c r="A819" t="s">
        <v>892</v>
      </c>
      <c r="B819" t="s">
        <v>20</v>
      </c>
      <c r="D819" t="s">
        <v>22</v>
      </c>
      <c r="E819" t="s">
        <v>94</v>
      </c>
      <c r="G819" t="s">
        <v>164</v>
      </c>
      <c r="H819" s="2">
        <v>45537</v>
      </c>
      <c r="I819">
        <v>10</v>
      </c>
      <c r="J819" t="s">
        <v>107</v>
      </c>
    </row>
    <row r="820" spans="1:10">
      <c r="A820" t="s">
        <v>893</v>
      </c>
      <c r="B820" t="s">
        <v>20</v>
      </c>
      <c r="D820" t="s">
        <v>22</v>
      </c>
      <c r="E820" t="s">
        <v>94</v>
      </c>
      <c r="G820" t="s">
        <v>164</v>
      </c>
      <c r="H820" s="2">
        <v>45544</v>
      </c>
      <c r="I820">
        <v>10</v>
      </c>
      <c r="J820" t="s">
        <v>107</v>
      </c>
    </row>
    <row r="821" spans="1:10">
      <c r="A821" t="s">
        <v>894</v>
      </c>
      <c r="B821" t="s">
        <v>20</v>
      </c>
      <c r="D821" t="s">
        <v>22</v>
      </c>
      <c r="E821" t="s">
        <v>94</v>
      </c>
      <c r="G821" t="s">
        <v>164</v>
      </c>
      <c r="H821" s="2">
        <v>45551</v>
      </c>
      <c r="I821">
        <v>10</v>
      </c>
      <c r="J821" t="s">
        <v>107</v>
      </c>
    </row>
    <row r="822" spans="1:10">
      <c r="A822" t="s">
        <v>895</v>
      </c>
      <c r="B822" t="s">
        <v>20</v>
      </c>
      <c r="D822" t="s">
        <v>22</v>
      </c>
      <c r="E822" t="s">
        <v>94</v>
      </c>
      <c r="G822" t="s">
        <v>164</v>
      </c>
      <c r="H822" s="2">
        <v>45558</v>
      </c>
      <c r="I822">
        <v>10</v>
      </c>
      <c r="J822" t="s">
        <v>107</v>
      </c>
    </row>
    <row r="823" spans="1:10">
      <c r="A823" t="s">
        <v>896</v>
      </c>
      <c r="B823" t="s">
        <v>20</v>
      </c>
      <c r="D823" t="s">
        <v>22</v>
      </c>
      <c r="E823" t="s">
        <v>94</v>
      </c>
      <c r="G823" t="s">
        <v>164</v>
      </c>
      <c r="H823" s="2">
        <v>45565</v>
      </c>
      <c r="I823">
        <v>10</v>
      </c>
      <c r="J823" t="s">
        <v>107</v>
      </c>
    </row>
    <row r="824" spans="1:10">
      <c r="A824" t="s">
        <v>897</v>
      </c>
      <c r="B824" t="s">
        <v>20</v>
      </c>
      <c r="D824" t="s">
        <v>22</v>
      </c>
      <c r="E824" t="s">
        <v>94</v>
      </c>
      <c r="G824" t="s">
        <v>164</v>
      </c>
      <c r="H824" s="2">
        <v>45572</v>
      </c>
      <c r="I824">
        <v>10</v>
      </c>
      <c r="J824" t="s">
        <v>107</v>
      </c>
    </row>
    <row r="825" spans="1:10">
      <c r="A825" t="s">
        <v>898</v>
      </c>
      <c r="B825" t="s">
        <v>20</v>
      </c>
      <c r="D825" t="s">
        <v>22</v>
      </c>
      <c r="E825" t="s">
        <v>94</v>
      </c>
      <c r="G825" t="s">
        <v>164</v>
      </c>
      <c r="H825" s="2">
        <v>45579</v>
      </c>
      <c r="I825">
        <v>10</v>
      </c>
      <c r="J825" t="s">
        <v>107</v>
      </c>
    </row>
    <row r="826" spans="1:10">
      <c r="A826" t="s">
        <v>899</v>
      </c>
      <c r="B826" t="s">
        <v>20</v>
      </c>
      <c r="D826" t="s">
        <v>22</v>
      </c>
      <c r="E826" t="s">
        <v>94</v>
      </c>
      <c r="G826" t="s">
        <v>164</v>
      </c>
      <c r="H826" s="2">
        <v>45586</v>
      </c>
      <c r="I826">
        <v>10</v>
      </c>
      <c r="J826" t="s">
        <v>107</v>
      </c>
    </row>
    <row r="827" spans="1:10">
      <c r="A827" t="s">
        <v>900</v>
      </c>
      <c r="B827" t="s">
        <v>20</v>
      </c>
      <c r="D827" t="s">
        <v>22</v>
      </c>
      <c r="E827" t="s">
        <v>94</v>
      </c>
      <c r="G827" t="s">
        <v>164</v>
      </c>
      <c r="H827" s="2">
        <v>45593</v>
      </c>
      <c r="I827">
        <v>10</v>
      </c>
      <c r="J827" t="s">
        <v>107</v>
      </c>
    </row>
    <row r="828" spans="1:10">
      <c r="A828" t="s">
        <v>901</v>
      </c>
      <c r="B828" t="s">
        <v>20</v>
      </c>
      <c r="D828" t="s">
        <v>22</v>
      </c>
      <c r="E828" t="s">
        <v>94</v>
      </c>
      <c r="G828" t="s">
        <v>164</v>
      </c>
      <c r="H828" s="2">
        <v>45600</v>
      </c>
      <c r="I828">
        <v>10</v>
      </c>
      <c r="J828" t="s">
        <v>107</v>
      </c>
    </row>
    <row r="829" spans="1:10">
      <c r="A829" t="s">
        <v>902</v>
      </c>
      <c r="B829" t="s">
        <v>20</v>
      </c>
      <c r="D829" t="s">
        <v>22</v>
      </c>
      <c r="E829" t="s">
        <v>94</v>
      </c>
      <c r="G829" t="s">
        <v>164</v>
      </c>
      <c r="H829" s="2">
        <v>45607</v>
      </c>
      <c r="I829">
        <v>10</v>
      </c>
      <c r="J829" t="s">
        <v>107</v>
      </c>
    </row>
    <row r="830" spans="1:10">
      <c r="A830" t="s">
        <v>903</v>
      </c>
      <c r="B830" t="s">
        <v>20</v>
      </c>
      <c r="D830" t="s">
        <v>22</v>
      </c>
      <c r="E830" t="s">
        <v>94</v>
      </c>
      <c r="G830" t="s">
        <v>164</v>
      </c>
      <c r="H830" s="2">
        <v>45614</v>
      </c>
      <c r="I830">
        <v>10</v>
      </c>
      <c r="J830" t="s">
        <v>107</v>
      </c>
    </row>
    <row r="831" spans="1:10">
      <c r="A831" t="s">
        <v>904</v>
      </c>
      <c r="B831" t="s">
        <v>20</v>
      </c>
      <c r="D831" t="s">
        <v>22</v>
      </c>
      <c r="E831" t="s">
        <v>94</v>
      </c>
      <c r="G831" t="s">
        <v>164</v>
      </c>
      <c r="H831" s="2">
        <v>45621</v>
      </c>
      <c r="I831">
        <v>10</v>
      </c>
      <c r="J831" t="s">
        <v>107</v>
      </c>
    </row>
    <row r="832" spans="1:10">
      <c r="A832" t="s">
        <v>905</v>
      </c>
      <c r="B832" t="s">
        <v>20</v>
      </c>
      <c r="D832" t="s">
        <v>22</v>
      </c>
      <c r="E832" t="s">
        <v>6</v>
      </c>
      <c r="G832" t="s">
        <v>164</v>
      </c>
      <c r="H832" s="2">
        <v>45628</v>
      </c>
      <c r="I832">
        <v>60</v>
      </c>
      <c r="J832" t="s">
        <v>107</v>
      </c>
    </row>
    <row r="833" spans="1:10">
      <c r="A833" t="s">
        <v>906</v>
      </c>
      <c r="B833" t="s">
        <v>20</v>
      </c>
      <c r="D833" t="s">
        <v>22</v>
      </c>
      <c r="E833" t="s">
        <v>30</v>
      </c>
      <c r="G833" t="s">
        <v>164</v>
      </c>
      <c r="H833" s="2">
        <v>45628</v>
      </c>
      <c r="I833">
        <v>20</v>
      </c>
      <c r="J833" t="s">
        <v>107</v>
      </c>
    </row>
    <row r="834" spans="1:10">
      <c r="A834" t="s">
        <v>907</v>
      </c>
      <c r="B834" t="s">
        <v>20</v>
      </c>
      <c r="D834" t="s">
        <v>22</v>
      </c>
      <c r="E834" t="s">
        <v>6</v>
      </c>
      <c r="G834" t="s">
        <v>164</v>
      </c>
      <c r="H834" s="2">
        <v>45635</v>
      </c>
      <c r="I834">
        <v>60</v>
      </c>
      <c r="J834" t="s">
        <v>107</v>
      </c>
    </row>
    <row r="835" spans="1:10">
      <c r="A835" t="s">
        <v>908</v>
      </c>
      <c r="B835" t="s">
        <v>20</v>
      </c>
      <c r="D835" t="s">
        <v>22</v>
      </c>
      <c r="E835" t="s">
        <v>30</v>
      </c>
      <c r="G835" t="s">
        <v>164</v>
      </c>
      <c r="H835" s="2">
        <v>45635</v>
      </c>
      <c r="I835">
        <v>20</v>
      </c>
      <c r="J835" t="s">
        <v>107</v>
      </c>
    </row>
    <row r="836" spans="1:10">
      <c r="A836" t="s">
        <v>909</v>
      </c>
      <c r="B836" t="s">
        <v>20</v>
      </c>
      <c r="D836" t="s">
        <v>22</v>
      </c>
      <c r="E836" t="s">
        <v>6</v>
      </c>
      <c r="G836" t="s">
        <v>164</v>
      </c>
      <c r="H836" s="2">
        <v>45642</v>
      </c>
      <c r="I836">
        <v>60</v>
      </c>
      <c r="J836" t="s">
        <v>107</v>
      </c>
    </row>
    <row r="837" spans="1:10">
      <c r="A837" t="s">
        <v>910</v>
      </c>
      <c r="B837" t="s">
        <v>20</v>
      </c>
      <c r="D837" t="s">
        <v>22</v>
      </c>
      <c r="E837" t="s">
        <v>30</v>
      </c>
      <c r="G837" t="s">
        <v>164</v>
      </c>
      <c r="H837" s="2">
        <v>45642</v>
      </c>
      <c r="I837">
        <v>20</v>
      </c>
      <c r="J837" t="s">
        <v>107</v>
      </c>
    </row>
    <row r="838" spans="1:10">
      <c r="A838" t="s">
        <v>911</v>
      </c>
      <c r="B838" t="s">
        <v>20</v>
      </c>
      <c r="D838" t="s">
        <v>22</v>
      </c>
      <c r="E838" t="s">
        <v>6</v>
      </c>
      <c r="G838" t="s">
        <v>164</v>
      </c>
      <c r="H838" s="2">
        <v>45649</v>
      </c>
      <c r="I838">
        <v>60</v>
      </c>
      <c r="J838" t="s">
        <v>107</v>
      </c>
    </row>
    <row r="839" spans="1:10">
      <c r="A839" t="s">
        <v>912</v>
      </c>
      <c r="B839" t="s">
        <v>20</v>
      </c>
      <c r="D839" t="s">
        <v>22</v>
      </c>
      <c r="E839" t="s">
        <v>30</v>
      </c>
      <c r="G839" t="s">
        <v>164</v>
      </c>
      <c r="H839" s="2">
        <v>45649</v>
      </c>
      <c r="I839">
        <v>20</v>
      </c>
      <c r="J839" t="s">
        <v>107</v>
      </c>
    </row>
    <row r="840" spans="1:10">
      <c r="A840" t="s">
        <v>913</v>
      </c>
      <c r="B840" t="s">
        <v>20</v>
      </c>
      <c r="D840" t="s">
        <v>22</v>
      </c>
      <c r="E840" t="s">
        <v>6</v>
      </c>
      <c r="G840" t="s">
        <v>164</v>
      </c>
      <c r="H840" s="2">
        <v>45656</v>
      </c>
      <c r="I840">
        <v>50</v>
      </c>
      <c r="J840" t="s">
        <v>107</v>
      </c>
    </row>
    <row r="841" spans="1:10">
      <c r="A841" t="s">
        <v>914</v>
      </c>
      <c r="B841" t="s">
        <v>20</v>
      </c>
      <c r="D841" t="s">
        <v>22</v>
      </c>
      <c r="E841" t="s">
        <v>30</v>
      </c>
      <c r="G841" t="s">
        <v>164</v>
      </c>
      <c r="H841" s="2">
        <v>45656</v>
      </c>
      <c r="I841">
        <v>20</v>
      </c>
      <c r="J841" t="s">
        <v>107</v>
      </c>
    </row>
    <row r="842" spans="1:10">
      <c r="A842" t="s">
        <v>915</v>
      </c>
      <c r="B842" t="s">
        <v>20</v>
      </c>
      <c r="D842" t="s">
        <v>22</v>
      </c>
      <c r="E842" t="s">
        <v>6</v>
      </c>
      <c r="G842" t="s">
        <v>164</v>
      </c>
      <c r="H842" s="2">
        <v>45663</v>
      </c>
      <c r="I842">
        <v>50</v>
      </c>
      <c r="J842" t="s">
        <v>107</v>
      </c>
    </row>
    <row r="843" spans="1:10">
      <c r="A843" t="s">
        <v>916</v>
      </c>
      <c r="B843" t="s">
        <v>20</v>
      </c>
      <c r="D843" t="s">
        <v>22</v>
      </c>
      <c r="E843" t="s">
        <v>30</v>
      </c>
      <c r="G843" t="s">
        <v>164</v>
      </c>
      <c r="H843" s="2">
        <v>45663</v>
      </c>
      <c r="I843">
        <v>20</v>
      </c>
      <c r="J843" t="s">
        <v>107</v>
      </c>
    </row>
    <row r="844" spans="1:10">
      <c r="A844" t="s">
        <v>917</v>
      </c>
      <c r="B844" t="s">
        <v>20</v>
      </c>
      <c r="D844" t="s">
        <v>22</v>
      </c>
      <c r="E844" t="s">
        <v>6</v>
      </c>
      <c r="G844" t="s">
        <v>164</v>
      </c>
      <c r="H844" s="2">
        <v>45670</v>
      </c>
      <c r="I844">
        <v>50</v>
      </c>
      <c r="J844" t="s">
        <v>107</v>
      </c>
    </row>
    <row r="845" spans="1:10">
      <c r="A845" t="s">
        <v>918</v>
      </c>
      <c r="B845" t="s">
        <v>20</v>
      </c>
      <c r="D845" t="s">
        <v>22</v>
      </c>
      <c r="E845" t="s">
        <v>30</v>
      </c>
      <c r="G845" t="s">
        <v>164</v>
      </c>
      <c r="H845" s="2">
        <v>45670</v>
      </c>
      <c r="I845">
        <v>20</v>
      </c>
      <c r="J845" t="s">
        <v>107</v>
      </c>
    </row>
    <row r="846" spans="1:10">
      <c r="A846" t="s">
        <v>919</v>
      </c>
      <c r="B846" t="s">
        <v>20</v>
      </c>
      <c r="D846" t="s">
        <v>22</v>
      </c>
      <c r="E846" t="s">
        <v>6</v>
      </c>
      <c r="G846" t="s">
        <v>164</v>
      </c>
      <c r="H846" s="2">
        <v>45677</v>
      </c>
      <c r="I846">
        <v>50</v>
      </c>
      <c r="J846" t="s">
        <v>107</v>
      </c>
    </row>
    <row r="847" spans="1:10">
      <c r="A847" t="s">
        <v>920</v>
      </c>
      <c r="B847" t="s">
        <v>20</v>
      </c>
      <c r="D847" t="s">
        <v>22</v>
      </c>
      <c r="E847" t="s">
        <v>30</v>
      </c>
      <c r="G847" t="s">
        <v>164</v>
      </c>
      <c r="H847" s="2">
        <v>45677</v>
      </c>
      <c r="I847">
        <v>20</v>
      </c>
      <c r="J847" t="s">
        <v>107</v>
      </c>
    </row>
    <row r="848" spans="1:10">
      <c r="A848" t="s">
        <v>921</v>
      </c>
      <c r="B848" t="s">
        <v>20</v>
      </c>
      <c r="D848" t="s">
        <v>22</v>
      </c>
      <c r="E848" t="s">
        <v>6</v>
      </c>
      <c r="G848" t="s">
        <v>164</v>
      </c>
      <c r="H848" s="2">
        <v>45684</v>
      </c>
      <c r="I848">
        <v>50</v>
      </c>
      <c r="J848" t="s">
        <v>107</v>
      </c>
    </row>
    <row r="849" spans="1:10">
      <c r="A849" t="s">
        <v>922</v>
      </c>
      <c r="B849" t="s">
        <v>20</v>
      </c>
      <c r="D849" t="s">
        <v>22</v>
      </c>
      <c r="E849" t="s">
        <v>30</v>
      </c>
      <c r="G849" t="s">
        <v>164</v>
      </c>
      <c r="H849" s="2">
        <v>45684</v>
      </c>
      <c r="I849">
        <v>20</v>
      </c>
      <c r="J849" t="s">
        <v>107</v>
      </c>
    </row>
    <row r="850" spans="1:10">
      <c r="A850" t="s">
        <v>923</v>
      </c>
      <c r="B850" t="s">
        <v>20</v>
      </c>
      <c r="D850" t="s">
        <v>22</v>
      </c>
      <c r="E850" t="s">
        <v>6</v>
      </c>
      <c r="G850" t="s">
        <v>164</v>
      </c>
      <c r="H850" s="2">
        <v>45691</v>
      </c>
      <c r="I850">
        <v>50</v>
      </c>
      <c r="J850" t="s">
        <v>107</v>
      </c>
    </row>
    <row r="851" spans="1:10">
      <c r="A851" t="s">
        <v>924</v>
      </c>
      <c r="B851" t="s">
        <v>20</v>
      </c>
      <c r="D851" t="s">
        <v>22</v>
      </c>
      <c r="E851" t="s">
        <v>30</v>
      </c>
      <c r="G851" t="s">
        <v>164</v>
      </c>
      <c r="H851" s="2">
        <v>45691</v>
      </c>
      <c r="I851">
        <v>20</v>
      </c>
      <c r="J851" t="s">
        <v>107</v>
      </c>
    </row>
    <row r="852" spans="1:10">
      <c r="A852" t="s">
        <v>925</v>
      </c>
      <c r="B852" t="s">
        <v>20</v>
      </c>
      <c r="D852" t="s">
        <v>22</v>
      </c>
      <c r="E852" t="s">
        <v>6</v>
      </c>
      <c r="G852" t="s">
        <v>164</v>
      </c>
      <c r="H852" s="2">
        <v>45698</v>
      </c>
      <c r="I852">
        <v>50</v>
      </c>
      <c r="J852" t="s">
        <v>107</v>
      </c>
    </row>
    <row r="853" spans="1:10">
      <c r="A853" t="s">
        <v>926</v>
      </c>
      <c r="B853" t="s">
        <v>20</v>
      </c>
      <c r="D853" t="s">
        <v>22</v>
      </c>
      <c r="E853" t="s">
        <v>30</v>
      </c>
      <c r="G853" t="s">
        <v>164</v>
      </c>
      <c r="H853" s="2">
        <v>45698</v>
      </c>
      <c r="I853">
        <v>20</v>
      </c>
      <c r="J853" t="s">
        <v>107</v>
      </c>
    </row>
    <row r="854" spans="1:10">
      <c r="A854" t="s">
        <v>927</v>
      </c>
      <c r="B854" t="s">
        <v>20</v>
      </c>
      <c r="D854" t="s">
        <v>22</v>
      </c>
      <c r="E854" t="s">
        <v>6</v>
      </c>
      <c r="G854" t="s">
        <v>164</v>
      </c>
      <c r="H854" s="2">
        <v>45705</v>
      </c>
      <c r="I854">
        <v>50</v>
      </c>
      <c r="J854" t="s">
        <v>107</v>
      </c>
    </row>
    <row r="855" spans="1:10">
      <c r="A855" t="s">
        <v>928</v>
      </c>
      <c r="B855" t="s">
        <v>20</v>
      </c>
      <c r="D855" t="s">
        <v>22</v>
      </c>
      <c r="E855" t="s">
        <v>30</v>
      </c>
      <c r="G855" t="s">
        <v>164</v>
      </c>
      <c r="H855" s="2">
        <v>45705</v>
      </c>
      <c r="I855">
        <v>20</v>
      </c>
      <c r="J855" t="s">
        <v>107</v>
      </c>
    </row>
    <row r="856" spans="1:10">
      <c r="A856" t="s">
        <v>929</v>
      </c>
      <c r="B856" t="s">
        <v>20</v>
      </c>
      <c r="D856" t="s">
        <v>22</v>
      </c>
      <c r="E856" t="s">
        <v>6</v>
      </c>
      <c r="G856" t="s">
        <v>164</v>
      </c>
      <c r="H856" s="2">
        <v>45712</v>
      </c>
      <c r="I856">
        <v>50</v>
      </c>
      <c r="J856" t="s">
        <v>107</v>
      </c>
    </row>
    <row r="857" spans="1:10">
      <c r="A857" t="s">
        <v>930</v>
      </c>
      <c r="B857" t="s">
        <v>20</v>
      </c>
      <c r="D857" t="s">
        <v>22</v>
      </c>
      <c r="E857" t="s">
        <v>30</v>
      </c>
      <c r="G857" t="s">
        <v>164</v>
      </c>
      <c r="H857" s="2">
        <v>45712</v>
      </c>
      <c r="I857">
        <v>20</v>
      </c>
      <c r="J857" t="s">
        <v>107</v>
      </c>
    </row>
    <row r="858" spans="1:10">
      <c r="A858" t="s">
        <v>931</v>
      </c>
      <c r="B858" t="s">
        <v>20</v>
      </c>
      <c r="D858" t="s">
        <v>22</v>
      </c>
      <c r="E858" t="s">
        <v>6</v>
      </c>
      <c r="G858" t="s">
        <v>164</v>
      </c>
      <c r="H858" s="2">
        <v>45719</v>
      </c>
      <c r="I858">
        <v>50</v>
      </c>
      <c r="J858" t="s">
        <v>107</v>
      </c>
    </row>
    <row r="859" spans="1:10">
      <c r="A859" t="s">
        <v>932</v>
      </c>
      <c r="B859" t="s">
        <v>20</v>
      </c>
      <c r="D859" t="s">
        <v>22</v>
      </c>
      <c r="E859" t="s">
        <v>30</v>
      </c>
      <c r="G859" t="s">
        <v>164</v>
      </c>
      <c r="H859" s="2">
        <v>45719</v>
      </c>
      <c r="I859">
        <v>20</v>
      </c>
      <c r="J859" t="s">
        <v>107</v>
      </c>
    </row>
    <row r="860" spans="1:10">
      <c r="A860" t="s">
        <v>933</v>
      </c>
      <c r="B860" t="s">
        <v>20</v>
      </c>
      <c r="D860" t="s">
        <v>22</v>
      </c>
      <c r="E860" t="s">
        <v>6</v>
      </c>
      <c r="G860" t="s">
        <v>164</v>
      </c>
      <c r="H860" s="2">
        <v>45726</v>
      </c>
      <c r="I860">
        <v>50</v>
      </c>
      <c r="J860" t="s">
        <v>107</v>
      </c>
    </row>
    <row r="861" spans="1:10">
      <c r="A861" t="s">
        <v>934</v>
      </c>
      <c r="B861" t="s">
        <v>20</v>
      </c>
      <c r="D861" t="s">
        <v>22</v>
      </c>
      <c r="E861" t="s">
        <v>30</v>
      </c>
      <c r="G861" t="s">
        <v>164</v>
      </c>
      <c r="H861" s="2">
        <v>45726</v>
      </c>
      <c r="I861">
        <v>20</v>
      </c>
      <c r="J861" t="s">
        <v>107</v>
      </c>
    </row>
    <row r="862" spans="1:10">
      <c r="A862" t="s">
        <v>935</v>
      </c>
      <c r="B862" t="s">
        <v>22</v>
      </c>
      <c r="D862" t="s">
        <v>24</v>
      </c>
      <c r="E862" t="s">
        <v>52</v>
      </c>
      <c r="G862" t="s">
        <v>177</v>
      </c>
      <c r="H862" s="2">
        <v>45404</v>
      </c>
      <c r="I862">
        <v>20</v>
      </c>
      <c r="J862" t="s">
        <v>107</v>
      </c>
    </row>
    <row r="863" spans="1:10">
      <c r="A863" t="s">
        <v>936</v>
      </c>
      <c r="B863" t="s">
        <v>22</v>
      </c>
      <c r="D863" t="s">
        <v>24</v>
      </c>
      <c r="E863" t="s">
        <v>52</v>
      </c>
      <c r="G863" t="s">
        <v>177</v>
      </c>
      <c r="H863" s="2">
        <v>45411</v>
      </c>
      <c r="I863">
        <v>20</v>
      </c>
      <c r="J863" t="s">
        <v>107</v>
      </c>
    </row>
    <row r="864" spans="1:10">
      <c r="A864" t="s">
        <v>937</v>
      </c>
      <c r="B864" t="s">
        <v>22</v>
      </c>
      <c r="D864" t="s">
        <v>24</v>
      </c>
      <c r="E864" t="s">
        <v>52</v>
      </c>
      <c r="G864" t="s">
        <v>177</v>
      </c>
      <c r="H864" s="2">
        <v>45418</v>
      </c>
      <c r="I864">
        <v>20</v>
      </c>
      <c r="J864" t="s">
        <v>107</v>
      </c>
    </row>
    <row r="865" spans="1:10">
      <c r="A865" t="s">
        <v>938</v>
      </c>
      <c r="B865" t="s">
        <v>22</v>
      </c>
      <c r="D865" t="s">
        <v>24</v>
      </c>
      <c r="E865" t="s">
        <v>52</v>
      </c>
      <c r="G865" t="s">
        <v>177</v>
      </c>
      <c r="H865" s="2">
        <v>45425</v>
      </c>
      <c r="I865">
        <v>20</v>
      </c>
      <c r="J865" t="s">
        <v>107</v>
      </c>
    </row>
    <row r="866" spans="1:10">
      <c r="A866" t="s">
        <v>939</v>
      </c>
      <c r="B866" t="s">
        <v>22</v>
      </c>
      <c r="D866" t="s">
        <v>24</v>
      </c>
      <c r="E866" t="s">
        <v>52</v>
      </c>
      <c r="G866" t="s">
        <v>177</v>
      </c>
      <c r="H866" s="2">
        <v>45432</v>
      </c>
      <c r="I866">
        <v>20</v>
      </c>
      <c r="J866" t="s">
        <v>107</v>
      </c>
    </row>
    <row r="867" spans="1:10">
      <c r="A867" t="s">
        <v>940</v>
      </c>
      <c r="B867" t="s">
        <v>22</v>
      </c>
      <c r="D867" t="s">
        <v>24</v>
      </c>
      <c r="E867" t="s">
        <v>52</v>
      </c>
      <c r="G867" t="s">
        <v>177</v>
      </c>
      <c r="H867" s="2">
        <v>45439</v>
      </c>
      <c r="I867">
        <v>20</v>
      </c>
      <c r="J867" t="s">
        <v>107</v>
      </c>
    </row>
    <row r="868" spans="1:10">
      <c r="A868" t="s">
        <v>941</v>
      </c>
      <c r="B868" t="s">
        <v>22</v>
      </c>
      <c r="D868" t="s">
        <v>24</v>
      </c>
      <c r="E868" t="s">
        <v>52</v>
      </c>
      <c r="G868" t="s">
        <v>177</v>
      </c>
      <c r="H868" s="2">
        <v>45446</v>
      </c>
      <c r="I868">
        <v>20</v>
      </c>
      <c r="J868" t="s">
        <v>107</v>
      </c>
    </row>
    <row r="869" spans="1:10">
      <c r="A869" t="s">
        <v>942</v>
      </c>
      <c r="B869" t="s">
        <v>22</v>
      </c>
      <c r="D869" t="s">
        <v>24</v>
      </c>
      <c r="E869" t="s">
        <v>52</v>
      </c>
      <c r="G869" t="s">
        <v>177</v>
      </c>
      <c r="H869" s="2">
        <v>45453</v>
      </c>
      <c r="I869">
        <v>20</v>
      </c>
      <c r="J869" t="s">
        <v>107</v>
      </c>
    </row>
    <row r="870" spans="1:10">
      <c r="A870" t="s">
        <v>943</v>
      </c>
      <c r="B870" t="s">
        <v>22</v>
      </c>
      <c r="D870" t="s">
        <v>24</v>
      </c>
      <c r="E870" t="s">
        <v>52</v>
      </c>
      <c r="G870" t="s">
        <v>177</v>
      </c>
      <c r="H870" s="2">
        <v>45460</v>
      </c>
      <c r="I870">
        <v>20</v>
      </c>
      <c r="J870" t="s">
        <v>107</v>
      </c>
    </row>
    <row r="871" spans="1:10">
      <c r="A871" t="s">
        <v>944</v>
      </c>
      <c r="B871" t="s">
        <v>22</v>
      </c>
      <c r="D871" t="s">
        <v>24</v>
      </c>
      <c r="E871" t="s">
        <v>52</v>
      </c>
      <c r="G871" t="s">
        <v>177</v>
      </c>
      <c r="H871" s="2">
        <v>45467</v>
      </c>
      <c r="I871">
        <v>20</v>
      </c>
      <c r="J871" t="s">
        <v>107</v>
      </c>
    </row>
    <row r="872" spans="1:10">
      <c r="A872" t="s">
        <v>945</v>
      </c>
      <c r="B872" t="s">
        <v>22</v>
      </c>
      <c r="D872" t="s">
        <v>24</v>
      </c>
      <c r="E872" t="s">
        <v>52</v>
      </c>
      <c r="G872" t="s">
        <v>177</v>
      </c>
      <c r="H872" s="2">
        <v>45474</v>
      </c>
      <c r="I872">
        <v>20</v>
      </c>
      <c r="J872" t="s">
        <v>107</v>
      </c>
    </row>
    <row r="873" spans="1:10">
      <c r="A873" t="s">
        <v>946</v>
      </c>
      <c r="B873" t="s">
        <v>22</v>
      </c>
      <c r="D873" t="s">
        <v>24</v>
      </c>
      <c r="E873" t="s">
        <v>52</v>
      </c>
      <c r="G873" t="s">
        <v>177</v>
      </c>
      <c r="H873" s="2">
        <v>45481</v>
      </c>
      <c r="I873">
        <v>20</v>
      </c>
      <c r="J873" t="s">
        <v>107</v>
      </c>
    </row>
    <row r="874" spans="1:10">
      <c r="A874" t="s">
        <v>947</v>
      </c>
      <c r="B874" t="s">
        <v>22</v>
      </c>
      <c r="D874" t="s">
        <v>24</v>
      </c>
      <c r="E874" t="s">
        <v>52</v>
      </c>
      <c r="G874" t="s">
        <v>177</v>
      </c>
      <c r="H874" s="2">
        <v>45516</v>
      </c>
      <c r="I874">
        <v>10</v>
      </c>
      <c r="J874" t="s">
        <v>107</v>
      </c>
    </row>
    <row r="875" spans="1:10">
      <c r="A875" t="s">
        <v>948</v>
      </c>
      <c r="B875" t="s">
        <v>22</v>
      </c>
      <c r="D875" t="s">
        <v>24</v>
      </c>
      <c r="E875" t="s">
        <v>52</v>
      </c>
      <c r="G875" t="s">
        <v>177</v>
      </c>
      <c r="H875" s="2">
        <v>45523</v>
      </c>
      <c r="I875">
        <v>10</v>
      </c>
      <c r="J875" t="s">
        <v>107</v>
      </c>
    </row>
    <row r="876" spans="1:10">
      <c r="A876" t="s">
        <v>949</v>
      </c>
      <c r="B876" t="s">
        <v>22</v>
      </c>
      <c r="D876" t="s">
        <v>24</v>
      </c>
      <c r="E876" t="s">
        <v>52</v>
      </c>
      <c r="G876" t="s">
        <v>177</v>
      </c>
      <c r="H876" s="2">
        <v>45530</v>
      </c>
      <c r="I876">
        <v>10</v>
      </c>
      <c r="J876" t="s">
        <v>107</v>
      </c>
    </row>
    <row r="877" spans="1:10">
      <c r="A877" t="s">
        <v>950</v>
      </c>
      <c r="B877" t="s">
        <v>22</v>
      </c>
      <c r="D877" t="s">
        <v>24</v>
      </c>
      <c r="E877" t="s">
        <v>52</v>
      </c>
      <c r="G877" t="s">
        <v>177</v>
      </c>
      <c r="H877" s="2">
        <v>45537</v>
      </c>
      <c r="I877">
        <v>10</v>
      </c>
      <c r="J877" t="s">
        <v>107</v>
      </c>
    </row>
    <row r="878" spans="1:10">
      <c r="A878" t="s">
        <v>951</v>
      </c>
      <c r="B878" t="s">
        <v>22</v>
      </c>
      <c r="D878" t="s">
        <v>24</v>
      </c>
      <c r="E878" t="s">
        <v>52</v>
      </c>
      <c r="G878" t="s">
        <v>177</v>
      </c>
      <c r="H878" s="2">
        <v>45544</v>
      </c>
      <c r="I878">
        <v>10</v>
      </c>
      <c r="J878" t="s">
        <v>107</v>
      </c>
    </row>
    <row r="879" spans="1:10">
      <c r="A879" t="s">
        <v>952</v>
      </c>
      <c r="B879" t="s">
        <v>22</v>
      </c>
      <c r="D879" t="s">
        <v>24</v>
      </c>
      <c r="E879" t="s">
        <v>52</v>
      </c>
      <c r="G879" t="s">
        <v>177</v>
      </c>
      <c r="H879" s="2">
        <v>45551</v>
      </c>
      <c r="I879">
        <v>10</v>
      </c>
      <c r="J879" t="s">
        <v>107</v>
      </c>
    </row>
    <row r="880" spans="1:10">
      <c r="A880" t="s">
        <v>953</v>
      </c>
      <c r="B880" t="s">
        <v>22</v>
      </c>
      <c r="D880" t="s">
        <v>24</v>
      </c>
      <c r="E880" t="s">
        <v>52</v>
      </c>
      <c r="G880" t="s">
        <v>177</v>
      </c>
      <c r="H880" s="2">
        <v>45558</v>
      </c>
      <c r="I880">
        <v>10</v>
      </c>
      <c r="J880" t="s">
        <v>107</v>
      </c>
    </row>
    <row r="881" spans="1:10">
      <c r="A881" t="s">
        <v>954</v>
      </c>
      <c r="B881" t="s">
        <v>22</v>
      </c>
      <c r="D881" t="s">
        <v>24</v>
      </c>
      <c r="E881" t="s">
        <v>52</v>
      </c>
      <c r="G881" t="s">
        <v>177</v>
      </c>
      <c r="H881" s="2">
        <v>45565</v>
      </c>
      <c r="I881">
        <v>10</v>
      </c>
      <c r="J881" t="s">
        <v>107</v>
      </c>
    </row>
    <row r="882" spans="1:10">
      <c r="A882" t="s">
        <v>955</v>
      </c>
      <c r="B882" t="s">
        <v>22</v>
      </c>
      <c r="D882" t="s">
        <v>24</v>
      </c>
      <c r="E882" t="s">
        <v>52</v>
      </c>
      <c r="G882" t="s">
        <v>177</v>
      </c>
      <c r="H882" s="2">
        <v>45572</v>
      </c>
      <c r="I882">
        <v>10</v>
      </c>
      <c r="J882" t="s">
        <v>107</v>
      </c>
    </row>
    <row r="883" spans="1:10">
      <c r="A883" t="s">
        <v>956</v>
      </c>
      <c r="B883" t="s">
        <v>22</v>
      </c>
      <c r="D883" t="s">
        <v>24</v>
      </c>
      <c r="E883" t="s">
        <v>52</v>
      </c>
      <c r="G883" t="s">
        <v>177</v>
      </c>
      <c r="H883" s="2">
        <v>45579</v>
      </c>
      <c r="I883">
        <v>10</v>
      </c>
      <c r="J883" t="s">
        <v>107</v>
      </c>
    </row>
    <row r="884" spans="1:10">
      <c r="A884" t="s">
        <v>957</v>
      </c>
      <c r="B884" t="s">
        <v>22</v>
      </c>
      <c r="D884" t="s">
        <v>24</v>
      </c>
      <c r="E884" t="s">
        <v>52</v>
      </c>
      <c r="G884" t="s">
        <v>177</v>
      </c>
      <c r="H884" s="2">
        <v>45586</v>
      </c>
      <c r="I884">
        <v>10</v>
      </c>
      <c r="J884" t="s">
        <v>107</v>
      </c>
    </row>
    <row r="885" spans="1:10">
      <c r="A885" t="s">
        <v>958</v>
      </c>
      <c r="B885" t="s">
        <v>22</v>
      </c>
      <c r="D885" t="s">
        <v>24</v>
      </c>
      <c r="E885" t="s">
        <v>52</v>
      </c>
      <c r="G885" t="s">
        <v>177</v>
      </c>
      <c r="H885" s="2">
        <v>45593</v>
      </c>
      <c r="I885">
        <v>10</v>
      </c>
      <c r="J885" t="s">
        <v>107</v>
      </c>
    </row>
    <row r="886" spans="1:10">
      <c r="A886" t="s">
        <v>959</v>
      </c>
      <c r="B886" t="s">
        <v>22</v>
      </c>
      <c r="D886" t="s">
        <v>24</v>
      </c>
      <c r="E886" t="s">
        <v>84</v>
      </c>
      <c r="G886" t="s">
        <v>164</v>
      </c>
      <c r="H886" s="2">
        <v>45292</v>
      </c>
      <c r="I886">
        <v>20</v>
      </c>
      <c r="J886" t="s">
        <v>109</v>
      </c>
    </row>
    <row r="887" spans="1:10">
      <c r="A887" t="s">
        <v>960</v>
      </c>
      <c r="B887" t="s">
        <v>22</v>
      </c>
      <c r="D887" t="s">
        <v>24</v>
      </c>
      <c r="E887" t="s">
        <v>84</v>
      </c>
      <c r="G887" t="s">
        <v>164</v>
      </c>
      <c r="H887" s="2">
        <v>45299</v>
      </c>
      <c r="I887">
        <v>20</v>
      </c>
      <c r="J887" t="s">
        <v>109</v>
      </c>
    </row>
    <row r="888" spans="1:10">
      <c r="A888" t="s">
        <v>961</v>
      </c>
      <c r="B888" t="s">
        <v>22</v>
      </c>
      <c r="D888" t="s">
        <v>24</v>
      </c>
      <c r="E888" t="s">
        <v>84</v>
      </c>
      <c r="G888" t="s">
        <v>164</v>
      </c>
      <c r="H888" s="2">
        <v>45306</v>
      </c>
      <c r="I888">
        <v>20</v>
      </c>
      <c r="J888" t="s">
        <v>109</v>
      </c>
    </row>
    <row r="889" spans="1:10">
      <c r="A889" t="s">
        <v>962</v>
      </c>
      <c r="B889" t="s">
        <v>22</v>
      </c>
      <c r="D889" t="s">
        <v>24</v>
      </c>
      <c r="E889" t="s">
        <v>84</v>
      </c>
      <c r="G889" t="s">
        <v>164</v>
      </c>
      <c r="H889" s="2">
        <v>45313</v>
      </c>
      <c r="I889">
        <v>20</v>
      </c>
      <c r="J889" t="s">
        <v>109</v>
      </c>
    </row>
    <row r="890" spans="1:10">
      <c r="A890" t="s">
        <v>963</v>
      </c>
      <c r="B890" t="s">
        <v>22</v>
      </c>
      <c r="D890" t="s">
        <v>24</v>
      </c>
      <c r="E890" t="s">
        <v>84</v>
      </c>
      <c r="G890" t="s">
        <v>164</v>
      </c>
      <c r="H890" s="2">
        <v>45320</v>
      </c>
      <c r="I890">
        <v>20</v>
      </c>
      <c r="J890" t="s">
        <v>109</v>
      </c>
    </row>
    <row r="891" spans="1:10">
      <c r="A891" t="s">
        <v>964</v>
      </c>
      <c r="B891" t="s">
        <v>22</v>
      </c>
      <c r="D891" t="s">
        <v>24</v>
      </c>
      <c r="E891" t="s">
        <v>84</v>
      </c>
      <c r="G891" t="s">
        <v>164</v>
      </c>
      <c r="H891" s="2">
        <v>45327</v>
      </c>
      <c r="I891">
        <v>20</v>
      </c>
      <c r="J891" t="s">
        <v>109</v>
      </c>
    </row>
    <row r="892" spans="1:10">
      <c r="A892" t="s">
        <v>965</v>
      </c>
      <c r="B892" t="s">
        <v>22</v>
      </c>
      <c r="D892" t="s">
        <v>24</v>
      </c>
      <c r="E892" t="s">
        <v>84</v>
      </c>
      <c r="G892" t="s">
        <v>164</v>
      </c>
      <c r="H892" s="2">
        <v>45334</v>
      </c>
      <c r="I892">
        <v>20</v>
      </c>
      <c r="J892" t="s">
        <v>109</v>
      </c>
    </row>
    <row r="893" spans="1:10">
      <c r="A893" t="s">
        <v>966</v>
      </c>
      <c r="B893" t="s">
        <v>22</v>
      </c>
      <c r="D893" t="s">
        <v>24</v>
      </c>
      <c r="E893" t="s">
        <v>84</v>
      </c>
      <c r="G893" t="s">
        <v>164</v>
      </c>
      <c r="H893" s="2">
        <v>45341</v>
      </c>
      <c r="I893">
        <v>20</v>
      </c>
      <c r="J893" t="s">
        <v>109</v>
      </c>
    </row>
    <row r="894" spans="1:10">
      <c r="A894" t="s">
        <v>967</v>
      </c>
      <c r="B894" t="s">
        <v>22</v>
      </c>
      <c r="D894" t="s">
        <v>24</v>
      </c>
      <c r="E894" t="s">
        <v>84</v>
      </c>
      <c r="G894" t="s">
        <v>164</v>
      </c>
      <c r="H894" s="2">
        <v>45348</v>
      </c>
      <c r="I894">
        <v>20</v>
      </c>
      <c r="J894" t="s">
        <v>109</v>
      </c>
    </row>
    <row r="895" spans="1:10">
      <c r="A895" t="s">
        <v>968</v>
      </c>
      <c r="B895" t="s">
        <v>22</v>
      </c>
      <c r="D895" t="s">
        <v>24</v>
      </c>
      <c r="E895" t="s">
        <v>84</v>
      </c>
      <c r="G895" t="s">
        <v>164</v>
      </c>
      <c r="H895" s="2">
        <v>45355</v>
      </c>
      <c r="I895">
        <v>20</v>
      </c>
      <c r="J895" t="s">
        <v>109</v>
      </c>
    </row>
    <row r="896" spans="1:10">
      <c r="A896" t="s">
        <v>969</v>
      </c>
      <c r="B896" t="s">
        <v>22</v>
      </c>
      <c r="D896" t="s">
        <v>24</v>
      </c>
      <c r="E896" t="s">
        <v>84</v>
      </c>
      <c r="G896" t="s">
        <v>164</v>
      </c>
      <c r="H896" s="2">
        <v>45362</v>
      </c>
      <c r="I896">
        <v>20</v>
      </c>
      <c r="J896" t="s">
        <v>109</v>
      </c>
    </row>
    <row r="897" spans="1:10">
      <c r="A897" t="s">
        <v>970</v>
      </c>
      <c r="B897" t="s">
        <v>22</v>
      </c>
      <c r="D897" t="s">
        <v>24</v>
      </c>
      <c r="E897" t="s">
        <v>84</v>
      </c>
      <c r="G897" t="s">
        <v>164</v>
      </c>
      <c r="H897" s="2">
        <v>45369</v>
      </c>
      <c r="I897">
        <v>20</v>
      </c>
      <c r="J897" t="s">
        <v>109</v>
      </c>
    </row>
    <row r="898" spans="1:10">
      <c r="A898" t="s">
        <v>971</v>
      </c>
      <c r="B898" t="s">
        <v>22</v>
      </c>
      <c r="D898" t="s">
        <v>24</v>
      </c>
      <c r="E898" t="s">
        <v>84</v>
      </c>
      <c r="G898" t="s">
        <v>164</v>
      </c>
      <c r="H898" s="2">
        <v>45376</v>
      </c>
      <c r="I898">
        <v>20</v>
      </c>
      <c r="J898" t="s">
        <v>110</v>
      </c>
    </row>
    <row r="899" spans="1:10">
      <c r="A899" t="s">
        <v>972</v>
      </c>
      <c r="B899" t="s">
        <v>22</v>
      </c>
      <c r="D899" t="s">
        <v>24</v>
      </c>
      <c r="E899" t="s">
        <v>84</v>
      </c>
      <c r="G899" t="s">
        <v>164</v>
      </c>
      <c r="H899" s="2">
        <v>45383</v>
      </c>
      <c r="I899">
        <v>20</v>
      </c>
      <c r="J899" t="s">
        <v>110</v>
      </c>
    </row>
    <row r="900" spans="1:10">
      <c r="A900" t="s">
        <v>973</v>
      </c>
      <c r="B900" t="s">
        <v>22</v>
      </c>
      <c r="D900" t="s">
        <v>24</v>
      </c>
      <c r="E900" t="s">
        <v>84</v>
      </c>
      <c r="G900" t="s">
        <v>164</v>
      </c>
      <c r="H900" s="2">
        <v>45390</v>
      </c>
      <c r="I900">
        <v>20</v>
      </c>
      <c r="J900" t="s">
        <v>110</v>
      </c>
    </row>
    <row r="901" spans="1:10">
      <c r="A901" t="s">
        <v>974</v>
      </c>
      <c r="B901" t="s">
        <v>22</v>
      </c>
      <c r="D901" t="s">
        <v>24</v>
      </c>
      <c r="E901" t="s">
        <v>84</v>
      </c>
      <c r="G901" t="s">
        <v>164</v>
      </c>
      <c r="H901" s="2">
        <v>45397</v>
      </c>
      <c r="I901">
        <v>20</v>
      </c>
      <c r="J901" t="s">
        <v>110</v>
      </c>
    </row>
    <row r="902" spans="1:10">
      <c r="A902" t="s">
        <v>975</v>
      </c>
      <c r="B902" t="s">
        <v>22</v>
      </c>
      <c r="D902" t="s">
        <v>24</v>
      </c>
      <c r="E902" t="s">
        <v>94</v>
      </c>
      <c r="G902" t="s">
        <v>164</v>
      </c>
      <c r="H902" s="2">
        <v>45292</v>
      </c>
      <c r="I902">
        <v>10</v>
      </c>
      <c r="J902" t="s">
        <v>109</v>
      </c>
    </row>
    <row r="903" spans="1:10">
      <c r="A903" t="s">
        <v>976</v>
      </c>
      <c r="B903" t="s">
        <v>22</v>
      </c>
      <c r="D903" t="s">
        <v>24</v>
      </c>
      <c r="E903" t="s">
        <v>94</v>
      </c>
      <c r="G903" t="s">
        <v>164</v>
      </c>
      <c r="H903" s="2">
        <v>45299</v>
      </c>
      <c r="I903">
        <v>10</v>
      </c>
      <c r="J903" t="s">
        <v>109</v>
      </c>
    </row>
    <row r="904" spans="1:10">
      <c r="A904" t="s">
        <v>977</v>
      </c>
      <c r="B904" t="s">
        <v>22</v>
      </c>
      <c r="D904" t="s">
        <v>24</v>
      </c>
      <c r="E904" t="s">
        <v>94</v>
      </c>
      <c r="G904" t="s">
        <v>164</v>
      </c>
      <c r="H904" s="2">
        <v>45306</v>
      </c>
      <c r="I904">
        <v>10</v>
      </c>
      <c r="J904" t="s">
        <v>109</v>
      </c>
    </row>
    <row r="905" spans="1:10">
      <c r="A905" t="s">
        <v>978</v>
      </c>
      <c r="B905" t="s">
        <v>22</v>
      </c>
      <c r="D905" t="s">
        <v>24</v>
      </c>
      <c r="E905" t="s">
        <v>94</v>
      </c>
      <c r="G905" t="s">
        <v>164</v>
      </c>
      <c r="H905" s="2">
        <v>45313</v>
      </c>
      <c r="I905">
        <v>10</v>
      </c>
      <c r="J905" t="s">
        <v>109</v>
      </c>
    </row>
    <row r="906" spans="1:10">
      <c r="A906" t="s">
        <v>979</v>
      </c>
      <c r="B906" t="s">
        <v>22</v>
      </c>
      <c r="D906" t="s">
        <v>24</v>
      </c>
      <c r="E906" t="s">
        <v>94</v>
      </c>
      <c r="G906" t="s">
        <v>164</v>
      </c>
      <c r="H906" s="2">
        <v>45320</v>
      </c>
      <c r="I906">
        <v>10</v>
      </c>
      <c r="J906" t="s">
        <v>109</v>
      </c>
    </row>
    <row r="907" spans="1:10">
      <c r="A907" t="s">
        <v>980</v>
      </c>
      <c r="B907" t="s">
        <v>22</v>
      </c>
      <c r="D907" t="s">
        <v>24</v>
      </c>
      <c r="E907" t="s">
        <v>94</v>
      </c>
      <c r="G907" t="s">
        <v>164</v>
      </c>
      <c r="H907" s="2">
        <v>45327</v>
      </c>
      <c r="I907">
        <v>10</v>
      </c>
      <c r="J907" t="s">
        <v>109</v>
      </c>
    </row>
    <row r="908" spans="1:10">
      <c r="A908" t="s">
        <v>981</v>
      </c>
      <c r="B908" t="s">
        <v>22</v>
      </c>
      <c r="D908" t="s">
        <v>24</v>
      </c>
      <c r="E908" t="s">
        <v>94</v>
      </c>
      <c r="G908" t="s">
        <v>164</v>
      </c>
      <c r="H908" s="2">
        <v>45334</v>
      </c>
      <c r="I908">
        <v>10</v>
      </c>
      <c r="J908" t="s">
        <v>109</v>
      </c>
    </row>
    <row r="909" spans="1:10">
      <c r="A909" t="s">
        <v>982</v>
      </c>
      <c r="B909" t="s">
        <v>22</v>
      </c>
      <c r="D909" t="s">
        <v>24</v>
      </c>
      <c r="E909" t="s">
        <v>94</v>
      </c>
      <c r="G909" t="s">
        <v>164</v>
      </c>
      <c r="H909" s="2">
        <v>45341</v>
      </c>
      <c r="I909">
        <v>10</v>
      </c>
      <c r="J909" t="s">
        <v>109</v>
      </c>
    </row>
    <row r="910" spans="1:10">
      <c r="A910" t="s">
        <v>983</v>
      </c>
      <c r="B910" t="s">
        <v>22</v>
      </c>
      <c r="D910" t="s">
        <v>24</v>
      </c>
      <c r="E910" t="s">
        <v>94</v>
      </c>
      <c r="G910" t="s">
        <v>164</v>
      </c>
      <c r="H910" s="2">
        <v>45376</v>
      </c>
      <c r="I910">
        <v>5</v>
      </c>
      <c r="J910" t="s">
        <v>110</v>
      </c>
    </row>
    <row r="911" spans="1:10">
      <c r="A911" t="s">
        <v>984</v>
      </c>
      <c r="B911" t="s">
        <v>22</v>
      </c>
      <c r="D911" t="s">
        <v>24</v>
      </c>
      <c r="E911" t="s">
        <v>94</v>
      </c>
      <c r="G911" t="s">
        <v>164</v>
      </c>
      <c r="H911" s="2">
        <v>45383</v>
      </c>
      <c r="I911">
        <v>5</v>
      </c>
      <c r="J911" t="s">
        <v>110</v>
      </c>
    </row>
    <row r="912" spans="1:10">
      <c r="A912" t="s">
        <v>985</v>
      </c>
      <c r="B912" t="s">
        <v>22</v>
      </c>
      <c r="D912" t="s">
        <v>24</v>
      </c>
      <c r="E912" t="s">
        <v>94</v>
      </c>
      <c r="G912" t="s">
        <v>164</v>
      </c>
      <c r="H912" s="2">
        <v>45390</v>
      </c>
      <c r="I912">
        <v>5</v>
      </c>
      <c r="J912" t="s">
        <v>110</v>
      </c>
    </row>
    <row r="913" spans="1:10">
      <c r="A913" t="s">
        <v>986</v>
      </c>
      <c r="B913" t="s">
        <v>22</v>
      </c>
      <c r="D913" t="s">
        <v>24</v>
      </c>
      <c r="E913" t="s">
        <v>94</v>
      </c>
      <c r="G913" t="s">
        <v>164</v>
      </c>
      <c r="H913" s="2">
        <v>45397</v>
      </c>
      <c r="I913">
        <v>5</v>
      </c>
      <c r="J913" t="s">
        <v>110</v>
      </c>
    </row>
    <row r="914" spans="1:10">
      <c r="A914" t="s">
        <v>987</v>
      </c>
      <c r="B914" t="s">
        <v>22</v>
      </c>
      <c r="D914" t="s">
        <v>24</v>
      </c>
      <c r="E914" t="s">
        <v>94</v>
      </c>
      <c r="G914" t="s">
        <v>164</v>
      </c>
      <c r="H914" s="2">
        <v>45404</v>
      </c>
      <c r="I914">
        <v>5</v>
      </c>
      <c r="J914" t="s">
        <v>107</v>
      </c>
    </row>
    <row r="915" spans="1:10">
      <c r="A915" t="s">
        <v>988</v>
      </c>
      <c r="B915" t="s">
        <v>22</v>
      </c>
      <c r="D915" t="s">
        <v>24</v>
      </c>
      <c r="E915" t="s">
        <v>94</v>
      </c>
      <c r="G915" t="s">
        <v>164</v>
      </c>
      <c r="H915" s="2">
        <v>45411</v>
      </c>
      <c r="I915">
        <v>5</v>
      </c>
      <c r="J915" t="s">
        <v>107</v>
      </c>
    </row>
    <row r="916" spans="1:10">
      <c r="A916" t="s">
        <v>989</v>
      </c>
      <c r="B916" t="s">
        <v>22</v>
      </c>
      <c r="D916" t="s">
        <v>24</v>
      </c>
      <c r="E916" t="s">
        <v>94</v>
      </c>
      <c r="G916" t="s">
        <v>164</v>
      </c>
      <c r="H916" s="2">
        <v>45418</v>
      </c>
      <c r="I916">
        <v>5</v>
      </c>
      <c r="J916" t="s">
        <v>107</v>
      </c>
    </row>
    <row r="917" spans="1:10">
      <c r="A917" t="s">
        <v>990</v>
      </c>
      <c r="B917" t="s">
        <v>22</v>
      </c>
      <c r="D917" t="s">
        <v>24</v>
      </c>
      <c r="E917" t="s">
        <v>94</v>
      </c>
      <c r="G917" t="s">
        <v>164</v>
      </c>
      <c r="H917" s="2">
        <v>45425</v>
      </c>
      <c r="I917">
        <v>5</v>
      </c>
      <c r="J917" t="s">
        <v>107</v>
      </c>
    </row>
    <row r="918" spans="1:10">
      <c r="A918" t="s">
        <v>991</v>
      </c>
      <c r="B918" t="s">
        <v>22</v>
      </c>
      <c r="D918" t="s">
        <v>24</v>
      </c>
      <c r="E918" t="s">
        <v>94</v>
      </c>
      <c r="G918" t="s">
        <v>164</v>
      </c>
      <c r="H918" s="2">
        <v>45432</v>
      </c>
      <c r="I918">
        <v>5</v>
      </c>
      <c r="J918" t="s">
        <v>107</v>
      </c>
    </row>
    <row r="919" spans="1:10">
      <c r="A919" t="s">
        <v>992</v>
      </c>
      <c r="B919" t="s">
        <v>22</v>
      </c>
      <c r="D919" t="s">
        <v>24</v>
      </c>
      <c r="E919" t="s">
        <v>94</v>
      </c>
      <c r="G919" t="s">
        <v>164</v>
      </c>
      <c r="H919" s="2">
        <v>45439</v>
      </c>
      <c r="I919">
        <v>5</v>
      </c>
      <c r="J919" t="s">
        <v>107</v>
      </c>
    </row>
    <row r="920" spans="1:10">
      <c r="A920" t="s">
        <v>993</v>
      </c>
      <c r="B920" t="s">
        <v>22</v>
      </c>
      <c r="D920" t="s">
        <v>24</v>
      </c>
      <c r="E920" t="s">
        <v>94</v>
      </c>
      <c r="G920" t="s">
        <v>164</v>
      </c>
      <c r="H920" s="2">
        <v>45446</v>
      </c>
      <c r="I920">
        <v>5</v>
      </c>
      <c r="J920" t="s">
        <v>107</v>
      </c>
    </row>
    <row r="921" spans="1:10">
      <c r="A921" t="s">
        <v>994</v>
      </c>
      <c r="B921" t="s">
        <v>22</v>
      </c>
      <c r="D921" t="s">
        <v>24</v>
      </c>
      <c r="E921" t="s">
        <v>94</v>
      </c>
      <c r="G921" t="s">
        <v>164</v>
      </c>
      <c r="H921" s="2">
        <v>45453</v>
      </c>
      <c r="I921">
        <v>5</v>
      </c>
      <c r="J921" t="s">
        <v>107</v>
      </c>
    </row>
    <row r="922" spans="1:10">
      <c r="A922" t="s">
        <v>995</v>
      </c>
      <c r="B922" t="s">
        <v>22</v>
      </c>
      <c r="D922" t="s">
        <v>24</v>
      </c>
      <c r="E922" t="s">
        <v>94</v>
      </c>
      <c r="G922" t="s">
        <v>164</v>
      </c>
      <c r="H922" s="2">
        <v>45460</v>
      </c>
      <c r="I922">
        <v>5</v>
      </c>
      <c r="J922" t="s">
        <v>107</v>
      </c>
    </row>
    <row r="923" spans="1:10">
      <c r="A923" t="s">
        <v>996</v>
      </c>
      <c r="B923" t="s">
        <v>22</v>
      </c>
      <c r="D923" t="s">
        <v>24</v>
      </c>
      <c r="E923" t="s">
        <v>94</v>
      </c>
      <c r="G923" t="s">
        <v>164</v>
      </c>
      <c r="H923" s="2">
        <v>45467</v>
      </c>
      <c r="I923">
        <v>5</v>
      </c>
      <c r="J923" t="s">
        <v>107</v>
      </c>
    </row>
    <row r="924" spans="1:10">
      <c r="A924" t="s">
        <v>997</v>
      </c>
      <c r="B924" t="s">
        <v>22</v>
      </c>
      <c r="D924" t="s">
        <v>24</v>
      </c>
      <c r="E924" t="s">
        <v>94</v>
      </c>
      <c r="G924" t="s">
        <v>164</v>
      </c>
      <c r="H924" s="2">
        <v>45474</v>
      </c>
      <c r="I924">
        <v>5</v>
      </c>
      <c r="J924" t="s">
        <v>107</v>
      </c>
    </row>
    <row r="925" spans="1:10">
      <c r="A925" t="s">
        <v>998</v>
      </c>
      <c r="B925" t="s">
        <v>22</v>
      </c>
      <c r="D925" t="s">
        <v>24</v>
      </c>
      <c r="E925" t="s">
        <v>94</v>
      </c>
      <c r="G925" t="s">
        <v>164</v>
      </c>
      <c r="H925" s="2">
        <v>45481</v>
      </c>
      <c r="I925">
        <v>5</v>
      </c>
      <c r="J925" t="s">
        <v>107</v>
      </c>
    </row>
    <row r="926" spans="1:10">
      <c r="A926" t="s">
        <v>999</v>
      </c>
      <c r="B926" t="s">
        <v>24</v>
      </c>
      <c r="D926" t="s">
        <v>26</v>
      </c>
      <c r="E926" t="s">
        <v>52</v>
      </c>
      <c r="G926" t="s">
        <v>177</v>
      </c>
      <c r="H926" s="2">
        <v>45292</v>
      </c>
      <c r="I926">
        <v>10</v>
      </c>
      <c r="J926" t="s">
        <v>107</v>
      </c>
    </row>
    <row r="927" spans="1:10">
      <c r="A927" t="s">
        <v>1000</v>
      </c>
      <c r="B927" t="s">
        <v>24</v>
      </c>
      <c r="D927" t="s">
        <v>26</v>
      </c>
      <c r="E927" t="s">
        <v>52</v>
      </c>
      <c r="G927" t="s">
        <v>177</v>
      </c>
      <c r="H927" s="2">
        <v>45299</v>
      </c>
      <c r="I927">
        <v>10</v>
      </c>
      <c r="J927" t="s">
        <v>107</v>
      </c>
    </row>
    <row r="928" spans="1:10">
      <c r="A928" t="s">
        <v>1001</v>
      </c>
      <c r="B928" t="s">
        <v>24</v>
      </c>
      <c r="D928" t="s">
        <v>26</v>
      </c>
      <c r="E928" t="s">
        <v>52</v>
      </c>
      <c r="G928" t="s">
        <v>177</v>
      </c>
      <c r="H928" s="2">
        <v>45306</v>
      </c>
      <c r="I928">
        <v>10</v>
      </c>
      <c r="J928" t="s">
        <v>107</v>
      </c>
    </row>
    <row r="929" spans="1:10">
      <c r="A929" t="s">
        <v>1002</v>
      </c>
      <c r="B929" t="s">
        <v>24</v>
      </c>
      <c r="D929" t="s">
        <v>26</v>
      </c>
      <c r="E929" t="s">
        <v>52</v>
      </c>
      <c r="G929" t="s">
        <v>177</v>
      </c>
      <c r="H929" s="2">
        <v>45313</v>
      </c>
      <c r="I929">
        <v>10</v>
      </c>
      <c r="J929" t="s">
        <v>107</v>
      </c>
    </row>
    <row r="930" spans="1:10">
      <c r="A930" t="s">
        <v>1003</v>
      </c>
      <c r="B930" t="s">
        <v>24</v>
      </c>
      <c r="D930" t="s">
        <v>26</v>
      </c>
      <c r="E930" t="s">
        <v>52</v>
      </c>
      <c r="G930" t="s">
        <v>177</v>
      </c>
      <c r="H930" s="2">
        <v>45320</v>
      </c>
      <c r="I930">
        <v>10</v>
      </c>
      <c r="J930" t="s">
        <v>107</v>
      </c>
    </row>
    <row r="931" spans="1:10">
      <c r="A931" t="s">
        <v>1004</v>
      </c>
      <c r="B931" t="s">
        <v>24</v>
      </c>
      <c r="D931" t="s">
        <v>26</v>
      </c>
      <c r="E931" t="s">
        <v>52</v>
      </c>
      <c r="G931" t="s">
        <v>177</v>
      </c>
      <c r="H931" s="2">
        <v>45327</v>
      </c>
      <c r="I931">
        <v>10</v>
      </c>
      <c r="J931" t="s">
        <v>107</v>
      </c>
    </row>
    <row r="932" spans="1:10">
      <c r="A932" t="s">
        <v>1005</v>
      </c>
      <c r="B932" t="s">
        <v>24</v>
      </c>
      <c r="D932" t="s">
        <v>26</v>
      </c>
      <c r="E932" t="s">
        <v>52</v>
      </c>
      <c r="G932" t="s">
        <v>177</v>
      </c>
      <c r="H932" s="2">
        <v>45334</v>
      </c>
      <c r="I932">
        <v>10</v>
      </c>
      <c r="J932" t="s">
        <v>107</v>
      </c>
    </row>
    <row r="933" spans="1:10">
      <c r="A933" t="s">
        <v>1006</v>
      </c>
      <c r="B933" t="s">
        <v>24</v>
      </c>
      <c r="D933" t="s">
        <v>26</v>
      </c>
      <c r="E933" t="s">
        <v>52</v>
      </c>
      <c r="G933" t="s">
        <v>177</v>
      </c>
      <c r="H933" s="2">
        <v>45341</v>
      </c>
      <c r="I933">
        <v>10</v>
      </c>
      <c r="J933" t="s">
        <v>107</v>
      </c>
    </row>
    <row r="934" spans="1:10">
      <c r="A934" t="s">
        <v>1007</v>
      </c>
      <c r="B934" t="s">
        <v>24</v>
      </c>
      <c r="D934" t="s">
        <v>26</v>
      </c>
      <c r="E934" t="s">
        <v>52</v>
      </c>
      <c r="G934" t="s">
        <v>177</v>
      </c>
      <c r="H934" s="2">
        <v>45348</v>
      </c>
      <c r="I934">
        <v>10</v>
      </c>
      <c r="J934" t="s">
        <v>107</v>
      </c>
    </row>
    <row r="935" spans="1:10">
      <c r="A935" t="s">
        <v>1008</v>
      </c>
      <c r="B935" t="s">
        <v>24</v>
      </c>
      <c r="D935" t="s">
        <v>26</v>
      </c>
      <c r="E935" t="s">
        <v>52</v>
      </c>
      <c r="G935" t="s">
        <v>177</v>
      </c>
      <c r="H935" s="2">
        <v>45355</v>
      </c>
      <c r="I935">
        <v>10</v>
      </c>
      <c r="J935" t="s">
        <v>107</v>
      </c>
    </row>
    <row r="936" spans="1:10">
      <c r="A936" t="s">
        <v>1009</v>
      </c>
      <c r="B936" t="s">
        <v>24</v>
      </c>
      <c r="D936" t="s">
        <v>26</v>
      </c>
      <c r="E936" t="s">
        <v>52</v>
      </c>
      <c r="G936" t="s">
        <v>177</v>
      </c>
      <c r="H936" s="2">
        <v>45362</v>
      </c>
      <c r="I936">
        <v>10</v>
      </c>
      <c r="J936" t="s">
        <v>107</v>
      </c>
    </row>
    <row r="937" spans="1:10">
      <c r="A937" t="s">
        <v>1010</v>
      </c>
      <c r="B937" t="s">
        <v>24</v>
      </c>
      <c r="D937" t="s">
        <v>26</v>
      </c>
      <c r="E937" t="s">
        <v>52</v>
      </c>
      <c r="G937" t="s">
        <v>177</v>
      </c>
      <c r="H937" s="2">
        <v>45369</v>
      </c>
      <c r="I937">
        <v>10</v>
      </c>
      <c r="J937" t="s">
        <v>107</v>
      </c>
    </row>
    <row r="938" spans="1:10">
      <c r="A938" t="s">
        <v>1011</v>
      </c>
      <c r="B938" t="s">
        <v>24</v>
      </c>
      <c r="D938" t="s">
        <v>26</v>
      </c>
      <c r="E938" t="s">
        <v>52</v>
      </c>
      <c r="G938" t="s">
        <v>177</v>
      </c>
      <c r="H938" s="2">
        <v>45376</v>
      </c>
      <c r="I938">
        <v>10</v>
      </c>
      <c r="J938" t="s">
        <v>107</v>
      </c>
    </row>
    <row r="939" spans="1:10">
      <c r="A939" t="s">
        <v>1012</v>
      </c>
      <c r="B939" t="s">
        <v>24</v>
      </c>
      <c r="D939" t="s">
        <v>26</v>
      </c>
      <c r="E939" t="s">
        <v>52</v>
      </c>
      <c r="G939" t="s">
        <v>177</v>
      </c>
      <c r="H939" s="2">
        <v>45383</v>
      </c>
      <c r="I939">
        <v>10</v>
      </c>
      <c r="J939" t="s">
        <v>107</v>
      </c>
    </row>
    <row r="940" spans="1:10">
      <c r="A940" t="s">
        <v>1013</v>
      </c>
      <c r="B940" t="s">
        <v>24</v>
      </c>
      <c r="D940" t="s">
        <v>26</v>
      </c>
      <c r="E940" t="s">
        <v>52</v>
      </c>
      <c r="G940" t="s">
        <v>177</v>
      </c>
      <c r="H940" s="2">
        <v>45390</v>
      </c>
      <c r="I940">
        <v>10</v>
      </c>
      <c r="J940" t="s">
        <v>107</v>
      </c>
    </row>
    <row r="941" spans="1:10">
      <c r="A941" t="s">
        <v>1014</v>
      </c>
      <c r="B941" t="s">
        <v>24</v>
      </c>
      <c r="D941" t="s">
        <v>26</v>
      </c>
      <c r="E941" t="s">
        <v>52</v>
      </c>
      <c r="G941" t="s">
        <v>177</v>
      </c>
      <c r="H941" s="2">
        <v>45397</v>
      </c>
      <c r="I941">
        <v>10</v>
      </c>
      <c r="J941" t="s">
        <v>107</v>
      </c>
    </row>
    <row r="942" spans="1:10">
      <c r="A942" t="s">
        <v>1015</v>
      </c>
      <c r="B942" t="s">
        <v>24</v>
      </c>
      <c r="D942" t="s">
        <v>26</v>
      </c>
      <c r="E942" t="s">
        <v>52</v>
      </c>
      <c r="G942" t="s">
        <v>177</v>
      </c>
      <c r="H942" s="2">
        <v>45404</v>
      </c>
      <c r="I942">
        <v>10</v>
      </c>
      <c r="J942" t="s">
        <v>107</v>
      </c>
    </row>
    <row r="943" spans="1:10">
      <c r="A943" t="s">
        <v>1016</v>
      </c>
      <c r="B943" t="s">
        <v>24</v>
      </c>
      <c r="D943" t="s">
        <v>26</v>
      </c>
      <c r="E943" t="s">
        <v>52</v>
      </c>
      <c r="G943" t="s">
        <v>177</v>
      </c>
      <c r="H943" s="2">
        <v>45411</v>
      </c>
      <c r="I943">
        <v>10</v>
      </c>
      <c r="J943" t="s">
        <v>107</v>
      </c>
    </row>
    <row r="944" spans="1:10">
      <c r="A944" t="s">
        <v>1017</v>
      </c>
      <c r="B944" t="s">
        <v>24</v>
      </c>
      <c r="D944" t="s">
        <v>26</v>
      </c>
      <c r="E944" t="s">
        <v>52</v>
      </c>
      <c r="G944" t="s">
        <v>177</v>
      </c>
      <c r="H944" s="2">
        <v>45418</v>
      </c>
      <c r="I944">
        <v>10</v>
      </c>
      <c r="J944" t="s">
        <v>107</v>
      </c>
    </row>
    <row r="945" spans="1:10">
      <c r="A945" t="s">
        <v>1018</v>
      </c>
      <c r="B945" t="s">
        <v>24</v>
      </c>
      <c r="D945" t="s">
        <v>26</v>
      </c>
      <c r="E945" t="s">
        <v>52</v>
      </c>
      <c r="G945" t="s">
        <v>177</v>
      </c>
      <c r="H945" s="2">
        <v>45425</v>
      </c>
      <c r="I945">
        <v>10</v>
      </c>
      <c r="J945" t="s">
        <v>107</v>
      </c>
    </row>
    <row r="946" spans="1:10">
      <c r="A946" t="s">
        <v>1019</v>
      </c>
      <c r="B946" t="s">
        <v>24</v>
      </c>
      <c r="D946" t="s">
        <v>26</v>
      </c>
      <c r="E946" t="s">
        <v>52</v>
      </c>
      <c r="G946" t="s">
        <v>177</v>
      </c>
      <c r="H946" s="2">
        <v>45432</v>
      </c>
      <c r="I946">
        <v>10</v>
      </c>
      <c r="J946" t="s">
        <v>107</v>
      </c>
    </row>
    <row r="947" spans="1:10">
      <c r="A947" t="s">
        <v>1020</v>
      </c>
      <c r="B947" t="s">
        <v>24</v>
      </c>
      <c r="D947" t="s">
        <v>26</v>
      </c>
      <c r="E947" t="s">
        <v>52</v>
      </c>
      <c r="G947" t="s">
        <v>177</v>
      </c>
      <c r="H947" s="2">
        <v>45439</v>
      </c>
      <c r="I947">
        <v>10</v>
      </c>
      <c r="J947" t="s">
        <v>107</v>
      </c>
    </row>
    <row r="948" spans="1:10">
      <c r="A948" t="s">
        <v>1021</v>
      </c>
      <c r="B948" t="s">
        <v>24</v>
      </c>
      <c r="D948" t="s">
        <v>26</v>
      </c>
      <c r="E948" t="s">
        <v>52</v>
      </c>
      <c r="G948" t="s">
        <v>177</v>
      </c>
      <c r="H948" s="2">
        <v>45446</v>
      </c>
      <c r="I948">
        <v>10</v>
      </c>
      <c r="J948" t="s">
        <v>107</v>
      </c>
    </row>
    <row r="949" spans="1:10">
      <c r="A949" t="s">
        <v>1022</v>
      </c>
      <c r="B949" t="s">
        <v>24</v>
      </c>
      <c r="D949" t="s">
        <v>26</v>
      </c>
      <c r="E949" t="s">
        <v>52</v>
      </c>
      <c r="G949" t="s">
        <v>177</v>
      </c>
      <c r="H949" s="2">
        <v>45453</v>
      </c>
      <c r="I949">
        <v>10</v>
      </c>
      <c r="J949" t="s">
        <v>107</v>
      </c>
    </row>
    <row r="950" spans="1:10">
      <c r="A950" t="s">
        <v>1023</v>
      </c>
      <c r="B950" t="s">
        <v>24</v>
      </c>
      <c r="D950" t="s">
        <v>26</v>
      </c>
      <c r="E950" t="s">
        <v>92</v>
      </c>
      <c r="G950" t="s">
        <v>177</v>
      </c>
      <c r="H950" s="2">
        <v>45292</v>
      </c>
      <c r="I950">
        <v>10</v>
      </c>
      <c r="J950" t="s">
        <v>107</v>
      </c>
    </row>
    <row r="951" spans="1:10">
      <c r="A951" t="s">
        <v>1024</v>
      </c>
      <c r="B951" t="s">
        <v>24</v>
      </c>
      <c r="D951" t="s">
        <v>26</v>
      </c>
      <c r="E951" t="s">
        <v>92</v>
      </c>
      <c r="G951" t="s">
        <v>177</v>
      </c>
      <c r="H951" s="2">
        <v>45299</v>
      </c>
      <c r="I951">
        <v>10</v>
      </c>
      <c r="J951" t="s">
        <v>107</v>
      </c>
    </row>
    <row r="952" spans="1:10">
      <c r="A952" t="s">
        <v>1025</v>
      </c>
      <c r="B952" t="s">
        <v>24</v>
      </c>
      <c r="D952" t="s">
        <v>26</v>
      </c>
      <c r="E952" t="s">
        <v>92</v>
      </c>
      <c r="G952" t="s">
        <v>177</v>
      </c>
      <c r="H952" s="2">
        <v>45306</v>
      </c>
      <c r="I952">
        <v>10</v>
      </c>
      <c r="J952" t="s">
        <v>107</v>
      </c>
    </row>
    <row r="953" spans="1:10">
      <c r="A953" t="s">
        <v>1026</v>
      </c>
      <c r="B953" t="s">
        <v>24</v>
      </c>
      <c r="D953" t="s">
        <v>26</v>
      </c>
      <c r="E953" t="s">
        <v>92</v>
      </c>
      <c r="G953" t="s">
        <v>177</v>
      </c>
      <c r="H953" s="2">
        <v>45313</v>
      </c>
      <c r="I953">
        <v>10</v>
      </c>
      <c r="J953" t="s">
        <v>107</v>
      </c>
    </row>
    <row r="954" spans="1:10">
      <c r="A954" t="s">
        <v>1027</v>
      </c>
      <c r="B954" t="s">
        <v>24</v>
      </c>
      <c r="D954" t="s">
        <v>26</v>
      </c>
      <c r="E954" t="s">
        <v>92</v>
      </c>
      <c r="G954" t="s">
        <v>177</v>
      </c>
      <c r="H954" s="2">
        <v>45320</v>
      </c>
      <c r="I954">
        <v>10</v>
      </c>
      <c r="J954" t="s">
        <v>107</v>
      </c>
    </row>
    <row r="955" spans="1:10">
      <c r="A955" t="s">
        <v>1028</v>
      </c>
      <c r="B955" t="s">
        <v>24</v>
      </c>
      <c r="D955" t="s">
        <v>26</v>
      </c>
      <c r="E955" t="s">
        <v>92</v>
      </c>
      <c r="G955" t="s">
        <v>177</v>
      </c>
      <c r="H955" s="2">
        <v>45327</v>
      </c>
      <c r="I955">
        <v>10</v>
      </c>
      <c r="J955" t="s">
        <v>107</v>
      </c>
    </row>
    <row r="956" spans="1:10">
      <c r="A956" t="s">
        <v>1029</v>
      </c>
      <c r="B956" t="s">
        <v>24</v>
      </c>
      <c r="D956" t="s">
        <v>26</v>
      </c>
      <c r="E956" t="s">
        <v>92</v>
      </c>
      <c r="G956" t="s">
        <v>177</v>
      </c>
      <c r="H956" s="2">
        <v>45334</v>
      </c>
      <c r="I956">
        <v>10</v>
      </c>
      <c r="J956" t="s">
        <v>107</v>
      </c>
    </row>
    <row r="957" spans="1:10">
      <c r="A957" t="s">
        <v>1030</v>
      </c>
      <c r="B957" t="s">
        <v>24</v>
      </c>
      <c r="D957" t="s">
        <v>26</v>
      </c>
      <c r="E957" t="s">
        <v>92</v>
      </c>
      <c r="G957" t="s">
        <v>177</v>
      </c>
      <c r="H957" s="2">
        <v>45341</v>
      </c>
      <c r="I957">
        <v>10</v>
      </c>
      <c r="J957" t="s">
        <v>107</v>
      </c>
    </row>
    <row r="958" spans="1:10">
      <c r="A958" t="s">
        <v>1031</v>
      </c>
      <c r="B958" t="s">
        <v>24</v>
      </c>
      <c r="D958" t="s">
        <v>26</v>
      </c>
      <c r="E958" t="s">
        <v>92</v>
      </c>
      <c r="G958" t="s">
        <v>177</v>
      </c>
      <c r="H958" s="2">
        <v>45348</v>
      </c>
      <c r="I958">
        <v>10</v>
      </c>
      <c r="J958" t="s">
        <v>107</v>
      </c>
    </row>
    <row r="959" spans="1:10">
      <c r="A959" t="s">
        <v>1032</v>
      </c>
      <c r="B959" t="s">
        <v>24</v>
      </c>
      <c r="D959" t="s">
        <v>26</v>
      </c>
      <c r="E959" t="s">
        <v>92</v>
      </c>
      <c r="G959" t="s">
        <v>177</v>
      </c>
      <c r="H959" s="2">
        <v>45355</v>
      </c>
      <c r="I959">
        <v>10</v>
      </c>
      <c r="J959" t="s">
        <v>107</v>
      </c>
    </row>
    <row r="960" spans="1:10">
      <c r="A960" t="s">
        <v>1033</v>
      </c>
      <c r="B960" t="s">
        <v>24</v>
      </c>
      <c r="D960" t="s">
        <v>26</v>
      </c>
      <c r="E960" t="s">
        <v>92</v>
      </c>
      <c r="G960" t="s">
        <v>177</v>
      </c>
      <c r="H960" s="2">
        <v>45362</v>
      </c>
      <c r="I960">
        <v>10</v>
      </c>
      <c r="J960" t="s">
        <v>107</v>
      </c>
    </row>
    <row r="961" spans="1:10">
      <c r="A961" t="s">
        <v>1034</v>
      </c>
      <c r="B961" t="s">
        <v>24</v>
      </c>
      <c r="D961" t="s">
        <v>26</v>
      </c>
      <c r="E961" t="s">
        <v>92</v>
      </c>
      <c r="G961" t="s">
        <v>177</v>
      </c>
      <c r="H961" s="2">
        <v>45369</v>
      </c>
      <c r="I961">
        <v>10</v>
      </c>
      <c r="J961" t="s">
        <v>107</v>
      </c>
    </row>
    <row r="962" spans="1:10">
      <c r="A962" t="s">
        <v>1035</v>
      </c>
      <c r="B962" t="s">
        <v>24</v>
      </c>
      <c r="D962" t="s">
        <v>26</v>
      </c>
      <c r="E962" t="s">
        <v>92</v>
      </c>
      <c r="G962" t="s">
        <v>177</v>
      </c>
      <c r="H962" s="2">
        <v>45376</v>
      </c>
      <c r="I962">
        <v>10</v>
      </c>
      <c r="J962" t="s">
        <v>107</v>
      </c>
    </row>
    <row r="963" spans="1:10">
      <c r="A963" t="s">
        <v>1036</v>
      </c>
      <c r="B963" t="s">
        <v>24</v>
      </c>
      <c r="D963" t="s">
        <v>26</v>
      </c>
      <c r="E963" t="s">
        <v>92</v>
      </c>
      <c r="G963" t="s">
        <v>177</v>
      </c>
      <c r="H963" s="2">
        <v>45383</v>
      </c>
      <c r="I963">
        <v>10</v>
      </c>
      <c r="J963" t="s">
        <v>107</v>
      </c>
    </row>
    <row r="964" spans="1:10">
      <c r="A964" t="s">
        <v>1037</v>
      </c>
      <c r="B964" t="s">
        <v>24</v>
      </c>
      <c r="D964" t="s">
        <v>26</v>
      </c>
      <c r="E964" t="s">
        <v>92</v>
      </c>
      <c r="G964" t="s">
        <v>177</v>
      </c>
      <c r="H964" s="2">
        <v>45390</v>
      </c>
      <c r="I964">
        <v>10</v>
      </c>
      <c r="J964" t="s">
        <v>107</v>
      </c>
    </row>
    <row r="965" spans="1:10">
      <c r="A965" t="s">
        <v>1038</v>
      </c>
      <c r="B965" t="s">
        <v>24</v>
      </c>
      <c r="D965" t="s">
        <v>26</v>
      </c>
      <c r="E965" t="s">
        <v>92</v>
      </c>
      <c r="G965" t="s">
        <v>177</v>
      </c>
      <c r="H965" s="2">
        <v>45397</v>
      </c>
      <c r="I965">
        <v>10</v>
      </c>
      <c r="J965" t="s">
        <v>107</v>
      </c>
    </row>
    <row r="966" spans="1:10">
      <c r="A966" t="s">
        <v>1039</v>
      </c>
      <c r="B966" t="s">
        <v>24</v>
      </c>
      <c r="D966" t="s">
        <v>26</v>
      </c>
      <c r="E966" t="s">
        <v>92</v>
      </c>
      <c r="G966" t="s">
        <v>177</v>
      </c>
      <c r="H966" s="2">
        <v>45404</v>
      </c>
      <c r="I966">
        <v>10</v>
      </c>
      <c r="J966" t="s">
        <v>107</v>
      </c>
    </row>
    <row r="967" spans="1:10">
      <c r="A967" t="s">
        <v>1040</v>
      </c>
      <c r="B967" t="s">
        <v>24</v>
      </c>
      <c r="D967" t="s">
        <v>26</v>
      </c>
      <c r="E967" t="s">
        <v>92</v>
      </c>
      <c r="G967" t="s">
        <v>177</v>
      </c>
      <c r="H967" s="2">
        <v>45411</v>
      </c>
      <c r="I967">
        <v>10</v>
      </c>
      <c r="J967" t="s">
        <v>107</v>
      </c>
    </row>
    <row r="968" spans="1:10">
      <c r="A968" t="s">
        <v>1041</v>
      </c>
      <c r="B968" t="s">
        <v>24</v>
      </c>
      <c r="D968" t="s">
        <v>26</v>
      </c>
      <c r="E968" t="s">
        <v>92</v>
      </c>
      <c r="G968" t="s">
        <v>177</v>
      </c>
      <c r="H968" s="2">
        <v>45418</v>
      </c>
      <c r="I968">
        <v>10</v>
      </c>
      <c r="J968" t="s">
        <v>107</v>
      </c>
    </row>
    <row r="969" spans="1:10">
      <c r="A969" t="s">
        <v>1042</v>
      </c>
      <c r="B969" t="s">
        <v>24</v>
      </c>
      <c r="D969" t="s">
        <v>26</v>
      </c>
      <c r="E969" t="s">
        <v>92</v>
      </c>
      <c r="G969" t="s">
        <v>177</v>
      </c>
      <c r="H969" s="2">
        <v>45425</v>
      </c>
      <c r="I969">
        <v>10</v>
      </c>
      <c r="J969" t="s">
        <v>107</v>
      </c>
    </row>
    <row r="970" spans="1:10">
      <c r="A970" t="s">
        <v>1043</v>
      </c>
      <c r="B970" t="s">
        <v>24</v>
      </c>
      <c r="D970" t="s">
        <v>26</v>
      </c>
      <c r="E970" t="s">
        <v>92</v>
      </c>
      <c r="G970" t="s">
        <v>177</v>
      </c>
      <c r="H970" s="2">
        <v>45432</v>
      </c>
      <c r="I970">
        <v>10</v>
      </c>
      <c r="J970" t="s">
        <v>107</v>
      </c>
    </row>
    <row r="971" spans="1:10">
      <c r="A971" t="s">
        <v>1044</v>
      </c>
      <c r="B971" t="s">
        <v>24</v>
      </c>
      <c r="D971" t="s">
        <v>26</v>
      </c>
      <c r="E971" t="s">
        <v>92</v>
      </c>
      <c r="G971" t="s">
        <v>177</v>
      </c>
      <c r="H971" s="2">
        <v>45439</v>
      </c>
      <c r="I971">
        <v>10</v>
      </c>
      <c r="J971" t="s">
        <v>107</v>
      </c>
    </row>
    <row r="972" spans="1:10">
      <c r="A972" t="s">
        <v>1045</v>
      </c>
      <c r="B972" t="s">
        <v>24</v>
      </c>
      <c r="D972" t="s">
        <v>26</v>
      </c>
      <c r="E972" t="s">
        <v>92</v>
      </c>
      <c r="G972" t="s">
        <v>177</v>
      </c>
      <c r="H972" s="2">
        <v>45446</v>
      </c>
      <c r="I972">
        <v>10</v>
      </c>
      <c r="J972" t="s">
        <v>107</v>
      </c>
    </row>
    <row r="973" spans="1:10">
      <c r="A973" t="s">
        <v>1046</v>
      </c>
      <c r="B973" t="s">
        <v>24</v>
      </c>
      <c r="D973" t="s">
        <v>26</v>
      </c>
      <c r="E973" t="s">
        <v>92</v>
      </c>
      <c r="G973" t="s">
        <v>177</v>
      </c>
      <c r="H973" s="2">
        <v>45453</v>
      </c>
      <c r="I973">
        <v>10</v>
      </c>
      <c r="J973" t="s">
        <v>107</v>
      </c>
    </row>
    <row r="974" spans="1:10">
      <c r="A974" t="s">
        <v>1047</v>
      </c>
      <c r="B974" t="s">
        <v>30</v>
      </c>
      <c r="D974" t="s">
        <v>28</v>
      </c>
      <c r="E974" t="s">
        <v>32</v>
      </c>
      <c r="F974">
        <v>500</v>
      </c>
      <c r="G974" t="s">
        <v>106</v>
      </c>
      <c r="H974" s="2">
        <v>45292</v>
      </c>
      <c r="I974">
        <v>10</v>
      </c>
      <c r="J974" t="s">
        <v>107</v>
      </c>
    </row>
    <row r="975" spans="1:10">
      <c r="A975" t="s">
        <v>1048</v>
      </c>
      <c r="B975" t="s">
        <v>30</v>
      </c>
      <c r="D975" t="s">
        <v>28</v>
      </c>
      <c r="E975" t="s">
        <v>32</v>
      </c>
      <c r="F975">
        <v>500</v>
      </c>
      <c r="G975" t="s">
        <v>106</v>
      </c>
      <c r="H975" s="2">
        <v>45299</v>
      </c>
      <c r="I975">
        <v>10</v>
      </c>
      <c r="J975" t="s">
        <v>107</v>
      </c>
    </row>
    <row r="976" spans="1:10">
      <c r="A976" t="s">
        <v>1049</v>
      </c>
      <c r="B976" t="s">
        <v>30</v>
      </c>
      <c r="D976" t="s">
        <v>28</v>
      </c>
      <c r="E976" t="s">
        <v>32</v>
      </c>
      <c r="F976">
        <v>500</v>
      </c>
      <c r="G976" t="s">
        <v>106</v>
      </c>
      <c r="H976" s="2">
        <v>45306</v>
      </c>
      <c r="I976">
        <v>10</v>
      </c>
      <c r="J976" t="s">
        <v>107</v>
      </c>
    </row>
    <row r="977" spans="1:10">
      <c r="A977" t="s">
        <v>1050</v>
      </c>
      <c r="B977" t="s">
        <v>30</v>
      </c>
      <c r="D977" t="s">
        <v>28</v>
      </c>
      <c r="E977" t="s">
        <v>32</v>
      </c>
      <c r="F977">
        <v>500</v>
      </c>
      <c r="G977" t="s">
        <v>106</v>
      </c>
      <c r="H977" s="2">
        <v>45313</v>
      </c>
      <c r="I977">
        <v>10</v>
      </c>
      <c r="J977" t="s">
        <v>107</v>
      </c>
    </row>
    <row r="978" spans="1:10">
      <c r="A978" t="s">
        <v>1051</v>
      </c>
      <c r="B978" t="s">
        <v>30</v>
      </c>
      <c r="D978" t="s">
        <v>28</v>
      </c>
      <c r="E978" t="s">
        <v>32</v>
      </c>
      <c r="F978">
        <v>500</v>
      </c>
      <c r="G978" t="s">
        <v>106</v>
      </c>
      <c r="H978" s="2">
        <v>45320</v>
      </c>
      <c r="I978">
        <v>10</v>
      </c>
      <c r="J978" t="s">
        <v>107</v>
      </c>
    </row>
    <row r="979" spans="1:10">
      <c r="A979" t="s">
        <v>1052</v>
      </c>
      <c r="B979" t="s">
        <v>30</v>
      </c>
      <c r="D979" t="s">
        <v>28</v>
      </c>
      <c r="E979" t="s">
        <v>32</v>
      </c>
      <c r="F979">
        <v>500</v>
      </c>
      <c r="G979" t="s">
        <v>106</v>
      </c>
      <c r="H979" s="2">
        <v>45327</v>
      </c>
      <c r="I979">
        <v>10</v>
      </c>
      <c r="J979" t="s">
        <v>107</v>
      </c>
    </row>
    <row r="980" spans="1:10">
      <c r="A980" t="s">
        <v>1053</v>
      </c>
      <c r="B980" t="s">
        <v>30</v>
      </c>
      <c r="D980" t="s">
        <v>28</v>
      </c>
      <c r="E980" t="s">
        <v>32</v>
      </c>
      <c r="F980">
        <v>500</v>
      </c>
      <c r="G980" t="s">
        <v>106</v>
      </c>
      <c r="H980" s="2">
        <v>45334</v>
      </c>
      <c r="I980">
        <v>10</v>
      </c>
      <c r="J980" t="s">
        <v>107</v>
      </c>
    </row>
    <row r="981" spans="1:10">
      <c r="A981" t="s">
        <v>1054</v>
      </c>
      <c r="B981" t="s">
        <v>30</v>
      </c>
      <c r="D981" t="s">
        <v>28</v>
      </c>
      <c r="E981" t="s">
        <v>32</v>
      </c>
      <c r="F981">
        <v>500</v>
      </c>
      <c r="G981" t="s">
        <v>106</v>
      </c>
      <c r="H981" s="2">
        <v>45341</v>
      </c>
      <c r="I981">
        <v>10</v>
      </c>
      <c r="J981" t="s">
        <v>107</v>
      </c>
    </row>
    <row r="982" spans="1:10">
      <c r="A982" t="s">
        <v>1055</v>
      </c>
      <c r="B982" t="s">
        <v>30</v>
      </c>
      <c r="D982" t="s">
        <v>28</v>
      </c>
      <c r="E982" t="s">
        <v>32</v>
      </c>
      <c r="F982">
        <v>500</v>
      </c>
      <c r="G982" t="s">
        <v>106</v>
      </c>
      <c r="H982" s="2">
        <v>45348</v>
      </c>
      <c r="I982">
        <v>10</v>
      </c>
      <c r="J982" t="s">
        <v>107</v>
      </c>
    </row>
    <row r="983" spans="1:10">
      <c r="A983" t="s">
        <v>1056</v>
      </c>
      <c r="B983" t="s">
        <v>30</v>
      </c>
      <c r="D983" t="s">
        <v>28</v>
      </c>
      <c r="E983" t="s">
        <v>32</v>
      </c>
      <c r="F983">
        <v>500</v>
      </c>
      <c r="G983" t="s">
        <v>106</v>
      </c>
      <c r="H983" s="2">
        <v>45355</v>
      </c>
      <c r="I983">
        <v>10</v>
      </c>
      <c r="J983" t="s">
        <v>107</v>
      </c>
    </row>
    <row r="984" spans="1:10">
      <c r="A984" t="s">
        <v>1057</v>
      </c>
      <c r="B984" t="s">
        <v>30</v>
      </c>
      <c r="D984" t="s">
        <v>28</v>
      </c>
      <c r="E984" t="s">
        <v>32</v>
      </c>
      <c r="F984">
        <v>500</v>
      </c>
      <c r="G984" t="s">
        <v>106</v>
      </c>
      <c r="H984" s="2">
        <v>45362</v>
      </c>
      <c r="I984">
        <v>10</v>
      </c>
      <c r="J984" t="s">
        <v>107</v>
      </c>
    </row>
    <row r="985" spans="1:10">
      <c r="A985" t="s">
        <v>1058</v>
      </c>
      <c r="B985" t="s">
        <v>30</v>
      </c>
      <c r="D985" t="s">
        <v>28</v>
      </c>
      <c r="E985" t="s">
        <v>32</v>
      </c>
      <c r="F985">
        <v>500</v>
      </c>
      <c r="G985" t="s">
        <v>106</v>
      </c>
      <c r="H985" s="2">
        <v>45369</v>
      </c>
      <c r="I985">
        <v>10</v>
      </c>
      <c r="J985" t="s">
        <v>107</v>
      </c>
    </row>
    <row r="986" spans="1:10">
      <c r="A986" t="s">
        <v>1059</v>
      </c>
      <c r="B986" t="s">
        <v>30</v>
      </c>
      <c r="D986" t="s">
        <v>28</v>
      </c>
      <c r="E986" t="s">
        <v>32</v>
      </c>
      <c r="F986">
        <v>500</v>
      </c>
      <c r="G986" t="s">
        <v>106</v>
      </c>
      <c r="H986" s="2">
        <v>45376</v>
      </c>
      <c r="I986">
        <v>10</v>
      </c>
      <c r="J986" t="s">
        <v>107</v>
      </c>
    </row>
    <row r="987" spans="1:10">
      <c r="A987" t="s">
        <v>1060</v>
      </c>
      <c r="B987" t="s">
        <v>30</v>
      </c>
      <c r="D987" t="s">
        <v>28</v>
      </c>
      <c r="E987" t="s">
        <v>32</v>
      </c>
      <c r="F987">
        <v>500</v>
      </c>
      <c r="G987" t="s">
        <v>106</v>
      </c>
      <c r="H987" s="2">
        <v>45383</v>
      </c>
      <c r="I987">
        <v>10</v>
      </c>
      <c r="J987" t="s">
        <v>107</v>
      </c>
    </row>
    <row r="988" spans="1:10">
      <c r="A988" t="s">
        <v>1061</v>
      </c>
      <c r="B988" t="s">
        <v>30</v>
      </c>
      <c r="D988" t="s">
        <v>28</v>
      </c>
      <c r="E988" t="s">
        <v>32</v>
      </c>
      <c r="F988">
        <v>500</v>
      </c>
      <c r="G988" t="s">
        <v>106</v>
      </c>
      <c r="H988" s="2">
        <v>45390</v>
      </c>
      <c r="I988">
        <v>10</v>
      </c>
      <c r="J988" t="s">
        <v>107</v>
      </c>
    </row>
    <row r="989" spans="1:10">
      <c r="A989" t="s">
        <v>1062</v>
      </c>
      <c r="B989" t="s">
        <v>30</v>
      </c>
      <c r="D989" t="s">
        <v>28</v>
      </c>
      <c r="E989" t="s">
        <v>32</v>
      </c>
      <c r="F989">
        <v>500</v>
      </c>
      <c r="G989" t="s">
        <v>106</v>
      </c>
      <c r="H989" s="2">
        <v>45397</v>
      </c>
      <c r="I989">
        <v>10</v>
      </c>
      <c r="J989" t="s">
        <v>107</v>
      </c>
    </row>
    <row r="990" spans="1:10">
      <c r="A990" t="s">
        <v>1063</v>
      </c>
      <c r="B990" t="s">
        <v>30</v>
      </c>
      <c r="D990" t="s">
        <v>28</v>
      </c>
      <c r="E990" t="s">
        <v>32</v>
      </c>
      <c r="F990">
        <v>500</v>
      </c>
      <c r="G990" t="s">
        <v>106</v>
      </c>
      <c r="H990" s="2">
        <v>45404</v>
      </c>
      <c r="I990">
        <v>10</v>
      </c>
      <c r="J990" t="s">
        <v>107</v>
      </c>
    </row>
    <row r="991" spans="1:10">
      <c r="A991" t="s">
        <v>1064</v>
      </c>
      <c r="B991" t="s">
        <v>30</v>
      </c>
      <c r="D991" t="s">
        <v>28</v>
      </c>
      <c r="E991" t="s">
        <v>32</v>
      </c>
      <c r="F991">
        <v>500</v>
      </c>
      <c r="G991" t="s">
        <v>106</v>
      </c>
      <c r="H991" s="2">
        <v>45411</v>
      </c>
      <c r="I991">
        <v>10</v>
      </c>
      <c r="J991" t="s">
        <v>107</v>
      </c>
    </row>
    <row r="992" spans="1:10">
      <c r="A992" t="s">
        <v>1065</v>
      </c>
      <c r="B992" t="s">
        <v>30</v>
      </c>
      <c r="D992" t="s">
        <v>28</v>
      </c>
      <c r="E992" t="s">
        <v>32</v>
      </c>
      <c r="F992">
        <v>500</v>
      </c>
      <c r="G992" t="s">
        <v>106</v>
      </c>
      <c r="H992" s="2">
        <v>45418</v>
      </c>
      <c r="I992">
        <v>10</v>
      </c>
      <c r="J992" t="s">
        <v>107</v>
      </c>
    </row>
    <row r="993" spans="1:10">
      <c r="A993" t="s">
        <v>1066</v>
      </c>
      <c r="B993" t="s">
        <v>30</v>
      </c>
      <c r="D993" t="s">
        <v>28</v>
      </c>
      <c r="E993" t="s">
        <v>32</v>
      </c>
      <c r="F993">
        <v>500</v>
      </c>
      <c r="G993" t="s">
        <v>106</v>
      </c>
      <c r="H993" s="2">
        <v>45425</v>
      </c>
      <c r="I993">
        <v>10</v>
      </c>
      <c r="J993" t="s">
        <v>107</v>
      </c>
    </row>
    <row r="994" spans="1:10">
      <c r="A994" t="s">
        <v>1067</v>
      </c>
      <c r="B994" t="s">
        <v>30</v>
      </c>
      <c r="D994" t="s">
        <v>28</v>
      </c>
      <c r="E994" t="s">
        <v>32</v>
      </c>
      <c r="F994">
        <v>500</v>
      </c>
      <c r="G994" t="s">
        <v>106</v>
      </c>
      <c r="H994" s="2">
        <v>45432</v>
      </c>
      <c r="I994">
        <v>10</v>
      </c>
      <c r="J994" t="s">
        <v>107</v>
      </c>
    </row>
    <row r="995" spans="1:10">
      <c r="A995" t="s">
        <v>1068</v>
      </c>
      <c r="B995" t="s">
        <v>30</v>
      </c>
      <c r="D995" t="s">
        <v>28</v>
      </c>
      <c r="E995" t="s">
        <v>32</v>
      </c>
      <c r="F995">
        <v>500</v>
      </c>
      <c r="G995" t="s">
        <v>106</v>
      </c>
      <c r="H995" s="2">
        <v>45439</v>
      </c>
      <c r="I995">
        <v>10</v>
      </c>
      <c r="J995" t="s">
        <v>107</v>
      </c>
    </row>
    <row r="996" spans="1:10">
      <c r="A996" t="s">
        <v>1069</v>
      </c>
      <c r="B996" t="s">
        <v>30</v>
      </c>
      <c r="D996" t="s">
        <v>28</v>
      </c>
      <c r="E996" t="s">
        <v>32</v>
      </c>
      <c r="F996">
        <v>500</v>
      </c>
      <c r="G996" t="s">
        <v>106</v>
      </c>
      <c r="H996" s="2">
        <v>45446</v>
      </c>
      <c r="I996">
        <v>10</v>
      </c>
      <c r="J996" t="s">
        <v>107</v>
      </c>
    </row>
    <row r="997" spans="1:10">
      <c r="A997" t="s">
        <v>1070</v>
      </c>
      <c r="B997" t="s">
        <v>30</v>
      </c>
      <c r="D997" t="s">
        <v>28</v>
      </c>
      <c r="E997" t="s">
        <v>32</v>
      </c>
      <c r="F997">
        <v>500</v>
      </c>
      <c r="G997" t="s">
        <v>106</v>
      </c>
      <c r="H997" s="2">
        <v>45453</v>
      </c>
      <c r="I997">
        <v>10</v>
      </c>
      <c r="J997" t="s">
        <v>107</v>
      </c>
    </row>
    <row r="998" spans="1:10">
      <c r="A998" t="s">
        <v>1071</v>
      </c>
      <c r="B998" t="s">
        <v>20</v>
      </c>
      <c r="D998" t="s">
        <v>30</v>
      </c>
      <c r="E998" t="s">
        <v>4</v>
      </c>
      <c r="G998" t="s">
        <v>177</v>
      </c>
      <c r="H998" s="2">
        <v>45439</v>
      </c>
      <c r="I998">
        <v>10</v>
      </c>
      <c r="J998" t="s">
        <v>110</v>
      </c>
    </row>
    <row r="999" spans="1:10">
      <c r="A999" t="s">
        <v>1072</v>
      </c>
      <c r="B999" t="s">
        <v>20</v>
      </c>
      <c r="D999" t="s">
        <v>30</v>
      </c>
      <c r="E999" t="s">
        <v>4</v>
      </c>
      <c r="G999" t="s">
        <v>177</v>
      </c>
      <c r="H999" s="2">
        <v>45446</v>
      </c>
      <c r="I999">
        <v>10</v>
      </c>
      <c r="J999" t="s">
        <v>110</v>
      </c>
    </row>
    <row r="1000" spans="1:10">
      <c r="A1000" t="s">
        <v>1073</v>
      </c>
      <c r="B1000" t="s">
        <v>20</v>
      </c>
      <c r="D1000" t="s">
        <v>30</v>
      </c>
      <c r="E1000" t="s">
        <v>4</v>
      </c>
      <c r="G1000" t="s">
        <v>177</v>
      </c>
      <c r="H1000" s="2">
        <v>45453</v>
      </c>
      <c r="I1000">
        <v>10</v>
      </c>
      <c r="J1000" t="s">
        <v>110</v>
      </c>
    </row>
    <row r="1001" spans="1:10">
      <c r="A1001" t="s">
        <v>1074</v>
      </c>
      <c r="B1001" t="s">
        <v>20</v>
      </c>
      <c r="D1001" t="s">
        <v>30</v>
      </c>
      <c r="E1001" t="s">
        <v>4</v>
      </c>
      <c r="G1001" t="s">
        <v>177</v>
      </c>
      <c r="H1001" s="2">
        <v>45460</v>
      </c>
      <c r="I1001">
        <v>10</v>
      </c>
      <c r="J1001" t="s">
        <v>110</v>
      </c>
    </row>
    <row r="1002" spans="1:10">
      <c r="A1002" t="s">
        <v>1075</v>
      </c>
      <c r="B1002" t="s">
        <v>20</v>
      </c>
      <c r="D1002" t="s">
        <v>30</v>
      </c>
      <c r="E1002" t="s">
        <v>4</v>
      </c>
      <c r="G1002" t="s">
        <v>177</v>
      </c>
      <c r="H1002" s="2">
        <v>45467</v>
      </c>
      <c r="I1002">
        <v>10</v>
      </c>
      <c r="J1002" t="s">
        <v>110</v>
      </c>
    </row>
    <row r="1003" spans="1:10">
      <c r="A1003" t="s">
        <v>1076</v>
      </c>
      <c r="B1003" t="s">
        <v>20</v>
      </c>
      <c r="D1003" t="s">
        <v>30</v>
      </c>
      <c r="E1003" t="s">
        <v>4</v>
      </c>
      <c r="G1003" t="s">
        <v>177</v>
      </c>
      <c r="H1003" s="2">
        <v>45474</v>
      </c>
      <c r="I1003">
        <v>10</v>
      </c>
      <c r="J1003" t="s">
        <v>110</v>
      </c>
    </row>
    <row r="1004" spans="1:10">
      <c r="A1004" t="s">
        <v>1077</v>
      </c>
      <c r="B1004" t="s">
        <v>20</v>
      </c>
      <c r="D1004" t="s">
        <v>30</v>
      </c>
      <c r="E1004" t="s">
        <v>4</v>
      </c>
      <c r="G1004" t="s">
        <v>177</v>
      </c>
      <c r="H1004" s="2">
        <v>45481</v>
      </c>
      <c r="I1004">
        <v>10</v>
      </c>
      <c r="J1004" t="s">
        <v>110</v>
      </c>
    </row>
    <row r="1005" spans="1:10">
      <c r="A1005" t="s">
        <v>1078</v>
      </c>
      <c r="B1005" t="s">
        <v>20</v>
      </c>
      <c r="D1005" t="s">
        <v>30</v>
      </c>
      <c r="E1005" t="s">
        <v>4</v>
      </c>
      <c r="G1005" t="s">
        <v>177</v>
      </c>
      <c r="H1005" s="2">
        <v>45488</v>
      </c>
      <c r="I1005">
        <v>20</v>
      </c>
      <c r="J1005" t="s">
        <v>107</v>
      </c>
    </row>
    <row r="1006" spans="1:10">
      <c r="A1006" t="s">
        <v>1079</v>
      </c>
      <c r="B1006" t="s">
        <v>20</v>
      </c>
      <c r="D1006" t="s">
        <v>30</v>
      </c>
      <c r="E1006" t="s">
        <v>4</v>
      </c>
      <c r="G1006" t="s">
        <v>177</v>
      </c>
      <c r="H1006" s="2">
        <v>45495</v>
      </c>
      <c r="I1006">
        <v>20</v>
      </c>
      <c r="J1006" t="s">
        <v>107</v>
      </c>
    </row>
    <row r="1007" spans="1:10">
      <c r="A1007" t="s">
        <v>1080</v>
      </c>
      <c r="B1007" t="s">
        <v>20</v>
      </c>
      <c r="D1007" t="s">
        <v>30</v>
      </c>
      <c r="E1007" t="s">
        <v>4</v>
      </c>
      <c r="G1007" t="s">
        <v>177</v>
      </c>
      <c r="H1007" s="2">
        <v>45502</v>
      </c>
      <c r="I1007">
        <v>20</v>
      </c>
      <c r="J1007" t="s">
        <v>107</v>
      </c>
    </row>
    <row r="1008" spans="1:10">
      <c r="A1008" t="s">
        <v>1081</v>
      </c>
      <c r="B1008" t="s">
        <v>20</v>
      </c>
      <c r="D1008" t="s">
        <v>30</v>
      </c>
      <c r="E1008" t="s">
        <v>4</v>
      </c>
      <c r="G1008" t="s">
        <v>177</v>
      </c>
      <c r="H1008" s="2">
        <v>45509</v>
      </c>
      <c r="I1008">
        <v>20</v>
      </c>
      <c r="J1008" t="s">
        <v>107</v>
      </c>
    </row>
    <row r="1009" spans="1:10">
      <c r="A1009" t="s">
        <v>1082</v>
      </c>
      <c r="B1009" t="s">
        <v>20</v>
      </c>
      <c r="D1009" t="s">
        <v>30</v>
      </c>
      <c r="E1009" t="s">
        <v>4</v>
      </c>
      <c r="G1009" t="s">
        <v>177</v>
      </c>
      <c r="H1009" s="2">
        <v>45516</v>
      </c>
      <c r="I1009">
        <v>50</v>
      </c>
      <c r="J1009" t="s">
        <v>107</v>
      </c>
    </row>
    <row r="1010" spans="1:10">
      <c r="A1010" t="s">
        <v>1083</v>
      </c>
      <c r="B1010" t="s">
        <v>20</v>
      </c>
      <c r="D1010" t="s">
        <v>30</v>
      </c>
      <c r="E1010" t="s">
        <v>4</v>
      </c>
      <c r="G1010" t="s">
        <v>177</v>
      </c>
      <c r="H1010" s="2">
        <v>45523</v>
      </c>
      <c r="I1010">
        <v>50</v>
      </c>
      <c r="J1010" t="s">
        <v>107</v>
      </c>
    </row>
    <row r="1011" spans="1:10">
      <c r="A1011" t="s">
        <v>1084</v>
      </c>
      <c r="B1011" t="s">
        <v>20</v>
      </c>
      <c r="D1011" t="s">
        <v>30</v>
      </c>
      <c r="E1011" t="s">
        <v>4</v>
      </c>
      <c r="G1011" t="s">
        <v>177</v>
      </c>
      <c r="H1011" s="2">
        <v>45530</v>
      </c>
      <c r="I1011">
        <v>50</v>
      </c>
      <c r="J1011" t="s">
        <v>107</v>
      </c>
    </row>
    <row r="1012" spans="1:10">
      <c r="A1012" t="s">
        <v>1085</v>
      </c>
      <c r="B1012" t="s">
        <v>20</v>
      </c>
      <c r="D1012" t="s">
        <v>30</v>
      </c>
      <c r="E1012" t="s">
        <v>4</v>
      </c>
      <c r="G1012" t="s">
        <v>177</v>
      </c>
      <c r="H1012" s="2">
        <v>45537</v>
      </c>
      <c r="I1012">
        <v>50</v>
      </c>
      <c r="J1012" t="s">
        <v>107</v>
      </c>
    </row>
    <row r="1013" spans="1:10">
      <c r="A1013" t="s">
        <v>1086</v>
      </c>
      <c r="B1013" t="s">
        <v>20</v>
      </c>
      <c r="D1013" t="s">
        <v>30</v>
      </c>
      <c r="E1013" t="s">
        <v>4</v>
      </c>
      <c r="G1013" t="s">
        <v>177</v>
      </c>
      <c r="H1013" s="2">
        <v>45544</v>
      </c>
      <c r="I1013">
        <v>50</v>
      </c>
      <c r="J1013" t="s">
        <v>107</v>
      </c>
    </row>
    <row r="1014" spans="1:10">
      <c r="A1014" t="s">
        <v>1087</v>
      </c>
      <c r="B1014" t="s">
        <v>20</v>
      </c>
      <c r="D1014" t="s">
        <v>30</v>
      </c>
      <c r="E1014" t="s">
        <v>4</v>
      </c>
      <c r="G1014" t="s">
        <v>177</v>
      </c>
      <c r="H1014" s="2">
        <v>45551</v>
      </c>
      <c r="I1014">
        <v>50</v>
      </c>
      <c r="J1014" t="s">
        <v>107</v>
      </c>
    </row>
    <row r="1015" spans="1:10">
      <c r="A1015" t="s">
        <v>1088</v>
      </c>
      <c r="B1015" t="s">
        <v>20</v>
      </c>
      <c r="D1015" t="s">
        <v>30</v>
      </c>
      <c r="E1015" t="s">
        <v>4</v>
      </c>
      <c r="G1015" t="s">
        <v>177</v>
      </c>
      <c r="H1015" s="2">
        <v>45558</v>
      </c>
      <c r="I1015">
        <v>50</v>
      </c>
      <c r="J1015" t="s">
        <v>107</v>
      </c>
    </row>
    <row r="1016" spans="1:10">
      <c r="A1016" t="s">
        <v>1089</v>
      </c>
      <c r="B1016" t="s">
        <v>20</v>
      </c>
      <c r="D1016" t="s">
        <v>30</v>
      </c>
      <c r="E1016" t="s">
        <v>4</v>
      </c>
      <c r="G1016" t="s">
        <v>177</v>
      </c>
      <c r="H1016" s="2">
        <v>45565</v>
      </c>
      <c r="I1016">
        <v>50</v>
      </c>
      <c r="J1016" t="s">
        <v>107</v>
      </c>
    </row>
    <row r="1017" spans="1:10">
      <c r="A1017" t="s">
        <v>1090</v>
      </c>
      <c r="B1017" t="s">
        <v>20</v>
      </c>
      <c r="D1017" t="s">
        <v>30</v>
      </c>
      <c r="E1017" t="s">
        <v>4</v>
      </c>
      <c r="G1017" t="s">
        <v>177</v>
      </c>
      <c r="H1017" s="2">
        <v>45572</v>
      </c>
      <c r="I1017">
        <v>50</v>
      </c>
      <c r="J1017" t="s">
        <v>107</v>
      </c>
    </row>
    <row r="1018" spans="1:10">
      <c r="A1018" t="s">
        <v>1091</v>
      </c>
      <c r="B1018" t="s">
        <v>20</v>
      </c>
      <c r="D1018" t="s">
        <v>30</v>
      </c>
      <c r="E1018" t="s">
        <v>4</v>
      </c>
      <c r="G1018" t="s">
        <v>177</v>
      </c>
      <c r="H1018" s="2">
        <v>45579</v>
      </c>
      <c r="I1018">
        <v>50</v>
      </c>
      <c r="J1018" t="s">
        <v>107</v>
      </c>
    </row>
    <row r="1019" spans="1:10">
      <c r="A1019" t="s">
        <v>1092</v>
      </c>
      <c r="B1019" t="s">
        <v>20</v>
      </c>
      <c r="D1019" t="s">
        <v>30</v>
      </c>
      <c r="E1019" t="s">
        <v>4</v>
      </c>
      <c r="G1019" t="s">
        <v>177</v>
      </c>
      <c r="H1019" s="2">
        <v>45586</v>
      </c>
      <c r="I1019">
        <v>50</v>
      </c>
      <c r="J1019" t="s">
        <v>107</v>
      </c>
    </row>
    <row r="1020" spans="1:10">
      <c r="A1020" t="s">
        <v>1093</v>
      </c>
      <c r="B1020" t="s">
        <v>20</v>
      </c>
      <c r="D1020" t="s">
        <v>30</v>
      </c>
      <c r="E1020" t="s">
        <v>4</v>
      </c>
      <c r="G1020" t="s">
        <v>177</v>
      </c>
      <c r="H1020" s="2">
        <v>45593</v>
      </c>
      <c r="I1020">
        <v>50</v>
      </c>
      <c r="J1020" t="s">
        <v>107</v>
      </c>
    </row>
    <row r="1021" spans="1:10">
      <c r="A1021" t="s">
        <v>1094</v>
      </c>
      <c r="B1021" t="s">
        <v>20</v>
      </c>
      <c r="D1021" t="s">
        <v>30</v>
      </c>
      <c r="E1021" t="s">
        <v>4</v>
      </c>
      <c r="G1021" t="s">
        <v>177</v>
      </c>
      <c r="H1021" s="2">
        <v>45600</v>
      </c>
      <c r="I1021">
        <v>50</v>
      </c>
      <c r="J1021" t="s">
        <v>107</v>
      </c>
    </row>
    <row r="1022" spans="1:10">
      <c r="A1022" t="s">
        <v>1095</v>
      </c>
      <c r="B1022" t="s">
        <v>20</v>
      </c>
      <c r="D1022" t="s">
        <v>30</v>
      </c>
      <c r="E1022" t="s">
        <v>4</v>
      </c>
      <c r="G1022" t="s">
        <v>177</v>
      </c>
      <c r="H1022" s="2">
        <v>45607</v>
      </c>
      <c r="I1022">
        <v>50</v>
      </c>
      <c r="J1022" t="s">
        <v>107</v>
      </c>
    </row>
    <row r="1023" spans="1:10">
      <c r="A1023" t="s">
        <v>1096</v>
      </c>
      <c r="B1023" t="s">
        <v>20</v>
      </c>
      <c r="D1023" t="s">
        <v>30</v>
      </c>
      <c r="E1023" t="s">
        <v>4</v>
      </c>
      <c r="G1023" t="s">
        <v>177</v>
      </c>
      <c r="H1023" s="2">
        <v>45614</v>
      </c>
      <c r="I1023">
        <v>50</v>
      </c>
      <c r="J1023" t="s">
        <v>107</v>
      </c>
    </row>
    <row r="1024" spans="1:10">
      <c r="A1024" t="s">
        <v>1097</v>
      </c>
      <c r="B1024" t="s">
        <v>20</v>
      </c>
      <c r="D1024" t="s">
        <v>30</v>
      </c>
      <c r="E1024" t="s">
        <v>4</v>
      </c>
      <c r="G1024" t="s">
        <v>177</v>
      </c>
      <c r="H1024" s="2">
        <v>45621</v>
      </c>
      <c r="I1024">
        <v>50</v>
      </c>
      <c r="J1024" t="s">
        <v>107</v>
      </c>
    </row>
    <row r="1025" spans="1:10">
      <c r="A1025" t="s">
        <v>1098</v>
      </c>
      <c r="B1025" t="s">
        <v>20</v>
      </c>
      <c r="D1025" t="s">
        <v>30</v>
      </c>
      <c r="E1025" t="s">
        <v>6</v>
      </c>
      <c r="G1025" t="s">
        <v>164</v>
      </c>
      <c r="H1025" s="2">
        <v>45292</v>
      </c>
      <c r="I1025">
        <v>20</v>
      </c>
      <c r="J1025" t="s">
        <v>109</v>
      </c>
    </row>
    <row r="1026" spans="1:10">
      <c r="A1026" t="s">
        <v>1099</v>
      </c>
      <c r="B1026" t="s">
        <v>20</v>
      </c>
      <c r="D1026" t="s">
        <v>30</v>
      </c>
      <c r="E1026" t="s">
        <v>6</v>
      </c>
      <c r="G1026" t="s">
        <v>164</v>
      </c>
      <c r="H1026" s="2">
        <v>45299</v>
      </c>
      <c r="I1026">
        <v>20</v>
      </c>
      <c r="J1026" t="s">
        <v>109</v>
      </c>
    </row>
    <row r="1027" spans="1:10">
      <c r="A1027" t="s">
        <v>1100</v>
      </c>
      <c r="B1027" t="s">
        <v>20</v>
      </c>
      <c r="D1027" t="s">
        <v>30</v>
      </c>
      <c r="E1027" t="s">
        <v>6</v>
      </c>
      <c r="G1027" t="s">
        <v>164</v>
      </c>
      <c r="H1027" s="2">
        <v>45306</v>
      </c>
      <c r="I1027">
        <v>20</v>
      </c>
      <c r="J1027" t="s">
        <v>109</v>
      </c>
    </row>
    <row r="1028" spans="1:10">
      <c r="A1028" t="s">
        <v>1101</v>
      </c>
      <c r="B1028" t="s">
        <v>20</v>
      </c>
      <c r="D1028" t="s">
        <v>30</v>
      </c>
      <c r="E1028" t="s">
        <v>6</v>
      </c>
      <c r="G1028" t="s">
        <v>164</v>
      </c>
      <c r="H1028" s="2">
        <v>45313</v>
      </c>
      <c r="I1028">
        <v>20</v>
      </c>
      <c r="J1028" t="s">
        <v>109</v>
      </c>
    </row>
    <row r="1029" spans="1:10">
      <c r="A1029" t="s">
        <v>1102</v>
      </c>
      <c r="B1029" t="s">
        <v>20</v>
      </c>
      <c r="D1029" t="s">
        <v>30</v>
      </c>
      <c r="E1029" t="s">
        <v>6</v>
      </c>
      <c r="G1029" t="s">
        <v>164</v>
      </c>
      <c r="H1029" s="2">
        <v>45320</v>
      </c>
      <c r="I1029">
        <v>20</v>
      </c>
      <c r="J1029" t="s">
        <v>109</v>
      </c>
    </row>
    <row r="1030" spans="1:10">
      <c r="A1030" t="s">
        <v>1103</v>
      </c>
      <c r="B1030" t="s">
        <v>20</v>
      </c>
      <c r="D1030" t="s">
        <v>30</v>
      </c>
      <c r="E1030" t="s">
        <v>6</v>
      </c>
      <c r="G1030" t="s">
        <v>164</v>
      </c>
      <c r="H1030" s="2">
        <v>45327</v>
      </c>
      <c r="I1030">
        <v>20</v>
      </c>
      <c r="J1030" t="s">
        <v>109</v>
      </c>
    </row>
    <row r="1031" spans="1:10">
      <c r="A1031" t="s">
        <v>1104</v>
      </c>
      <c r="B1031" t="s">
        <v>20</v>
      </c>
      <c r="D1031" t="s">
        <v>30</v>
      </c>
      <c r="E1031" t="s">
        <v>6</v>
      </c>
      <c r="G1031" t="s">
        <v>164</v>
      </c>
      <c r="H1031" s="2">
        <v>45334</v>
      </c>
      <c r="I1031">
        <v>20</v>
      </c>
      <c r="J1031" t="s">
        <v>109</v>
      </c>
    </row>
    <row r="1032" spans="1:10">
      <c r="A1032" t="s">
        <v>1105</v>
      </c>
      <c r="B1032" t="s">
        <v>20</v>
      </c>
      <c r="D1032" t="s">
        <v>30</v>
      </c>
      <c r="E1032" t="s">
        <v>6</v>
      </c>
      <c r="G1032" t="s">
        <v>164</v>
      </c>
      <c r="H1032" s="2">
        <v>45341</v>
      </c>
      <c r="I1032">
        <v>20</v>
      </c>
      <c r="J1032" t="s">
        <v>109</v>
      </c>
    </row>
    <row r="1033" spans="1:10">
      <c r="A1033" t="s">
        <v>1106</v>
      </c>
      <c r="B1033" t="s">
        <v>20</v>
      </c>
      <c r="D1033" t="s">
        <v>30</v>
      </c>
      <c r="E1033" t="s">
        <v>6</v>
      </c>
      <c r="G1033" t="s">
        <v>164</v>
      </c>
      <c r="H1033" s="2">
        <v>45348</v>
      </c>
      <c r="I1033">
        <v>20</v>
      </c>
      <c r="J1033" t="s">
        <v>109</v>
      </c>
    </row>
    <row r="1034" spans="1:10">
      <c r="A1034" t="s">
        <v>1107</v>
      </c>
      <c r="B1034" t="s">
        <v>20</v>
      </c>
      <c r="D1034" t="s">
        <v>30</v>
      </c>
      <c r="E1034" t="s">
        <v>6</v>
      </c>
      <c r="G1034" t="s">
        <v>164</v>
      </c>
      <c r="H1034" s="2">
        <v>45355</v>
      </c>
      <c r="I1034">
        <v>20</v>
      </c>
      <c r="J1034" t="s">
        <v>109</v>
      </c>
    </row>
    <row r="1035" spans="1:10">
      <c r="A1035" t="s">
        <v>1108</v>
      </c>
      <c r="B1035" t="s">
        <v>20</v>
      </c>
      <c r="D1035" t="s">
        <v>30</v>
      </c>
      <c r="E1035" t="s">
        <v>6</v>
      </c>
      <c r="G1035" t="s">
        <v>164</v>
      </c>
      <c r="H1035" s="2">
        <v>45362</v>
      </c>
      <c r="I1035">
        <v>20</v>
      </c>
      <c r="J1035" t="s">
        <v>109</v>
      </c>
    </row>
    <row r="1036" spans="1:10">
      <c r="A1036" t="s">
        <v>1109</v>
      </c>
      <c r="B1036" t="s">
        <v>20</v>
      </c>
      <c r="D1036" t="s">
        <v>30</v>
      </c>
      <c r="E1036" t="s">
        <v>6</v>
      </c>
      <c r="G1036" t="s">
        <v>164</v>
      </c>
      <c r="H1036" s="2">
        <v>45369</v>
      </c>
      <c r="I1036">
        <v>20</v>
      </c>
      <c r="J1036" t="s">
        <v>109</v>
      </c>
    </row>
    <row r="1037" spans="1:10">
      <c r="A1037" t="s">
        <v>1110</v>
      </c>
      <c r="B1037" t="s">
        <v>20</v>
      </c>
      <c r="D1037" t="s">
        <v>30</v>
      </c>
      <c r="E1037" t="s">
        <v>6</v>
      </c>
      <c r="G1037" t="s">
        <v>164</v>
      </c>
      <c r="H1037" s="2">
        <v>45376</v>
      </c>
      <c r="I1037">
        <v>20</v>
      </c>
      <c r="J1037" t="s">
        <v>109</v>
      </c>
    </row>
    <row r="1038" spans="1:10">
      <c r="A1038" t="s">
        <v>1111</v>
      </c>
      <c r="B1038" t="s">
        <v>20</v>
      </c>
      <c r="D1038" t="s">
        <v>30</v>
      </c>
      <c r="E1038" t="s">
        <v>6</v>
      </c>
      <c r="G1038" t="s">
        <v>164</v>
      </c>
      <c r="H1038" s="2">
        <v>45383</v>
      </c>
      <c r="I1038">
        <v>20</v>
      </c>
      <c r="J1038" t="s">
        <v>109</v>
      </c>
    </row>
    <row r="1039" spans="1:10">
      <c r="A1039" t="s">
        <v>1112</v>
      </c>
      <c r="B1039" t="s">
        <v>20</v>
      </c>
      <c r="D1039" t="s">
        <v>30</v>
      </c>
      <c r="E1039" t="s">
        <v>6</v>
      </c>
      <c r="G1039" t="s">
        <v>164</v>
      </c>
      <c r="H1039" s="2">
        <v>45390</v>
      </c>
      <c r="I1039">
        <v>20</v>
      </c>
      <c r="J1039" t="s">
        <v>109</v>
      </c>
    </row>
    <row r="1040" spans="1:10">
      <c r="A1040" t="s">
        <v>1113</v>
      </c>
      <c r="B1040" t="s">
        <v>20</v>
      </c>
      <c r="D1040" t="s">
        <v>30</v>
      </c>
      <c r="E1040" t="s">
        <v>6</v>
      </c>
      <c r="G1040" t="s">
        <v>164</v>
      </c>
      <c r="H1040" s="2">
        <v>45397</v>
      </c>
      <c r="I1040">
        <v>20</v>
      </c>
      <c r="J1040" t="s">
        <v>109</v>
      </c>
    </row>
    <row r="1041" spans="1:10">
      <c r="A1041" t="s">
        <v>1114</v>
      </c>
      <c r="B1041" t="s">
        <v>20</v>
      </c>
      <c r="D1041" t="s">
        <v>30</v>
      </c>
      <c r="E1041" t="s">
        <v>6</v>
      </c>
      <c r="G1041" t="s">
        <v>164</v>
      </c>
      <c r="H1041" s="2">
        <v>45404</v>
      </c>
      <c r="I1041">
        <v>20</v>
      </c>
      <c r="J1041" t="s">
        <v>109</v>
      </c>
    </row>
    <row r="1042" spans="1:10">
      <c r="A1042" t="s">
        <v>1115</v>
      </c>
      <c r="B1042" t="s">
        <v>20</v>
      </c>
      <c r="D1042" t="s">
        <v>30</v>
      </c>
      <c r="E1042" t="s">
        <v>6</v>
      </c>
      <c r="G1042" t="s">
        <v>164</v>
      </c>
      <c r="H1042" s="2">
        <v>45411</v>
      </c>
      <c r="I1042">
        <v>20</v>
      </c>
      <c r="J1042" t="s">
        <v>109</v>
      </c>
    </row>
    <row r="1043" spans="1:10">
      <c r="A1043" t="s">
        <v>1116</v>
      </c>
      <c r="B1043" t="s">
        <v>20</v>
      </c>
      <c r="D1043" t="s">
        <v>30</v>
      </c>
      <c r="E1043" t="s">
        <v>6</v>
      </c>
      <c r="G1043" t="s">
        <v>164</v>
      </c>
      <c r="H1043" s="2">
        <v>45418</v>
      </c>
      <c r="I1043">
        <v>20</v>
      </c>
      <c r="J1043" t="s">
        <v>109</v>
      </c>
    </row>
    <row r="1044" spans="1:10">
      <c r="A1044" t="s">
        <v>1117</v>
      </c>
      <c r="B1044" t="s">
        <v>20</v>
      </c>
      <c r="D1044" t="s">
        <v>30</v>
      </c>
      <c r="E1044" t="s">
        <v>6</v>
      </c>
      <c r="G1044" t="s">
        <v>164</v>
      </c>
      <c r="H1044" s="2">
        <v>45425</v>
      </c>
      <c r="I1044">
        <v>20</v>
      </c>
      <c r="J1044" t="s">
        <v>109</v>
      </c>
    </row>
    <row r="1045" spans="1:10">
      <c r="A1045" t="s">
        <v>1118</v>
      </c>
      <c r="B1045" t="s">
        <v>20</v>
      </c>
      <c r="D1045" t="s">
        <v>30</v>
      </c>
      <c r="E1045" t="s">
        <v>6</v>
      </c>
      <c r="G1045" t="s">
        <v>164</v>
      </c>
      <c r="H1045" s="2">
        <v>45432</v>
      </c>
      <c r="I1045">
        <v>20</v>
      </c>
      <c r="J1045" t="s">
        <v>109</v>
      </c>
    </row>
    <row r="1046" spans="1:10">
      <c r="A1046" t="s">
        <v>1119</v>
      </c>
      <c r="B1046" t="s">
        <v>20</v>
      </c>
      <c r="D1046" t="s">
        <v>30</v>
      </c>
      <c r="E1046" t="s">
        <v>6</v>
      </c>
      <c r="G1046" t="s">
        <v>164</v>
      </c>
      <c r="H1046" s="2">
        <v>45488</v>
      </c>
      <c r="I1046">
        <v>20</v>
      </c>
      <c r="J1046" t="s">
        <v>107</v>
      </c>
    </row>
    <row r="1047" spans="1:10">
      <c r="A1047" t="s">
        <v>1120</v>
      </c>
      <c r="B1047" t="s">
        <v>20</v>
      </c>
      <c r="D1047" t="s">
        <v>30</v>
      </c>
      <c r="E1047" t="s">
        <v>6</v>
      </c>
      <c r="G1047" t="s">
        <v>164</v>
      </c>
      <c r="H1047" s="2">
        <v>45495</v>
      </c>
      <c r="I1047">
        <v>20</v>
      </c>
      <c r="J1047" t="s">
        <v>107</v>
      </c>
    </row>
    <row r="1048" spans="1:10">
      <c r="A1048" t="s">
        <v>1121</v>
      </c>
      <c r="B1048" t="s">
        <v>20</v>
      </c>
      <c r="D1048" t="s">
        <v>30</v>
      </c>
      <c r="E1048" t="s">
        <v>6</v>
      </c>
      <c r="G1048" t="s">
        <v>164</v>
      </c>
      <c r="H1048" s="2">
        <v>45502</v>
      </c>
      <c r="I1048">
        <v>20</v>
      </c>
      <c r="J1048" t="s">
        <v>107</v>
      </c>
    </row>
    <row r="1049" spans="1:10">
      <c r="A1049" t="s">
        <v>1122</v>
      </c>
      <c r="B1049" t="s">
        <v>20</v>
      </c>
      <c r="D1049" t="s">
        <v>30</v>
      </c>
      <c r="E1049" t="s">
        <v>6</v>
      </c>
      <c r="G1049" t="s">
        <v>164</v>
      </c>
      <c r="H1049" s="2">
        <v>45509</v>
      </c>
      <c r="I1049">
        <v>20</v>
      </c>
      <c r="J1049" t="s">
        <v>107</v>
      </c>
    </row>
    <row r="1050" spans="1:10">
      <c r="A1050" t="s">
        <v>1123</v>
      </c>
      <c r="B1050" t="s">
        <v>20</v>
      </c>
      <c r="D1050" t="s">
        <v>30</v>
      </c>
      <c r="E1050" t="s">
        <v>18</v>
      </c>
      <c r="G1050" t="s">
        <v>164</v>
      </c>
      <c r="H1050" s="2">
        <v>45292</v>
      </c>
      <c r="I1050">
        <v>50</v>
      </c>
      <c r="J1050" t="s">
        <v>109</v>
      </c>
    </row>
    <row r="1051" spans="1:10">
      <c r="A1051" t="s">
        <v>1124</v>
      </c>
      <c r="B1051" t="s">
        <v>20</v>
      </c>
      <c r="D1051" t="s">
        <v>30</v>
      </c>
      <c r="E1051" t="s">
        <v>18</v>
      </c>
      <c r="G1051" t="s">
        <v>164</v>
      </c>
      <c r="H1051" s="2">
        <v>45299</v>
      </c>
      <c r="I1051">
        <v>50</v>
      </c>
      <c r="J1051" t="s">
        <v>109</v>
      </c>
    </row>
    <row r="1052" spans="1:10">
      <c r="A1052" t="s">
        <v>1125</v>
      </c>
      <c r="B1052" t="s">
        <v>20</v>
      </c>
      <c r="D1052" t="s">
        <v>30</v>
      </c>
      <c r="E1052" t="s">
        <v>18</v>
      </c>
      <c r="G1052" t="s">
        <v>164</v>
      </c>
      <c r="H1052" s="2">
        <v>45306</v>
      </c>
      <c r="I1052">
        <v>50</v>
      </c>
      <c r="J1052" t="s">
        <v>109</v>
      </c>
    </row>
    <row r="1053" spans="1:10">
      <c r="A1053" t="s">
        <v>1126</v>
      </c>
      <c r="B1053" t="s">
        <v>20</v>
      </c>
      <c r="D1053" t="s">
        <v>30</v>
      </c>
      <c r="E1053" t="s">
        <v>18</v>
      </c>
      <c r="G1053" t="s">
        <v>164</v>
      </c>
      <c r="H1053" s="2">
        <v>45313</v>
      </c>
      <c r="I1053">
        <v>50</v>
      </c>
      <c r="J1053" t="s">
        <v>109</v>
      </c>
    </row>
    <row r="1054" spans="1:10">
      <c r="A1054" t="s">
        <v>1127</v>
      </c>
      <c r="B1054" t="s">
        <v>20</v>
      </c>
      <c r="D1054" t="s">
        <v>30</v>
      </c>
      <c r="E1054" t="s">
        <v>18</v>
      </c>
      <c r="G1054" t="s">
        <v>164</v>
      </c>
      <c r="H1054" s="2">
        <v>45320</v>
      </c>
      <c r="I1054">
        <v>80</v>
      </c>
      <c r="J1054" t="s">
        <v>109</v>
      </c>
    </row>
    <row r="1055" spans="1:10">
      <c r="A1055" t="s">
        <v>1128</v>
      </c>
      <c r="B1055" t="s">
        <v>20</v>
      </c>
      <c r="D1055" t="s">
        <v>30</v>
      </c>
      <c r="E1055" t="s">
        <v>18</v>
      </c>
      <c r="G1055" t="s">
        <v>164</v>
      </c>
      <c r="H1055" s="2">
        <v>45327</v>
      </c>
      <c r="I1055">
        <v>80</v>
      </c>
      <c r="J1055" t="s">
        <v>109</v>
      </c>
    </row>
    <row r="1056" spans="1:10">
      <c r="A1056" t="s">
        <v>1129</v>
      </c>
      <c r="B1056" t="s">
        <v>20</v>
      </c>
      <c r="D1056" t="s">
        <v>30</v>
      </c>
      <c r="E1056" t="s">
        <v>18</v>
      </c>
      <c r="G1056" t="s">
        <v>164</v>
      </c>
      <c r="H1056" s="2">
        <v>45334</v>
      </c>
      <c r="I1056">
        <v>80</v>
      </c>
      <c r="J1056" t="s">
        <v>109</v>
      </c>
    </row>
    <row r="1057" spans="1:10">
      <c r="A1057" t="s">
        <v>1130</v>
      </c>
      <c r="B1057" t="s">
        <v>20</v>
      </c>
      <c r="D1057" t="s">
        <v>30</v>
      </c>
      <c r="E1057" t="s">
        <v>18</v>
      </c>
      <c r="G1057" t="s">
        <v>164</v>
      </c>
      <c r="H1057" s="2">
        <v>45341</v>
      </c>
      <c r="I1057">
        <v>80</v>
      </c>
      <c r="J1057" t="s">
        <v>109</v>
      </c>
    </row>
    <row r="1058" spans="1:10">
      <c r="A1058" t="s">
        <v>1131</v>
      </c>
      <c r="B1058" t="s">
        <v>20</v>
      </c>
      <c r="D1058" t="s">
        <v>30</v>
      </c>
      <c r="E1058" t="s">
        <v>18</v>
      </c>
      <c r="G1058" t="s">
        <v>164</v>
      </c>
      <c r="H1058" s="2">
        <v>45348</v>
      </c>
      <c r="I1058">
        <v>80</v>
      </c>
      <c r="J1058" t="s">
        <v>109</v>
      </c>
    </row>
    <row r="1059" spans="1:10">
      <c r="A1059" t="s">
        <v>1132</v>
      </c>
      <c r="B1059" t="s">
        <v>20</v>
      </c>
      <c r="D1059" t="s">
        <v>30</v>
      </c>
      <c r="E1059" t="s">
        <v>18</v>
      </c>
      <c r="G1059" t="s">
        <v>164</v>
      </c>
      <c r="H1059" s="2">
        <v>45355</v>
      </c>
      <c r="I1059">
        <v>80</v>
      </c>
      <c r="J1059" t="s">
        <v>109</v>
      </c>
    </row>
    <row r="1060" spans="1:10">
      <c r="A1060" t="s">
        <v>1133</v>
      </c>
      <c r="B1060" t="s">
        <v>20</v>
      </c>
      <c r="D1060" t="s">
        <v>30</v>
      </c>
      <c r="E1060" t="s">
        <v>18</v>
      </c>
      <c r="G1060" t="s">
        <v>164</v>
      </c>
      <c r="H1060" s="2">
        <v>45362</v>
      </c>
      <c r="I1060">
        <v>80</v>
      </c>
      <c r="J1060" t="s">
        <v>109</v>
      </c>
    </row>
    <row r="1061" spans="1:10">
      <c r="A1061" t="s">
        <v>1134</v>
      </c>
      <c r="B1061" t="s">
        <v>20</v>
      </c>
      <c r="D1061" t="s">
        <v>30</v>
      </c>
      <c r="E1061" t="s">
        <v>18</v>
      </c>
      <c r="G1061" t="s">
        <v>164</v>
      </c>
      <c r="H1061" s="2">
        <v>45369</v>
      </c>
      <c r="I1061">
        <v>80</v>
      </c>
      <c r="J1061" t="s">
        <v>109</v>
      </c>
    </row>
    <row r="1062" spans="1:10">
      <c r="A1062" t="s">
        <v>1135</v>
      </c>
      <c r="B1062" t="s">
        <v>20</v>
      </c>
      <c r="D1062" t="s">
        <v>30</v>
      </c>
      <c r="E1062" t="s">
        <v>18</v>
      </c>
      <c r="G1062" t="s">
        <v>164</v>
      </c>
      <c r="H1062" s="2">
        <v>45376</v>
      </c>
      <c r="I1062">
        <v>80</v>
      </c>
      <c r="J1062" t="s">
        <v>109</v>
      </c>
    </row>
    <row r="1063" spans="1:10">
      <c r="A1063" t="s">
        <v>1136</v>
      </c>
      <c r="B1063" t="s">
        <v>20</v>
      </c>
      <c r="D1063" t="s">
        <v>30</v>
      </c>
      <c r="E1063" t="s">
        <v>18</v>
      </c>
      <c r="G1063" t="s">
        <v>164</v>
      </c>
      <c r="H1063" s="2">
        <v>45383</v>
      </c>
      <c r="I1063">
        <v>80</v>
      </c>
      <c r="J1063" t="s">
        <v>109</v>
      </c>
    </row>
    <row r="1064" spans="1:10">
      <c r="A1064" t="s">
        <v>1137</v>
      </c>
      <c r="B1064" t="s">
        <v>20</v>
      </c>
      <c r="D1064" t="s">
        <v>30</v>
      </c>
      <c r="E1064" t="s">
        <v>18</v>
      </c>
      <c r="G1064" t="s">
        <v>164</v>
      </c>
      <c r="H1064" s="2">
        <v>45390</v>
      </c>
      <c r="I1064">
        <v>80</v>
      </c>
      <c r="J1064" t="s">
        <v>109</v>
      </c>
    </row>
    <row r="1065" spans="1:10">
      <c r="A1065" t="s">
        <v>1138</v>
      </c>
      <c r="B1065" t="s">
        <v>20</v>
      </c>
      <c r="D1065" t="s">
        <v>30</v>
      </c>
      <c r="E1065" t="s">
        <v>18</v>
      </c>
      <c r="G1065" t="s">
        <v>164</v>
      </c>
      <c r="H1065" s="2">
        <v>45397</v>
      </c>
      <c r="I1065">
        <v>80</v>
      </c>
      <c r="J1065" t="s">
        <v>109</v>
      </c>
    </row>
    <row r="1066" spans="1:10">
      <c r="A1066" t="s">
        <v>1139</v>
      </c>
      <c r="B1066" t="s">
        <v>20</v>
      </c>
      <c r="D1066" t="s">
        <v>30</v>
      </c>
      <c r="E1066" t="s">
        <v>18</v>
      </c>
      <c r="G1066" t="s">
        <v>164</v>
      </c>
      <c r="H1066" s="2">
        <v>45404</v>
      </c>
      <c r="I1066">
        <v>80</v>
      </c>
      <c r="J1066" t="s">
        <v>109</v>
      </c>
    </row>
    <row r="1067" spans="1:10">
      <c r="A1067" t="s">
        <v>1140</v>
      </c>
      <c r="B1067" t="s">
        <v>20</v>
      </c>
      <c r="D1067" t="s">
        <v>30</v>
      </c>
      <c r="E1067" t="s">
        <v>18</v>
      </c>
      <c r="G1067" t="s">
        <v>164</v>
      </c>
      <c r="H1067" s="2">
        <v>45411</v>
      </c>
      <c r="I1067">
        <v>80</v>
      </c>
      <c r="J1067" t="s">
        <v>109</v>
      </c>
    </row>
    <row r="1068" spans="1:10">
      <c r="A1068" t="s">
        <v>1141</v>
      </c>
      <c r="B1068" t="s">
        <v>20</v>
      </c>
      <c r="D1068" t="s">
        <v>30</v>
      </c>
      <c r="E1068" t="s">
        <v>18</v>
      </c>
      <c r="G1068" t="s">
        <v>164</v>
      </c>
      <c r="H1068" s="2">
        <v>45418</v>
      </c>
      <c r="I1068">
        <v>80</v>
      </c>
      <c r="J1068" t="s">
        <v>109</v>
      </c>
    </row>
    <row r="1069" spans="1:10">
      <c r="A1069" t="s">
        <v>1142</v>
      </c>
      <c r="B1069" t="s">
        <v>20</v>
      </c>
      <c r="D1069" t="s">
        <v>30</v>
      </c>
      <c r="E1069" t="s">
        <v>18</v>
      </c>
      <c r="G1069" t="s">
        <v>164</v>
      </c>
      <c r="H1069" s="2">
        <v>45425</v>
      </c>
      <c r="I1069">
        <v>80</v>
      </c>
      <c r="J1069" t="s">
        <v>109</v>
      </c>
    </row>
    <row r="1070" spans="1:10">
      <c r="A1070" t="s">
        <v>1143</v>
      </c>
      <c r="B1070" t="s">
        <v>20</v>
      </c>
      <c r="D1070" t="s">
        <v>30</v>
      </c>
      <c r="E1070" t="s">
        <v>18</v>
      </c>
      <c r="G1070" t="s">
        <v>164</v>
      </c>
      <c r="H1070" s="2">
        <v>45432</v>
      </c>
      <c r="I1070">
        <v>80</v>
      </c>
      <c r="J1070" t="s">
        <v>109</v>
      </c>
    </row>
    <row r="1071" spans="1:10">
      <c r="A1071" t="s">
        <v>1144</v>
      </c>
      <c r="B1071" t="s">
        <v>20</v>
      </c>
      <c r="D1071" t="s">
        <v>30</v>
      </c>
      <c r="E1071" t="s">
        <v>18</v>
      </c>
      <c r="G1071" t="s">
        <v>164</v>
      </c>
      <c r="H1071" s="2">
        <v>45439</v>
      </c>
      <c r="I1071">
        <v>20</v>
      </c>
      <c r="J1071" t="s">
        <v>110</v>
      </c>
    </row>
    <row r="1072" spans="1:10">
      <c r="A1072" t="s">
        <v>1145</v>
      </c>
      <c r="B1072" t="s">
        <v>20</v>
      </c>
      <c r="D1072" t="s">
        <v>30</v>
      </c>
      <c r="E1072" t="s">
        <v>18</v>
      </c>
      <c r="G1072" t="s">
        <v>164</v>
      </c>
      <c r="H1072" s="2">
        <v>45446</v>
      </c>
      <c r="I1072">
        <v>20</v>
      </c>
      <c r="J1072" t="s">
        <v>110</v>
      </c>
    </row>
    <row r="1073" spans="1:10">
      <c r="A1073" t="s">
        <v>1146</v>
      </c>
      <c r="B1073" t="s">
        <v>20</v>
      </c>
      <c r="D1073" t="s">
        <v>30</v>
      </c>
      <c r="E1073" t="s">
        <v>18</v>
      </c>
      <c r="G1073" t="s">
        <v>164</v>
      </c>
      <c r="H1073" s="2">
        <v>45453</v>
      </c>
      <c r="I1073">
        <v>20</v>
      </c>
      <c r="J1073" t="s">
        <v>110</v>
      </c>
    </row>
    <row r="1074" spans="1:10">
      <c r="A1074" t="s">
        <v>1147</v>
      </c>
      <c r="B1074" t="s">
        <v>20</v>
      </c>
      <c r="D1074" t="s">
        <v>30</v>
      </c>
      <c r="E1074" t="s">
        <v>18</v>
      </c>
      <c r="G1074" t="s">
        <v>164</v>
      </c>
      <c r="H1074" s="2">
        <v>45460</v>
      </c>
      <c r="I1074">
        <v>20</v>
      </c>
      <c r="J1074" t="s">
        <v>110</v>
      </c>
    </row>
    <row r="1075" spans="1:10">
      <c r="A1075" t="s">
        <v>1148</v>
      </c>
      <c r="B1075" t="s">
        <v>20</v>
      </c>
      <c r="D1075" t="s">
        <v>30</v>
      </c>
      <c r="E1075" t="s">
        <v>18</v>
      </c>
      <c r="G1075" t="s">
        <v>164</v>
      </c>
      <c r="H1075" s="2">
        <v>45467</v>
      </c>
      <c r="I1075">
        <v>20</v>
      </c>
      <c r="J1075" t="s">
        <v>110</v>
      </c>
    </row>
    <row r="1076" spans="1:10">
      <c r="A1076" t="s">
        <v>1149</v>
      </c>
      <c r="B1076" t="s">
        <v>20</v>
      </c>
      <c r="D1076" t="s">
        <v>30</v>
      </c>
      <c r="E1076" t="s">
        <v>18</v>
      </c>
      <c r="G1076" t="s">
        <v>164</v>
      </c>
      <c r="H1076" s="2">
        <v>45474</v>
      </c>
      <c r="I1076">
        <v>20</v>
      </c>
      <c r="J1076" t="s">
        <v>110</v>
      </c>
    </row>
    <row r="1077" spans="1:10">
      <c r="A1077" t="s">
        <v>1150</v>
      </c>
      <c r="B1077" t="s">
        <v>20</v>
      </c>
      <c r="D1077" t="s">
        <v>30</v>
      </c>
      <c r="E1077" t="s">
        <v>18</v>
      </c>
      <c r="G1077" t="s">
        <v>164</v>
      </c>
      <c r="H1077" s="2">
        <v>45481</v>
      </c>
      <c r="I1077">
        <v>20</v>
      </c>
      <c r="J1077" t="s">
        <v>110</v>
      </c>
    </row>
    <row r="1078" spans="1:10">
      <c r="A1078" t="s">
        <v>1151</v>
      </c>
      <c r="B1078" t="s">
        <v>20</v>
      </c>
      <c r="D1078" t="s">
        <v>30</v>
      </c>
      <c r="E1078" t="s">
        <v>18</v>
      </c>
      <c r="G1078" t="s">
        <v>164</v>
      </c>
      <c r="H1078" s="2">
        <v>45488</v>
      </c>
      <c r="I1078">
        <v>10</v>
      </c>
      <c r="J1078" t="s">
        <v>107</v>
      </c>
    </row>
    <row r="1079" spans="1:10">
      <c r="A1079" t="s">
        <v>1152</v>
      </c>
      <c r="B1079" t="s">
        <v>20</v>
      </c>
      <c r="D1079" t="s">
        <v>30</v>
      </c>
      <c r="E1079" t="s">
        <v>18</v>
      </c>
      <c r="G1079" t="s">
        <v>164</v>
      </c>
      <c r="H1079" s="2">
        <v>45495</v>
      </c>
      <c r="I1079">
        <v>10</v>
      </c>
      <c r="J1079" t="s">
        <v>107</v>
      </c>
    </row>
    <row r="1080" spans="1:10">
      <c r="A1080" t="s">
        <v>1153</v>
      </c>
      <c r="B1080" t="s">
        <v>20</v>
      </c>
      <c r="D1080" t="s">
        <v>30</v>
      </c>
      <c r="E1080" t="s">
        <v>18</v>
      </c>
      <c r="G1080" t="s">
        <v>164</v>
      </c>
      <c r="H1080" s="2">
        <v>45502</v>
      </c>
      <c r="I1080">
        <v>10</v>
      </c>
      <c r="J1080" t="s">
        <v>107</v>
      </c>
    </row>
    <row r="1081" spans="1:10">
      <c r="A1081" t="s">
        <v>1154</v>
      </c>
      <c r="B1081" t="s">
        <v>20</v>
      </c>
      <c r="D1081" t="s">
        <v>30</v>
      </c>
      <c r="E1081" t="s">
        <v>18</v>
      </c>
      <c r="G1081" t="s">
        <v>164</v>
      </c>
      <c r="H1081" s="2">
        <v>45509</v>
      </c>
      <c r="I1081">
        <v>10</v>
      </c>
      <c r="J1081" t="s">
        <v>107</v>
      </c>
    </row>
    <row r="1082" spans="1:10">
      <c r="A1082" t="s">
        <v>1155</v>
      </c>
      <c r="B1082" t="s">
        <v>20</v>
      </c>
      <c r="D1082" t="s">
        <v>30</v>
      </c>
      <c r="E1082" t="s">
        <v>18</v>
      </c>
      <c r="G1082" t="s">
        <v>164</v>
      </c>
      <c r="H1082" s="2">
        <v>45516</v>
      </c>
      <c r="I1082">
        <v>30</v>
      </c>
      <c r="J1082" t="s">
        <v>107</v>
      </c>
    </row>
    <row r="1083" spans="1:10">
      <c r="A1083" t="s">
        <v>1156</v>
      </c>
      <c r="B1083" t="s">
        <v>20</v>
      </c>
      <c r="D1083" t="s">
        <v>30</v>
      </c>
      <c r="E1083" t="s">
        <v>18</v>
      </c>
      <c r="G1083" t="s">
        <v>164</v>
      </c>
      <c r="H1083" s="2">
        <v>45523</v>
      </c>
      <c r="I1083">
        <v>30</v>
      </c>
      <c r="J1083" t="s">
        <v>107</v>
      </c>
    </row>
    <row r="1084" spans="1:10">
      <c r="A1084" t="s">
        <v>1157</v>
      </c>
      <c r="B1084" t="s">
        <v>20</v>
      </c>
      <c r="D1084" t="s">
        <v>30</v>
      </c>
      <c r="E1084" t="s">
        <v>18</v>
      </c>
      <c r="G1084" t="s">
        <v>164</v>
      </c>
      <c r="H1084" s="2">
        <v>45530</v>
      </c>
      <c r="I1084">
        <v>30</v>
      </c>
      <c r="J1084" t="s">
        <v>107</v>
      </c>
    </row>
    <row r="1085" spans="1:10">
      <c r="A1085" t="s">
        <v>1158</v>
      </c>
      <c r="B1085" t="s">
        <v>20</v>
      </c>
      <c r="D1085" t="s">
        <v>30</v>
      </c>
      <c r="E1085" t="s">
        <v>52</v>
      </c>
      <c r="G1085" t="s">
        <v>177</v>
      </c>
      <c r="H1085" s="2">
        <v>45446</v>
      </c>
      <c r="I1085">
        <v>5</v>
      </c>
      <c r="J1085" t="s">
        <v>110</v>
      </c>
    </row>
    <row r="1086" spans="1:10">
      <c r="A1086" t="s">
        <v>1159</v>
      </c>
      <c r="B1086" t="s">
        <v>20</v>
      </c>
      <c r="D1086" t="s">
        <v>30</v>
      </c>
      <c r="E1086" t="s">
        <v>52</v>
      </c>
      <c r="G1086" t="s">
        <v>177</v>
      </c>
      <c r="H1086" s="2">
        <v>45453</v>
      </c>
      <c r="I1086">
        <v>5</v>
      </c>
      <c r="J1086" t="s">
        <v>110</v>
      </c>
    </row>
    <row r="1087" spans="1:10">
      <c r="A1087" t="s">
        <v>1160</v>
      </c>
      <c r="B1087" t="s">
        <v>20</v>
      </c>
      <c r="D1087" t="s">
        <v>30</v>
      </c>
      <c r="E1087" t="s">
        <v>52</v>
      </c>
      <c r="G1087" t="s">
        <v>177</v>
      </c>
      <c r="H1087" s="2">
        <v>45460</v>
      </c>
      <c r="I1087">
        <v>5</v>
      </c>
      <c r="J1087" t="s">
        <v>110</v>
      </c>
    </row>
    <row r="1088" spans="1:10">
      <c r="A1088" t="s">
        <v>1161</v>
      </c>
      <c r="B1088" t="s">
        <v>20</v>
      </c>
      <c r="D1088" t="s">
        <v>30</v>
      </c>
      <c r="E1088" t="s">
        <v>52</v>
      </c>
      <c r="G1088" t="s">
        <v>177</v>
      </c>
      <c r="H1088" s="2">
        <v>45467</v>
      </c>
      <c r="I1088">
        <v>5</v>
      </c>
      <c r="J1088" t="s">
        <v>110</v>
      </c>
    </row>
    <row r="1089" spans="1:10">
      <c r="A1089" t="s">
        <v>1162</v>
      </c>
      <c r="B1089" t="s">
        <v>20</v>
      </c>
      <c r="D1089" t="s">
        <v>30</v>
      </c>
      <c r="E1089" t="s">
        <v>52</v>
      </c>
      <c r="G1089" t="s">
        <v>177</v>
      </c>
      <c r="H1089" s="2">
        <v>45474</v>
      </c>
      <c r="I1089">
        <v>5</v>
      </c>
      <c r="J1089" t="s">
        <v>110</v>
      </c>
    </row>
    <row r="1090" spans="1:10">
      <c r="A1090" t="s">
        <v>1163</v>
      </c>
      <c r="B1090" t="s">
        <v>20</v>
      </c>
      <c r="D1090" t="s">
        <v>30</v>
      </c>
      <c r="E1090" t="s">
        <v>52</v>
      </c>
      <c r="G1090" t="s">
        <v>177</v>
      </c>
      <c r="H1090" s="2">
        <v>45481</v>
      </c>
      <c r="I1090">
        <v>5</v>
      </c>
      <c r="J1090" t="s">
        <v>110</v>
      </c>
    </row>
    <row r="1091" spans="1:10">
      <c r="A1091" t="s">
        <v>1164</v>
      </c>
      <c r="B1091" t="s">
        <v>20</v>
      </c>
      <c r="D1091" t="s">
        <v>30</v>
      </c>
      <c r="E1091" t="s">
        <v>52</v>
      </c>
      <c r="G1091" t="s">
        <v>177</v>
      </c>
      <c r="H1091" s="2">
        <v>45488</v>
      </c>
      <c r="I1091">
        <v>5</v>
      </c>
      <c r="J1091" t="s">
        <v>107</v>
      </c>
    </row>
    <row r="1092" spans="1:10">
      <c r="A1092" t="s">
        <v>1165</v>
      </c>
      <c r="B1092" t="s">
        <v>20</v>
      </c>
      <c r="D1092" t="s">
        <v>30</v>
      </c>
      <c r="E1092" t="s">
        <v>52</v>
      </c>
      <c r="G1092" t="s">
        <v>177</v>
      </c>
      <c r="H1092" s="2">
        <v>45495</v>
      </c>
      <c r="I1092">
        <v>5</v>
      </c>
      <c r="J1092" t="s">
        <v>107</v>
      </c>
    </row>
    <row r="1093" spans="1:10">
      <c r="A1093" t="s">
        <v>1166</v>
      </c>
      <c r="B1093" t="s">
        <v>20</v>
      </c>
      <c r="D1093" t="s">
        <v>30</v>
      </c>
      <c r="E1093" t="s">
        <v>52</v>
      </c>
      <c r="G1093" t="s">
        <v>177</v>
      </c>
      <c r="H1093" s="2">
        <v>45502</v>
      </c>
      <c r="I1093">
        <v>5</v>
      </c>
      <c r="J1093" t="s">
        <v>107</v>
      </c>
    </row>
    <row r="1094" spans="1:10">
      <c r="A1094" t="s">
        <v>1167</v>
      </c>
      <c r="B1094" t="s">
        <v>20</v>
      </c>
      <c r="D1094" t="s">
        <v>30</v>
      </c>
      <c r="E1094" t="s">
        <v>52</v>
      </c>
      <c r="G1094" t="s">
        <v>177</v>
      </c>
      <c r="H1094" s="2">
        <v>45509</v>
      </c>
      <c r="I1094">
        <v>5</v>
      </c>
      <c r="J1094" t="s">
        <v>107</v>
      </c>
    </row>
    <row r="1095" spans="1:10">
      <c r="A1095" t="s">
        <v>1168</v>
      </c>
      <c r="B1095" t="s">
        <v>20</v>
      </c>
      <c r="D1095" t="s">
        <v>30</v>
      </c>
      <c r="E1095" t="s">
        <v>52</v>
      </c>
      <c r="G1095" t="s">
        <v>177</v>
      </c>
      <c r="H1095" s="2">
        <v>45516</v>
      </c>
      <c r="I1095">
        <v>30</v>
      </c>
      <c r="J1095" t="s">
        <v>107</v>
      </c>
    </row>
    <row r="1096" spans="1:10">
      <c r="A1096" t="s">
        <v>1169</v>
      </c>
      <c r="B1096" t="s">
        <v>20</v>
      </c>
      <c r="D1096" t="s">
        <v>30</v>
      </c>
      <c r="E1096" t="s">
        <v>52</v>
      </c>
      <c r="G1096" t="s">
        <v>177</v>
      </c>
      <c r="H1096" s="2">
        <v>45523</v>
      </c>
      <c r="I1096">
        <v>30</v>
      </c>
      <c r="J1096" t="s">
        <v>107</v>
      </c>
    </row>
    <row r="1097" spans="1:10">
      <c r="A1097" t="s">
        <v>1170</v>
      </c>
      <c r="B1097" t="s">
        <v>20</v>
      </c>
      <c r="D1097" t="s">
        <v>30</v>
      </c>
      <c r="E1097" t="s">
        <v>52</v>
      </c>
      <c r="G1097" t="s">
        <v>177</v>
      </c>
      <c r="H1097" s="2">
        <v>45530</v>
      </c>
      <c r="I1097">
        <v>30</v>
      </c>
      <c r="J1097" t="s">
        <v>107</v>
      </c>
    </row>
    <row r="1098" spans="1:10">
      <c r="A1098" t="s">
        <v>1171</v>
      </c>
      <c r="B1098" t="s">
        <v>20</v>
      </c>
      <c r="D1098" t="s">
        <v>30</v>
      </c>
      <c r="E1098" t="s">
        <v>52</v>
      </c>
      <c r="G1098" t="s">
        <v>177</v>
      </c>
      <c r="H1098" s="2">
        <v>45537</v>
      </c>
      <c r="I1098">
        <v>30</v>
      </c>
      <c r="J1098" t="s">
        <v>107</v>
      </c>
    </row>
    <row r="1099" spans="1:10">
      <c r="A1099" t="s">
        <v>1172</v>
      </c>
      <c r="B1099" t="s">
        <v>20</v>
      </c>
      <c r="D1099" t="s">
        <v>30</v>
      </c>
      <c r="E1099" t="s">
        <v>52</v>
      </c>
      <c r="G1099" t="s">
        <v>177</v>
      </c>
      <c r="H1099" s="2">
        <v>45544</v>
      </c>
      <c r="I1099">
        <v>30</v>
      </c>
      <c r="J1099" t="s">
        <v>107</v>
      </c>
    </row>
    <row r="1100" spans="1:10">
      <c r="A1100" t="s">
        <v>1173</v>
      </c>
      <c r="B1100" t="s">
        <v>20</v>
      </c>
      <c r="D1100" t="s">
        <v>30</v>
      </c>
      <c r="E1100" t="s">
        <v>52</v>
      </c>
      <c r="G1100" t="s">
        <v>177</v>
      </c>
      <c r="H1100" s="2">
        <v>45551</v>
      </c>
      <c r="I1100">
        <v>30</v>
      </c>
      <c r="J1100" t="s">
        <v>107</v>
      </c>
    </row>
    <row r="1101" spans="1:10">
      <c r="A1101" t="s">
        <v>1174</v>
      </c>
      <c r="B1101" t="s">
        <v>20</v>
      </c>
      <c r="D1101" t="s">
        <v>30</v>
      </c>
      <c r="E1101" t="s">
        <v>52</v>
      </c>
      <c r="G1101" t="s">
        <v>177</v>
      </c>
      <c r="H1101" s="2">
        <v>45558</v>
      </c>
      <c r="I1101">
        <v>30</v>
      </c>
      <c r="J1101" t="s">
        <v>107</v>
      </c>
    </row>
    <row r="1102" spans="1:10">
      <c r="A1102" t="s">
        <v>1175</v>
      </c>
      <c r="B1102" t="s">
        <v>20</v>
      </c>
      <c r="D1102" t="s">
        <v>30</v>
      </c>
      <c r="E1102" t="s">
        <v>52</v>
      </c>
      <c r="G1102" t="s">
        <v>177</v>
      </c>
      <c r="H1102" s="2">
        <v>45565</v>
      </c>
      <c r="I1102">
        <v>30</v>
      </c>
      <c r="J1102" t="s">
        <v>107</v>
      </c>
    </row>
    <row r="1103" spans="1:10">
      <c r="A1103" t="s">
        <v>1176</v>
      </c>
      <c r="B1103" t="s">
        <v>20</v>
      </c>
      <c r="D1103" t="s">
        <v>30</v>
      </c>
      <c r="E1103" t="s">
        <v>52</v>
      </c>
      <c r="G1103" t="s">
        <v>177</v>
      </c>
      <c r="H1103" s="2">
        <v>45572</v>
      </c>
      <c r="I1103">
        <v>30</v>
      </c>
      <c r="J1103" t="s">
        <v>107</v>
      </c>
    </row>
    <row r="1104" spans="1:10">
      <c r="A1104" t="s">
        <v>1177</v>
      </c>
      <c r="B1104" t="s">
        <v>20</v>
      </c>
      <c r="D1104" t="s">
        <v>30</v>
      </c>
      <c r="E1104" t="s">
        <v>52</v>
      </c>
      <c r="G1104" t="s">
        <v>177</v>
      </c>
      <c r="H1104" s="2">
        <v>45579</v>
      </c>
      <c r="I1104">
        <v>30</v>
      </c>
      <c r="J1104" t="s">
        <v>107</v>
      </c>
    </row>
    <row r="1105" spans="1:10">
      <c r="A1105" t="s">
        <v>1178</v>
      </c>
      <c r="B1105" t="s">
        <v>20</v>
      </c>
      <c r="D1105" t="s">
        <v>30</v>
      </c>
      <c r="E1105" t="s">
        <v>52</v>
      </c>
      <c r="G1105" t="s">
        <v>177</v>
      </c>
      <c r="H1105" s="2">
        <v>45586</v>
      </c>
      <c r="I1105">
        <v>30</v>
      </c>
      <c r="J1105" t="s">
        <v>107</v>
      </c>
    </row>
    <row r="1106" spans="1:10">
      <c r="A1106" t="s">
        <v>1179</v>
      </c>
      <c r="B1106" t="s">
        <v>20</v>
      </c>
      <c r="D1106" t="s">
        <v>30</v>
      </c>
      <c r="E1106" t="s">
        <v>52</v>
      </c>
      <c r="G1106" t="s">
        <v>177</v>
      </c>
      <c r="H1106" s="2">
        <v>45593</v>
      </c>
      <c r="I1106">
        <v>30</v>
      </c>
      <c r="J1106" t="s">
        <v>107</v>
      </c>
    </row>
    <row r="1107" spans="1:10">
      <c r="A1107" t="s">
        <v>1180</v>
      </c>
      <c r="B1107" t="s">
        <v>20</v>
      </c>
      <c r="D1107" t="s">
        <v>30</v>
      </c>
      <c r="E1107" t="s">
        <v>52</v>
      </c>
      <c r="G1107" t="s">
        <v>177</v>
      </c>
      <c r="H1107" s="2">
        <v>45600</v>
      </c>
      <c r="I1107">
        <v>30</v>
      </c>
      <c r="J1107" t="s">
        <v>107</v>
      </c>
    </row>
    <row r="1108" spans="1:10">
      <c r="A1108" t="s">
        <v>1181</v>
      </c>
      <c r="B1108" t="s">
        <v>20</v>
      </c>
      <c r="D1108" t="s">
        <v>30</v>
      </c>
      <c r="E1108" t="s">
        <v>52</v>
      </c>
      <c r="G1108" t="s">
        <v>177</v>
      </c>
      <c r="H1108" s="2">
        <v>45607</v>
      </c>
      <c r="I1108">
        <v>30</v>
      </c>
      <c r="J1108" t="s">
        <v>107</v>
      </c>
    </row>
    <row r="1109" spans="1:10">
      <c r="A1109" t="s">
        <v>1182</v>
      </c>
      <c r="B1109" t="s">
        <v>20</v>
      </c>
      <c r="D1109" t="s">
        <v>30</v>
      </c>
      <c r="E1109" t="s">
        <v>52</v>
      </c>
      <c r="G1109" t="s">
        <v>177</v>
      </c>
      <c r="H1109" s="2">
        <v>45614</v>
      </c>
      <c r="I1109">
        <v>30</v>
      </c>
      <c r="J1109" t="s">
        <v>107</v>
      </c>
    </row>
    <row r="1110" spans="1:10">
      <c r="A1110" t="s">
        <v>1183</v>
      </c>
      <c r="B1110" t="s">
        <v>20</v>
      </c>
      <c r="D1110" t="s">
        <v>30</v>
      </c>
      <c r="E1110" t="s">
        <v>52</v>
      </c>
      <c r="G1110" t="s">
        <v>177</v>
      </c>
      <c r="H1110" s="2">
        <v>45621</v>
      </c>
      <c r="I1110">
        <v>30</v>
      </c>
      <c r="J1110" t="s">
        <v>107</v>
      </c>
    </row>
    <row r="1111" spans="1:10">
      <c r="A1111" t="s">
        <v>1184</v>
      </c>
      <c r="B1111" t="s">
        <v>20</v>
      </c>
      <c r="D1111" t="s">
        <v>30</v>
      </c>
      <c r="E1111" t="s">
        <v>92</v>
      </c>
      <c r="G1111" t="s">
        <v>177</v>
      </c>
      <c r="H1111" s="2">
        <v>45439</v>
      </c>
      <c r="I1111">
        <v>10</v>
      </c>
      <c r="J1111" t="s">
        <v>110</v>
      </c>
    </row>
    <row r="1112" spans="1:10">
      <c r="A1112" t="s">
        <v>1185</v>
      </c>
      <c r="B1112" t="s">
        <v>20</v>
      </c>
      <c r="D1112" t="s">
        <v>30</v>
      </c>
      <c r="E1112" t="s">
        <v>92</v>
      </c>
      <c r="G1112" t="s">
        <v>177</v>
      </c>
      <c r="H1112" s="2">
        <v>45446</v>
      </c>
      <c r="I1112">
        <v>10</v>
      </c>
      <c r="J1112" t="s">
        <v>110</v>
      </c>
    </row>
    <row r="1113" spans="1:10">
      <c r="A1113" t="s">
        <v>1186</v>
      </c>
      <c r="B1113" t="s">
        <v>20</v>
      </c>
      <c r="D1113" t="s">
        <v>30</v>
      </c>
      <c r="E1113" t="s">
        <v>92</v>
      </c>
      <c r="G1113" t="s">
        <v>177</v>
      </c>
      <c r="H1113" s="2">
        <v>45453</v>
      </c>
      <c r="I1113">
        <v>10</v>
      </c>
      <c r="J1113" t="s">
        <v>110</v>
      </c>
    </row>
    <row r="1114" spans="1:10">
      <c r="A1114" t="s">
        <v>1187</v>
      </c>
      <c r="B1114" t="s">
        <v>20</v>
      </c>
      <c r="D1114" t="s">
        <v>30</v>
      </c>
      <c r="E1114" t="s">
        <v>92</v>
      </c>
      <c r="G1114" t="s">
        <v>177</v>
      </c>
      <c r="H1114" s="2">
        <v>45460</v>
      </c>
      <c r="I1114">
        <v>10</v>
      </c>
      <c r="J1114" t="s">
        <v>110</v>
      </c>
    </row>
    <row r="1115" spans="1:10">
      <c r="A1115" t="s">
        <v>1188</v>
      </c>
      <c r="B1115" t="s">
        <v>20</v>
      </c>
      <c r="D1115" t="s">
        <v>30</v>
      </c>
      <c r="E1115" t="s">
        <v>92</v>
      </c>
      <c r="G1115" t="s">
        <v>177</v>
      </c>
      <c r="H1115" s="2">
        <v>45467</v>
      </c>
      <c r="I1115">
        <v>10</v>
      </c>
      <c r="J1115" t="s">
        <v>110</v>
      </c>
    </row>
    <row r="1116" spans="1:10">
      <c r="A1116" t="s">
        <v>1189</v>
      </c>
      <c r="B1116" t="s">
        <v>20</v>
      </c>
      <c r="D1116" t="s">
        <v>30</v>
      </c>
      <c r="E1116" t="s">
        <v>92</v>
      </c>
      <c r="G1116" t="s">
        <v>177</v>
      </c>
      <c r="H1116" s="2">
        <v>45474</v>
      </c>
      <c r="I1116">
        <v>10</v>
      </c>
      <c r="J1116" t="s">
        <v>110</v>
      </c>
    </row>
    <row r="1117" spans="1:10">
      <c r="A1117" t="s">
        <v>1190</v>
      </c>
      <c r="B1117" t="s">
        <v>20</v>
      </c>
      <c r="D1117" t="s">
        <v>30</v>
      </c>
      <c r="E1117" t="s">
        <v>92</v>
      </c>
      <c r="G1117" t="s">
        <v>177</v>
      </c>
      <c r="H1117" s="2">
        <v>45481</v>
      </c>
      <c r="I1117">
        <v>10</v>
      </c>
      <c r="J1117" t="s">
        <v>110</v>
      </c>
    </row>
    <row r="1118" spans="1:10">
      <c r="A1118" t="s">
        <v>1191</v>
      </c>
      <c r="B1118" t="s">
        <v>20</v>
      </c>
      <c r="D1118" t="s">
        <v>30</v>
      </c>
      <c r="E1118" t="s">
        <v>92</v>
      </c>
      <c r="G1118" t="s">
        <v>177</v>
      </c>
      <c r="H1118" s="2">
        <v>45488</v>
      </c>
      <c r="I1118">
        <v>20</v>
      </c>
      <c r="J1118" t="s">
        <v>107</v>
      </c>
    </row>
    <row r="1119" spans="1:10">
      <c r="A1119" t="s">
        <v>1192</v>
      </c>
      <c r="B1119" t="s">
        <v>20</v>
      </c>
      <c r="D1119" t="s">
        <v>30</v>
      </c>
      <c r="E1119" t="s">
        <v>92</v>
      </c>
      <c r="G1119" t="s">
        <v>177</v>
      </c>
      <c r="H1119" s="2">
        <v>45495</v>
      </c>
      <c r="I1119">
        <v>20</v>
      </c>
      <c r="J1119" t="s">
        <v>107</v>
      </c>
    </row>
    <row r="1120" spans="1:10">
      <c r="A1120" t="s">
        <v>1193</v>
      </c>
      <c r="B1120" t="s">
        <v>20</v>
      </c>
      <c r="D1120" t="s">
        <v>30</v>
      </c>
      <c r="E1120" t="s">
        <v>92</v>
      </c>
      <c r="G1120" t="s">
        <v>177</v>
      </c>
      <c r="H1120" s="2">
        <v>45502</v>
      </c>
      <c r="I1120">
        <v>20</v>
      </c>
      <c r="J1120" t="s">
        <v>107</v>
      </c>
    </row>
    <row r="1121" spans="1:10">
      <c r="A1121" t="s">
        <v>1194</v>
      </c>
      <c r="B1121" t="s">
        <v>20</v>
      </c>
      <c r="D1121" t="s">
        <v>30</v>
      </c>
      <c r="E1121" t="s">
        <v>92</v>
      </c>
      <c r="G1121" t="s">
        <v>177</v>
      </c>
      <c r="H1121" s="2">
        <v>45509</v>
      </c>
      <c r="I1121">
        <v>20</v>
      </c>
      <c r="J1121" t="s">
        <v>107</v>
      </c>
    </row>
    <row r="1122" spans="1:10">
      <c r="A1122" t="s">
        <v>1195</v>
      </c>
      <c r="B1122" t="s">
        <v>20</v>
      </c>
      <c r="D1122" t="s">
        <v>30</v>
      </c>
      <c r="E1122" t="s">
        <v>92</v>
      </c>
      <c r="G1122" t="s">
        <v>177</v>
      </c>
      <c r="H1122" s="2">
        <v>45516</v>
      </c>
      <c r="I1122">
        <v>50</v>
      </c>
      <c r="J1122" t="s">
        <v>107</v>
      </c>
    </row>
    <row r="1123" spans="1:10">
      <c r="A1123" t="s">
        <v>1196</v>
      </c>
      <c r="B1123" t="s">
        <v>20</v>
      </c>
      <c r="D1123" t="s">
        <v>30</v>
      </c>
      <c r="E1123" t="s">
        <v>92</v>
      </c>
      <c r="G1123" t="s">
        <v>177</v>
      </c>
      <c r="H1123" s="2">
        <v>45523</v>
      </c>
      <c r="I1123">
        <v>50</v>
      </c>
      <c r="J1123" t="s">
        <v>107</v>
      </c>
    </row>
    <row r="1124" spans="1:10">
      <c r="A1124" t="s">
        <v>1197</v>
      </c>
      <c r="B1124" t="s">
        <v>20</v>
      </c>
      <c r="D1124" t="s">
        <v>30</v>
      </c>
      <c r="E1124" t="s">
        <v>92</v>
      </c>
      <c r="G1124" t="s">
        <v>177</v>
      </c>
      <c r="H1124" s="2">
        <v>45530</v>
      </c>
      <c r="I1124">
        <v>50</v>
      </c>
      <c r="J1124" t="s">
        <v>107</v>
      </c>
    </row>
    <row r="1125" spans="1:10">
      <c r="A1125" t="s">
        <v>1198</v>
      </c>
      <c r="B1125" t="s">
        <v>20</v>
      </c>
      <c r="D1125" t="s">
        <v>30</v>
      </c>
      <c r="E1125" t="s">
        <v>92</v>
      </c>
      <c r="G1125" t="s">
        <v>177</v>
      </c>
      <c r="H1125" s="2">
        <v>45537</v>
      </c>
      <c r="I1125">
        <v>50</v>
      </c>
      <c r="J1125" t="s">
        <v>107</v>
      </c>
    </row>
    <row r="1126" spans="1:10">
      <c r="A1126" t="s">
        <v>1199</v>
      </c>
      <c r="B1126" t="s">
        <v>20</v>
      </c>
      <c r="D1126" t="s">
        <v>30</v>
      </c>
      <c r="E1126" t="s">
        <v>92</v>
      </c>
      <c r="G1126" t="s">
        <v>177</v>
      </c>
      <c r="H1126" s="2">
        <v>45544</v>
      </c>
      <c r="I1126">
        <v>50</v>
      </c>
      <c r="J1126" t="s">
        <v>107</v>
      </c>
    </row>
    <row r="1127" spans="1:10">
      <c r="A1127" t="s">
        <v>1200</v>
      </c>
      <c r="B1127" t="s">
        <v>20</v>
      </c>
      <c r="D1127" t="s">
        <v>30</v>
      </c>
      <c r="E1127" t="s">
        <v>92</v>
      </c>
      <c r="G1127" t="s">
        <v>177</v>
      </c>
      <c r="H1127" s="2">
        <v>45551</v>
      </c>
      <c r="I1127">
        <v>50</v>
      </c>
      <c r="J1127" t="s">
        <v>107</v>
      </c>
    </row>
    <row r="1128" spans="1:10">
      <c r="A1128" t="s">
        <v>1201</v>
      </c>
      <c r="B1128" t="s">
        <v>20</v>
      </c>
      <c r="D1128" t="s">
        <v>30</v>
      </c>
      <c r="E1128" t="s">
        <v>92</v>
      </c>
      <c r="G1128" t="s">
        <v>177</v>
      </c>
      <c r="H1128" s="2">
        <v>45558</v>
      </c>
      <c r="I1128">
        <v>50</v>
      </c>
      <c r="J1128" t="s">
        <v>107</v>
      </c>
    </row>
    <row r="1129" spans="1:10">
      <c r="A1129" t="s">
        <v>1202</v>
      </c>
      <c r="B1129" t="s">
        <v>20</v>
      </c>
      <c r="D1129" t="s">
        <v>30</v>
      </c>
      <c r="E1129" t="s">
        <v>92</v>
      </c>
      <c r="G1129" t="s">
        <v>177</v>
      </c>
      <c r="H1129" s="2">
        <v>45565</v>
      </c>
      <c r="I1129">
        <v>50</v>
      </c>
      <c r="J1129" t="s">
        <v>107</v>
      </c>
    </row>
    <row r="1130" spans="1:10">
      <c r="A1130" t="s">
        <v>1203</v>
      </c>
      <c r="B1130" t="s">
        <v>20</v>
      </c>
      <c r="D1130" t="s">
        <v>30</v>
      </c>
      <c r="E1130" t="s">
        <v>92</v>
      </c>
      <c r="G1130" t="s">
        <v>177</v>
      </c>
      <c r="H1130" s="2">
        <v>45572</v>
      </c>
      <c r="I1130">
        <v>50</v>
      </c>
      <c r="J1130" t="s">
        <v>107</v>
      </c>
    </row>
    <row r="1131" spans="1:10">
      <c r="A1131" t="s">
        <v>1204</v>
      </c>
      <c r="B1131" t="s">
        <v>20</v>
      </c>
      <c r="D1131" t="s">
        <v>30</v>
      </c>
      <c r="E1131" t="s">
        <v>92</v>
      </c>
      <c r="G1131" t="s">
        <v>177</v>
      </c>
      <c r="H1131" s="2">
        <v>45579</v>
      </c>
      <c r="I1131">
        <v>50</v>
      </c>
      <c r="J1131" t="s">
        <v>107</v>
      </c>
    </row>
    <row r="1132" spans="1:10">
      <c r="A1132" t="s">
        <v>1205</v>
      </c>
      <c r="B1132" t="s">
        <v>20</v>
      </c>
      <c r="D1132" t="s">
        <v>30</v>
      </c>
      <c r="E1132" t="s">
        <v>92</v>
      </c>
      <c r="G1132" t="s">
        <v>177</v>
      </c>
      <c r="H1132" s="2">
        <v>45586</v>
      </c>
      <c r="I1132">
        <v>50</v>
      </c>
      <c r="J1132" t="s">
        <v>107</v>
      </c>
    </row>
    <row r="1133" spans="1:10">
      <c r="A1133" t="s">
        <v>1206</v>
      </c>
      <c r="B1133" t="s">
        <v>20</v>
      </c>
      <c r="D1133" t="s">
        <v>30</v>
      </c>
      <c r="E1133" t="s">
        <v>92</v>
      </c>
      <c r="G1133" t="s">
        <v>177</v>
      </c>
      <c r="H1133" s="2">
        <v>45593</v>
      </c>
      <c r="I1133">
        <v>50</v>
      </c>
      <c r="J1133" t="s">
        <v>107</v>
      </c>
    </row>
    <row r="1134" spans="1:10">
      <c r="A1134" t="s">
        <v>1207</v>
      </c>
      <c r="B1134" t="s">
        <v>20</v>
      </c>
      <c r="D1134" t="s">
        <v>30</v>
      </c>
      <c r="E1134" t="s">
        <v>92</v>
      </c>
      <c r="G1134" t="s">
        <v>177</v>
      </c>
      <c r="H1134" s="2">
        <v>45600</v>
      </c>
      <c r="I1134">
        <v>50</v>
      </c>
      <c r="J1134" t="s">
        <v>107</v>
      </c>
    </row>
    <row r="1135" spans="1:10">
      <c r="A1135" t="s">
        <v>1208</v>
      </c>
      <c r="B1135" t="s">
        <v>20</v>
      </c>
      <c r="D1135" t="s">
        <v>30</v>
      </c>
      <c r="E1135" t="s">
        <v>92</v>
      </c>
      <c r="G1135" t="s">
        <v>177</v>
      </c>
      <c r="H1135" s="2">
        <v>45607</v>
      </c>
      <c r="I1135">
        <v>50</v>
      </c>
      <c r="J1135" t="s">
        <v>107</v>
      </c>
    </row>
    <row r="1136" spans="1:10">
      <c r="A1136" t="s">
        <v>1209</v>
      </c>
      <c r="B1136" t="s">
        <v>20</v>
      </c>
      <c r="D1136" t="s">
        <v>30</v>
      </c>
      <c r="E1136" t="s">
        <v>92</v>
      </c>
      <c r="G1136" t="s">
        <v>177</v>
      </c>
      <c r="H1136" s="2">
        <v>45614</v>
      </c>
      <c r="I1136">
        <v>50</v>
      </c>
      <c r="J1136" t="s">
        <v>107</v>
      </c>
    </row>
    <row r="1137" spans="1:10">
      <c r="A1137" t="s">
        <v>1210</v>
      </c>
      <c r="B1137" t="s">
        <v>20</v>
      </c>
      <c r="D1137" t="s">
        <v>30</v>
      </c>
      <c r="E1137" t="s">
        <v>92</v>
      </c>
      <c r="G1137" t="s">
        <v>177</v>
      </c>
      <c r="H1137" s="2">
        <v>45621</v>
      </c>
      <c r="I1137">
        <v>50</v>
      </c>
      <c r="J1137" t="s">
        <v>107</v>
      </c>
    </row>
    <row r="1138" spans="1:10">
      <c r="A1138" t="s">
        <v>1211</v>
      </c>
      <c r="B1138" t="s">
        <v>20</v>
      </c>
      <c r="D1138" t="s">
        <v>30</v>
      </c>
      <c r="E1138" t="s">
        <v>94</v>
      </c>
      <c r="G1138" t="s">
        <v>164</v>
      </c>
      <c r="H1138" s="2">
        <v>45292</v>
      </c>
      <c r="I1138">
        <v>50</v>
      </c>
      <c r="J1138" t="s">
        <v>109</v>
      </c>
    </row>
    <row r="1139" spans="1:10">
      <c r="A1139" t="s">
        <v>1212</v>
      </c>
      <c r="B1139" t="s">
        <v>20</v>
      </c>
      <c r="D1139" t="s">
        <v>30</v>
      </c>
      <c r="E1139" t="s">
        <v>94</v>
      </c>
      <c r="G1139" t="s">
        <v>164</v>
      </c>
      <c r="H1139" s="2">
        <v>45299</v>
      </c>
      <c r="I1139">
        <v>50</v>
      </c>
      <c r="J1139" t="s">
        <v>109</v>
      </c>
    </row>
    <row r="1140" spans="1:10">
      <c r="A1140" t="s">
        <v>1213</v>
      </c>
      <c r="B1140" t="s">
        <v>20</v>
      </c>
      <c r="D1140" t="s">
        <v>30</v>
      </c>
      <c r="E1140" t="s">
        <v>94</v>
      </c>
      <c r="G1140" t="s">
        <v>164</v>
      </c>
      <c r="H1140" s="2">
        <v>45306</v>
      </c>
      <c r="I1140">
        <v>50</v>
      </c>
      <c r="J1140" t="s">
        <v>109</v>
      </c>
    </row>
    <row r="1141" spans="1:10">
      <c r="A1141" t="s">
        <v>1214</v>
      </c>
      <c r="B1141" t="s">
        <v>20</v>
      </c>
      <c r="D1141" t="s">
        <v>30</v>
      </c>
      <c r="E1141" t="s">
        <v>94</v>
      </c>
      <c r="G1141" t="s">
        <v>164</v>
      </c>
      <c r="H1141" s="2">
        <v>45313</v>
      </c>
      <c r="I1141">
        <v>50</v>
      </c>
      <c r="J1141" t="s">
        <v>109</v>
      </c>
    </row>
    <row r="1142" spans="1:10">
      <c r="A1142" t="s">
        <v>1215</v>
      </c>
      <c r="B1142" t="s">
        <v>20</v>
      </c>
      <c r="D1142" t="s">
        <v>30</v>
      </c>
      <c r="E1142" t="s">
        <v>94</v>
      </c>
      <c r="G1142" t="s">
        <v>164</v>
      </c>
      <c r="H1142" s="2">
        <v>45320</v>
      </c>
      <c r="I1142">
        <v>10</v>
      </c>
      <c r="J1142" t="s">
        <v>109</v>
      </c>
    </row>
    <row r="1143" spans="1:10">
      <c r="A1143" t="s">
        <v>1216</v>
      </c>
      <c r="B1143" t="s">
        <v>20</v>
      </c>
      <c r="D1143" t="s">
        <v>30</v>
      </c>
      <c r="E1143" t="s">
        <v>94</v>
      </c>
      <c r="G1143" t="s">
        <v>164</v>
      </c>
      <c r="H1143" s="2">
        <v>45327</v>
      </c>
      <c r="I1143">
        <v>10</v>
      </c>
      <c r="J1143" t="s">
        <v>109</v>
      </c>
    </row>
    <row r="1144" spans="1:10">
      <c r="A1144" t="s">
        <v>1217</v>
      </c>
      <c r="B1144" t="s">
        <v>20</v>
      </c>
      <c r="D1144" t="s">
        <v>30</v>
      </c>
      <c r="E1144" t="s">
        <v>94</v>
      </c>
      <c r="G1144" t="s">
        <v>164</v>
      </c>
      <c r="H1144" s="2">
        <v>45334</v>
      </c>
      <c r="I1144">
        <v>10</v>
      </c>
      <c r="J1144" t="s">
        <v>109</v>
      </c>
    </row>
    <row r="1145" spans="1:10">
      <c r="A1145" t="s">
        <v>1218</v>
      </c>
      <c r="B1145" t="s">
        <v>20</v>
      </c>
      <c r="D1145" t="s">
        <v>30</v>
      </c>
      <c r="E1145" t="s">
        <v>94</v>
      </c>
      <c r="G1145" t="s">
        <v>164</v>
      </c>
      <c r="H1145" s="2">
        <v>45341</v>
      </c>
      <c r="I1145">
        <v>20</v>
      </c>
      <c r="J1145" t="s">
        <v>109</v>
      </c>
    </row>
    <row r="1146" spans="1:10">
      <c r="A1146" t="s">
        <v>1219</v>
      </c>
      <c r="B1146" t="s">
        <v>20</v>
      </c>
      <c r="D1146" t="s">
        <v>30</v>
      </c>
      <c r="E1146" t="s">
        <v>94</v>
      </c>
      <c r="G1146" t="s">
        <v>164</v>
      </c>
      <c r="H1146" s="2">
        <v>45348</v>
      </c>
      <c r="I1146">
        <v>20</v>
      </c>
      <c r="J1146" t="s">
        <v>109</v>
      </c>
    </row>
    <row r="1147" spans="1:10">
      <c r="A1147" t="s">
        <v>1220</v>
      </c>
      <c r="B1147" t="s">
        <v>20</v>
      </c>
      <c r="D1147" t="s">
        <v>30</v>
      </c>
      <c r="E1147" t="s">
        <v>94</v>
      </c>
      <c r="G1147" t="s">
        <v>164</v>
      </c>
      <c r="H1147" s="2">
        <v>45355</v>
      </c>
      <c r="I1147">
        <v>20</v>
      </c>
      <c r="J1147" t="s">
        <v>109</v>
      </c>
    </row>
    <row r="1148" spans="1:10">
      <c r="A1148" t="s">
        <v>1221</v>
      </c>
      <c r="B1148" t="s">
        <v>20</v>
      </c>
      <c r="D1148" t="s">
        <v>30</v>
      </c>
      <c r="E1148" t="s">
        <v>94</v>
      </c>
      <c r="G1148" t="s">
        <v>164</v>
      </c>
      <c r="H1148" s="2">
        <v>45362</v>
      </c>
      <c r="I1148">
        <v>20</v>
      </c>
      <c r="J1148" t="s">
        <v>109</v>
      </c>
    </row>
    <row r="1149" spans="1:10">
      <c r="A1149" t="s">
        <v>1222</v>
      </c>
      <c r="B1149" t="s">
        <v>20</v>
      </c>
      <c r="D1149" t="s">
        <v>30</v>
      </c>
      <c r="E1149" t="s">
        <v>94</v>
      </c>
      <c r="G1149" t="s">
        <v>164</v>
      </c>
      <c r="H1149" s="2">
        <v>45369</v>
      </c>
      <c r="I1149">
        <v>20</v>
      </c>
      <c r="J1149" t="s">
        <v>109</v>
      </c>
    </row>
    <row r="1150" spans="1:10">
      <c r="A1150" t="s">
        <v>1223</v>
      </c>
      <c r="B1150" t="s">
        <v>20</v>
      </c>
      <c r="D1150" t="s">
        <v>30</v>
      </c>
      <c r="E1150" t="s">
        <v>94</v>
      </c>
      <c r="G1150" t="s">
        <v>164</v>
      </c>
      <c r="H1150" s="2">
        <v>45376</v>
      </c>
      <c r="I1150">
        <v>20</v>
      </c>
      <c r="J1150" t="s">
        <v>109</v>
      </c>
    </row>
    <row r="1151" spans="1:10">
      <c r="A1151" t="s">
        <v>1224</v>
      </c>
      <c r="B1151" t="s">
        <v>20</v>
      </c>
      <c r="D1151" t="s">
        <v>30</v>
      </c>
      <c r="E1151" t="s">
        <v>94</v>
      </c>
      <c r="G1151" t="s">
        <v>164</v>
      </c>
      <c r="H1151" s="2">
        <v>45383</v>
      </c>
      <c r="I1151">
        <v>20</v>
      </c>
      <c r="J1151" t="s">
        <v>109</v>
      </c>
    </row>
    <row r="1152" spans="1:10">
      <c r="A1152" t="s">
        <v>1225</v>
      </c>
      <c r="B1152" t="s">
        <v>20</v>
      </c>
      <c r="D1152" t="s">
        <v>30</v>
      </c>
      <c r="E1152" t="s">
        <v>94</v>
      </c>
      <c r="G1152" t="s">
        <v>164</v>
      </c>
      <c r="H1152" s="2">
        <v>45390</v>
      </c>
      <c r="I1152">
        <v>20</v>
      </c>
      <c r="J1152" t="s">
        <v>109</v>
      </c>
    </row>
    <row r="1153" spans="1:10">
      <c r="A1153" t="s">
        <v>1226</v>
      </c>
      <c r="B1153" t="s">
        <v>20</v>
      </c>
      <c r="D1153" t="s">
        <v>30</v>
      </c>
      <c r="E1153" t="s">
        <v>94</v>
      </c>
      <c r="G1153" t="s">
        <v>164</v>
      </c>
      <c r="H1153" s="2">
        <v>45397</v>
      </c>
      <c r="I1153">
        <v>20</v>
      </c>
      <c r="J1153" t="s">
        <v>109</v>
      </c>
    </row>
    <row r="1154" spans="1:10">
      <c r="A1154" t="s">
        <v>1227</v>
      </c>
      <c r="B1154" t="s">
        <v>20</v>
      </c>
      <c r="D1154" t="s">
        <v>30</v>
      </c>
      <c r="E1154" t="s">
        <v>94</v>
      </c>
      <c r="G1154" t="s">
        <v>164</v>
      </c>
      <c r="H1154" s="2">
        <v>45404</v>
      </c>
      <c r="I1154">
        <v>20</v>
      </c>
      <c r="J1154" t="s">
        <v>109</v>
      </c>
    </row>
    <row r="1155" spans="1:10">
      <c r="A1155" t="s">
        <v>1228</v>
      </c>
      <c r="B1155" t="s">
        <v>20</v>
      </c>
      <c r="D1155" t="s">
        <v>30</v>
      </c>
      <c r="E1155" t="s">
        <v>94</v>
      </c>
      <c r="G1155" t="s">
        <v>164</v>
      </c>
      <c r="H1155" s="2">
        <v>45411</v>
      </c>
      <c r="I1155">
        <v>20</v>
      </c>
      <c r="J1155" t="s">
        <v>109</v>
      </c>
    </row>
    <row r="1156" spans="1:10">
      <c r="A1156" t="s">
        <v>1229</v>
      </c>
      <c r="B1156" t="s">
        <v>20</v>
      </c>
      <c r="D1156" t="s">
        <v>30</v>
      </c>
      <c r="E1156" t="s">
        <v>94</v>
      </c>
      <c r="G1156" t="s">
        <v>164</v>
      </c>
      <c r="H1156" s="2">
        <v>45418</v>
      </c>
      <c r="I1156">
        <v>20</v>
      </c>
      <c r="J1156" t="s">
        <v>109</v>
      </c>
    </row>
    <row r="1157" spans="1:10">
      <c r="A1157" t="s">
        <v>1230</v>
      </c>
      <c r="B1157" t="s">
        <v>20</v>
      </c>
      <c r="D1157" t="s">
        <v>30</v>
      </c>
      <c r="E1157" t="s">
        <v>94</v>
      </c>
      <c r="G1157" t="s">
        <v>164</v>
      </c>
      <c r="H1157" s="2">
        <v>45425</v>
      </c>
      <c r="I1157">
        <v>20</v>
      </c>
      <c r="J1157" t="s">
        <v>109</v>
      </c>
    </row>
    <row r="1158" spans="1:10">
      <c r="A1158" t="s">
        <v>1231</v>
      </c>
      <c r="B1158" t="s">
        <v>20</v>
      </c>
      <c r="D1158" t="s">
        <v>30</v>
      </c>
      <c r="E1158" t="s">
        <v>94</v>
      </c>
      <c r="G1158" t="s">
        <v>164</v>
      </c>
      <c r="H1158" s="2">
        <v>45432</v>
      </c>
      <c r="I1158">
        <v>20</v>
      </c>
      <c r="J1158" t="s">
        <v>109</v>
      </c>
    </row>
    <row r="1159" spans="1:10">
      <c r="A1159" t="s">
        <v>1232</v>
      </c>
      <c r="B1159" t="s">
        <v>20</v>
      </c>
      <c r="D1159" t="s">
        <v>30</v>
      </c>
      <c r="E1159" t="s">
        <v>94</v>
      </c>
      <c r="G1159" t="s">
        <v>164</v>
      </c>
      <c r="H1159" s="2">
        <v>45439</v>
      </c>
      <c r="I1159">
        <v>20</v>
      </c>
      <c r="J1159" t="s">
        <v>110</v>
      </c>
    </row>
    <row r="1160" spans="1:10">
      <c r="A1160" t="s">
        <v>1233</v>
      </c>
      <c r="B1160" t="s">
        <v>20</v>
      </c>
      <c r="D1160" t="s">
        <v>30</v>
      </c>
      <c r="E1160" t="s">
        <v>94</v>
      </c>
      <c r="G1160" t="s">
        <v>164</v>
      </c>
      <c r="H1160" s="2">
        <v>45446</v>
      </c>
      <c r="I1160">
        <v>20</v>
      </c>
      <c r="J1160" t="s">
        <v>110</v>
      </c>
    </row>
    <row r="1161" spans="1:10">
      <c r="A1161" t="s">
        <v>1234</v>
      </c>
      <c r="B1161" t="s">
        <v>20</v>
      </c>
      <c r="D1161" t="s">
        <v>30</v>
      </c>
      <c r="E1161" t="s">
        <v>94</v>
      </c>
      <c r="G1161" t="s">
        <v>164</v>
      </c>
      <c r="H1161" s="2">
        <v>45453</v>
      </c>
      <c r="I1161">
        <v>20</v>
      </c>
      <c r="J1161" t="s">
        <v>110</v>
      </c>
    </row>
    <row r="1162" spans="1:10">
      <c r="A1162" t="s">
        <v>1235</v>
      </c>
      <c r="B1162" t="s">
        <v>20</v>
      </c>
      <c r="D1162" t="s">
        <v>30</v>
      </c>
      <c r="E1162" t="s">
        <v>94</v>
      </c>
      <c r="G1162" t="s">
        <v>164</v>
      </c>
      <c r="H1162" s="2">
        <v>45460</v>
      </c>
      <c r="I1162">
        <v>20</v>
      </c>
      <c r="J1162" t="s">
        <v>110</v>
      </c>
    </row>
    <row r="1163" spans="1:10">
      <c r="A1163" t="s">
        <v>1236</v>
      </c>
      <c r="B1163" t="s">
        <v>20</v>
      </c>
      <c r="D1163" t="s">
        <v>30</v>
      </c>
      <c r="E1163" t="s">
        <v>94</v>
      </c>
      <c r="G1163" t="s">
        <v>164</v>
      </c>
      <c r="H1163" s="2">
        <v>45467</v>
      </c>
      <c r="I1163">
        <v>20</v>
      </c>
      <c r="J1163" t="s">
        <v>110</v>
      </c>
    </row>
    <row r="1164" spans="1:10">
      <c r="A1164" t="s">
        <v>1237</v>
      </c>
      <c r="B1164" t="s">
        <v>20</v>
      </c>
      <c r="D1164" t="s">
        <v>30</v>
      </c>
      <c r="E1164" t="s">
        <v>94</v>
      </c>
      <c r="G1164" t="s">
        <v>164</v>
      </c>
      <c r="H1164" s="2">
        <v>45474</v>
      </c>
      <c r="I1164">
        <v>20</v>
      </c>
      <c r="J1164" t="s">
        <v>110</v>
      </c>
    </row>
    <row r="1165" spans="1:10">
      <c r="A1165" t="s">
        <v>1238</v>
      </c>
      <c r="B1165" t="s">
        <v>20</v>
      </c>
      <c r="D1165" t="s">
        <v>30</v>
      </c>
      <c r="E1165" t="s">
        <v>94</v>
      </c>
      <c r="G1165" t="s">
        <v>164</v>
      </c>
      <c r="H1165" s="2">
        <v>45481</v>
      </c>
      <c r="I1165">
        <v>20</v>
      </c>
      <c r="J1165" t="s">
        <v>110</v>
      </c>
    </row>
    <row r="1166" spans="1:10">
      <c r="A1166" t="s">
        <v>1239</v>
      </c>
      <c r="B1166" t="s">
        <v>20</v>
      </c>
      <c r="D1166" t="s">
        <v>30</v>
      </c>
      <c r="E1166" t="s">
        <v>94</v>
      </c>
      <c r="G1166" t="s">
        <v>164</v>
      </c>
      <c r="H1166" s="2">
        <v>45488</v>
      </c>
      <c r="I1166">
        <v>20</v>
      </c>
      <c r="J1166" t="s">
        <v>107</v>
      </c>
    </row>
    <row r="1167" spans="1:10">
      <c r="A1167" t="s">
        <v>1240</v>
      </c>
      <c r="B1167" t="s">
        <v>20</v>
      </c>
      <c r="D1167" t="s">
        <v>30</v>
      </c>
      <c r="E1167" t="s">
        <v>94</v>
      </c>
      <c r="G1167" t="s">
        <v>164</v>
      </c>
      <c r="H1167" s="2">
        <v>45495</v>
      </c>
      <c r="I1167">
        <v>20</v>
      </c>
      <c r="J1167" t="s">
        <v>107</v>
      </c>
    </row>
    <row r="1168" spans="1:10">
      <c r="A1168" t="s">
        <v>1241</v>
      </c>
      <c r="B1168" t="s">
        <v>20</v>
      </c>
      <c r="D1168" t="s">
        <v>30</v>
      </c>
      <c r="E1168" t="s">
        <v>94</v>
      </c>
      <c r="G1168" t="s">
        <v>164</v>
      </c>
      <c r="H1168" s="2">
        <v>45502</v>
      </c>
      <c r="I1168">
        <v>20</v>
      </c>
      <c r="J1168" t="s">
        <v>107</v>
      </c>
    </row>
    <row r="1169" spans="1:10">
      <c r="A1169" t="s">
        <v>1242</v>
      </c>
      <c r="B1169" t="s">
        <v>20</v>
      </c>
      <c r="D1169" t="s">
        <v>30</v>
      </c>
      <c r="E1169" t="s">
        <v>94</v>
      </c>
      <c r="G1169" t="s">
        <v>164</v>
      </c>
      <c r="H1169" s="2">
        <v>45509</v>
      </c>
      <c r="I1169">
        <v>20</v>
      </c>
      <c r="J1169" t="s">
        <v>107</v>
      </c>
    </row>
    <row r="1170" spans="1:10">
      <c r="A1170" t="s">
        <v>1243</v>
      </c>
      <c r="B1170" t="s">
        <v>20</v>
      </c>
      <c r="D1170" t="s">
        <v>30</v>
      </c>
      <c r="E1170" t="s">
        <v>94</v>
      </c>
      <c r="G1170" t="s">
        <v>164</v>
      </c>
      <c r="H1170" s="2">
        <v>45516</v>
      </c>
      <c r="I1170">
        <v>10</v>
      </c>
      <c r="J1170" t="s">
        <v>107</v>
      </c>
    </row>
    <row r="1171" spans="1:10">
      <c r="A1171" t="s">
        <v>1244</v>
      </c>
      <c r="B1171" t="s">
        <v>20</v>
      </c>
      <c r="D1171" t="s">
        <v>30</v>
      </c>
      <c r="E1171" t="s">
        <v>94</v>
      </c>
      <c r="G1171" t="s">
        <v>164</v>
      </c>
      <c r="H1171" s="2">
        <v>45523</v>
      </c>
      <c r="I1171">
        <v>10</v>
      </c>
      <c r="J1171" t="s">
        <v>107</v>
      </c>
    </row>
    <row r="1172" spans="1:10">
      <c r="A1172" t="s">
        <v>1245</v>
      </c>
      <c r="B1172" t="s">
        <v>20</v>
      </c>
      <c r="D1172" t="s">
        <v>30</v>
      </c>
      <c r="E1172" t="s">
        <v>94</v>
      </c>
      <c r="G1172" t="s">
        <v>164</v>
      </c>
      <c r="H1172" s="2">
        <v>45530</v>
      </c>
      <c r="I1172">
        <v>10</v>
      </c>
      <c r="J1172" t="s">
        <v>107</v>
      </c>
    </row>
    <row r="1173" spans="1:10">
      <c r="A1173" t="s">
        <v>1246</v>
      </c>
      <c r="B1173" t="s">
        <v>20</v>
      </c>
      <c r="D1173" t="s">
        <v>30</v>
      </c>
      <c r="E1173" t="s">
        <v>94</v>
      </c>
      <c r="G1173" t="s">
        <v>164</v>
      </c>
      <c r="H1173" s="2">
        <v>45537</v>
      </c>
      <c r="I1173">
        <v>10</v>
      </c>
      <c r="J1173" t="s">
        <v>107</v>
      </c>
    </row>
    <row r="1174" spans="1:10">
      <c r="A1174" t="s">
        <v>1247</v>
      </c>
      <c r="B1174" t="s">
        <v>20</v>
      </c>
      <c r="D1174" t="s">
        <v>30</v>
      </c>
      <c r="E1174" t="s">
        <v>94</v>
      </c>
      <c r="G1174" t="s">
        <v>164</v>
      </c>
      <c r="H1174" s="2">
        <v>45544</v>
      </c>
      <c r="I1174">
        <v>10</v>
      </c>
      <c r="J1174" t="s">
        <v>107</v>
      </c>
    </row>
    <row r="1175" spans="1:10">
      <c r="A1175" t="s">
        <v>1248</v>
      </c>
      <c r="B1175" t="s">
        <v>20</v>
      </c>
      <c r="D1175" t="s">
        <v>30</v>
      </c>
      <c r="E1175" t="s">
        <v>94</v>
      </c>
      <c r="G1175" t="s">
        <v>164</v>
      </c>
      <c r="H1175" s="2">
        <v>45551</v>
      </c>
      <c r="I1175">
        <v>10</v>
      </c>
      <c r="J1175" t="s">
        <v>107</v>
      </c>
    </row>
    <row r="1176" spans="1:10">
      <c r="A1176" t="s">
        <v>1249</v>
      </c>
      <c r="B1176" t="s">
        <v>20</v>
      </c>
      <c r="D1176" t="s">
        <v>30</v>
      </c>
      <c r="E1176" t="s">
        <v>94</v>
      </c>
      <c r="G1176" t="s">
        <v>164</v>
      </c>
      <c r="H1176" s="2">
        <v>45558</v>
      </c>
      <c r="I1176">
        <v>10</v>
      </c>
      <c r="J1176" t="s">
        <v>107</v>
      </c>
    </row>
    <row r="1177" spans="1:10">
      <c r="A1177" t="s">
        <v>1250</v>
      </c>
      <c r="B1177" t="s">
        <v>20</v>
      </c>
      <c r="D1177" t="s">
        <v>30</v>
      </c>
      <c r="E1177" t="s">
        <v>94</v>
      </c>
      <c r="G1177" t="s">
        <v>164</v>
      </c>
      <c r="H1177" s="2">
        <v>45565</v>
      </c>
      <c r="I1177">
        <v>10</v>
      </c>
      <c r="J1177" t="s">
        <v>107</v>
      </c>
    </row>
    <row r="1178" spans="1:10">
      <c r="A1178" t="s">
        <v>1251</v>
      </c>
      <c r="B1178" t="s">
        <v>20</v>
      </c>
      <c r="D1178" t="s">
        <v>30</v>
      </c>
      <c r="E1178" t="s">
        <v>94</v>
      </c>
      <c r="G1178" t="s">
        <v>164</v>
      </c>
      <c r="H1178" s="2">
        <v>45572</v>
      </c>
      <c r="I1178">
        <v>10</v>
      </c>
      <c r="J1178" t="s">
        <v>107</v>
      </c>
    </row>
    <row r="1179" spans="1:10">
      <c r="A1179" t="s">
        <v>1252</v>
      </c>
      <c r="B1179" t="s">
        <v>20</v>
      </c>
      <c r="D1179" t="s">
        <v>30</v>
      </c>
      <c r="E1179" t="s">
        <v>94</v>
      </c>
      <c r="G1179" t="s">
        <v>164</v>
      </c>
      <c r="H1179" s="2">
        <v>45579</v>
      </c>
      <c r="I1179">
        <v>10</v>
      </c>
      <c r="J1179" t="s">
        <v>107</v>
      </c>
    </row>
    <row r="1180" spans="1:10">
      <c r="A1180" t="s">
        <v>1253</v>
      </c>
      <c r="B1180" t="s">
        <v>20</v>
      </c>
      <c r="D1180" t="s">
        <v>30</v>
      </c>
      <c r="E1180" t="s">
        <v>94</v>
      </c>
      <c r="G1180" t="s">
        <v>164</v>
      </c>
      <c r="H1180" s="2">
        <v>45586</v>
      </c>
      <c r="I1180">
        <v>10</v>
      </c>
      <c r="J1180" t="s">
        <v>107</v>
      </c>
    </row>
    <row r="1181" spans="1:10">
      <c r="A1181" t="s">
        <v>1254</v>
      </c>
      <c r="B1181" t="s">
        <v>20</v>
      </c>
      <c r="D1181" t="s">
        <v>30</v>
      </c>
      <c r="E1181" t="s">
        <v>94</v>
      </c>
      <c r="G1181" t="s">
        <v>164</v>
      </c>
      <c r="H1181" s="2">
        <v>45593</v>
      </c>
      <c r="I1181">
        <v>10</v>
      </c>
      <c r="J1181" t="s">
        <v>107</v>
      </c>
    </row>
    <row r="1182" spans="1:10">
      <c r="A1182" t="s">
        <v>1255</v>
      </c>
      <c r="B1182" t="s">
        <v>20</v>
      </c>
      <c r="D1182" t="s">
        <v>30</v>
      </c>
      <c r="E1182" t="s">
        <v>94</v>
      </c>
      <c r="G1182" t="s">
        <v>164</v>
      </c>
      <c r="H1182" s="2">
        <v>45600</v>
      </c>
      <c r="I1182">
        <v>10</v>
      </c>
      <c r="J1182" t="s">
        <v>107</v>
      </c>
    </row>
    <row r="1183" spans="1:10">
      <c r="A1183" t="s">
        <v>1256</v>
      </c>
      <c r="B1183" t="s">
        <v>20</v>
      </c>
      <c r="D1183" t="s">
        <v>30</v>
      </c>
      <c r="E1183" t="s">
        <v>94</v>
      </c>
      <c r="G1183" t="s">
        <v>164</v>
      </c>
      <c r="H1183" s="2">
        <v>45607</v>
      </c>
      <c r="I1183">
        <v>10</v>
      </c>
      <c r="J1183" t="s">
        <v>107</v>
      </c>
    </row>
    <row r="1184" spans="1:10">
      <c r="A1184" t="s">
        <v>1257</v>
      </c>
      <c r="B1184" t="s">
        <v>20</v>
      </c>
      <c r="D1184" t="s">
        <v>30</v>
      </c>
      <c r="E1184" t="s">
        <v>94</v>
      </c>
      <c r="G1184" t="s">
        <v>164</v>
      </c>
      <c r="H1184" s="2">
        <v>45614</v>
      </c>
      <c r="I1184">
        <v>10</v>
      </c>
      <c r="J1184" t="s">
        <v>107</v>
      </c>
    </row>
    <row r="1185" spans="1:10">
      <c r="A1185" t="s">
        <v>1258</v>
      </c>
      <c r="B1185" t="s">
        <v>20</v>
      </c>
      <c r="D1185" t="s">
        <v>30</v>
      </c>
      <c r="E1185" t="s">
        <v>94</v>
      </c>
      <c r="G1185" t="s">
        <v>164</v>
      </c>
      <c r="H1185" s="2">
        <v>45621</v>
      </c>
      <c r="I1185">
        <v>10</v>
      </c>
      <c r="J1185" t="s">
        <v>107</v>
      </c>
    </row>
    <row r="1186" spans="1:10">
      <c r="A1186" t="s">
        <v>1259</v>
      </c>
      <c r="B1186" t="s">
        <v>10</v>
      </c>
      <c r="D1186" t="s">
        <v>32</v>
      </c>
      <c r="E1186" t="s">
        <v>10</v>
      </c>
      <c r="G1186" t="s">
        <v>108</v>
      </c>
      <c r="H1186" s="2">
        <v>45593</v>
      </c>
      <c r="I1186">
        <v>100</v>
      </c>
      <c r="J1186" t="s">
        <v>109</v>
      </c>
    </row>
    <row r="1187" spans="1:10">
      <c r="A1187" t="s">
        <v>1260</v>
      </c>
      <c r="B1187" t="s">
        <v>10</v>
      </c>
      <c r="D1187" t="s">
        <v>32</v>
      </c>
      <c r="E1187" t="s">
        <v>10</v>
      </c>
      <c r="G1187" t="s">
        <v>108</v>
      </c>
      <c r="H1187" s="2">
        <v>45600</v>
      </c>
      <c r="I1187">
        <v>100</v>
      </c>
      <c r="J1187" t="s">
        <v>109</v>
      </c>
    </row>
    <row r="1188" spans="1:10">
      <c r="A1188" t="s">
        <v>1261</v>
      </c>
      <c r="B1188" t="s">
        <v>10</v>
      </c>
      <c r="D1188" t="s">
        <v>32</v>
      </c>
      <c r="E1188" t="s">
        <v>10</v>
      </c>
      <c r="G1188" t="s">
        <v>108</v>
      </c>
      <c r="H1188" s="2">
        <v>45607</v>
      </c>
      <c r="I1188">
        <v>50</v>
      </c>
      <c r="J1188" t="s">
        <v>109</v>
      </c>
    </row>
    <row r="1189" spans="1:10">
      <c r="A1189" t="s">
        <v>1262</v>
      </c>
      <c r="B1189" t="s">
        <v>10</v>
      </c>
      <c r="D1189" t="s">
        <v>32</v>
      </c>
      <c r="E1189" t="s">
        <v>10</v>
      </c>
      <c r="G1189" t="s">
        <v>108</v>
      </c>
      <c r="H1189" s="2">
        <v>45614</v>
      </c>
      <c r="I1189">
        <v>40</v>
      </c>
      <c r="J1189" t="s">
        <v>109</v>
      </c>
    </row>
    <row r="1190" spans="1:10">
      <c r="A1190" t="s">
        <v>1263</v>
      </c>
      <c r="B1190" t="s">
        <v>10</v>
      </c>
      <c r="D1190" t="s">
        <v>32</v>
      </c>
      <c r="E1190" t="s">
        <v>10</v>
      </c>
      <c r="G1190" t="s">
        <v>108</v>
      </c>
      <c r="H1190" s="2">
        <v>45621</v>
      </c>
      <c r="I1190">
        <v>40</v>
      </c>
      <c r="J1190" t="s">
        <v>109</v>
      </c>
    </row>
    <row r="1191" spans="1:10">
      <c r="A1191" t="s">
        <v>1264</v>
      </c>
      <c r="B1191" t="s">
        <v>10</v>
      </c>
      <c r="D1191" t="s">
        <v>32</v>
      </c>
      <c r="E1191" t="s">
        <v>14</v>
      </c>
      <c r="G1191" t="s">
        <v>108</v>
      </c>
      <c r="H1191" s="2">
        <v>45579</v>
      </c>
      <c r="I1191">
        <v>70</v>
      </c>
      <c r="J1191" t="s">
        <v>109</v>
      </c>
    </row>
    <row r="1192" spans="1:10">
      <c r="A1192" t="s">
        <v>1265</v>
      </c>
      <c r="B1192" t="s">
        <v>10</v>
      </c>
      <c r="D1192" t="s">
        <v>32</v>
      </c>
      <c r="E1192" t="s">
        <v>14</v>
      </c>
      <c r="G1192" t="s">
        <v>108</v>
      </c>
      <c r="H1192" s="2">
        <v>45586</v>
      </c>
      <c r="I1192">
        <v>70</v>
      </c>
      <c r="J1192" t="s">
        <v>109</v>
      </c>
    </row>
    <row r="1193" spans="1:10">
      <c r="A1193" t="s">
        <v>1266</v>
      </c>
      <c r="B1193" t="s">
        <v>10</v>
      </c>
      <c r="D1193" t="s">
        <v>32</v>
      </c>
      <c r="E1193" t="s">
        <v>14</v>
      </c>
      <c r="G1193" t="s">
        <v>108</v>
      </c>
      <c r="H1193" s="2">
        <v>45593</v>
      </c>
      <c r="I1193">
        <v>70</v>
      </c>
      <c r="J1193" t="s">
        <v>109</v>
      </c>
    </row>
    <row r="1194" spans="1:10">
      <c r="A1194" t="s">
        <v>1267</v>
      </c>
      <c r="B1194" t="s">
        <v>10</v>
      </c>
      <c r="D1194" t="s">
        <v>32</v>
      </c>
      <c r="E1194" t="s">
        <v>14</v>
      </c>
      <c r="G1194" t="s">
        <v>108</v>
      </c>
      <c r="H1194" s="2">
        <v>45600</v>
      </c>
      <c r="I1194">
        <v>70</v>
      </c>
      <c r="J1194" t="s">
        <v>109</v>
      </c>
    </row>
    <row r="1195" spans="1:10">
      <c r="A1195" t="s">
        <v>1268</v>
      </c>
      <c r="B1195" t="s">
        <v>10</v>
      </c>
      <c r="D1195" t="s">
        <v>32</v>
      </c>
      <c r="E1195" t="s">
        <v>14</v>
      </c>
      <c r="G1195" t="s">
        <v>108</v>
      </c>
      <c r="H1195" s="2">
        <v>45607</v>
      </c>
      <c r="I1195">
        <v>70</v>
      </c>
      <c r="J1195" t="s">
        <v>109</v>
      </c>
    </row>
    <row r="1196" spans="1:10">
      <c r="A1196" t="s">
        <v>1269</v>
      </c>
      <c r="B1196" t="s">
        <v>10</v>
      </c>
      <c r="D1196" t="s">
        <v>32</v>
      </c>
      <c r="E1196" t="s">
        <v>14</v>
      </c>
      <c r="G1196" t="s">
        <v>108</v>
      </c>
      <c r="H1196" s="2">
        <v>45614</v>
      </c>
      <c r="I1196">
        <v>70</v>
      </c>
      <c r="J1196" t="s">
        <v>109</v>
      </c>
    </row>
    <row r="1197" spans="1:10">
      <c r="A1197" t="s">
        <v>1270</v>
      </c>
      <c r="B1197" t="s">
        <v>10</v>
      </c>
      <c r="D1197" t="s">
        <v>32</v>
      </c>
      <c r="E1197" t="s">
        <v>14</v>
      </c>
      <c r="G1197" t="s">
        <v>108</v>
      </c>
      <c r="H1197" s="2">
        <v>45621</v>
      </c>
      <c r="I1197">
        <v>30</v>
      </c>
      <c r="J1197" t="s">
        <v>109</v>
      </c>
    </row>
    <row r="1198" spans="1:10">
      <c r="A1198" t="s">
        <v>1271</v>
      </c>
      <c r="B1198" t="s">
        <v>10</v>
      </c>
      <c r="D1198" t="s">
        <v>32</v>
      </c>
      <c r="E1198" t="s">
        <v>16</v>
      </c>
      <c r="G1198" t="s">
        <v>108</v>
      </c>
      <c r="H1198" s="2">
        <v>45614</v>
      </c>
      <c r="I1198">
        <v>70</v>
      </c>
      <c r="J1198" t="s">
        <v>109</v>
      </c>
    </row>
    <row r="1199" spans="1:10">
      <c r="A1199" t="s">
        <v>1272</v>
      </c>
      <c r="B1199" t="s">
        <v>10</v>
      </c>
      <c r="D1199" t="s">
        <v>32</v>
      </c>
      <c r="E1199" t="s">
        <v>16</v>
      </c>
      <c r="G1199" t="s">
        <v>108</v>
      </c>
      <c r="H1199" s="2">
        <v>45621</v>
      </c>
      <c r="I1199">
        <v>70</v>
      </c>
      <c r="J1199" t="s">
        <v>109</v>
      </c>
    </row>
    <row r="1200" spans="1:10">
      <c r="A1200" t="s">
        <v>1273</v>
      </c>
      <c r="B1200" t="s">
        <v>10</v>
      </c>
      <c r="D1200" t="s">
        <v>32</v>
      </c>
      <c r="E1200" t="s">
        <v>24</v>
      </c>
      <c r="G1200" t="s">
        <v>108</v>
      </c>
      <c r="H1200" s="2">
        <v>45614</v>
      </c>
      <c r="I1200">
        <v>70</v>
      </c>
      <c r="J1200" t="s">
        <v>109</v>
      </c>
    </row>
    <row r="1201" spans="1:10">
      <c r="A1201" t="s">
        <v>1274</v>
      </c>
      <c r="B1201" t="s">
        <v>10</v>
      </c>
      <c r="D1201" t="s">
        <v>32</v>
      </c>
      <c r="E1201" t="s">
        <v>24</v>
      </c>
      <c r="G1201" t="s">
        <v>108</v>
      </c>
      <c r="H1201" s="2">
        <v>45621</v>
      </c>
      <c r="I1201">
        <v>70</v>
      </c>
      <c r="J1201" t="s">
        <v>109</v>
      </c>
    </row>
    <row r="1202" spans="1:10">
      <c r="A1202" t="s">
        <v>1275</v>
      </c>
      <c r="B1202" t="s">
        <v>10</v>
      </c>
      <c r="D1202" t="s">
        <v>32</v>
      </c>
      <c r="E1202" t="s">
        <v>56</v>
      </c>
      <c r="G1202" t="s">
        <v>108</v>
      </c>
      <c r="H1202" s="2">
        <v>45579</v>
      </c>
      <c r="I1202">
        <v>20</v>
      </c>
      <c r="J1202" t="s">
        <v>109</v>
      </c>
    </row>
    <row r="1203" spans="1:10">
      <c r="A1203" t="s">
        <v>1276</v>
      </c>
      <c r="B1203" t="s">
        <v>10</v>
      </c>
      <c r="D1203" t="s">
        <v>32</v>
      </c>
      <c r="E1203" t="s">
        <v>56</v>
      </c>
      <c r="G1203" t="s">
        <v>108</v>
      </c>
      <c r="H1203" s="2">
        <v>45586</v>
      </c>
      <c r="I1203">
        <v>20</v>
      </c>
      <c r="J1203" t="s">
        <v>109</v>
      </c>
    </row>
    <row r="1204" spans="1:10">
      <c r="A1204" t="s">
        <v>1277</v>
      </c>
      <c r="B1204" t="s">
        <v>10</v>
      </c>
      <c r="D1204" t="s">
        <v>32</v>
      </c>
      <c r="E1204" t="s">
        <v>56</v>
      </c>
      <c r="G1204" t="s">
        <v>108</v>
      </c>
      <c r="H1204" s="2">
        <v>45593</v>
      </c>
      <c r="I1204">
        <v>20</v>
      </c>
      <c r="J1204" t="s">
        <v>109</v>
      </c>
    </row>
    <row r="1205" spans="1:10">
      <c r="A1205" t="s">
        <v>1278</v>
      </c>
      <c r="B1205" t="s">
        <v>10</v>
      </c>
      <c r="D1205" t="s">
        <v>32</v>
      </c>
      <c r="E1205" t="s">
        <v>56</v>
      </c>
      <c r="G1205" t="s">
        <v>108</v>
      </c>
      <c r="H1205" s="2">
        <v>45600</v>
      </c>
      <c r="I1205">
        <v>20</v>
      </c>
      <c r="J1205" t="s">
        <v>109</v>
      </c>
    </row>
    <row r="1206" spans="1:10">
      <c r="A1206" t="s">
        <v>1279</v>
      </c>
      <c r="B1206" t="s">
        <v>10</v>
      </c>
      <c r="D1206" t="s">
        <v>32</v>
      </c>
      <c r="E1206" t="s">
        <v>56</v>
      </c>
      <c r="G1206" t="s">
        <v>108</v>
      </c>
      <c r="H1206" s="2">
        <v>45607</v>
      </c>
      <c r="I1206">
        <v>20</v>
      </c>
      <c r="J1206" t="s">
        <v>109</v>
      </c>
    </row>
    <row r="1207" spans="1:10">
      <c r="A1207" t="s">
        <v>1280</v>
      </c>
      <c r="B1207" t="s">
        <v>10</v>
      </c>
      <c r="D1207" t="s">
        <v>32</v>
      </c>
      <c r="E1207" t="s">
        <v>56</v>
      </c>
      <c r="G1207" t="s">
        <v>108</v>
      </c>
      <c r="H1207" s="2">
        <v>45614</v>
      </c>
      <c r="I1207">
        <v>20</v>
      </c>
      <c r="J1207" t="s">
        <v>109</v>
      </c>
    </row>
    <row r="1208" spans="1:10">
      <c r="A1208" t="s">
        <v>1281</v>
      </c>
      <c r="B1208" t="s">
        <v>10</v>
      </c>
      <c r="D1208" t="s">
        <v>32</v>
      </c>
      <c r="E1208" t="s">
        <v>56</v>
      </c>
      <c r="G1208" t="s">
        <v>108</v>
      </c>
      <c r="H1208" s="2">
        <v>45621</v>
      </c>
      <c r="I1208">
        <v>20</v>
      </c>
      <c r="J1208" t="s">
        <v>109</v>
      </c>
    </row>
    <row r="1209" spans="1:10">
      <c r="A1209" t="s">
        <v>1282</v>
      </c>
      <c r="B1209" t="s">
        <v>10</v>
      </c>
      <c r="D1209" t="s">
        <v>32</v>
      </c>
      <c r="E1209" t="s">
        <v>74</v>
      </c>
      <c r="G1209" t="s">
        <v>108</v>
      </c>
      <c r="H1209" s="2">
        <v>45614</v>
      </c>
      <c r="I1209">
        <v>70</v>
      </c>
      <c r="J1209" t="s">
        <v>109</v>
      </c>
    </row>
    <row r="1210" spans="1:10">
      <c r="A1210" t="s">
        <v>1283</v>
      </c>
      <c r="B1210" t="s">
        <v>10</v>
      </c>
      <c r="D1210" t="s">
        <v>32</v>
      </c>
      <c r="E1210" t="s">
        <v>74</v>
      </c>
      <c r="G1210" t="s">
        <v>108</v>
      </c>
      <c r="H1210" s="2">
        <v>45621</v>
      </c>
      <c r="I1210">
        <v>70</v>
      </c>
      <c r="J1210" t="s">
        <v>109</v>
      </c>
    </row>
    <row r="1211" spans="1:10">
      <c r="A1211" t="s">
        <v>1284</v>
      </c>
      <c r="B1211" t="s">
        <v>10</v>
      </c>
      <c r="D1211" t="s">
        <v>32</v>
      </c>
      <c r="E1211" t="s">
        <v>82</v>
      </c>
      <c r="G1211" t="s">
        <v>108</v>
      </c>
      <c r="H1211" s="2">
        <v>45614</v>
      </c>
      <c r="I1211">
        <v>70</v>
      </c>
      <c r="J1211" t="s">
        <v>109</v>
      </c>
    </row>
    <row r="1212" spans="1:10">
      <c r="A1212" t="s">
        <v>1285</v>
      </c>
      <c r="B1212" t="s">
        <v>10</v>
      </c>
      <c r="D1212" t="s">
        <v>32</v>
      </c>
      <c r="E1212" t="s">
        <v>82</v>
      </c>
      <c r="G1212" t="s">
        <v>108</v>
      </c>
      <c r="H1212" s="2">
        <v>45621</v>
      </c>
      <c r="I1212">
        <v>70</v>
      </c>
      <c r="J1212" t="s">
        <v>109</v>
      </c>
    </row>
    <row r="1213" spans="1:10">
      <c r="A1213" t="s">
        <v>1286</v>
      </c>
      <c r="B1213" t="s">
        <v>16</v>
      </c>
      <c r="D1213" t="s">
        <v>52</v>
      </c>
      <c r="E1213" t="s">
        <v>86</v>
      </c>
      <c r="G1213" t="s">
        <v>106</v>
      </c>
      <c r="H1213" s="2">
        <v>45292</v>
      </c>
      <c r="I1213">
        <v>40</v>
      </c>
      <c r="J1213" t="s">
        <v>107</v>
      </c>
    </row>
    <row r="1214" spans="1:10">
      <c r="A1214" t="s">
        <v>1287</v>
      </c>
      <c r="B1214" t="s">
        <v>16</v>
      </c>
      <c r="D1214" t="s">
        <v>52</v>
      </c>
      <c r="E1214" t="s">
        <v>86</v>
      </c>
      <c r="G1214" t="s">
        <v>106</v>
      </c>
      <c r="H1214" s="2">
        <v>45299</v>
      </c>
      <c r="I1214">
        <v>40</v>
      </c>
      <c r="J1214" t="s">
        <v>107</v>
      </c>
    </row>
    <row r="1215" spans="1:10">
      <c r="A1215" t="s">
        <v>1288</v>
      </c>
      <c r="B1215" t="s">
        <v>16</v>
      </c>
      <c r="D1215" t="s">
        <v>52</v>
      </c>
      <c r="E1215" t="s">
        <v>86</v>
      </c>
      <c r="G1215" t="s">
        <v>106</v>
      </c>
      <c r="H1215" s="2">
        <v>45306</v>
      </c>
      <c r="I1215">
        <v>40</v>
      </c>
      <c r="J1215" t="s">
        <v>107</v>
      </c>
    </row>
    <row r="1216" spans="1:10">
      <c r="A1216" t="s">
        <v>1289</v>
      </c>
      <c r="B1216" t="s">
        <v>16</v>
      </c>
      <c r="D1216" t="s">
        <v>52</v>
      </c>
      <c r="E1216" t="s">
        <v>86</v>
      </c>
      <c r="G1216" t="s">
        <v>106</v>
      </c>
      <c r="H1216" s="2">
        <v>45313</v>
      </c>
      <c r="I1216">
        <v>40</v>
      </c>
      <c r="J1216" t="s">
        <v>107</v>
      </c>
    </row>
    <row r="1217" spans="1:10">
      <c r="A1217" t="s">
        <v>1290</v>
      </c>
      <c r="B1217" t="s">
        <v>16</v>
      </c>
      <c r="D1217" t="s">
        <v>52</v>
      </c>
      <c r="E1217" t="s">
        <v>86</v>
      </c>
      <c r="G1217" t="s">
        <v>106</v>
      </c>
      <c r="H1217" s="2">
        <v>45320</v>
      </c>
      <c r="I1217">
        <v>40</v>
      </c>
      <c r="J1217" t="s">
        <v>107</v>
      </c>
    </row>
    <row r="1218" spans="1:10">
      <c r="A1218" t="s">
        <v>1291</v>
      </c>
      <c r="B1218" t="s">
        <v>16</v>
      </c>
      <c r="D1218" t="s">
        <v>52</v>
      </c>
      <c r="E1218" t="s">
        <v>86</v>
      </c>
      <c r="G1218" t="s">
        <v>106</v>
      </c>
      <c r="H1218" s="2">
        <v>45327</v>
      </c>
      <c r="I1218">
        <v>40</v>
      </c>
      <c r="J1218" t="s">
        <v>107</v>
      </c>
    </row>
    <row r="1219" spans="1:10">
      <c r="A1219" t="s">
        <v>1292</v>
      </c>
      <c r="B1219" t="s">
        <v>16</v>
      </c>
      <c r="D1219" t="s">
        <v>52</v>
      </c>
      <c r="E1219" t="s">
        <v>86</v>
      </c>
      <c r="G1219" t="s">
        <v>106</v>
      </c>
      <c r="H1219" s="2">
        <v>45334</v>
      </c>
      <c r="I1219">
        <v>40</v>
      </c>
      <c r="J1219" t="s">
        <v>107</v>
      </c>
    </row>
    <row r="1220" spans="1:10">
      <c r="A1220" t="s">
        <v>1293</v>
      </c>
      <c r="B1220" t="s">
        <v>16</v>
      </c>
      <c r="D1220" t="s">
        <v>52</v>
      </c>
      <c r="E1220" t="s">
        <v>86</v>
      </c>
      <c r="G1220" t="s">
        <v>106</v>
      </c>
      <c r="H1220" s="2">
        <v>45341</v>
      </c>
      <c r="I1220">
        <v>40</v>
      </c>
      <c r="J1220" t="s">
        <v>107</v>
      </c>
    </row>
    <row r="1221" spans="1:10">
      <c r="A1221" t="s">
        <v>1294</v>
      </c>
      <c r="B1221" t="s">
        <v>16</v>
      </c>
      <c r="D1221" t="s">
        <v>52</v>
      </c>
      <c r="E1221" t="s">
        <v>86</v>
      </c>
      <c r="G1221" t="s">
        <v>106</v>
      </c>
      <c r="H1221" s="2">
        <v>45348</v>
      </c>
      <c r="I1221">
        <v>20</v>
      </c>
      <c r="J1221" t="s">
        <v>107</v>
      </c>
    </row>
    <row r="1222" spans="1:10">
      <c r="A1222" t="s">
        <v>1295</v>
      </c>
      <c r="B1222" t="s">
        <v>16</v>
      </c>
      <c r="D1222" t="s">
        <v>52</v>
      </c>
      <c r="E1222" t="s">
        <v>86</v>
      </c>
      <c r="G1222" t="s">
        <v>106</v>
      </c>
      <c r="H1222" s="2">
        <v>45355</v>
      </c>
      <c r="I1222">
        <v>20</v>
      </c>
      <c r="J1222" t="s">
        <v>107</v>
      </c>
    </row>
    <row r="1223" spans="1:10">
      <c r="A1223" t="s">
        <v>1296</v>
      </c>
      <c r="B1223" t="s">
        <v>16</v>
      </c>
      <c r="D1223" t="s">
        <v>52</v>
      </c>
      <c r="E1223" t="s">
        <v>86</v>
      </c>
      <c r="G1223" t="s">
        <v>106</v>
      </c>
      <c r="H1223" s="2">
        <v>45362</v>
      </c>
      <c r="I1223">
        <v>20</v>
      </c>
      <c r="J1223" t="s">
        <v>107</v>
      </c>
    </row>
    <row r="1224" spans="1:10">
      <c r="A1224" t="s">
        <v>1297</v>
      </c>
      <c r="B1224" t="s">
        <v>16</v>
      </c>
      <c r="D1224" t="s">
        <v>52</v>
      </c>
      <c r="E1224" t="s">
        <v>86</v>
      </c>
      <c r="G1224" t="s">
        <v>106</v>
      </c>
      <c r="H1224" s="2">
        <v>45369</v>
      </c>
      <c r="I1224">
        <v>20</v>
      </c>
      <c r="J1224" t="s">
        <v>107</v>
      </c>
    </row>
    <row r="1225" spans="1:10">
      <c r="A1225" t="s">
        <v>1298</v>
      </c>
      <c r="B1225" t="s">
        <v>16</v>
      </c>
      <c r="D1225" t="s">
        <v>52</v>
      </c>
      <c r="E1225" t="s">
        <v>86</v>
      </c>
      <c r="G1225" t="s">
        <v>106</v>
      </c>
      <c r="H1225" s="2">
        <v>45376</v>
      </c>
      <c r="I1225">
        <v>20</v>
      </c>
      <c r="J1225" t="s">
        <v>107</v>
      </c>
    </row>
    <row r="1226" spans="1:10">
      <c r="A1226" t="s">
        <v>1299</v>
      </c>
      <c r="B1226" t="s">
        <v>16</v>
      </c>
      <c r="D1226" t="s">
        <v>52</v>
      </c>
      <c r="E1226" t="s">
        <v>86</v>
      </c>
      <c r="G1226" t="s">
        <v>106</v>
      </c>
      <c r="H1226" s="2">
        <v>45383</v>
      </c>
      <c r="I1226">
        <v>20</v>
      </c>
      <c r="J1226" t="s">
        <v>107</v>
      </c>
    </row>
    <row r="1227" spans="1:10">
      <c r="A1227" t="s">
        <v>1300</v>
      </c>
      <c r="B1227" t="s">
        <v>16</v>
      </c>
      <c r="D1227" t="s">
        <v>52</v>
      </c>
      <c r="E1227" t="s">
        <v>86</v>
      </c>
      <c r="G1227" t="s">
        <v>106</v>
      </c>
      <c r="H1227" s="2">
        <v>45390</v>
      </c>
      <c r="I1227">
        <v>20</v>
      </c>
      <c r="J1227" t="s">
        <v>107</v>
      </c>
    </row>
    <row r="1228" spans="1:10">
      <c r="A1228" t="s">
        <v>1301</v>
      </c>
      <c r="B1228" t="s">
        <v>16</v>
      </c>
      <c r="D1228" t="s">
        <v>52</v>
      </c>
      <c r="E1228" t="s">
        <v>86</v>
      </c>
      <c r="G1228" t="s">
        <v>106</v>
      </c>
      <c r="H1228" s="2">
        <v>45397</v>
      </c>
      <c r="I1228">
        <v>20</v>
      </c>
      <c r="J1228" t="s">
        <v>107</v>
      </c>
    </row>
    <row r="1229" spans="1:10">
      <c r="A1229" t="s">
        <v>1302</v>
      </c>
      <c r="B1229" t="s">
        <v>16</v>
      </c>
      <c r="D1229" t="s">
        <v>52</v>
      </c>
      <c r="E1229" t="s">
        <v>86</v>
      </c>
      <c r="G1229" t="s">
        <v>106</v>
      </c>
      <c r="H1229" s="2">
        <v>45404</v>
      </c>
      <c r="I1229">
        <v>20</v>
      </c>
      <c r="J1229" t="s">
        <v>107</v>
      </c>
    </row>
    <row r="1230" spans="1:10">
      <c r="A1230" t="s">
        <v>1303</v>
      </c>
      <c r="B1230" t="s">
        <v>16</v>
      </c>
      <c r="D1230" t="s">
        <v>52</v>
      </c>
      <c r="E1230" t="s">
        <v>86</v>
      </c>
      <c r="G1230" t="s">
        <v>106</v>
      </c>
      <c r="H1230" s="2">
        <v>45411</v>
      </c>
      <c r="I1230">
        <v>20</v>
      </c>
      <c r="J1230" t="s">
        <v>107</v>
      </c>
    </row>
    <row r="1231" spans="1:10">
      <c r="A1231" t="s">
        <v>1304</v>
      </c>
      <c r="B1231" t="s">
        <v>16</v>
      </c>
      <c r="D1231" t="s">
        <v>52</v>
      </c>
      <c r="E1231" t="s">
        <v>86</v>
      </c>
      <c r="G1231" t="s">
        <v>106</v>
      </c>
      <c r="H1231" s="2">
        <v>45418</v>
      </c>
      <c r="I1231">
        <v>20</v>
      </c>
      <c r="J1231" t="s">
        <v>107</v>
      </c>
    </row>
    <row r="1232" spans="1:10">
      <c r="A1232" t="s">
        <v>1305</v>
      </c>
      <c r="B1232" t="s">
        <v>16</v>
      </c>
      <c r="D1232" t="s">
        <v>52</v>
      </c>
      <c r="E1232" t="s">
        <v>86</v>
      </c>
      <c r="G1232" t="s">
        <v>106</v>
      </c>
      <c r="H1232" s="2">
        <v>45425</v>
      </c>
      <c r="I1232">
        <v>20</v>
      </c>
      <c r="J1232" t="s">
        <v>107</v>
      </c>
    </row>
    <row r="1233" spans="1:10">
      <c r="A1233" t="s">
        <v>1306</v>
      </c>
      <c r="B1233" t="s">
        <v>16</v>
      </c>
      <c r="D1233" t="s">
        <v>52</v>
      </c>
      <c r="E1233" t="s">
        <v>86</v>
      </c>
      <c r="G1233" t="s">
        <v>106</v>
      </c>
      <c r="H1233" s="2">
        <v>45432</v>
      </c>
      <c r="I1233">
        <v>20</v>
      </c>
      <c r="J1233" t="s">
        <v>107</v>
      </c>
    </row>
    <row r="1234" spans="1:10">
      <c r="A1234" t="s">
        <v>1307</v>
      </c>
      <c r="B1234" t="s">
        <v>16</v>
      </c>
      <c r="D1234" t="s">
        <v>52</v>
      </c>
      <c r="E1234" t="s">
        <v>86</v>
      </c>
      <c r="G1234" t="s">
        <v>106</v>
      </c>
      <c r="H1234" s="2">
        <v>45439</v>
      </c>
      <c r="I1234">
        <v>20</v>
      </c>
      <c r="J1234" t="s">
        <v>107</v>
      </c>
    </row>
    <row r="1235" spans="1:10">
      <c r="A1235" t="s">
        <v>1308</v>
      </c>
      <c r="B1235" t="s">
        <v>16</v>
      </c>
      <c r="D1235" t="s">
        <v>52</v>
      </c>
      <c r="E1235" t="s">
        <v>86</v>
      </c>
      <c r="G1235" t="s">
        <v>106</v>
      </c>
      <c r="H1235" s="2">
        <v>45446</v>
      </c>
      <c r="I1235">
        <v>20</v>
      </c>
      <c r="J1235" t="s">
        <v>107</v>
      </c>
    </row>
    <row r="1236" spans="1:10">
      <c r="A1236" t="s">
        <v>1309</v>
      </c>
      <c r="B1236" t="s">
        <v>16</v>
      </c>
      <c r="D1236" t="s">
        <v>52</v>
      </c>
      <c r="E1236" t="s">
        <v>86</v>
      </c>
      <c r="G1236" t="s">
        <v>106</v>
      </c>
      <c r="H1236" s="2">
        <v>45453</v>
      </c>
      <c r="I1236">
        <v>20</v>
      </c>
      <c r="J1236" t="s">
        <v>107</v>
      </c>
    </row>
    <row r="1237" spans="1:10">
      <c r="A1237" t="s">
        <v>1310</v>
      </c>
      <c r="B1237" t="s">
        <v>24</v>
      </c>
      <c r="C1237" t="s">
        <v>1311</v>
      </c>
      <c r="D1237" t="s">
        <v>54</v>
      </c>
      <c r="E1237" t="s">
        <v>66</v>
      </c>
      <c r="G1237" t="s">
        <v>108</v>
      </c>
      <c r="H1237" s="2">
        <v>45348</v>
      </c>
      <c r="I1237">
        <v>5</v>
      </c>
    </row>
    <row r="1238" spans="1:10">
      <c r="A1238" t="s">
        <v>1312</v>
      </c>
      <c r="B1238" t="s">
        <v>24</v>
      </c>
      <c r="C1238" t="s">
        <v>1311</v>
      </c>
      <c r="D1238" t="s">
        <v>54</v>
      </c>
      <c r="E1238" t="s">
        <v>66</v>
      </c>
      <c r="G1238" t="s">
        <v>108</v>
      </c>
      <c r="H1238" s="2">
        <v>45355</v>
      </c>
      <c r="I1238">
        <v>5</v>
      </c>
    </row>
    <row r="1239" spans="1:10">
      <c r="A1239" t="s">
        <v>1313</v>
      </c>
      <c r="B1239" t="s">
        <v>24</v>
      </c>
      <c r="C1239" t="s">
        <v>1311</v>
      </c>
      <c r="D1239" t="s">
        <v>54</v>
      </c>
      <c r="E1239" t="s">
        <v>66</v>
      </c>
      <c r="G1239" t="s">
        <v>108</v>
      </c>
      <c r="H1239" s="2">
        <v>45362</v>
      </c>
      <c r="I1239">
        <v>5</v>
      </c>
    </row>
    <row r="1240" spans="1:10">
      <c r="A1240" t="s">
        <v>1314</v>
      </c>
      <c r="B1240" t="s">
        <v>24</v>
      </c>
      <c r="C1240" t="s">
        <v>1311</v>
      </c>
      <c r="D1240" t="s">
        <v>54</v>
      </c>
      <c r="E1240" t="s">
        <v>66</v>
      </c>
      <c r="G1240" t="s">
        <v>108</v>
      </c>
      <c r="H1240" s="2">
        <v>45369</v>
      </c>
      <c r="I1240">
        <v>5</v>
      </c>
    </row>
    <row r="1241" spans="1:10">
      <c r="A1241" t="s">
        <v>1315</v>
      </c>
      <c r="B1241" t="s">
        <v>24</v>
      </c>
      <c r="C1241" t="s">
        <v>1311</v>
      </c>
      <c r="D1241" t="s">
        <v>54</v>
      </c>
      <c r="E1241" t="s">
        <v>66</v>
      </c>
      <c r="G1241" t="s">
        <v>108</v>
      </c>
      <c r="H1241" s="2">
        <v>45376</v>
      </c>
      <c r="I1241">
        <v>5</v>
      </c>
    </row>
    <row r="1242" spans="1:10">
      <c r="A1242" t="s">
        <v>1316</v>
      </c>
      <c r="B1242" t="s">
        <v>24</v>
      </c>
      <c r="C1242" t="s">
        <v>1311</v>
      </c>
      <c r="D1242" t="s">
        <v>54</v>
      </c>
      <c r="E1242" t="s">
        <v>66</v>
      </c>
      <c r="G1242" t="s">
        <v>108</v>
      </c>
      <c r="H1242" s="2">
        <v>45383</v>
      </c>
      <c r="I1242">
        <v>5</v>
      </c>
    </row>
    <row r="1243" spans="1:10">
      <c r="A1243" t="s">
        <v>1317</v>
      </c>
      <c r="B1243" t="s">
        <v>24</v>
      </c>
      <c r="C1243" t="s">
        <v>1311</v>
      </c>
      <c r="D1243" t="s">
        <v>54</v>
      </c>
      <c r="E1243" t="s">
        <v>66</v>
      </c>
      <c r="G1243" t="s">
        <v>108</v>
      </c>
      <c r="H1243" s="2">
        <v>45390</v>
      </c>
      <c r="I1243">
        <v>5</v>
      </c>
    </row>
    <row r="1244" spans="1:10">
      <c r="A1244" t="s">
        <v>1318</v>
      </c>
      <c r="B1244" t="s">
        <v>24</v>
      </c>
      <c r="C1244" t="s">
        <v>1311</v>
      </c>
      <c r="D1244" t="s">
        <v>54</v>
      </c>
      <c r="E1244" t="s">
        <v>66</v>
      </c>
      <c r="G1244" t="s">
        <v>108</v>
      </c>
      <c r="H1244" s="2">
        <v>45397</v>
      </c>
      <c r="I1244">
        <v>5</v>
      </c>
    </row>
    <row r="1245" spans="1:10">
      <c r="A1245" t="s">
        <v>1319</v>
      </c>
      <c r="B1245" t="s">
        <v>24</v>
      </c>
      <c r="C1245" t="s">
        <v>1311</v>
      </c>
      <c r="D1245" t="s">
        <v>54</v>
      </c>
      <c r="E1245" t="s">
        <v>66</v>
      </c>
      <c r="G1245" t="s">
        <v>108</v>
      </c>
      <c r="H1245" s="2">
        <v>45404</v>
      </c>
      <c r="I1245">
        <v>5</v>
      </c>
    </row>
    <row r="1246" spans="1:10">
      <c r="A1246" t="s">
        <v>1320</v>
      </c>
      <c r="B1246" t="s">
        <v>24</v>
      </c>
      <c r="C1246" t="s">
        <v>1311</v>
      </c>
      <c r="D1246" t="s">
        <v>54</v>
      </c>
      <c r="E1246" t="s">
        <v>66</v>
      </c>
      <c r="G1246" t="s">
        <v>108</v>
      </c>
      <c r="H1246" s="2">
        <v>45411</v>
      </c>
      <c r="I1246">
        <v>5</v>
      </c>
    </row>
    <row r="1247" spans="1:10">
      <c r="A1247" t="s">
        <v>1321</v>
      </c>
      <c r="B1247" t="s">
        <v>24</v>
      </c>
      <c r="C1247" t="s">
        <v>1311</v>
      </c>
      <c r="D1247" t="s">
        <v>54</v>
      </c>
      <c r="E1247" t="s">
        <v>66</v>
      </c>
      <c r="G1247" t="s">
        <v>108</v>
      </c>
      <c r="H1247" s="2">
        <v>45418</v>
      </c>
      <c r="I1247">
        <v>5</v>
      </c>
    </row>
    <row r="1248" spans="1:10">
      <c r="A1248" t="s">
        <v>1322</v>
      </c>
      <c r="B1248" t="s">
        <v>24</v>
      </c>
      <c r="C1248" t="s">
        <v>1311</v>
      </c>
      <c r="D1248" t="s">
        <v>54</v>
      </c>
      <c r="E1248" t="s">
        <v>66</v>
      </c>
      <c r="G1248" t="s">
        <v>108</v>
      </c>
      <c r="H1248" s="2">
        <v>45425</v>
      </c>
      <c r="I1248">
        <v>5</v>
      </c>
    </row>
    <row r="1249" spans="1:10">
      <c r="A1249" t="s">
        <v>1323</v>
      </c>
      <c r="B1249" t="s">
        <v>24</v>
      </c>
      <c r="C1249" t="s">
        <v>1311</v>
      </c>
      <c r="D1249" t="s">
        <v>54</v>
      </c>
      <c r="E1249" t="s">
        <v>66</v>
      </c>
      <c r="G1249" t="s">
        <v>108</v>
      </c>
      <c r="H1249" s="2">
        <v>45432</v>
      </c>
      <c r="I1249">
        <v>5</v>
      </c>
    </row>
    <row r="1250" spans="1:10">
      <c r="A1250" t="s">
        <v>1324</v>
      </c>
      <c r="B1250" t="s">
        <v>24</v>
      </c>
      <c r="C1250" t="s">
        <v>1311</v>
      </c>
      <c r="D1250" t="s">
        <v>54</v>
      </c>
      <c r="E1250" t="s">
        <v>66</v>
      </c>
      <c r="G1250" t="s">
        <v>108</v>
      </c>
      <c r="H1250" s="2">
        <v>45439</v>
      </c>
      <c r="I1250">
        <v>5</v>
      </c>
    </row>
    <row r="1251" spans="1:10">
      <c r="A1251" t="s">
        <v>1325</v>
      </c>
      <c r="B1251" t="s">
        <v>24</v>
      </c>
      <c r="C1251" t="s">
        <v>1311</v>
      </c>
      <c r="D1251" t="s">
        <v>54</v>
      </c>
      <c r="E1251" t="s">
        <v>66</v>
      </c>
      <c r="G1251" t="s">
        <v>108</v>
      </c>
      <c r="H1251" s="2">
        <v>45446</v>
      </c>
      <c r="I1251">
        <v>5</v>
      </c>
    </row>
    <row r="1252" spans="1:10">
      <c r="A1252" t="s">
        <v>1326</v>
      </c>
      <c r="B1252" t="s">
        <v>24</v>
      </c>
      <c r="C1252" t="s">
        <v>1311</v>
      </c>
      <c r="D1252" t="s">
        <v>54</v>
      </c>
      <c r="E1252" t="s">
        <v>66</v>
      </c>
      <c r="G1252" t="s">
        <v>108</v>
      </c>
      <c r="H1252" s="2">
        <v>45453</v>
      </c>
      <c r="I1252">
        <v>5</v>
      </c>
    </row>
    <row r="1253" spans="1:10">
      <c r="A1253" t="s">
        <v>1327</v>
      </c>
      <c r="B1253" t="s">
        <v>4</v>
      </c>
      <c r="C1253" t="s">
        <v>700</v>
      </c>
      <c r="D1253" t="s">
        <v>56</v>
      </c>
      <c r="E1253" t="s">
        <v>12</v>
      </c>
      <c r="G1253" t="s">
        <v>106</v>
      </c>
      <c r="H1253" s="2">
        <v>45628</v>
      </c>
      <c r="I1253">
        <v>20</v>
      </c>
      <c r="J1253" t="s">
        <v>107</v>
      </c>
    </row>
    <row r="1254" spans="1:10">
      <c r="A1254" t="s">
        <v>1328</v>
      </c>
      <c r="B1254" t="s">
        <v>4</v>
      </c>
      <c r="C1254" t="s">
        <v>700</v>
      </c>
      <c r="D1254" t="s">
        <v>56</v>
      </c>
      <c r="E1254" t="s">
        <v>12</v>
      </c>
      <c r="G1254" t="s">
        <v>106</v>
      </c>
      <c r="H1254" s="2">
        <v>45635</v>
      </c>
      <c r="I1254">
        <v>20</v>
      </c>
      <c r="J1254" t="s">
        <v>107</v>
      </c>
    </row>
    <row r="1255" spans="1:10">
      <c r="A1255" t="s">
        <v>1329</v>
      </c>
      <c r="B1255" t="s">
        <v>4</v>
      </c>
      <c r="C1255" t="s">
        <v>700</v>
      </c>
      <c r="D1255" t="s">
        <v>56</v>
      </c>
      <c r="E1255" t="s">
        <v>12</v>
      </c>
      <c r="G1255" t="s">
        <v>106</v>
      </c>
      <c r="H1255" s="2">
        <v>45642</v>
      </c>
      <c r="I1255">
        <v>20</v>
      </c>
      <c r="J1255" t="s">
        <v>107</v>
      </c>
    </row>
    <row r="1256" spans="1:10">
      <c r="A1256" t="s">
        <v>1330</v>
      </c>
      <c r="B1256" t="s">
        <v>4</v>
      </c>
      <c r="C1256" t="s">
        <v>700</v>
      </c>
      <c r="D1256" t="s">
        <v>56</v>
      </c>
      <c r="E1256" t="s">
        <v>12</v>
      </c>
      <c r="G1256" t="s">
        <v>106</v>
      </c>
      <c r="H1256" s="2">
        <v>45649</v>
      </c>
      <c r="I1256">
        <v>5</v>
      </c>
      <c r="J1256" t="s">
        <v>107</v>
      </c>
    </row>
    <row r="1257" spans="1:10">
      <c r="A1257" t="s">
        <v>1331</v>
      </c>
      <c r="B1257" t="s">
        <v>4</v>
      </c>
      <c r="C1257" t="s">
        <v>700</v>
      </c>
      <c r="D1257" t="s">
        <v>56</v>
      </c>
      <c r="E1257" t="s">
        <v>12</v>
      </c>
      <c r="G1257" t="s">
        <v>106</v>
      </c>
      <c r="H1257" s="2">
        <v>45656</v>
      </c>
      <c r="I1257">
        <v>5</v>
      </c>
      <c r="J1257" t="s">
        <v>107</v>
      </c>
    </row>
    <row r="1258" spans="1:10">
      <c r="A1258" t="s">
        <v>1332</v>
      </c>
      <c r="B1258" t="s">
        <v>4</v>
      </c>
      <c r="C1258" t="s">
        <v>700</v>
      </c>
      <c r="D1258" t="s">
        <v>56</v>
      </c>
      <c r="E1258" t="s">
        <v>12</v>
      </c>
      <c r="G1258" t="s">
        <v>106</v>
      </c>
      <c r="H1258" s="2">
        <v>45663</v>
      </c>
      <c r="I1258">
        <v>5</v>
      </c>
      <c r="J1258" t="s">
        <v>107</v>
      </c>
    </row>
    <row r="1259" spans="1:10">
      <c r="A1259" t="s">
        <v>1333</v>
      </c>
      <c r="B1259" t="s">
        <v>4</v>
      </c>
      <c r="C1259" t="s">
        <v>700</v>
      </c>
      <c r="D1259" t="s">
        <v>56</v>
      </c>
      <c r="E1259" t="s">
        <v>12</v>
      </c>
      <c r="G1259" t="s">
        <v>106</v>
      </c>
      <c r="H1259" s="2">
        <v>45670</v>
      </c>
      <c r="I1259">
        <v>5</v>
      </c>
      <c r="J1259" t="s">
        <v>107</v>
      </c>
    </row>
    <row r="1260" spans="1:10">
      <c r="A1260" t="s">
        <v>1334</v>
      </c>
      <c r="B1260" t="s">
        <v>4</v>
      </c>
      <c r="C1260" t="s">
        <v>700</v>
      </c>
      <c r="D1260" t="s">
        <v>56</v>
      </c>
      <c r="E1260" t="s">
        <v>12</v>
      </c>
      <c r="G1260" t="s">
        <v>106</v>
      </c>
      <c r="H1260" s="2">
        <v>45677</v>
      </c>
      <c r="I1260">
        <v>5</v>
      </c>
      <c r="J1260" t="s">
        <v>107</v>
      </c>
    </row>
    <row r="1261" spans="1:10">
      <c r="A1261" t="s">
        <v>1335</v>
      </c>
      <c r="B1261" t="s">
        <v>4</v>
      </c>
      <c r="C1261" t="s">
        <v>700</v>
      </c>
      <c r="D1261" t="s">
        <v>56</v>
      </c>
      <c r="E1261" t="s">
        <v>12</v>
      </c>
      <c r="G1261" t="s">
        <v>106</v>
      </c>
      <c r="H1261" s="2">
        <v>45684</v>
      </c>
      <c r="I1261">
        <v>5</v>
      </c>
      <c r="J1261" t="s">
        <v>107</v>
      </c>
    </row>
    <row r="1262" spans="1:10">
      <c r="A1262" t="s">
        <v>1336</v>
      </c>
      <c r="B1262" t="s">
        <v>4</v>
      </c>
      <c r="C1262" t="s">
        <v>700</v>
      </c>
      <c r="D1262" t="s">
        <v>56</v>
      </c>
      <c r="E1262" t="s">
        <v>12</v>
      </c>
      <c r="G1262" t="s">
        <v>106</v>
      </c>
      <c r="H1262" s="2">
        <v>45691</v>
      </c>
      <c r="I1262">
        <v>5</v>
      </c>
      <c r="J1262" t="s">
        <v>107</v>
      </c>
    </row>
    <row r="1263" spans="1:10">
      <c r="A1263" t="s">
        <v>1337</v>
      </c>
      <c r="B1263" t="s">
        <v>4</v>
      </c>
      <c r="C1263" t="s">
        <v>700</v>
      </c>
      <c r="D1263" t="s">
        <v>56</v>
      </c>
      <c r="E1263" t="s">
        <v>12</v>
      </c>
      <c r="G1263" t="s">
        <v>106</v>
      </c>
      <c r="H1263" s="2">
        <v>45698</v>
      </c>
      <c r="I1263">
        <v>5</v>
      </c>
      <c r="J1263" t="s">
        <v>107</v>
      </c>
    </row>
    <row r="1264" spans="1:10">
      <c r="A1264" t="s">
        <v>1338</v>
      </c>
      <c r="B1264" t="s">
        <v>4</v>
      </c>
      <c r="C1264" t="s">
        <v>700</v>
      </c>
      <c r="D1264" t="s">
        <v>56</v>
      </c>
      <c r="E1264" t="s">
        <v>12</v>
      </c>
      <c r="G1264" t="s">
        <v>106</v>
      </c>
      <c r="H1264" s="2">
        <v>45705</v>
      </c>
      <c r="I1264">
        <v>5</v>
      </c>
      <c r="J1264" t="s">
        <v>107</v>
      </c>
    </row>
    <row r="1265" spans="1:10">
      <c r="A1265" t="s">
        <v>1339</v>
      </c>
      <c r="B1265" t="s">
        <v>4</v>
      </c>
      <c r="C1265" t="s">
        <v>700</v>
      </c>
      <c r="D1265" t="s">
        <v>56</v>
      </c>
      <c r="E1265" t="s">
        <v>12</v>
      </c>
      <c r="G1265" t="s">
        <v>106</v>
      </c>
      <c r="H1265" s="2">
        <v>45712</v>
      </c>
      <c r="I1265">
        <v>5</v>
      </c>
      <c r="J1265" t="s">
        <v>107</v>
      </c>
    </row>
    <row r="1266" spans="1:10">
      <c r="A1266" t="s">
        <v>1340</v>
      </c>
      <c r="B1266" t="s">
        <v>4</v>
      </c>
      <c r="C1266" t="s">
        <v>700</v>
      </c>
      <c r="D1266" t="s">
        <v>56</v>
      </c>
      <c r="E1266" t="s">
        <v>16</v>
      </c>
      <c r="G1266" t="s">
        <v>108</v>
      </c>
      <c r="H1266" s="2">
        <v>45628</v>
      </c>
      <c r="I1266">
        <v>10</v>
      </c>
      <c r="J1266" t="s">
        <v>107</v>
      </c>
    </row>
    <row r="1267" spans="1:10">
      <c r="A1267" t="s">
        <v>1341</v>
      </c>
      <c r="B1267" t="s">
        <v>4</v>
      </c>
      <c r="C1267" t="s">
        <v>700</v>
      </c>
      <c r="D1267" t="s">
        <v>56</v>
      </c>
      <c r="E1267" t="s">
        <v>16</v>
      </c>
      <c r="G1267" t="s">
        <v>108</v>
      </c>
      <c r="H1267" s="2">
        <v>45635</v>
      </c>
      <c r="I1267">
        <v>10</v>
      </c>
      <c r="J1267" t="s">
        <v>107</v>
      </c>
    </row>
    <row r="1268" spans="1:10">
      <c r="A1268" t="s">
        <v>1342</v>
      </c>
      <c r="B1268" t="s">
        <v>4</v>
      </c>
      <c r="C1268" t="s">
        <v>700</v>
      </c>
      <c r="D1268" t="s">
        <v>56</v>
      </c>
      <c r="E1268" t="s">
        <v>16</v>
      </c>
      <c r="G1268" t="s">
        <v>108</v>
      </c>
      <c r="H1268" s="2">
        <v>45642</v>
      </c>
      <c r="I1268">
        <v>10</v>
      </c>
      <c r="J1268" t="s">
        <v>107</v>
      </c>
    </row>
    <row r="1269" spans="1:10">
      <c r="A1269" t="s">
        <v>1343</v>
      </c>
      <c r="B1269" t="s">
        <v>4</v>
      </c>
      <c r="C1269" t="s">
        <v>700</v>
      </c>
      <c r="D1269" t="s">
        <v>56</v>
      </c>
      <c r="E1269" t="s">
        <v>16</v>
      </c>
      <c r="G1269" t="s">
        <v>108</v>
      </c>
      <c r="H1269" s="2">
        <v>45649</v>
      </c>
      <c r="I1269">
        <v>10</v>
      </c>
      <c r="J1269" t="s">
        <v>107</v>
      </c>
    </row>
    <row r="1270" spans="1:10">
      <c r="A1270" t="s">
        <v>1344</v>
      </c>
      <c r="B1270" t="s">
        <v>4</v>
      </c>
      <c r="C1270" t="s">
        <v>700</v>
      </c>
      <c r="D1270" t="s">
        <v>56</v>
      </c>
      <c r="E1270" t="s">
        <v>16</v>
      </c>
      <c r="G1270" t="s">
        <v>108</v>
      </c>
      <c r="H1270" s="2">
        <v>45656</v>
      </c>
      <c r="I1270">
        <v>10</v>
      </c>
      <c r="J1270" t="s">
        <v>107</v>
      </c>
    </row>
    <row r="1271" spans="1:10">
      <c r="A1271" t="s">
        <v>1345</v>
      </c>
      <c r="B1271" t="s">
        <v>4</v>
      </c>
      <c r="C1271" t="s">
        <v>700</v>
      </c>
      <c r="D1271" t="s">
        <v>56</v>
      </c>
      <c r="E1271" t="s">
        <v>16</v>
      </c>
      <c r="G1271" t="s">
        <v>108</v>
      </c>
      <c r="H1271" s="2">
        <v>45663</v>
      </c>
      <c r="I1271">
        <v>10</v>
      </c>
      <c r="J1271" t="s">
        <v>107</v>
      </c>
    </row>
    <row r="1272" spans="1:10">
      <c r="A1272" t="s">
        <v>1346</v>
      </c>
      <c r="B1272" t="s">
        <v>4</v>
      </c>
      <c r="C1272" t="s">
        <v>700</v>
      </c>
      <c r="D1272" t="s">
        <v>56</v>
      </c>
      <c r="E1272" t="s">
        <v>16</v>
      </c>
      <c r="G1272" t="s">
        <v>108</v>
      </c>
      <c r="H1272" s="2">
        <v>45670</v>
      </c>
      <c r="I1272">
        <v>10</v>
      </c>
      <c r="J1272" t="s">
        <v>107</v>
      </c>
    </row>
    <row r="1273" spans="1:10">
      <c r="A1273" t="s">
        <v>1347</v>
      </c>
      <c r="B1273" t="s">
        <v>4</v>
      </c>
      <c r="C1273" t="s">
        <v>700</v>
      </c>
      <c r="D1273" t="s">
        <v>56</v>
      </c>
      <c r="E1273" t="s">
        <v>16</v>
      </c>
      <c r="G1273" t="s">
        <v>108</v>
      </c>
      <c r="H1273" s="2">
        <v>45677</v>
      </c>
      <c r="I1273">
        <v>10</v>
      </c>
      <c r="J1273" t="s">
        <v>107</v>
      </c>
    </row>
    <row r="1274" spans="1:10">
      <c r="A1274" t="s">
        <v>1348</v>
      </c>
      <c r="B1274" t="s">
        <v>4</v>
      </c>
      <c r="C1274" t="s">
        <v>700</v>
      </c>
      <c r="D1274" t="s">
        <v>56</v>
      </c>
      <c r="E1274" t="s">
        <v>16</v>
      </c>
      <c r="G1274" t="s">
        <v>108</v>
      </c>
      <c r="H1274" s="2">
        <v>45684</v>
      </c>
      <c r="I1274">
        <v>10</v>
      </c>
      <c r="J1274" t="s">
        <v>107</v>
      </c>
    </row>
    <row r="1275" spans="1:10">
      <c r="A1275" t="s">
        <v>1349</v>
      </c>
      <c r="B1275" t="s">
        <v>4</v>
      </c>
      <c r="C1275" t="s">
        <v>700</v>
      </c>
      <c r="D1275" t="s">
        <v>56</v>
      </c>
      <c r="E1275" t="s">
        <v>16</v>
      </c>
      <c r="G1275" t="s">
        <v>108</v>
      </c>
      <c r="H1275" s="2">
        <v>45691</v>
      </c>
      <c r="I1275">
        <v>10</v>
      </c>
      <c r="J1275" t="s">
        <v>107</v>
      </c>
    </row>
    <row r="1276" spans="1:10">
      <c r="A1276" t="s">
        <v>1350</v>
      </c>
      <c r="B1276" t="s">
        <v>4</v>
      </c>
      <c r="C1276" t="s">
        <v>700</v>
      </c>
      <c r="D1276" t="s">
        <v>56</v>
      </c>
      <c r="E1276" t="s">
        <v>16</v>
      </c>
      <c r="G1276" t="s">
        <v>108</v>
      </c>
      <c r="H1276" s="2">
        <v>45698</v>
      </c>
      <c r="I1276">
        <v>10</v>
      </c>
      <c r="J1276" t="s">
        <v>107</v>
      </c>
    </row>
    <row r="1277" spans="1:10">
      <c r="A1277" t="s">
        <v>1351</v>
      </c>
      <c r="B1277" t="s">
        <v>4</v>
      </c>
      <c r="C1277" t="s">
        <v>700</v>
      </c>
      <c r="D1277" t="s">
        <v>56</v>
      </c>
      <c r="E1277" t="s">
        <v>16</v>
      </c>
      <c r="G1277" t="s">
        <v>108</v>
      </c>
      <c r="H1277" s="2">
        <v>45705</v>
      </c>
      <c r="I1277">
        <v>10</v>
      </c>
      <c r="J1277" t="s">
        <v>107</v>
      </c>
    </row>
    <row r="1278" spans="1:10">
      <c r="A1278" t="s">
        <v>1352</v>
      </c>
      <c r="B1278" t="s">
        <v>4</v>
      </c>
      <c r="C1278" t="s">
        <v>700</v>
      </c>
      <c r="D1278" t="s">
        <v>56</v>
      </c>
      <c r="E1278" t="s">
        <v>16</v>
      </c>
      <c r="G1278" t="s">
        <v>108</v>
      </c>
      <c r="H1278" s="2">
        <v>45712</v>
      </c>
      <c r="I1278">
        <v>10</v>
      </c>
      <c r="J1278" t="s">
        <v>107</v>
      </c>
    </row>
    <row r="1279" spans="1:10">
      <c r="A1279" t="s">
        <v>1353</v>
      </c>
      <c r="B1279" t="s">
        <v>4</v>
      </c>
      <c r="C1279" t="s">
        <v>700</v>
      </c>
      <c r="D1279" t="s">
        <v>56</v>
      </c>
      <c r="E1279" t="s">
        <v>20</v>
      </c>
      <c r="G1279" t="s">
        <v>108</v>
      </c>
      <c r="H1279" s="2">
        <v>45628</v>
      </c>
      <c r="I1279">
        <v>60</v>
      </c>
      <c r="J1279" t="s">
        <v>107</v>
      </c>
    </row>
    <row r="1280" spans="1:10">
      <c r="A1280" t="s">
        <v>1354</v>
      </c>
      <c r="B1280" t="s">
        <v>4</v>
      </c>
      <c r="C1280" t="s">
        <v>700</v>
      </c>
      <c r="D1280" t="s">
        <v>56</v>
      </c>
      <c r="E1280" t="s">
        <v>20</v>
      </c>
      <c r="G1280" t="s">
        <v>108</v>
      </c>
      <c r="H1280" s="2">
        <v>45635</v>
      </c>
      <c r="I1280">
        <v>60</v>
      </c>
      <c r="J1280" t="s">
        <v>107</v>
      </c>
    </row>
    <row r="1281" spans="1:10">
      <c r="A1281" t="s">
        <v>1355</v>
      </c>
      <c r="B1281" t="s">
        <v>4</v>
      </c>
      <c r="C1281" t="s">
        <v>700</v>
      </c>
      <c r="D1281" t="s">
        <v>56</v>
      </c>
      <c r="E1281" t="s">
        <v>20</v>
      </c>
      <c r="G1281" t="s">
        <v>108</v>
      </c>
      <c r="H1281" s="2">
        <v>45642</v>
      </c>
      <c r="I1281">
        <v>60</v>
      </c>
      <c r="J1281" t="s">
        <v>107</v>
      </c>
    </row>
    <row r="1282" spans="1:10">
      <c r="A1282" t="s">
        <v>1356</v>
      </c>
      <c r="B1282" t="s">
        <v>4</v>
      </c>
      <c r="C1282" t="s">
        <v>700</v>
      </c>
      <c r="D1282" t="s">
        <v>56</v>
      </c>
      <c r="E1282" t="s">
        <v>20</v>
      </c>
      <c r="G1282" t="s">
        <v>108</v>
      </c>
      <c r="H1282" s="2">
        <v>45649</v>
      </c>
      <c r="I1282">
        <v>60</v>
      </c>
      <c r="J1282" t="s">
        <v>107</v>
      </c>
    </row>
    <row r="1283" spans="1:10">
      <c r="A1283" t="s">
        <v>1357</v>
      </c>
      <c r="B1283" t="s">
        <v>4</v>
      </c>
      <c r="C1283" t="s">
        <v>700</v>
      </c>
      <c r="D1283" t="s">
        <v>56</v>
      </c>
      <c r="E1283" t="s">
        <v>20</v>
      </c>
      <c r="G1283" t="s">
        <v>108</v>
      </c>
      <c r="H1283" s="2">
        <v>45656</v>
      </c>
      <c r="I1283">
        <v>60</v>
      </c>
      <c r="J1283" t="s">
        <v>107</v>
      </c>
    </row>
    <row r="1284" spans="1:10">
      <c r="A1284" t="s">
        <v>1358</v>
      </c>
      <c r="B1284" t="s">
        <v>4</v>
      </c>
      <c r="C1284" t="s">
        <v>700</v>
      </c>
      <c r="D1284" t="s">
        <v>56</v>
      </c>
      <c r="E1284" t="s">
        <v>20</v>
      </c>
      <c r="G1284" t="s">
        <v>108</v>
      </c>
      <c r="H1284" s="2">
        <v>45663</v>
      </c>
      <c r="I1284">
        <v>60</v>
      </c>
      <c r="J1284" t="s">
        <v>107</v>
      </c>
    </row>
    <row r="1285" spans="1:10">
      <c r="A1285" t="s">
        <v>1359</v>
      </c>
      <c r="B1285" t="s">
        <v>4</v>
      </c>
      <c r="C1285" t="s">
        <v>700</v>
      </c>
      <c r="D1285" t="s">
        <v>56</v>
      </c>
      <c r="E1285" t="s">
        <v>20</v>
      </c>
      <c r="G1285" t="s">
        <v>108</v>
      </c>
      <c r="H1285" s="2">
        <v>45670</v>
      </c>
      <c r="I1285">
        <v>60</v>
      </c>
      <c r="J1285" t="s">
        <v>107</v>
      </c>
    </row>
    <row r="1286" spans="1:10">
      <c r="A1286" t="s">
        <v>1360</v>
      </c>
      <c r="B1286" t="s">
        <v>4</v>
      </c>
      <c r="C1286" t="s">
        <v>700</v>
      </c>
      <c r="D1286" t="s">
        <v>56</v>
      </c>
      <c r="E1286" t="s">
        <v>20</v>
      </c>
      <c r="G1286" t="s">
        <v>108</v>
      </c>
      <c r="H1286" s="2">
        <v>45677</v>
      </c>
      <c r="I1286">
        <v>60</v>
      </c>
      <c r="J1286" t="s">
        <v>107</v>
      </c>
    </row>
    <row r="1287" spans="1:10">
      <c r="A1287" t="s">
        <v>1361</v>
      </c>
      <c r="B1287" t="s">
        <v>4</v>
      </c>
      <c r="C1287" t="s">
        <v>700</v>
      </c>
      <c r="D1287" t="s">
        <v>56</v>
      </c>
      <c r="E1287" t="s">
        <v>20</v>
      </c>
      <c r="G1287" t="s">
        <v>108</v>
      </c>
      <c r="H1287" s="2">
        <v>45684</v>
      </c>
      <c r="I1287">
        <v>40</v>
      </c>
      <c r="J1287" t="s">
        <v>107</v>
      </c>
    </row>
    <row r="1288" spans="1:10">
      <c r="A1288" t="s">
        <v>1362</v>
      </c>
      <c r="B1288" t="s">
        <v>4</v>
      </c>
      <c r="C1288" t="s">
        <v>700</v>
      </c>
      <c r="D1288" t="s">
        <v>56</v>
      </c>
      <c r="E1288" t="s">
        <v>20</v>
      </c>
      <c r="G1288" t="s">
        <v>108</v>
      </c>
      <c r="H1288" s="2">
        <v>45691</v>
      </c>
      <c r="I1288">
        <v>20</v>
      </c>
      <c r="J1288" t="s">
        <v>107</v>
      </c>
    </row>
    <row r="1289" spans="1:10">
      <c r="A1289" t="s">
        <v>1363</v>
      </c>
      <c r="B1289" t="s">
        <v>4</v>
      </c>
      <c r="C1289" t="s">
        <v>700</v>
      </c>
      <c r="D1289" t="s">
        <v>56</v>
      </c>
      <c r="E1289" t="s">
        <v>20</v>
      </c>
      <c r="G1289" t="s">
        <v>108</v>
      </c>
      <c r="H1289" s="2">
        <v>45698</v>
      </c>
      <c r="I1289">
        <v>20</v>
      </c>
      <c r="J1289" t="s">
        <v>107</v>
      </c>
    </row>
    <row r="1290" spans="1:10">
      <c r="A1290" t="s">
        <v>1364</v>
      </c>
      <c r="B1290" t="s">
        <v>4</v>
      </c>
      <c r="C1290" t="s">
        <v>700</v>
      </c>
      <c r="D1290" t="s">
        <v>56</v>
      </c>
      <c r="E1290" t="s">
        <v>20</v>
      </c>
      <c r="G1290" t="s">
        <v>108</v>
      </c>
      <c r="H1290" s="2">
        <v>45705</v>
      </c>
      <c r="I1290">
        <v>20</v>
      </c>
      <c r="J1290" t="s">
        <v>107</v>
      </c>
    </row>
    <row r="1291" spans="1:10">
      <c r="A1291" t="s">
        <v>1365</v>
      </c>
      <c r="B1291" t="s">
        <v>4</v>
      </c>
      <c r="C1291" t="s">
        <v>700</v>
      </c>
      <c r="D1291" t="s">
        <v>56</v>
      </c>
      <c r="E1291" t="s">
        <v>20</v>
      </c>
      <c r="G1291" t="s">
        <v>108</v>
      </c>
      <c r="H1291" s="2">
        <v>45712</v>
      </c>
      <c r="I1291">
        <v>0</v>
      </c>
      <c r="J1291" t="s">
        <v>107</v>
      </c>
    </row>
    <row r="1292" spans="1:10">
      <c r="A1292" t="s">
        <v>1366</v>
      </c>
      <c r="B1292" t="s">
        <v>4</v>
      </c>
      <c r="C1292" t="s">
        <v>1367</v>
      </c>
      <c r="D1292" t="s">
        <v>58</v>
      </c>
      <c r="E1292" t="s">
        <v>14</v>
      </c>
      <c r="G1292" t="s">
        <v>108</v>
      </c>
      <c r="H1292" s="2">
        <v>45628</v>
      </c>
      <c r="I1292">
        <v>70</v>
      </c>
      <c r="J1292" t="s">
        <v>107</v>
      </c>
    </row>
    <row r="1293" spans="1:10">
      <c r="A1293" t="s">
        <v>1368</v>
      </c>
      <c r="B1293" t="s">
        <v>4</v>
      </c>
      <c r="C1293" t="s">
        <v>1367</v>
      </c>
      <c r="D1293" t="s">
        <v>58</v>
      </c>
      <c r="E1293" t="s">
        <v>14</v>
      </c>
      <c r="G1293" t="s">
        <v>108</v>
      </c>
      <c r="H1293" s="2">
        <v>45635</v>
      </c>
      <c r="I1293">
        <v>70</v>
      </c>
      <c r="J1293" t="s">
        <v>107</v>
      </c>
    </row>
    <row r="1294" spans="1:10">
      <c r="A1294" t="s">
        <v>1369</v>
      </c>
      <c r="B1294" t="s">
        <v>4</v>
      </c>
      <c r="C1294" t="s">
        <v>1367</v>
      </c>
      <c r="D1294" t="s">
        <v>58</v>
      </c>
      <c r="E1294" t="s">
        <v>14</v>
      </c>
      <c r="G1294" t="s">
        <v>108</v>
      </c>
      <c r="H1294" s="2">
        <v>45642</v>
      </c>
      <c r="I1294">
        <v>70</v>
      </c>
      <c r="J1294" t="s">
        <v>107</v>
      </c>
    </row>
    <row r="1295" spans="1:10">
      <c r="A1295" t="s">
        <v>1370</v>
      </c>
      <c r="B1295" t="s">
        <v>4</v>
      </c>
      <c r="C1295" t="s">
        <v>1367</v>
      </c>
      <c r="D1295" t="s">
        <v>58</v>
      </c>
      <c r="E1295" t="s">
        <v>20</v>
      </c>
      <c r="G1295" t="s">
        <v>108</v>
      </c>
      <c r="H1295" s="2">
        <v>45628</v>
      </c>
      <c r="I1295">
        <v>20</v>
      </c>
      <c r="J1295" t="s">
        <v>107</v>
      </c>
    </row>
    <row r="1296" spans="1:10">
      <c r="A1296" t="s">
        <v>1371</v>
      </c>
      <c r="B1296" t="s">
        <v>4</v>
      </c>
      <c r="C1296" t="s">
        <v>1367</v>
      </c>
      <c r="D1296" t="s">
        <v>58</v>
      </c>
      <c r="E1296" t="s">
        <v>20</v>
      </c>
      <c r="G1296" t="s">
        <v>108</v>
      </c>
      <c r="H1296" s="2">
        <v>45635</v>
      </c>
      <c r="I1296">
        <v>20</v>
      </c>
      <c r="J1296" t="s">
        <v>107</v>
      </c>
    </row>
    <row r="1297" spans="1:10">
      <c r="A1297" t="s">
        <v>1372</v>
      </c>
      <c r="B1297" t="s">
        <v>4</v>
      </c>
      <c r="C1297" t="s">
        <v>1367</v>
      </c>
      <c r="D1297" t="s">
        <v>58</v>
      </c>
      <c r="E1297" t="s">
        <v>20</v>
      </c>
      <c r="G1297" t="s">
        <v>108</v>
      </c>
      <c r="H1297" s="2">
        <v>45642</v>
      </c>
      <c r="I1297">
        <v>20</v>
      </c>
      <c r="J1297" t="s">
        <v>107</v>
      </c>
    </row>
    <row r="1298" spans="1:10">
      <c r="A1298" t="s">
        <v>1373</v>
      </c>
      <c r="B1298" t="s">
        <v>4</v>
      </c>
      <c r="C1298" t="s">
        <v>1367</v>
      </c>
      <c r="D1298" t="s">
        <v>58</v>
      </c>
      <c r="E1298" t="s">
        <v>24</v>
      </c>
      <c r="G1298" t="s">
        <v>108</v>
      </c>
      <c r="H1298" s="2">
        <v>45628</v>
      </c>
      <c r="I1298">
        <v>10</v>
      </c>
      <c r="J1298" t="s">
        <v>107</v>
      </c>
    </row>
    <row r="1299" spans="1:10">
      <c r="A1299" t="s">
        <v>1374</v>
      </c>
      <c r="B1299" t="s">
        <v>4</v>
      </c>
      <c r="C1299" t="s">
        <v>1367</v>
      </c>
      <c r="D1299" t="s">
        <v>58</v>
      </c>
      <c r="E1299" t="s">
        <v>24</v>
      </c>
      <c r="G1299" t="s">
        <v>108</v>
      </c>
      <c r="H1299" s="2">
        <v>45635</v>
      </c>
      <c r="I1299">
        <v>10</v>
      </c>
      <c r="J1299" t="s">
        <v>107</v>
      </c>
    </row>
    <row r="1300" spans="1:10">
      <c r="A1300" t="s">
        <v>1375</v>
      </c>
      <c r="B1300" t="s">
        <v>4</v>
      </c>
      <c r="C1300" t="s">
        <v>1367</v>
      </c>
      <c r="D1300" t="s">
        <v>58</v>
      </c>
      <c r="E1300" t="s">
        <v>24</v>
      </c>
      <c r="G1300" t="s">
        <v>108</v>
      </c>
      <c r="H1300" s="2">
        <v>45642</v>
      </c>
      <c r="I1300">
        <v>10</v>
      </c>
      <c r="J1300" t="s">
        <v>107</v>
      </c>
    </row>
    <row r="1301" spans="1:10">
      <c r="A1301" t="s">
        <v>1376</v>
      </c>
      <c r="B1301" t="s">
        <v>28</v>
      </c>
      <c r="C1301" t="s">
        <v>1367</v>
      </c>
      <c r="D1301" t="s">
        <v>62</v>
      </c>
      <c r="E1301" t="s">
        <v>10</v>
      </c>
      <c r="G1301" t="s">
        <v>108</v>
      </c>
      <c r="H1301" s="2">
        <v>45474</v>
      </c>
      <c r="I1301">
        <v>50</v>
      </c>
      <c r="J1301" t="s">
        <v>109</v>
      </c>
    </row>
    <row r="1302" spans="1:10">
      <c r="A1302" t="s">
        <v>1377</v>
      </c>
      <c r="B1302" t="s">
        <v>28</v>
      </c>
      <c r="C1302" t="s">
        <v>1367</v>
      </c>
      <c r="D1302" t="s">
        <v>62</v>
      </c>
      <c r="E1302" t="s">
        <v>10</v>
      </c>
      <c r="G1302" t="s">
        <v>108</v>
      </c>
      <c r="H1302" s="2">
        <v>45481</v>
      </c>
      <c r="I1302">
        <v>50</v>
      </c>
      <c r="J1302" t="s">
        <v>109</v>
      </c>
    </row>
    <row r="1303" spans="1:10">
      <c r="A1303" t="s">
        <v>1378</v>
      </c>
      <c r="B1303" t="s">
        <v>28</v>
      </c>
      <c r="C1303" t="s">
        <v>1367</v>
      </c>
      <c r="D1303" t="s">
        <v>62</v>
      </c>
      <c r="E1303" t="s">
        <v>10</v>
      </c>
      <c r="G1303" t="s">
        <v>108</v>
      </c>
      <c r="H1303" s="2">
        <v>45488</v>
      </c>
      <c r="I1303">
        <v>30</v>
      </c>
      <c r="J1303" t="s">
        <v>109</v>
      </c>
    </row>
    <row r="1304" spans="1:10">
      <c r="A1304" t="s">
        <v>1379</v>
      </c>
      <c r="B1304" t="s">
        <v>28</v>
      </c>
      <c r="C1304" t="s">
        <v>1367</v>
      </c>
      <c r="D1304" t="s">
        <v>62</v>
      </c>
      <c r="E1304" t="s">
        <v>10</v>
      </c>
      <c r="G1304" t="s">
        <v>108</v>
      </c>
      <c r="H1304" s="2">
        <v>45495</v>
      </c>
      <c r="I1304">
        <v>30</v>
      </c>
      <c r="J1304" t="s">
        <v>109</v>
      </c>
    </row>
    <row r="1305" spans="1:10">
      <c r="A1305" t="s">
        <v>1380</v>
      </c>
      <c r="B1305" t="s">
        <v>28</v>
      </c>
      <c r="C1305" t="s">
        <v>1367</v>
      </c>
      <c r="D1305" t="s">
        <v>62</v>
      </c>
      <c r="E1305" t="s">
        <v>10</v>
      </c>
      <c r="G1305" t="s">
        <v>108</v>
      </c>
      <c r="H1305" s="2">
        <v>45502</v>
      </c>
      <c r="I1305">
        <v>30</v>
      </c>
      <c r="J1305" t="s">
        <v>109</v>
      </c>
    </row>
    <row r="1306" spans="1:10">
      <c r="A1306" t="s">
        <v>1381</v>
      </c>
      <c r="B1306" t="s">
        <v>28</v>
      </c>
      <c r="C1306" t="s">
        <v>1367</v>
      </c>
      <c r="D1306" t="s">
        <v>62</v>
      </c>
      <c r="E1306" t="s">
        <v>10</v>
      </c>
      <c r="G1306" t="s">
        <v>108</v>
      </c>
      <c r="H1306" s="2">
        <v>45509</v>
      </c>
      <c r="I1306">
        <v>30</v>
      </c>
      <c r="J1306" t="s">
        <v>109</v>
      </c>
    </row>
    <row r="1307" spans="1:10">
      <c r="A1307" t="s">
        <v>1382</v>
      </c>
      <c r="B1307" t="s">
        <v>28</v>
      </c>
      <c r="C1307" t="s">
        <v>1367</v>
      </c>
      <c r="D1307" t="s">
        <v>62</v>
      </c>
      <c r="E1307" t="s">
        <v>14</v>
      </c>
      <c r="G1307" t="s">
        <v>108</v>
      </c>
      <c r="H1307" s="2">
        <v>45460</v>
      </c>
      <c r="I1307">
        <v>70</v>
      </c>
      <c r="J1307" t="s">
        <v>109</v>
      </c>
    </row>
    <row r="1308" spans="1:10">
      <c r="A1308" t="s">
        <v>1383</v>
      </c>
      <c r="B1308" t="s">
        <v>28</v>
      </c>
      <c r="C1308" t="s">
        <v>1367</v>
      </c>
      <c r="D1308" t="s">
        <v>62</v>
      </c>
      <c r="E1308" t="s">
        <v>14</v>
      </c>
      <c r="G1308" t="s">
        <v>108</v>
      </c>
      <c r="H1308" s="2">
        <v>45467</v>
      </c>
      <c r="I1308">
        <v>70</v>
      </c>
      <c r="J1308" t="s">
        <v>109</v>
      </c>
    </row>
    <row r="1309" spans="1:10">
      <c r="A1309" t="s">
        <v>1384</v>
      </c>
      <c r="B1309" t="s">
        <v>28</v>
      </c>
      <c r="C1309" t="s">
        <v>1367</v>
      </c>
      <c r="D1309" t="s">
        <v>62</v>
      </c>
      <c r="E1309" t="s">
        <v>14</v>
      </c>
      <c r="G1309" t="s">
        <v>108</v>
      </c>
      <c r="H1309" s="2">
        <v>45474</v>
      </c>
      <c r="I1309">
        <v>30</v>
      </c>
      <c r="J1309" t="s">
        <v>109</v>
      </c>
    </row>
    <row r="1310" spans="1:10">
      <c r="A1310" t="s">
        <v>1385</v>
      </c>
      <c r="B1310" t="s">
        <v>28</v>
      </c>
      <c r="C1310" t="s">
        <v>1367</v>
      </c>
      <c r="D1310" t="s">
        <v>62</v>
      </c>
      <c r="E1310" t="s">
        <v>14</v>
      </c>
      <c r="G1310" t="s">
        <v>108</v>
      </c>
      <c r="H1310" s="2">
        <v>45481</v>
      </c>
      <c r="I1310">
        <v>30</v>
      </c>
      <c r="J1310" t="s">
        <v>109</v>
      </c>
    </row>
    <row r="1311" spans="1:10">
      <c r="A1311" t="s">
        <v>1386</v>
      </c>
      <c r="B1311" t="s">
        <v>28</v>
      </c>
      <c r="C1311" t="s">
        <v>1367</v>
      </c>
      <c r="D1311" t="s">
        <v>62</v>
      </c>
      <c r="E1311" t="s">
        <v>14</v>
      </c>
      <c r="G1311" t="s">
        <v>108</v>
      </c>
      <c r="H1311" s="2">
        <v>45488</v>
      </c>
      <c r="I1311">
        <v>30</v>
      </c>
      <c r="J1311" t="s">
        <v>109</v>
      </c>
    </row>
    <row r="1312" spans="1:10">
      <c r="A1312" t="s">
        <v>1387</v>
      </c>
      <c r="B1312" t="s">
        <v>28</v>
      </c>
      <c r="C1312" t="s">
        <v>1367</v>
      </c>
      <c r="D1312" t="s">
        <v>62</v>
      </c>
      <c r="E1312" t="s">
        <v>14</v>
      </c>
      <c r="G1312" t="s">
        <v>108</v>
      </c>
      <c r="H1312" s="2">
        <v>45495</v>
      </c>
      <c r="I1312">
        <v>30</v>
      </c>
      <c r="J1312" t="s">
        <v>109</v>
      </c>
    </row>
    <row r="1313" spans="1:10">
      <c r="A1313" t="s">
        <v>1388</v>
      </c>
      <c r="B1313" t="s">
        <v>28</v>
      </c>
      <c r="C1313" t="s">
        <v>1367</v>
      </c>
      <c r="D1313" t="s">
        <v>62</v>
      </c>
      <c r="E1313" t="s">
        <v>14</v>
      </c>
      <c r="G1313" t="s">
        <v>108</v>
      </c>
      <c r="H1313" s="2">
        <v>45502</v>
      </c>
      <c r="I1313">
        <v>30</v>
      </c>
      <c r="J1313" t="s">
        <v>109</v>
      </c>
    </row>
    <row r="1314" spans="1:10">
      <c r="A1314" t="s">
        <v>1389</v>
      </c>
      <c r="B1314" t="s">
        <v>28</v>
      </c>
      <c r="C1314" t="s">
        <v>1367</v>
      </c>
      <c r="D1314" t="s">
        <v>62</v>
      </c>
      <c r="E1314" t="s">
        <v>14</v>
      </c>
      <c r="G1314" t="s">
        <v>108</v>
      </c>
      <c r="H1314" s="2">
        <v>45509</v>
      </c>
      <c r="I1314">
        <v>30</v>
      </c>
      <c r="J1314" t="s">
        <v>109</v>
      </c>
    </row>
    <row r="1315" spans="1:10">
      <c r="A1315" t="s">
        <v>1390</v>
      </c>
      <c r="B1315" t="s">
        <v>2</v>
      </c>
      <c r="C1315" t="s">
        <v>1367</v>
      </c>
      <c r="D1315" t="s">
        <v>60</v>
      </c>
      <c r="E1315" t="s">
        <v>14</v>
      </c>
      <c r="G1315" t="s">
        <v>108</v>
      </c>
      <c r="H1315" s="2">
        <v>45292</v>
      </c>
      <c r="I1315">
        <v>20</v>
      </c>
      <c r="J1315" t="s">
        <v>109</v>
      </c>
    </row>
    <row r="1316" spans="1:10">
      <c r="A1316" t="s">
        <v>1391</v>
      </c>
      <c r="B1316" t="s">
        <v>2</v>
      </c>
      <c r="C1316" t="s">
        <v>1367</v>
      </c>
      <c r="D1316" t="s">
        <v>60</v>
      </c>
      <c r="E1316" t="s">
        <v>14</v>
      </c>
      <c r="G1316" t="s">
        <v>108</v>
      </c>
      <c r="H1316" s="2">
        <v>45299</v>
      </c>
      <c r="I1316">
        <v>20</v>
      </c>
      <c r="J1316" t="s">
        <v>109</v>
      </c>
    </row>
    <row r="1317" spans="1:10">
      <c r="A1317" t="s">
        <v>1392</v>
      </c>
      <c r="B1317" t="s">
        <v>2</v>
      </c>
      <c r="C1317" t="s">
        <v>1367</v>
      </c>
      <c r="D1317" t="s">
        <v>60</v>
      </c>
      <c r="E1317" t="s">
        <v>14</v>
      </c>
      <c r="G1317" t="s">
        <v>108</v>
      </c>
      <c r="H1317" s="2">
        <v>45306</v>
      </c>
      <c r="I1317">
        <v>20</v>
      </c>
      <c r="J1317" t="s">
        <v>109</v>
      </c>
    </row>
    <row r="1318" spans="1:10">
      <c r="A1318" t="s">
        <v>1393</v>
      </c>
      <c r="B1318" t="s">
        <v>2</v>
      </c>
      <c r="C1318" t="s">
        <v>1367</v>
      </c>
      <c r="D1318" t="s">
        <v>60</v>
      </c>
      <c r="E1318" t="s">
        <v>14</v>
      </c>
      <c r="G1318" t="s">
        <v>108</v>
      </c>
      <c r="H1318" s="2">
        <v>45313</v>
      </c>
      <c r="I1318">
        <v>20</v>
      </c>
      <c r="J1318" t="s">
        <v>109</v>
      </c>
    </row>
    <row r="1319" spans="1:10">
      <c r="A1319" t="s">
        <v>1394</v>
      </c>
      <c r="B1319" t="s">
        <v>2</v>
      </c>
      <c r="C1319" t="s">
        <v>1367</v>
      </c>
      <c r="D1319" t="s">
        <v>60</v>
      </c>
      <c r="E1319" t="s">
        <v>14</v>
      </c>
      <c r="G1319" t="s">
        <v>108</v>
      </c>
      <c r="H1319" s="2">
        <v>45320</v>
      </c>
      <c r="I1319">
        <v>20</v>
      </c>
      <c r="J1319" t="s">
        <v>109</v>
      </c>
    </row>
    <row r="1320" spans="1:10">
      <c r="A1320" t="s">
        <v>1395</v>
      </c>
      <c r="B1320" t="s">
        <v>2</v>
      </c>
      <c r="C1320" t="s">
        <v>1367</v>
      </c>
      <c r="D1320" t="s">
        <v>60</v>
      </c>
      <c r="E1320" t="s">
        <v>14</v>
      </c>
      <c r="G1320" t="s">
        <v>108</v>
      </c>
      <c r="H1320" s="2">
        <v>45327</v>
      </c>
      <c r="I1320">
        <v>10</v>
      </c>
      <c r="J1320" t="s">
        <v>109</v>
      </c>
    </row>
    <row r="1321" spans="1:10">
      <c r="A1321" t="s">
        <v>1396</v>
      </c>
      <c r="B1321" t="s">
        <v>2</v>
      </c>
      <c r="C1321" t="s">
        <v>1367</v>
      </c>
      <c r="D1321" t="s">
        <v>60</v>
      </c>
      <c r="E1321" t="s">
        <v>14</v>
      </c>
      <c r="G1321" t="s">
        <v>108</v>
      </c>
      <c r="H1321" s="2">
        <v>45334</v>
      </c>
      <c r="I1321">
        <v>10</v>
      </c>
      <c r="J1321" t="s">
        <v>109</v>
      </c>
    </row>
    <row r="1322" spans="1:10">
      <c r="A1322" t="s">
        <v>1397</v>
      </c>
      <c r="B1322" t="s">
        <v>2</v>
      </c>
      <c r="C1322" t="s">
        <v>1367</v>
      </c>
      <c r="D1322" t="s">
        <v>60</v>
      </c>
      <c r="E1322" t="s">
        <v>14</v>
      </c>
      <c r="G1322" t="s">
        <v>108</v>
      </c>
      <c r="H1322" s="2">
        <v>45341</v>
      </c>
      <c r="I1322">
        <v>10</v>
      </c>
      <c r="J1322" t="s">
        <v>109</v>
      </c>
    </row>
    <row r="1323" spans="1:10">
      <c r="A1323" t="s">
        <v>1398</v>
      </c>
      <c r="B1323" t="s">
        <v>2</v>
      </c>
      <c r="C1323" t="s">
        <v>1367</v>
      </c>
      <c r="D1323" t="s">
        <v>60</v>
      </c>
      <c r="E1323" t="s">
        <v>14</v>
      </c>
      <c r="G1323" t="s">
        <v>108</v>
      </c>
      <c r="H1323" s="2">
        <v>45348</v>
      </c>
      <c r="I1323">
        <v>10</v>
      </c>
      <c r="J1323" t="s">
        <v>109</v>
      </c>
    </row>
    <row r="1324" spans="1:10">
      <c r="A1324" t="s">
        <v>1399</v>
      </c>
      <c r="B1324" t="s">
        <v>2</v>
      </c>
      <c r="C1324" t="s">
        <v>1367</v>
      </c>
      <c r="D1324" t="s">
        <v>60</v>
      </c>
      <c r="E1324" t="s">
        <v>14</v>
      </c>
      <c r="G1324" t="s">
        <v>108</v>
      </c>
      <c r="H1324" s="2">
        <v>45355</v>
      </c>
      <c r="I1324">
        <v>10</v>
      </c>
      <c r="J1324" t="s">
        <v>109</v>
      </c>
    </row>
    <row r="1325" spans="1:10">
      <c r="A1325" t="s">
        <v>1400</v>
      </c>
      <c r="B1325" t="s">
        <v>2</v>
      </c>
      <c r="C1325" t="s">
        <v>1367</v>
      </c>
      <c r="D1325" t="s">
        <v>60</v>
      </c>
      <c r="E1325" t="s">
        <v>14</v>
      </c>
      <c r="G1325" t="s">
        <v>108</v>
      </c>
      <c r="H1325" s="2">
        <v>45362</v>
      </c>
      <c r="I1325">
        <v>10</v>
      </c>
      <c r="J1325" t="s">
        <v>109</v>
      </c>
    </row>
    <row r="1326" spans="1:10">
      <c r="A1326" t="s">
        <v>1401</v>
      </c>
      <c r="B1326" t="s">
        <v>2</v>
      </c>
      <c r="C1326" t="s">
        <v>1367</v>
      </c>
      <c r="D1326" t="s">
        <v>60</v>
      </c>
      <c r="E1326" t="s">
        <v>14</v>
      </c>
      <c r="G1326" t="s">
        <v>108</v>
      </c>
      <c r="H1326" s="2">
        <v>45369</v>
      </c>
      <c r="I1326">
        <v>10</v>
      </c>
      <c r="J1326" t="s">
        <v>109</v>
      </c>
    </row>
    <row r="1327" spans="1:10">
      <c r="A1327" t="s">
        <v>1402</v>
      </c>
      <c r="B1327" t="s">
        <v>2</v>
      </c>
      <c r="C1327" t="s">
        <v>1367</v>
      </c>
      <c r="D1327" t="s">
        <v>60</v>
      </c>
      <c r="E1327" t="s">
        <v>14</v>
      </c>
      <c r="G1327" t="s">
        <v>108</v>
      </c>
      <c r="H1327" s="2">
        <v>45376</v>
      </c>
      <c r="I1327">
        <v>10</v>
      </c>
      <c r="J1327" t="s">
        <v>110</v>
      </c>
    </row>
    <row r="1328" spans="1:10">
      <c r="A1328" t="s">
        <v>1403</v>
      </c>
      <c r="B1328" t="s">
        <v>2</v>
      </c>
      <c r="C1328" t="s">
        <v>1367</v>
      </c>
      <c r="D1328" t="s">
        <v>60</v>
      </c>
      <c r="E1328" t="s">
        <v>14</v>
      </c>
      <c r="G1328" t="s">
        <v>108</v>
      </c>
      <c r="H1328" s="2">
        <v>45383</v>
      </c>
      <c r="I1328">
        <v>10</v>
      </c>
      <c r="J1328" t="s">
        <v>110</v>
      </c>
    </row>
    <row r="1329" spans="1:10">
      <c r="A1329" t="s">
        <v>1404</v>
      </c>
      <c r="B1329" t="s">
        <v>2</v>
      </c>
      <c r="C1329" t="s">
        <v>1367</v>
      </c>
      <c r="D1329" t="s">
        <v>60</v>
      </c>
      <c r="E1329" t="s">
        <v>14</v>
      </c>
      <c r="G1329" t="s">
        <v>108</v>
      </c>
      <c r="H1329" s="2">
        <v>45390</v>
      </c>
      <c r="I1329">
        <v>10</v>
      </c>
      <c r="J1329" t="s">
        <v>110</v>
      </c>
    </row>
    <row r="1330" spans="1:10">
      <c r="A1330" t="s">
        <v>1405</v>
      </c>
      <c r="B1330" t="s">
        <v>2</v>
      </c>
      <c r="C1330" t="s">
        <v>1367</v>
      </c>
      <c r="D1330" t="s">
        <v>60</v>
      </c>
      <c r="E1330" t="s">
        <v>14</v>
      </c>
      <c r="G1330" t="s">
        <v>108</v>
      </c>
      <c r="H1330" s="2">
        <v>45397</v>
      </c>
      <c r="I1330">
        <v>10</v>
      </c>
      <c r="J1330" t="s">
        <v>110</v>
      </c>
    </row>
    <row r="1331" spans="1:10">
      <c r="A1331" t="s">
        <v>1406</v>
      </c>
      <c r="B1331" t="s">
        <v>28</v>
      </c>
      <c r="C1331" t="s">
        <v>1367</v>
      </c>
      <c r="D1331" t="s">
        <v>62</v>
      </c>
      <c r="E1331" t="s">
        <v>16</v>
      </c>
      <c r="G1331" t="s">
        <v>108</v>
      </c>
      <c r="H1331" s="2">
        <v>45474</v>
      </c>
      <c r="I1331">
        <v>70</v>
      </c>
      <c r="J1331" t="s">
        <v>109</v>
      </c>
    </row>
    <row r="1332" spans="1:10">
      <c r="A1332" t="s">
        <v>1407</v>
      </c>
      <c r="B1332" t="s">
        <v>28</v>
      </c>
      <c r="C1332" t="s">
        <v>1367</v>
      </c>
      <c r="D1332" t="s">
        <v>62</v>
      </c>
      <c r="E1332" t="s">
        <v>16</v>
      </c>
      <c r="G1332" t="s">
        <v>108</v>
      </c>
      <c r="H1332" s="2">
        <v>45481</v>
      </c>
      <c r="I1332">
        <v>70</v>
      </c>
      <c r="J1332" t="s">
        <v>109</v>
      </c>
    </row>
    <row r="1333" spans="1:10">
      <c r="A1333" t="s">
        <v>1408</v>
      </c>
      <c r="B1333" t="s">
        <v>28</v>
      </c>
      <c r="C1333" t="s">
        <v>1367</v>
      </c>
      <c r="D1333" t="s">
        <v>62</v>
      </c>
      <c r="E1333" t="s">
        <v>16</v>
      </c>
      <c r="G1333" t="s">
        <v>108</v>
      </c>
      <c r="H1333" s="2">
        <v>45488</v>
      </c>
      <c r="I1333">
        <v>40</v>
      </c>
      <c r="J1333" t="s">
        <v>109</v>
      </c>
    </row>
    <row r="1334" spans="1:10">
      <c r="A1334" t="s">
        <v>1409</v>
      </c>
      <c r="B1334" t="s">
        <v>28</v>
      </c>
      <c r="C1334" t="s">
        <v>1367</v>
      </c>
      <c r="D1334" t="s">
        <v>62</v>
      </c>
      <c r="E1334" t="s">
        <v>16</v>
      </c>
      <c r="G1334" t="s">
        <v>108</v>
      </c>
      <c r="H1334" s="2">
        <v>45495</v>
      </c>
      <c r="I1334">
        <v>40</v>
      </c>
      <c r="J1334" t="s">
        <v>109</v>
      </c>
    </row>
    <row r="1335" spans="1:10">
      <c r="A1335" t="s">
        <v>1410</v>
      </c>
      <c r="B1335" t="s">
        <v>28</v>
      </c>
      <c r="C1335" t="s">
        <v>1367</v>
      </c>
      <c r="D1335" t="s">
        <v>62</v>
      </c>
      <c r="E1335" t="s">
        <v>20</v>
      </c>
      <c r="G1335" t="s">
        <v>108</v>
      </c>
      <c r="H1335" s="2">
        <v>45481</v>
      </c>
      <c r="I1335">
        <v>30</v>
      </c>
      <c r="J1335" t="s">
        <v>109</v>
      </c>
    </row>
    <row r="1336" spans="1:10">
      <c r="A1336" t="s">
        <v>1411</v>
      </c>
      <c r="B1336" t="s">
        <v>28</v>
      </c>
      <c r="C1336" t="s">
        <v>1367</v>
      </c>
      <c r="D1336" t="s">
        <v>62</v>
      </c>
      <c r="E1336" t="s">
        <v>20</v>
      </c>
      <c r="G1336" t="s">
        <v>108</v>
      </c>
      <c r="H1336" s="2">
        <v>45488</v>
      </c>
      <c r="I1336">
        <v>30</v>
      </c>
      <c r="J1336" t="s">
        <v>109</v>
      </c>
    </row>
    <row r="1337" spans="1:10">
      <c r="A1337" t="s">
        <v>1412</v>
      </c>
      <c r="B1337" t="s">
        <v>28</v>
      </c>
      <c r="C1337" t="s">
        <v>1367</v>
      </c>
      <c r="D1337" t="s">
        <v>62</v>
      </c>
      <c r="E1337" t="s">
        <v>20</v>
      </c>
      <c r="G1337" t="s">
        <v>108</v>
      </c>
      <c r="H1337" s="2">
        <v>45495</v>
      </c>
      <c r="I1337">
        <v>30</v>
      </c>
      <c r="J1337" t="s">
        <v>109</v>
      </c>
    </row>
    <row r="1338" spans="1:10">
      <c r="A1338" t="s">
        <v>1413</v>
      </c>
      <c r="B1338" t="s">
        <v>28</v>
      </c>
      <c r="C1338" t="s">
        <v>1367</v>
      </c>
      <c r="D1338" t="s">
        <v>62</v>
      </c>
      <c r="E1338" t="s">
        <v>20</v>
      </c>
      <c r="G1338" t="s">
        <v>108</v>
      </c>
      <c r="H1338" s="2">
        <v>45502</v>
      </c>
      <c r="I1338">
        <v>30</v>
      </c>
      <c r="J1338" t="s">
        <v>109</v>
      </c>
    </row>
    <row r="1339" spans="1:10">
      <c r="A1339" t="s">
        <v>1414</v>
      </c>
      <c r="B1339" t="s">
        <v>28</v>
      </c>
      <c r="C1339" t="s">
        <v>1367</v>
      </c>
      <c r="D1339" t="s">
        <v>62</v>
      </c>
      <c r="E1339" t="s">
        <v>20</v>
      </c>
      <c r="G1339" t="s">
        <v>108</v>
      </c>
      <c r="H1339" s="2">
        <v>45509</v>
      </c>
      <c r="I1339">
        <v>30</v>
      </c>
      <c r="J1339" t="s">
        <v>109</v>
      </c>
    </row>
    <row r="1340" spans="1:10">
      <c r="A1340" t="s">
        <v>1415</v>
      </c>
      <c r="B1340" t="s">
        <v>2</v>
      </c>
      <c r="C1340" t="s">
        <v>1367</v>
      </c>
      <c r="D1340" t="s">
        <v>60</v>
      </c>
      <c r="E1340" t="s">
        <v>24</v>
      </c>
      <c r="G1340" t="s">
        <v>108</v>
      </c>
      <c r="H1340" s="2">
        <v>45292</v>
      </c>
      <c r="I1340">
        <v>20</v>
      </c>
      <c r="J1340" t="s">
        <v>109</v>
      </c>
    </row>
    <row r="1341" spans="1:10">
      <c r="A1341" t="s">
        <v>1416</v>
      </c>
      <c r="B1341" t="s">
        <v>2</v>
      </c>
      <c r="C1341" t="s">
        <v>1367</v>
      </c>
      <c r="D1341" t="s">
        <v>60</v>
      </c>
      <c r="E1341" t="s">
        <v>24</v>
      </c>
      <c r="G1341" t="s">
        <v>108</v>
      </c>
      <c r="H1341" s="2">
        <v>45299</v>
      </c>
      <c r="I1341">
        <v>20</v>
      </c>
      <c r="J1341" t="s">
        <v>109</v>
      </c>
    </row>
    <row r="1342" spans="1:10">
      <c r="A1342" t="s">
        <v>1417</v>
      </c>
      <c r="B1342" t="s">
        <v>2</v>
      </c>
      <c r="C1342" t="s">
        <v>1367</v>
      </c>
      <c r="D1342" t="s">
        <v>60</v>
      </c>
      <c r="E1342" t="s">
        <v>24</v>
      </c>
      <c r="G1342" t="s">
        <v>108</v>
      </c>
      <c r="H1342" s="2">
        <v>45306</v>
      </c>
      <c r="I1342">
        <v>20</v>
      </c>
      <c r="J1342" t="s">
        <v>109</v>
      </c>
    </row>
    <row r="1343" spans="1:10">
      <c r="A1343" t="s">
        <v>1418</v>
      </c>
      <c r="B1343" t="s">
        <v>2</v>
      </c>
      <c r="C1343" t="s">
        <v>1367</v>
      </c>
      <c r="D1343" t="s">
        <v>60</v>
      </c>
      <c r="E1343" t="s">
        <v>24</v>
      </c>
      <c r="G1343" t="s">
        <v>108</v>
      </c>
      <c r="H1343" s="2">
        <v>45313</v>
      </c>
      <c r="I1343">
        <v>20</v>
      </c>
      <c r="J1343" t="s">
        <v>109</v>
      </c>
    </row>
    <row r="1344" spans="1:10">
      <c r="A1344" t="s">
        <v>1419</v>
      </c>
      <c r="B1344" t="s">
        <v>2</v>
      </c>
      <c r="C1344" t="s">
        <v>1367</v>
      </c>
      <c r="D1344" t="s">
        <v>60</v>
      </c>
      <c r="E1344" t="s">
        <v>24</v>
      </c>
      <c r="G1344" t="s">
        <v>108</v>
      </c>
      <c r="H1344" s="2">
        <v>45320</v>
      </c>
      <c r="I1344">
        <v>20</v>
      </c>
      <c r="J1344" t="s">
        <v>109</v>
      </c>
    </row>
    <row r="1345" spans="1:10">
      <c r="A1345" t="s">
        <v>1420</v>
      </c>
      <c r="B1345" t="s">
        <v>2</v>
      </c>
      <c r="C1345" t="s">
        <v>1367</v>
      </c>
      <c r="D1345" t="s">
        <v>60</v>
      </c>
      <c r="E1345" t="s">
        <v>24</v>
      </c>
      <c r="G1345" t="s">
        <v>108</v>
      </c>
      <c r="H1345" s="2">
        <v>45327</v>
      </c>
      <c r="I1345">
        <v>10</v>
      </c>
      <c r="J1345" t="s">
        <v>109</v>
      </c>
    </row>
    <row r="1346" spans="1:10">
      <c r="A1346" t="s">
        <v>1421</v>
      </c>
      <c r="B1346" t="s">
        <v>2</v>
      </c>
      <c r="C1346" t="s">
        <v>1367</v>
      </c>
      <c r="D1346" t="s">
        <v>60</v>
      </c>
      <c r="E1346" t="s">
        <v>24</v>
      </c>
      <c r="G1346" t="s">
        <v>108</v>
      </c>
      <c r="H1346" s="2">
        <v>45334</v>
      </c>
      <c r="I1346">
        <v>10</v>
      </c>
      <c r="J1346" t="s">
        <v>109</v>
      </c>
    </row>
    <row r="1347" spans="1:10">
      <c r="A1347" t="s">
        <v>1422</v>
      </c>
      <c r="B1347" t="s">
        <v>2</v>
      </c>
      <c r="C1347" t="s">
        <v>1367</v>
      </c>
      <c r="D1347" t="s">
        <v>60</v>
      </c>
      <c r="E1347" t="s">
        <v>24</v>
      </c>
      <c r="G1347" t="s">
        <v>108</v>
      </c>
      <c r="H1347" s="2">
        <v>45341</v>
      </c>
      <c r="I1347">
        <v>10</v>
      </c>
      <c r="J1347" t="s">
        <v>109</v>
      </c>
    </row>
    <row r="1348" spans="1:10">
      <c r="A1348" t="s">
        <v>1423</v>
      </c>
      <c r="B1348" t="s">
        <v>2</v>
      </c>
      <c r="C1348" t="s">
        <v>1367</v>
      </c>
      <c r="D1348" t="s">
        <v>60</v>
      </c>
      <c r="E1348" t="s">
        <v>24</v>
      </c>
      <c r="G1348" t="s">
        <v>108</v>
      </c>
      <c r="H1348" s="2">
        <v>45348</v>
      </c>
      <c r="I1348">
        <v>10</v>
      </c>
      <c r="J1348" t="s">
        <v>109</v>
      </c>
    </row>
    <row r="1349" spans="1:10">
      <c r="A1349" t="s">
        <v>1424</v>
      </c>
      <c r="B1349" t="s">
        <v>2</v>
      </c>
      <c r="C1349" t="s">
        <v>1367</v>
      </c>
      <c r="D1349" t="s">
        <v>60</v>
      </c>
      <c r="E1349" t="s">
        <v>24</v>
      </c>
      <c r="G1349" t="s">
        <v>108</v>
      </c>
      <c r="H1349" s="2">
        <v>45355</v>
      </c>
      <c r="I1349">
        <v>10</v>
      </c>
      <c r="J1349" t="s">
        <v>109</v>
      </c>
    </row>
    <row r="1350" spans="1:10">
      <c r="A1350" t="s">
        <v>1425</v>
      </c>
      <c r="B1350" t="s">
        <v>2</v>
      </c>
      <c r="C1350" t="s">
        <v>1367</v>
      </c>
      <c r="D1350" t="s">
        <v>60</v>
      </c>
      <c r="E1350" t="s">
        <v>24</v>
      </c>
      <c r="G1350" t="s">
        <v>108</v>
      </c>
      <c r="H1350" s="2">
        <v>45362</v>
      </c>
      <c r="I1350">
        <v>10</v>
      </c>
      <c r="J1350" t="s">
        <v>109</v>
      </c>
    </row>
    <row r="1351" spans="1:10">
      <c r="A1351" t="s">
        <v>1426</v>
      </c>
      <c r="B1351" t="s">
        <v>2</v>
      </c>
      <c r="C1351" t="s">
        <v>1367</v>
      </c>
      <c r="D1351" t="s">
        <v>60</v>
      </c>
      <c r="E1351" t="s">
        <v>24</v>
      </c>
      <c r="G1351" t="s">
        <v>108</v>
      </c>
      <c r="H1351" s="2">
        <v>45369</v>
      </c>
      <c r="I1351">
        <v>10</v>
      </c>
      <c r="J1351" t="s">
        <v>109</v>
      </c>
    </row>
    <row r="1352" spans="1:10">
      <c r="A1352" t="s">
        <v>1427</v>
      </c>
      <c r="B1352" t="s">
        <v>2</v>
      </c>
      <c r="C1352" t="s">
        <v>1367</v>
      </c>
      <c r="D1352" t="s">
        <v>60</v>
      </c>
      <c r="E1352" t="s">
        <v>24</v>
      </c>
      <c r="G1352" t="s">
        <v>108</v>
      </c>
      <c r="H1352" s="2">
        <v>45376</v>
      </c>
      <c r="I1352">
        <v>10</v>
      </c>
      <c r="J1352" t="s">
        <v>110</v>
      </c>
    </row>
    <row r="1353" spans="1:10">
      <c r="A1353" t="s">
        <v>1428</v>
      </c>
      <c r="B1353" t="s">
        <v>2</v>
      </c>
      <c r="C1353" t="s">
        <v>1367</v>
      </c>
      <c r="D1353" t="s">
        <v>60</v>
      </c>
      <c r="E1353" t="s">
        <v>24</v>
      </c>
      <c r="G1353" t="s">
        <v>108</v>
      </c>
      <c r="H1353" s="2">
        <v>45383</v>
      </c>
      <c r="I1353">
        <v>10</v>
      </c>
      <c r="J1353" t="s">
        <v>110</v>
      </c>
    </row>
    <row r="1354" spans="1:10">
      <c r="A1354" t="s">
        <v>1429</v>
      </c>
      <c r="B1354" t="s">
        <v>2</v>
      </c>
      <c r="C1354" t="s">
        <v>1367</v>
      </c>
      <c r="D1354" t="s">
        <v>60</v>
      </c>
      <c r="E1354" t="s">
        <v>24</v>
      </c>
      <c r="G1354" t="s">
        <v>108</v>
      </c>
      <c r="H1354" s="2">
        <v>45390</v>
      </c>
      <c r="I1354">
        <v>10</v>
      </c>
      <c r="J1354" t="s">
        <v>110</v>
      </c>
    </row>
    <row r="1355" spans="1:10">
      <c r="A1355" t="s">
        <v>1430</v>
      </c>
      <c r="B1355" t="s">
        <v>2</v>
      </c>
      <c r="C1355" t="s">
        <v>1367</v>
      </c>
      <c r="D1355" t="s">
        <v>60</v>
      </c>
      <c r="E1355" t="s">
        <v>24</v>
      </c>
      <c r="G1355" t="s">
        <v>108</v>
      </c>
      <c r="H1355" s="2">
        <v>45397</v>
      </c>
      <c r="I1355">
        <v>10</v>
      </c>
      <c r="J1355" t="s">
        <v>110</v>
      </c>
    </row>
    <row r="1356" spans="1:10">
      <c r="A1356" t="s">
        <v>1431</v>
      </c>
      <c r="B1356" t="s">
        <v>2</v>
      </c>
      <c r="C1356" t="s">
        <v>1367</v>
      </c>
      <c r="D1356" t="s">
        <v>60</v>
      </c>
      <c r="E1356" t="s">
        <v>54</v>
      </c>
      <c r="G1356" t="s">
        <v>108</v>
      </c>
      <c r="H1356" s="2">
        <v>45292</v>
      </c>
      <c r="I1356">
        <v>20</v>
      </c>
      <c r="J1356" t="s">
        <v>109</v>
      </c>
    </row>
    <row r="1357" spans="1:10">
      <c r="A1357" t="s">
        <v>1432</v>
      </c>
      <c r="B1357" t="s">
        <v>2</v>
      </c>
      <c r="C1357" t="s">
        <v>1367</v>
      </c>
      <c r="D1357" t="s">
        <v>60</v>
      </c>
      <c r="E1357" t="s">
        <v>54</v>
      </c>
      <c r="G1357" t="s">
        <v>108</v>
      </c>
      <c r="H1357" s="2">
        <v>45299</v>
      </c>
      <c r="I1357">
        <v>20</v>
      </c>
      <c r="J1357" t="s">
        <v>109</v>
      </c>
    </row>
    <row r="1358" spans="1:10">
      <c r="A1358" t="s">
        <v>1433</v>
      </c>
      <c r="B1358" t="s">
        <v>2</v>
      </c>
      <c r="C1358" t="s">
        <v>1367</v>
      </c>
      <c r="D1358" t="s">
        <v>60</v>
      </c>
      <c r="E1358" t="s">
        <v>54</v>
      </c>
      <c r="G1358" t="s">
        <v>108</v>
      </c>
      <c r="H1358" s="2">
        <v>45306</v>
      </c>
      <c r="I1358">
        <v>20</v>
      </c>
      <c r="J1358" t="s">
        <v>109</v>
      </c>
    </row>
    <row r="1359" spans="1:10">
      <c r="A1359" t="s">
        <v>1434</v>
      </c>
      <c r="B1359" t="s">
        <v>2</v>
      </c>
      <c r="C1359" t="s">
        <v>1367</v>
      </c>
      <c r="D1359" t="s">
        <v>60</v>
      </c>
      <c r="E1359" t="s">
        <v>54</v>
      </c>
      <c r="G1359" t="s">
        <v>108</v>
      </c>
      <c r="H1359" s="2">
        <v>45313</v>
      </c>
      <c r="I1359">
        <v>20</v>
      </c>
      <c r="J1359" t="s">
        <v>109</v>
      </c>
    </row>
    <row r="1360" spans="1:10">
      <c r="A1360" t="s">
        <v>1435</v>
      </c>
      <c r="B1360" t="s">
        <v>2</v>
      </c>
      <c r="C1360" t="s">
        <v>1367</v>
      </c>
      <c r="D1360" t="s">
        <v>60</v>
      </c>
      <c r="E1360" t="s">
        <v>54</v>
      </c>
      <c r="G1360" t="s">
        <v>108</v>
      </c>
      <c r="H1360" s="2">
        <v>45320</v>
      </c>
      <c r="I1360">
        <v>20</v>
      </c>
      <c r="J1360" t="s">
        <v>109</v>
      </c>
    </row>
    <row r="1361" spans="1:10">
      <c r="A1361" t="s">
        <v>1436</v>
      </c>
      <c r="B1361" t="s">
        <v>2</v>
      </c>
      <c r="C1361" t="s">
        <v>1367</v>
      </c>
      <c r="D1361" t="s">
        <v>60</v>
      </c>
      <c r="E1361" t="s">
        <v>54</v>
      </c>
      <c r="G1361" t="s">
        <v>108</v>
      </c>
      <c r="H1361" s="2">
        <v>45327</v>
      </c>
      <c r="I1361">
        <v>10</v>
      </c>
      <c r="J1361" t="s">
        <v>109</v>
      </c>
    </row>
    <row r="1362" spans="1:10">
      <c r="A1362" t="s">
        <v>1437</v>
      </c>
      <c r="B1362" t="s">
        <v>2</v>
      </c>
      <c r="C1362" t="s">
        <v>1367</v>
      </c>
      <c r="D1362" t="s">
        <v>60</v>
      </c>
      <c r="E1362" t="s">
        <v>54</v>
      </c>
      <c r="G1362" t="s">
        <v>108</v>
      </c>
      <c r="H1362" s="2">
        <v>45334</v>
      </c>
      <c r="I1362">
        <v>10</v>
      </c>
      <c r="J1362" t="s">
        <v>109</v>
      </c>
    </row>
    <row r="1363" spans="1:10">
      <c r="A1363" t="s">
        <v>1438</v>
      </c>
      <c r="B1363" t="s">
        <v>2</v>
      </c>
      <c r="C1363" t="s">
        <v>1367</v>
      </c>
      <c r="D1363" t="s">
        <v>60</v>
      </c>
      <c r="E1363" t="s">
        <v>54</v>
      </c>
      <c r="G1363" t="s">
        <v>108</v>
      </c>
      <c r="H1363" s="2">
        <v>45341</v>
      </c>
      <c r="I1363">
        <v>10</v>
      </c>
      <c r="J1363" t="s">
        <v>109</v>
      </c>
    </row>
    <row r="1364" spans="1:10">
      <c r="A1364" t="s">
        <v>1439</v>
      </c>
      <c r="B1364" t="s">
        <v>2</v>
      </c>
      <c r="C1364" t="s">
        <v>1367</v>
      </c>
      <c r="D1364" t="s">
        <v>60</v>
      </c>
      <c r="E1364" t="s">
        <v>54</v>
      </c>
      <c r="G1364" t="s">
        <v>108</v>
      </c>
      <c r="H1364" s="2">
        <v>45348</v>
      </c>
      <c r="I1364">
        <v>10</v>
      </c>
      <c r="J1364" t="s">
        <v>109</v>
      </c>
    </row>
    <row r="1365" spans="1:10">
      <c r="A1365" t="s">
        <v>1440</v>
      </c>
      <c r="B1365" t="s">
        <v>2</v>
      </c>
      <c r="C1365" t="s">
        <v>1367</v>
      </c>
      <c r="D1365" t="s">
        <v>60</v>
      </c>
      <c r="E1365" t="s">
        <v>54</v>
      </c>
      <c r="G1365" t="s">
        <v>108</v>
      </c>
      <c r="H1365" s="2">
        <v>45355</v>
      </c>
      <c r="I1365">
        <v>10</v>
      </c>
      <c r="J1365" t="s">
        <v>109</v>
      </c>
    </row>
    <row r="1366" spans="1:10">
      <c r="A1366" t="s">
        <v>1441</v>
      </c>
      <c r="B1366" t="s">
        <v>2</v>
      </c>
      <c r="C1366" t="s">
        <v>1367</v>
      </c>
      <c r="D1366" t="s">
        <v>60</v>
      </c>
      <c r="E1366" t="s">
        <v>54</v>
      </c>
      <c r="G1366" t="s">
        <v>108</v>
      </c>
      <c r="H1366" s="2">
        <v>45362</v>
      </c>
      <c r="I1366">
        <v>10</v>
      </c>
      <c r="J1366" t="s">
        <v>109</v>
      </c>
    </row>
    <row r="1367" spans="1:10">
      <c r="A1367" t="s">
        <v>1442</v>
      </c>
      <c r="B1367" t="s">
        <v>2</v>
      </c>
      <c r="C1367" t="s">
        <v>1367</v>
      </c>
      <c r="D1367" t="s">
        <v>60</v>
      </c>
      <c r="E1367" t="s">
        <v>54</v>
      </c>
      <c r="G1367" t="s">
        <v>108</v>
      </c>
      <c r="H1367" s="2">
        <v>45369</v>
      </c>
      <c r="I1367">
        <v>10</v>
      </c>
      <c r="J1367" t="s">
        <v>109</v>
      </c>
    </row>
    <row r="1368" spans="1:10">
      <c r="A1368" t="s">
        <v>1443</v>
      </c>
      <c r="B1368" t="s">
        <v>2</v>
      </c>
      <c r="C1368" t="s">
        <v>1367</v>
      </c>
      <c r="D1368" t="s">
        <v>60</v>
      </c>
      <c r="E1368" t="s">
        <v>54</v>
      </c>
      <c r="G1368" t="s">
        <v>108</v>
      </c>
      <c r="H1368" s="2">
        <v>45376</v>
      </c>
      <c r="I1368">
        <v>10</v>
      </c>
      <c r="J1368" t="s">
        <v>110</v>
      </c>
    </row>
    <row r="1369" spans="1:10">
      <c r="A1369" t="s">
        <v>1444</v>
      </c>
      <c r="B1369" t="s">
        <v>2</v>
      </c>
      <c r="C1369" t="s">
        <v>1367</v>
      </c>
      <c r="D1369" t="s">
        <v>60</v>
      </c>
      <c r="E1369" t="s">
        <v>54</v>
      </c>
      <c r="G1369" t="s">
        <v>108</v>
      </c>
      <c r="H1369" s="2">
        <v>45383</v>
      </c>
      <c r="I1369">
        <v>10</v>
      </c>
      <c r="J1369" t="s">
        <v>110</v>
      </c>
    </row>
    <row r="1370" spans="1:10">
      <c r="A1370" t="s">
        <v>1445</v>
      </c>
      <c r="B1370" t="s">
        <v>2</v>
      </c>
      <c r="C1370" t="s">
        <v>1367</v>
      </c>
      <c r="D1370" t="s">
        <v>60</v>
      </c>
      <c r="E1370" t="s">
        <v>54</v>
      </c>
      <c r="G1370" t="s">
        <v>108</v>
      </c>
      <c r="H1370" s="2">
        <v>45390</v>
      </c>
      <c r="I1370">
        <v>10</v>
      </c>
      <c r="J1370" t="s">
        <v>110</v>
      </c>
    </row>
    <row r="1371" spans="1:10">
      <c r="A1371" t="s">
        <v>1446</v>
      </c>
      <c r="B1371" t="s">
        <v>2</v>
      </c>
      <c r="C1371" t="s">
        <v>1367</v>
      </c>
      <c r="D1371" t="s">
        <v>60</v>
      </c>
      <c r="E1371" t="s">
        <v>54</v>
      </c>
      <c r="G1371" t="s">
        <v>108</v>
      </c>
      <c r="H1371" s="2">
        <v>45397</v>
      </c>
      <c r="I1371">
        <v>10</v>
      </c>
      <c r="J1371" t="s">
        <v>110</v>
      </c>
    </row>
    <row r="1372" spans="1:10">
      <c r="A1372" t="s">
        <v>1447</v>
      </c>
      <c r="B1372" t="s">
        <v>28</v>
      </c>
      <c r="C1372" t="s">
        <v>1367</v>
      </c>
      <c r="D1372" t="s">
        <v>62</v>
      </c>
      <c r="E1372" t="s">
        <v>68</v>
      </c>
      <c r="G1372" t="s">
        <v>106</v>
      </c>
      <c r="H1372" s="2">
        <v>45516</v>
      </c>
      <c r="I1372">
        <v>30</v>
      </c>
      <c r="J1372" t="s">
        <v>110</v>
      </c>
    </row>
    <row r="1373" spans="1:10">
      <c r="A1373" t="s">
        <v>1448</v>
      </c>
      <c r="B1373" t="s">
        <v>28</v>
      </c>
      <c r="C1373" t="s">
        <v>1367</v>
      </c>
      <c r="D1373" t="s">
        <v>62</v>
      </c>
      <c r="E1373" t="s">
        <v>68</v>
      </c>
      <c r="G1373" t="s">
        <v>106</v>
      </c>
      <c r="H1373" s="2">
        <v>45523</v>
      </c>
      <c r="I1373">
        <v>30</v>
      </c>
      <c r="J1373" t="s">
        <v>110</v>
      </c>
    </row>
    <row r="1374" spans="1:10">
      <c r="A1374" t="s">
        <v>1449</v>
      </c>
      <c r="B1374" t="s">
        <v>28</v>
      </c>
      <c r="C1374" t="s">
        <v>1367</v>
      </c>
      <c r="D1374" t="s">
        <v>62</v>
      </c>
      <c r="E1374" t="s">
        <v>68</v>
      </c>
      <c r="G1374" t="s">
        <v>106</v>
      </c>
      <c r="H1374" s="2">
        <v>45530</v>
      </c>
      <c r="I1374">
        <v>30</v>
      </c>
      <c r="J1374" t="s">
        <v>110</v>
      </c>
    </row>
    <row r="1375" spans="1:10">
      <c r="A1375" t="s">
        <v>1450</v>
      </c>
      <c r="B1375" t="s">
        <v>28</v>
      </c>
      <c r="C1375" t="s">
        <v>1367</v>
      </c>
      <c r="D1375" t="s">
        <v>62</v>
      </c>
      <c r="E1375" t="s">
        <v>68</v>
      </c>
      <c r="G1375" t="s">
        <v>106</v>
      </c>
      <c r="H1375" s="2">
        <v>45537</v>
      </c>
      <c r="I1375">
        <v>30</v>
      </c>
      <c r="J1375" t="s">
        <v>110</v>
      </c>
    </row>
    <row r="1376" spans="1:10">
      <c r="A1376" t="s">
        <v>1451</v>
      </c>
      <c r="B1376" t="s">
        <v>28</v>
      </c>
      <c r="C1376" t="s">
        <v>1367</v>
      </c>
      <c r="D1376" t="s">
        <v>62</v>
      </c>
      <c r="E1376" t="s">
        <v>68</v>
      </c>
      <c r="G1376" t="s">
        <v>106</v>
      </c>
      <c r="H1376" s="2">
        <v>45544</v>
      </c>
      <c r="I1376">
        <v>30</v>
      </c>
      <c r="J1376" t="s">
        <v>110</v>
      </c>
    </row>
    <row r="1377" spans="1:10">
      <c r="A1377" t="s">
        <v>1452</v>
      </c>
      <c r="B1377" t="s">
        <v>28</v>
      </c>
      <c r="C1377" t="s">
        <v>1367</v>
      </c>
      <c r="D1377" t="s">
        <v>62</v>
      </c>
      <c r="E1377" t="s">
        <v>68</v>
      </c>
      <c r="G1377" t="s">
        <v>106</v>
      </c>
      <c r="H1377" s="2">
        <v>45551</v>
      </c>
      <c r="I1377">
        <v>30</v>
      </c>
      <c r="J1377" t="s">
        <v>110</v>
      </c>
    </row>
    <row r="1378" spans="1:10">
      <c r="A1378" t="s">
        <v>1453</v>
      </c>
      <c r="B1378" t="s">
        <v>28</v>
      </c>
      <c r="C1378" t="s">
        <v>1367</v>
      </c>
      <c r="D1378" t="s">
        <v>62</v>
      </c>
      <c r="E1378" t="s">
        <v>68</v>
      </c>
      <c r="G1378" t="s">
        <v>106</v>
      </c>
      <c r="H1378" s="2">
        <v>45558</v>
      </c>
      <c r="I1378">
        <v>30</v>
      </c>
      <c r="J1378" t="s">
        <v>110</v>
      </c>
    </row>
    <row r="1379" spans="1:10">
      <c r="A1379" t="s">
        <v>1454</v>
      </c>
      <c r="B1379" t="s">
        <v>28</v>
      </c>
      <c r="C1379" t="s">
        <v>1367</v>
      </c>
      <c r="D1379" t="s">
        <v>62</v>
      </c>
      <c r="E1379" t="s">
        <v>68</v>
      </c>
      <c r="G1379" t="s">
        <v>106</v>
      </c>
      <c r="H1379" s="2">
        <v>45565</v>
      </c>
      <c r="I1379">
        <v>30</v>
      </c>
      <c r="J1379" t="s">
        <v>110</v>
      </c>
    </row>
    <row r="1380" spans="1:10">
      <c r="A1380" t="s">
        <v>1455</v>
      </c>
      <c r="B1380" t="s">
        <v>28</v>
      </c>
      <c r="C1380" t="s">
        <v>1367</v>
      </c>
      <c r="D1380" t="s">
        <v>62</v>
      </c>
      <c r="E1380" t="s">
        <v>68</v>
      </c>
      <c r="G1380" t="s">
        <v>106</v>
      </c>
      <c r="H1380" s="2">
        <v>45572</v>
      </c>
      <c r="I1380">
        <v>30</v>
      </c>
      <c r="J1380" t="s">
        <v>110</v>
      </c>
    </row>
    <row r="1381" spans="1:10">
      <c r="A1381" t="s">
        <v>1456</v>
      </c>
      <c r="B1381" t="s">
        <v>28</v>
      </c>
      <c r="C1381" t="s">
        <v>1367</v>
      </c>
      <c r="D1381" t="s">
        <v>62</v>
      </c>
      <c r="E1381" t="s">
        <v>68</v>
      </c>
      <c r="G1381" t="s">
        <v>106</v>
      </c>
      <c r="H1381" s="2">
        <v>45579</v>
      </c>
      <c r="I1381">
        <v>30</v>
      </c>
      <c r="J1381" t="s">
        <v>110</v>
      </c>
    </row>
    <row r="1382" spans="1:10">
      <c r="A1382" t="s">
        <v>1457</v>
      </c>
      <c r="B1382" t="s">
        <v>28</v>
      </c>
      <c r="C1382" t="s">
        <v>1367</v>
      </c>
      <c r="D1382" t="s">
        <v>62</v>
      </c>
      <c r="E1382" t="s">
        <v>68</v>
      </c>
      <c r="G1382" t="s">
        <v>106</v>
      </c>
      <c r="H1382" s="2">
        <v>45586</v>
      </c>
      <c r="I1382">
        <v>30</v>
      </c>
      <c r="J1382" t="s">
        <v>107</v>
      </c>
    </row>
    <row r="1383" spans="1:10">
      <c r="A1383" t="s">
        <v>1458</v>
      </c>
      <c r="B1383" t="s">
        <v>28</v>
      </c>
      <c r="C1383" t="s">
        <v>1367</v>
      </c>
      <c r="D1383" t="s">
        <v>62</v>
      </c>
      <c r="E1383" t="s">
        <v>68</v>
      </c>
      <c r="G1383" t="s">
        <v>106</v>
      </c>
      <c r="H1383" s="2">
        <v>45593</v>
      </c>
      <c r="I1383">
        <v>30</v>
      </c>
      <c r="J1383" t="s">
        <v>107</v>
      </c>
    </row>
    <row r="1384" spans="1:10">
      <c r="A1384" t="s">
        <v>1459</v>
      </c>
      <c r="B1384" t="s">
        <v>28</v>
      </c>
      <c r="C1384" t="s">
        <v>1367</v>
      </c>
      <c r="D1384" t="s">
        <v>62</v>
      </c>
      <c r="E1384" t="s">
        <v>68</v>
      </c>
      <c r="G1384" t="s">
        <v>106</v>
      </c>
      <c r="H1384" s="2">
        <v>45600</v>
      </c>
      <c r="I1384">
        <v>30</v>
      </c>
      <c r="J1384" t="s">
        <v>107</v>
      </c>
    </row>
    <row r="1385" spans="1:10">
      <c r="A1385" t="s">
        <v>1460</v>
      </c>
      <c r="B1385" t="s">
        <v>28</v>
      </c>
      <c r="C1385" t="s">
        <v>1367</v>
      </c>
      <c r="D1385" t="s">
        <v>62</v>
      </c>
      <c r="E1385" t="s">
        <v>68</v>
      </c>
      <c r="G1385" t="s">
        <v>106</v>
      </c>
      <c r="H1385" s="2">
        <v>45607</v>
      </c>
      <c r="I1385">
        <v>30</v>
      </c>
      <c r="J1385" t="s">
        <v>107</v>
      </c>
    </row>
    <row r="1386" spans="1:10">
      <c r="A1386" t="s">
        <v>1461</v>
      </c>
      <c r="B1386" t="s">
        <v>28</v>
      </c>
      <c r="C1386" t="s">
        <v>1367</v>
      </c>
      <c r="D1386" t="s">
        <v>62</v>
      </c>
      <c r="E1386" t="s">
        <v>68</v>
      </c>
      <c r="G1386" t="s">
        <v>106</v>
      </c>
      <c r="H1386" s="2">
        <v>45614</v>
      </c>
      <c r="I1386">
        <v>30</v>
      </c>
      <c r="J1386" t="s">
        <v>107</v>
      </c>
    </row>
    <row r="1387" spans="1:10">
      <c r="A1387" t="s">
        <v>1462</v>
      </c>
      <c r="B1387" t="s">
        <v>28</v>
      </c>
      <c r="C1387" t="s">
        <v>1367</v>
      </c>
      <c r="D1387" t="s">
        <v>62</v>
      </c>
      <c r="E1387" t="s">
        <v>68</v>
      </c>
      <c r="G1387" t="s">
        <v>106</v>
      </c>
      <c r="H1387" s="2">
        <v>45621</v>
      </c>
      <c r="I1387">
        <v>30</v>
      </c>
      <c r="J1387" t="s">
        <v>107</v>
      </c>
    </row>
    <row r="1388" spans="1:10">
      <c r="A1388" t="s">
        <v>1463</v>
      </c>
      <c r="B1388" t="s">
        <v>28</v>
      </c>
      <c r="C1388" t="s">
        <v>1367</v>
      </c>
      <c r="D1388" t="s">
        <v>62</v>
      </c>
      <c r="E1388" t="s">
        <v>68</v>
      </c>
      <c r="G1388" t="s">
        <v>106</v>
      </c>
      <c r="H1388" s="2">
        <v>45628</v>
      </c>
      <c r="I1388">
        <v>30</v>
      </c>
      <c r="J1388" t="s">
        <v>107</v>
      </c>
    </row>
    <row r="1389" spans="1:10">
      <c r="A1389" t="s">
        <v>1464</v>
      </c>
      <c r="B1389" t="s">
        <v>28</v>
      </c>
      <c r="C1389" t="s">
        <v>1367</v>
      </c>
      <c r="D1389" t="s">
        <v>62</v>
      </c>
      <c r="E1389" t="s">
        <v>68</v>
      </c>
      <c r="G1389" t="s">
        <v>106</v>
      </c>
      <c r="H1389" s="2">
        <v>45635</v>
      </c>
      <c r="I1389">
        <v>30</v>
      </c>
      <c r="J1389" t="s">
        <v>107</v>
      </c>
    </row>
    <row r="1390" spans="1:10">
      <c r="A1390" t="s">
        <v>1465</v>
      </c>
      <c r="B1390" t="s">
        <v>28</v>
      </c>
      <c r="C1390" t="s">
        <v>1367</v>
      </c>
      <c r="D1390" t="s">
        <v>62</v>
      </c>
      <c r="E1390" t="s">
        <v>68</v>
      </c>
      <c r="G1390" t="s">
        <v>106</v>
      </c>
      <c r="H1390" s="2">
        <v>45642</v>
      </c>
      <c r="I1390">
        <v>30</v>
      </c>
      <c r="J1390" t="s">
        <v>107</v>
      </c>
    </row>
    <row r="1391" spans="1:10">
      <c r="A1391" t="s">
        <v>1466</v>
      </c>
      <c r="B1391" t="s">
        <v>28</v>
      </c>
      <c r="C1391" t="s">
        <v>1367</v>
      </c>
      <c r="D1391" t="s">
        <v>62</v>
      </c>
      <c r="E1391" t="s">
        <v>68</v>
      </c>
      <c r="G1391" t="s">
        <v>106</v>
      </c>
      <c r="H1391" s="2">
        <v>45649</v>
      </c>
      <c r="I1391">
        <v>30</v>
      </c>
      <c r="J1391" t="s">
        <v>107</v>
      </c>
    </row>
    <row r="1392" spans="1:10">
      <c r="A1392" t="s">
        <v>1467</v>
      </c>
      <c r="B1392" t="s">
        <v>28</v>
      </c>
      <c r="C1392" t="s">
        <v>1367</v>
      </c>
      <c r="D1392" t="s">
        <v>62</v>
      </c>
      <c r="E1392" t="s">
        <v>68</v>
      </c>
      <c r="G1392" t="s">
        <v>106</v>
      </c>
      <c r="H1392" s="2">
        <v>45656</v>
      </c>
      <c r="I1392">
        <v>30</v>
      </c>
      <c r="J1392" t="s">
        <v>107</v>
      </c>
    </row>
    <row r="1393" spans="1:10">
      <c r="A1393" t="s">
        <v>1468</v>
      </c>
      <c r="B1393" t="s">
        <v>28</v>
      </c>
      <c r="C1393" t="s">
        <v>1367</v>
      </c>
      <c r="D1393" t="s">
        <v>62</v>
      </c>
      <c r="E1393" t="s">
        <v>68</v>
      </c>
      <c r="G1393" t="s">
        <v>106</v>
      </c>
      <c r="H1393" s="2">
        <v>45663</v>
      </c>
      <c r="I1393">
        <v>30</v>
      </c>
      <c r="J1393" t="s">
        <v>107</v>
      </c>
    </row>
    <row r="1394" spans="1:10">
      <c r="A1394" t="s">
        <v>1469</v>
      </c>
      <c r="B1394" t="s">
        <v>28</v>
      </c>
      <c r="C1394" t="s">
        <v>1367</v>
      </c>
      <c r="D1394" t="s">
        <v>62</v>
      </c>
      <c r="E1394" t="s">
        <v>68</v>
      </c>
      <c r="G1394" t="s">
        <v>106</v>
      </c>
      <c r="H1394" s="2">
        <v>45670</v>
      </c>
      <c r="I1394">
        <v>30</v>
      </c>
      <c r="J1394" t="s">
        <v>107</v>
      </c>
    </row>
    <row r="1395" spans="1:10">
      <c r="A1395" t="s">
        <v>1470</v>
      </c>
      <c r="B1395" t="s">
        <v>28</v>
      </c>
      <c r="C1395" t="s">
        <v>1367</v>
      </c>
      <c r="D1395" t="s">
        <v>62</v>
      </c>
      <c r="E1395" t="s">
        <v>68</v>
      </c>
      <c r="G1395" t="s">
        <v>106</v>
      </c>
      <c r="H1395" s="2">
        <v>45677</v>
      </c>
      <c r="I1395">
        <v>30</v>
      </c>
      <c r="J1395" t="s">
        <v>107</v>
      </c>
    </row>
    <row r="1396" spans="1:10">
      <c r="A1396" t="s">
        <v>1471</v>
      </c>
      <c r="B1396" t="s">
        <v>28</v>
      </c>
      <c r="C1396" t="s">
        <v>1367</v>
      </c>
      <c r="D1396" t="s">
        <v>62</v>
      </c>
      <c r="E1396" t="s">
        <v>68</v>
      </c>
      <c r="G1396" t="s">
        <v>106</v>
      </c>
      <c r="H1396" s="2">
        <v>45684</v>
      </c>
      <c r="I1396">
        <v>30</v>
      </c>
      <c r="J1396" t="s">
        <v>107</v>
      </c>
    </row>
    <row r="1397" spans="1:10">
      <c r="A1397" t="s">
        <v>1472</v>
      </c>
      <c r="B1397" t="s">
        <v>28</v>
      </c>
      <c r="C1397" t="s">
        <v>1367</v>
      </c>
      <c r="D1397" t="s">
        <v>62</v>
      </c>
      <c r="E1397" t="s">
        <v>68</v>
      </c>
      <c r="G1397" t="s">
        <v>106</v>
      </c>
      <c r="H1397" s="2">
        <v>45691</v>
      </c>
      <c r="I1397">
        <v>30</v>
      </c>
      <c r="J1397" t="s">
        <v>107</v>
      </c>
    </row>
    <row r="1398" spans="1:10">
      <c r="A1398" t="s">
        <v>1473</v>
      </c>
      <c r="B1398" t="s">
        <v>28</v>
      </c>
      <c r="C1398" t="s">
        <v>1367</v>
      </c>
      <c r="D1398" t="s">
        <v>62</v>
      </c>
      <c r="E1398" t="s">
        <v>68</v>
      </c>
      <c r="G1398" t="s">
        <v>106</v>
      </c>
      <c r="H1398" s="2">
        <v>45698</v>
      </c>
      <c r="I1398">
        <v>30</v>
      </c>
      <c r="J1398" t="s">
        <v>107</v>
      </c>
    </row>
    <row r="1399" spans="1:10">
      <c r="A1399" t="s">
        <v>1474</v>
      </c>
      <c r="B1399" t="s">
        <v>28</v>
      </c>
      <c r="C1399" t="s">
        <v>1367</v>
      </c>
      <c r="D1399" t="s">
        <v>62</v>
      </c>
      <c r="E1399" t="s">
        <v>74</v>
      </c>
      <c r="G1399" t="s">
        <v>108</v>
      </c>
      <c r="H1399" s="2">
        <v>45474</v>
      </c>
      <c r="I1399">
        <v>80</v>
      </c>
      <c r="J1399" t="s">
        <v>109</v>
      </c>
    </row>
    <row r="1400" spans="1:10">
      <c r="A1400" t="s">
        <v>1475</v>
      </c>
      <c r="B1400" t="s">
        <v>28</v>
      </c>
      <c r="C1400" t="s">
        <v>1367</v>
      </c>
      <c r="D1400" t="s">
        <v>62</v>
      </c>
      <c r="E1400" t="s">
        <v>74</v>
      </c>
      <c r="G1400" t="s">
        <v>108</v>
      </c>
      <c r="H1400" s="2">
        <v>45481</v>
      </c>
      <c r="I1400">
        <v>80</v>
      </c>
      <c r="J1400" t="s">
        <v>109</v>
      </c>
    </row>
    <row r="1401" spans="1:10">
      <c r="A1401" t="s">
        <v>1476</v>
      </c>
      <c r="B1401" t="s">
        <v>28</v>
      </c>
      <c r="C1401" t="s">
        <v>1367</v>
      </c>
      <c r="D1401" t="s">
        <v>62</v>
      </c>
      <c r="E1401" t="s">
        <v>74</v>
      </c>
      <c r="G1401" t="s">
        <v>108</v>
      </c>
      <c r="H1401" s="2">
        <v>45488</v>
      </c>
      <c r="I1401">
        <v>50</v>
      </c>
      <c r="J1401" t="s">
        <v>109</v>
      </c>
    </row>
    <row r="1402" spans="1:10">
      <c r="A1402" t="s">
        <v>1477</v>
      </c>
      <c r="B1402" t="s">
        <v>28</v>
      </c>
      <c r="C1402" t="s">
        <v>1367</v>
      </c>
      <c r="D1402" t="s">
        <v>62</v>
      </c>
      <c r="E1402" t="s">
        <v>74</v>
      </c>
      <c r="G1402" t="s">
        <v>108</v>
      </c>
      <c r="H1402" s="2">
        <v>45495</v>
      </c>
      <c r="I1402">
        <v>50</v>
      </c>
      <c r="J1402" t="s">
        <v>109</v>
      </c>
    </row>
    <row r="1403" spans="1:10">
      <c r="A1403" t="s">
        <v>1478</v>
      </c>
      <c r="B1403" t="s">
        <v>28</v>
      </c>
      <c r="C1403" t="s">
        <v>1367</v>
      </c>
      <c r="D1403" t="s">
        <v>62</v>
      </c>
      <c r="E1403" t="s">
        <v>74</v>
      </c>
      <c r="G1403" t="s">
        <v>108</v>
      </c>
      <c r="H1403" s="2">
        <v>45502</v>
      </c>
      <c r="I1403">
        <v>50</v>
      </c>
      <c r="J1403" t="s">
        <v>109</v>
      </c>
    </row>
    <row r="1404" spans="1:10">
      <c r="A1404" t="s">
        <v>1479</v>
      </c>
      <c r="B1404" t="s">
        <v>28</v>
      </c>
      <c r="C1404" t="s">
        <v>1367</v>
      </c>
      <c r="D1404" t="s">
        <v>62</v>
      </c>
      <c r="E1404" t="s">
        <v>74</v>
      </c>
      <c r="G1404" t="s">
        <v>108</v>
      </c>
      <c r="H1404" s="2">
        <v>45509</v>
      </c>
      <c r="I1404">
        <v>50</v>
      </c>
      <c r="J1404" t="s">
        <v>109</v>
      </c>
    </row>
    <row r="1405" spans="1:10">
      <c r="A1405" t="s">
        <v>1480</v>
      </c>
      <c r="B1405" t="s">
        <v>2</v>
      </c>
      <c r="C1405" t="s">
        <v>1367</v>
      </c>
      <c r="D1405" t="s">
        <v>60</v>
      </c>
      <c r="E1405" t="s">
        <v>74</v>
      </c>
      <c r="G1405" t="s">
        <v>108</v>
      </c>
      <c r="H1405" s="2">
        <v>45292</v>
      </c>
      <c r="I1405">
        <v>20</v>
      </c>
      <c r="J1405" t="s">
        <v>109</v>
      </c>
    </row>
    <row r="1406" spans="1:10">
      <c r="A1406" t="s">
        <v>1481</v>
      </c>
      <c r="B1406" t="s">
        <v>2</v>
      </c>
      <c r="C1406" t="s">
        <v>1367</v>
      </c>
      <c r="D1406" t="s">
        <v>60</v>
      </c>
      <c r="E1406" t="s">
        <v>74</v>
      </c>
      <c r="G1406" t="s">
        <v>108</v>
      </c>
      <c r="H1406" s="2">
        <v>45299</v>
      </c>
      <c r="I1406">
        <v>20</v>
      </c>
      <c r="J1406" t="s">
        <v>109</v>
      </c>
    </row>
    <row r="1407" spans="1:10">
      <c r="A1407" t="s">
        <v>1482</v>
      </c>
      <c r="B1407" t="s">
        <v>2</v>
      </c>
      <c r="C1407" t="s">
        <v>1367</v>
      </c>
      <c r="D1407" t="s">
        <v>60</v>
      </c>
      <c r="E1407" t="s">
        <v>74</v>
      </c>
      <c r="G1407" t="s">
        <v>108</v>
      </c>
      <c r="H1407" s="2">
        <v>45306</v>
      </c>
      <c r="I1407">
        <v>20</v>
      </c>
      <c r="J1407" t="s">
        <v>109</v>
      </c>
    </row>
    <row r="1408" spans="1:10">
      <c r="A1408" t="s">
        <v>1483</v>
      </c>
      <c r="B1408" t="s">
        <v>2</v>
      </c>
      <c r="C1408" t="s">
        <v>1367</v>
      </c>
      <c r="D1408" t="s">
        <v>60</v>
      </c>
      <c r="E1408" t="s">
        <v>74</v>
      </c>
      <c r="G1408" t="s">
        <v>108</v>
      </c>
      <c r="H1408" s="2">
        <v>45313</v>
      </c>
      <c r="I1408">
        <v>20</v>
      </c>
      <c r="J1408" t="s">
        <v>109</v>
      </c>
    </row>
    <row r="1409" spans="1:10">
      <c r="A1409" t="s">
        <v>1484</v>
      </c>
      <c r="B1409" t="s">
        <v>2</v>
      </c>
      <c r="C1409" t="s">
        <v>1367</v>
      </c>
      <c r="D1409" t="s">
        <v>60</v>
      </c>
      <c r="E1409" t="s">
        <v>74</v>
      </c>
      <c r="G1409" t="s">
        <v>108</v>
      </c>
      <c r="H1409" s="2">
        <v>45320</v>
      </c>
      <c r="I1409">
        <v>20</v>
      </c>
      <c r="J1409" t="s">
        <v>109</v>
      </c>
    </row>
    <row r="1410" spans="1:10">
      <c r="A1410" t="s">
        <v>1485</v>
      </c>
      <c r="B1410" t="s">
        <v>2</v>
      </c>
      <c r="C1410" t="s">
        <v>1367</v>
      </c>
      <c r="D1410" t="s">
        <v>60</v>
      </c>
      <c r="E1410" t="s">
        <v>74</v>
      </c>
      <c r="G1410" t="s">
        <v>108</v>
      </c>
      <c r="H1410" s="2">
        <v>45327</v>
      </c>
      <c r="I1410">
        <v>10</v>
      </c>
      <c r="J1410" t="s">
        <v>109</v>
      </c>
    </row>
    <row r="1411" spans="1:10">
      <c r="A1411" t="s">
        <v>1486</v>
      </c>
      <c r="B1411" t="s">
        <v>2</v>
      </c>
      <c r="C1411" t="s">
        <v>1367</v>
      </c>
      <c r="D1411" t="s">
        <v>60</v>
      </c>
      <c r="E1411" t="s">
        <v>74</v>
      </c>
      <c r="G1411" t="s">
        <v>108</v>
      </c>
      <c r="H1411" s="2">
        <v>45334</v>
      </c>
      <c r="I1411">
        <v>10</v>
      </c>
      <c r="J1411" t="s">
        <v>109</v>
      </c>
    </row>
    <row r="1412" spans="1:10">
      <c r="A1412" t="s">
        <v>1487</v>
      </c>
      <c r="B1412" t="s">
        <v>2</v>
      </c>
      <c r="C1412" t="s">
        <v>1367</v>
      </c>
      <c r="D1412" t="s">
        <v>60</v>
      </c>
      <c r="E1412" t="s">
        <v>74</v>
      </c>
      <c r="G1412" t="s">
        <v>108</v>
      </c>
      <c r="H1412" s="2">
        <v>45341</v>
      </c>
      <c r="I1412">
        <v>10</v>
      </c>
      <c r="J1412" t="s">
        <v>109</v>
      </c>
    </row>
    <row r="1413" spans="1:10">
      <c r="A1413" t="s">
        <v>1488</v>
      </c>
      <c r="B1413" t="s">
        <v>2</v>
      </c>
      <c r="C1413" t="s">
        <v>1367</v>
      </c>
      <c r="D1413" t="s">
        <v>60</v>
      </c>
      <c r="E1413" t="s">
        <v>74</v>
      </c>
      <c r="G1413" t="s">
        <v>108</v>
      </c>
      <c r="H1413" s="2">
        <v>45348</v>
      </c>
      <c r="I1413">
        <v>10</v>
      </c>
      <c r="J1413" t="s">
        <v>109</v>
      </c>
    </row>
    <row r="1414" spans="1:10">
      <c r="A1414" t="s">
        <v>1489</v>
      </c>
      <c r="B1414" t="s">
        <v>2</v>
      </c>
      <c r="C1414" t="s">
        <v>1367</v>
      </c>
      <c r="D1414" t="s">
        <v>60</v>
      </c>
      <c r="E1414" t="s">
        <v>74</v>
      </c>
      <c r="G1414" t="s">
        <v>108</v>
      </c>
      <c r="H1414" s="2">
        <v>45355</v>
      </c>
      <c r="I1414">
        <v>10</v>
      </c>
      <c r="J1414" t="s">
        <v>109</v>
      </c>
    </row>
    <row r="1415" spans="1:10">
      <c r="A1415" t="s">
        <v>1490</v>
      </c>
      <c r="B1415" t="s">
        <v>2</v>
      </c>
      <c r="C1415" t="s">
        <v>1367</v>
      </c>
      <c r="D1415" t="s">
        <v>60</v>
      </c>
      <c r="E1415" t="s">
        <v>74</v>
      </c>
      <c r="G1415" t="s">
        <v>108</v>
      </c>
      <c r="H1415" s="2">
        <v>45362</v>
      </c>
      <c r="I1415">
        <v>10</v>
      </c>
      <c r="J1415" t="s">
        <v>109</v>
      </c>
    </row>
    <row r="1416" spans="1:10">
      <c r="A1416" t="s">
        <v>1491</v>
      </c>
      <c r="B1416" t="s">
        <v>2</v>
      </c>
      <c r="C1416" t="s">
        <v>1367</v>
      </c>
      <c r="D1416" t="s">
        <v>60</v>
      </c>
      <c r="E1416" t="s">
        <v>74</v>
      </c>
      <c r="G1416" t="s">
        <v>108</v>
      </c>
      <c r="H1416" s="2">
        <v>45369</v>
      </c>
      <c r="I1416">
        <v>10</v>
      </c>
      <c r="J1416" t="s">
        <v>109</v>
      </c>
    </row>
    <row r="1417" spans="1:10">
      <c r="A1417" t="s">
        <v>1492</v>
      </c>
      <c r="B1417" t="s">
        <v>2</v>
      </c>
      <c r="C1417" t="s">
        <v>1367</v>
      </c>
      <c r="D1417" t="s">
        <v>60</v>
      </c>
      <c r="E1417" t="s">
        <v>74</v>
      </c>
      <c r="G1417" t="s">
        <v>108</v>
      </c>
      <c r="H1417" s="2">
        <v>45376</v>
      </c>
      <c r="I1417">
        <v>10</v>
      </c>
      <c r="J1417" t="s">
        <v>110</v>
      </c>
    </row>
    <row r="1418" spans="1:10">
      <c r="A1418" t="s">
        <v>1493</v>
      </c>
      <c r="B1418" t="s">
        <v>2</v>
      </c>
      <c r="C1418" t="s">
        <v>1367</v>
      </c>
      <c r="D1418" t="s">
        <v>60</v>
      </c>
      <c r="E1418" t="s">
        <v>74</v>
      </c>
      <c r="G1418" t="s">
        <v>108</v>
      </c>
      <c r="H1418" s="2">
        <v>45383</v>
      </c>
      <c r="I1418">
        <v>10</v>
      </c>
      <c r="J1418" t="s">
        <v>110</v>
      </c>
    </row>
    <row r="1419" spans="1:10">
      <c r="A1419" t="s">
        <v>1494</v>
      </c>
      <c r="B1419" t="s">
        <v>2</v>
      </c>
      <c r="C1419" t="s">
        <v>1367</v>
      </c>
      <c r="D1419" t="s">
        <v>60</v>
      </c>
      <c r="E1419" t="s">
        <v>74</v>
      </c>
      <c r="G1419" t="s">
        <v>108</v>
      </c>
      <c r="H1419" s="2">
        <v>45390</v>
      </c>
      <c r="I1419">
        <v>10</v>
      </c>
      <c r="J1419" t="s">
        <v>110</v>
      </c>
    </row>
    <row r="1420" spans="1:10">
      <c r="A1420" t="s">
        <v>1495</v>
      </c>
      <c r="B1420" t="s">
        <v>2</v>
      </c>
      <c r="C1420" t="s">
        <v>1367</v>
      </c>
      <c r="D1420" t="s">
        <v>60</v>
      </c>
      <c r="E1420" t="s">
        <v>74</v>
      </c>
      <c r="G1420" t="s">
        <v>108</v>
      </c>
      <c r="H1420" s="2">
        <v>45397</v>
      </c>
      <c r="I1420">
        <v>10</v>
      </c>
      <c r="J1420" t="s">
        <v>110</v>
      </c>
    </row>
    <row r="1421" spans="1:10">
      <c r="A1421" t="s">
        <v>1496</v>
      </c>
      <c r="B1421" t="s">
        <v>28</v>
      </c>
      <c r="C1421" t="s">
        <v>1367</v>
      </c>
      <c r="D1421" t="s">
        <v>62</v>
      </c>
      <c r="E1421" t="s">
        <v>82</v>
      </c>
      <c r="G1421" t="s">
        <v>108</v>
      </c>
      <c r="H1421" s="2">
        <v>45474</v>
      </c>
      <c r="I1421">
        <v>80</v>
      </c>
      <c r="J1421" t="s">
        <v>109</v>
      </c>
    </row>
    <row r="1422" spans="1:10">
      <c r="A1422" t="s">
        <v>1497</v>
      </c>
      <c r="B1422" t="s">
        <v>28</v>
      </c>
      <c r="C1422" t="s">
        <v>1367</v>
      </c>
      <c r="D1422" t="s">
        <v>62</v>
      </c>
      <c r="E1422" t="s">
        <v>82</v>
      </c>
      <c r="G1422" t="s">
        <v>108</v>
      </c>
      <c r="H1422" s="2">
        <v>45481</v>
      </c>
      <c r="I1422">
        <v>80</v>
      </c>
      <c r="J1422" t="s">
        <v>109</v>
      </c>
    </row>
    <row r="1423" spans="1:10">
      <c r="A1423" t="s">
        <v>1498</v>
      </c>
      <c r="B1423" t="s">
        <v>28</v>
      </c>
      <c r="C1423" t="s">
        <v>1367</v>
      </c>
      <c r="D1423" t="s">
        <v>62</v>
      </c>
      <c r="E1423" t="s">
        <v>82</v>
      </c>
      <c r="G1423" t="s">
        <v>108</v>
      </c>
      <c r="H1423" s="2">
        <v>45488</v>
      </c>
      <c r="I1423">
        <v>50</v>
      </c>
      <c r="J1423" t="s">
        <v>109</v>
      </c>
    </row>
    <row r="1424" spans="1:10">
      <c r="A1424" t="s">
        <v>1499</v>
      </c>
      <c r="B1424" t="s">
        <v>28</v>
      </c>
      <c r="C1424" t="s">
        <v>1367</v>
      </c>
      <c r="D1424" t="s">
        <v>62</v>
      </c>
      <c r="E1424" t="s">
        <v>82</v>
      </c>
      <c r="G1424" t="s">
        <v>108</v>
      </c>
      <c r="H1424" s="2">
        <v>45495</v>
      </c>
      <c r="I1424">
        <v>50</v>
      </c>
      <c r="J1424" t="s">
        <v>109</v>
      </c>
    </row>
    <row r="1425" spans="1:10">
      <c r="A1425" t="s">
        <v>1500</v>
      </c>
      <c r="B1425" t="s">
        <v>28</v>
      </c>
      <c r="C1425" t="s">
        <v>1367</v>
      </c>
      <c r="D1425" t="s">
        <v>62</v>
      </c>
      <c r="E1425" t="s">
        <v>82</v>
      </c>
      <c r="G1425" t="s">
        <v>108</v>
      </c>
      <c r="H1425" s="2">
        <v>45502</v>
      </c>
      <c r="I1425">
        <v>30</v>
      </c>
      <c r="J1425" t="s">
        <v>109</v>
      </c>
    </row>
    <row r="1426" spans="1:10">
      <c r="A1426" t="s">
        <v>1501</v>
      </c>
      <c r="B1426" t="s">
        <v>28</v>
      </c>
      <c r="C1426" t="s">
        <v>1367</v>
      </c>
      <c r="D1426" t="s">
        <v>62</v>
      </c>
      <c r="E1426" t="s">
        <v>82</v>
      </c>
      <c r="G1426" t="s">
        <v>108</v>
      </c>
      <c r="H1426" s="2">
        <v>45509</v>
      </c>
      <c r="I1426">
        <v>30</v>
      </c>
      <c r="J1426" t="s">
        <v>109</v>
      </c>
    </row>
    <row r="1427" spans="1:10">
      <c r="A1427" t="s">
        <v>1502</v>
      </c>
      <c r="B1427" t="s">
        <v>2</v>
      </c>
      <c r="C1427" t="s">
        <v>1367</v>
      </c>
      <c r="D1427" t="s">
        <v>60</v>
      </c>
      <c r="E1427" t="s">
        <v>82</v>
      </c>
      <c r="G1427" t="s">
        <v>108</v>
      </c>
      <c r="H1427" s="2">
        <v>45292</v>
      </c>
      <c r="I1427">
        <v>20</v>
      </c>
      <c r="J1427" t="s">
        <v>109</v>
      </c>
    </row>
    <row r="1428" spans="1:10">
      <c r="A1428" t="s">
        <v>1503</v>
      </c>
      <c r="B1428" t="s">
        <v>2</v>
      </c>
      <c r="C1428" t="s">
        <v>1367</v>
      </c>
      <c r="D1428" t="s">
        <v>60</v>
      </c>
      <c r="E1428" t="s">
        <v>82</v>
      </c>
      <c r="G1428" t="s">
        <v>108</v>
      </c>
      <c r="H1428" s="2">
        <v>45299</v>
      </c>
      <c r="I1428">
        <v>20</v>
      </c>
      <c r="J1428" t="s">
        <v>109</v>
      </c>
    </row>
    <row r="1429" spans="1:10">
      <c r="A1429" t="s">
        <v>1504</v>
      </c>
      <c r="B1429" t="s">
        <v>2</v>
      </c>
      <c r="C1429" t="s">
        <v>1367</v>
      </c>
      <c r="D1429" t="s">
        <v>60</v>
      </c>
      <c r="E1429" t="s">
        <v>82</v>
      </c>
      <c r="G1429" t="s">
        <v>108</v>
      </c>
      <c r="H1429" s="2">
        <v>45306</v>
      </c>
      <c r="I1429">
        <v>20</v>
      </c>
      <c r="J1429" t="s">
        <v>109</v>
      </c>
    </row>
    <row r="1430" spans="1:10">
      <c r="A1430" t="s">
        <v>1505</v>
      </c>
      <c r="B1430" t="s">
        <v>2</v>
      </c>
      <c r="C1430" t="s">
        <v>1367</v>
      </c>
      <c r="D1430" t="s">
        <v>60</v>
      </c>
      <c r="E1430" t="s">
        <v>82</v>
      </c>
      <c r="G1430" t="s">
        <v>108</v>
      </c>
      <c r="H1430" s="2">
        <v>45313</v>
      </c>
      <c r="I1430">
        <v>20</v>
      </c>
      <c r="J1430" t="s">
        <v>109</v>
      </c>
    </row>
    <row r="1431" spans="1:10">
      <c r="A1431" t="s">
        <v>1506</v>
      </c>
      <c r="B1431" t="s">
        <v>2</v>
      </c>
      <c r="C1431" t="s">
        <v>1367</v>
      </c>
      <c r="D1431" t="s">
        <v>60</v>
      </c>
      <c r="E1431" t="s">
        <v>82</v>
      </c>
      <c r="G1431" t="s">
        <v>108</v>
      </c>
      <c r="H1431" s="2">
        <v>45320</v>
      </c>
      <c r="I1431">
        <v>20</v>
      </c>
      <c r="J1431" t="s">
        <v>109</v>
      </c>
    </row>
    <row r="1432" spans="1:10">
      <c r="A1432" t="s">
        <v>1507</v>
      </c>
      <c r="B1432" t="s">
        <v>2</v>
      </c>
      <c r="C1432" t="s">
        <v>1367</v>
      </c>
      <c r="D1432" t="s">
        <v>60</v>
      </c>
      <c r="E1432" t="s">
        <v>82</v>
      </c>
      <c r="G1432" t="s">
        <v>108</v>
      </c>
      <c r="H1432" s="2">
        <v>45327</v>
      </c>
      <c r="I1432">
        <v>10</v>
      </c>
      <c r="J1432" t="s">
        <v>109</v>
      </c>
    </row>
    <row r="1433" spans="1:10">
      <c r="A1433" t="s">
        <v>1508</v>
      </c>
      <c r="B1433" t="s">
        <v>2</v>
      </c>
      <c r="C1433" t="s">
        <v>1367</v>
      </c>
      <c r="D1433" t="s">
        <v>60</v>
      </c>
      <c r="E1433" t="s">
        <v>82</v>
      </c>
      <c r="G1433" t="s">
        <v>108</v>
      </c>
      <c r="H1433" s="2">
        <v>45334</v>
      </c>
      <c r="I1433">
        <v>10</v>
      </c>
      <c r="J1433" t="s">
        <v>109</v>
      </c>
    </row>
    <row r="1434" spans="1:10">
      <c r="A1434" t="s">
        <v>1509</v>
      </c>
      <c r="B1434" t="s">
        <v>2</v>
      </c>
      <c r="C1434" t="s">
        <v>1367</v>
      </c>
      <c r="D1434" t="s">
        <v>60</v>
      </c>
      <c r="E1434" t="s">
        <v>82</v>
      </c>
      <c r="G1434" t="s">
        <v>108</v>
      </c>
      <c r="H1434" s="2">
        <v>45341</v>
      </c>
      <c r="I1434">
        <v>10</v>
      </c>
      <c r="J1434" t="s">
        <v>109</v>
      </c>
    </row>
    <row r="1435" spans="1:10">
      <c r="A1435" t="s">
        <v>1510</v>
      </c>
      <c r="B1435" t="s">
        <v>2</v>
      </c>
      <c r="C1435" t="s">
        <v>1367</v>
      </c>
      <c r="D1435" t="s">
        <v>60</v>
      </c>
      <c r="E1435" t="s">
        <v>82</v>
      </c>
      <c r="G1435" t="s">
        <v>108</v>
      </c>
      <c r="H1435" s="2">
        <v>45348</v>
      </c>
      <c r="I1435">
        <v>10</v>
      </c>
      <c r="J1435" t="s">
        <v>109</v>
      </c>
    </row>
    <row r="1436" spans="1:10">
      <c r="A1436" t="s">
        <v>1511</v>
      </c>
      <c r="B1436" t="s">
        <v>2</v>
      </c>
      <c r="C1436" t="s">
        <v>1367</v>
      </c>
      <c r="D1436" t="s">
        <v>60</v>
      </c>
      <c r="E1436" t="s">
        <v>82</v>
      </c>
      <c r="G1436" t="s">
        <v>108</v>
      </c>
      <c r="H1436" s="2">
        <v>45355</v>
      </c>
      <c r="I1436">
        <v>10</v>
      </c>
      <c r="J1436" t="s">
        <v>109</v>
      </c>
    </row>
    <row r="1437" spans="1:10">
      <c r="A1437" t="s">
        <v>1512</v>
      </c>
      <c r="B1437" t="s">
        <v>2</v>
      </c>
      <c r="C1437" t="s">
        <v>1367</v>
      </c>
      <c r="D1437" t="s">
        <v>60</v>
      </c>
      <c r="E1437" t="s">
        <v>82</v>
      </c>
      <c r="G1437" t="s">
        <v>108</v>
      </c>
      <c r="H1437" s="2">
        <v>45362</v>
      </c>
      <c r="I1437">
        <v>10</v>
      </c>
      <c r="J1437" t="s">
        <v>109</v>
      </c>
    </row>
    <row r="1438" spans="1:10">
      <c r="A1438" t="s">
        <v>1513</v>
      </c>
      <c r="B1438" t="s">
        <v>2</v>
      </c>
      <c r="C1438" t="s">
        <v>1367</v>
      </c>
      <c r="D1438" t="s">
        <v>60</v>
      </c>
      <c r="E1438" t="s">
        <v>82</v>
      </c>
      <c r="G1438" t="s">
        <v>108</v>
      </c>
      <c r="H1438" s="2">
        <v>45369</v>
      </c>
      <c r="I1438">
        <v>10</v>
      </c>
      <c r="J1438" t="s">
        <v>109</v>
      </c>
    </row>
    <row r="1439" spans="1:10">
      <c r="A1439" t="s">
        <v>1514</v>
      </c>
      <c r="B1439" t="s">
        <v>2</v>
      </c>
      <c r="C1439" t="s">
        <v>1367</v>
      </c>
      <c r="D1439" t="s">
        <v>60</v>
      </c>
      <c r="E1439" t="s">
        <v>82</v>
      </c>
      <c r="G1439" t="s">
        <v>108</v>
      </c>
      <c r="H1439" s="2">
        <v>45376</v>
      </c>
      <c r="I1439">
        <v>10</v>
      </c>
      <c r="J1439" t="s">
        <v>110</v>
      </c>
    </row>
    <row r="1440" spans="1:10">
      <c r="A1440" t="s">
        <v>1515</v>
      </c>
      <c r="B1440" t="s">
        <v>2</v>
      </c>
      <c r="C1440" t="s">
        <v>1367</v>
      </c>
      <c r="D1440" t="s">
        <v>60</v>
      </c>
      <c r="E1440" t="s">
        <v>82</v>
      </c>
      <c r="G1440" t="s">
        <v>108</v>
      </c>
      <c r="H1440" s="2">
        <v>45383</v>
      </c>
      <c r="I1440">
        <v>10</v>
      </c>
      <c r="J1440" t="s">
        <v>110</v>
      </c>
    </row>
    <row r="1441" spans="1:10">
      <c r="A1441" t="s">
        <v>1516</v>
      </c>
      <c r="B1441" t="s">
        <v>2</v>
      </c>
      <c r="C1441" t="s">
        <v>1367</v>
      </c>
      <c r="D1441" t="s">
        <v>60</v>
      </c>
      <c r="E1441" t="s">
        <v>82</v>
      </c>
      <c r="G1441" t="s">
        <v>108</v>
      </c>
      <c r="H1441" s="2">
        <v>45390</v>
      </c>
      <c r="I1441">
        <v>10</v>
      </c>
      <c r="J1441" t="s">
        <v>110</v>
      </c>
    </row>
    <row r="1442" spans="1:10">
      <c r="A1442" t="s">
        <v>1517</v>
      </c>
      <c r="B1442" t="s">
        <v>2</v>
      </c>
      <c r="C1442" t="s">
        <v>1367</v>
      </c>
      <c r="D1442" t="s">
        <v>60</v>
      </c>
      <c r="E1442" t="s">
        <v>82</v>
      </c>
      <c r="G1442" t="s">
        <v>108</v>
      </c>
      <c r="H1442" s="2">
        <v>45397</v>
      </c>
      <c r="I1442">
        <v>10</v>
      </c>
      <c r="J1442" t="s">
        <v>110</v>
      </c>
    </row>
    <row r="1443" spans="1:10">
      <c r="A1443" t="s">
        <v>1518</v>
      </c>
      <c r="B1443" t="s">
        <v>8</v>
      </c>
      <c r="C1443" t="s">
        <v>1311</v>
      </c>
      <c r="D1443" t="s">
        <v>64</v>
      </c>
      <c r="E1443" t="s">
        <v>28</v>
      </c>
      <c r="G1443" t="s">
        <v>108</v>
      </c>
      <c r="H1443" s="2">
        <v>45348</v>
      </c>
      <c r="I1443">
        <v>5</v>
      </c>
      <c r="J1443" t="s">
        <v>107</v>
      </c>
    </row>
    <row r="1444" spans="1:10">
      <c r="A1444" t="s">
        <v>1519</v>
      </c>
      <c r="B1444" t="s">
        <v>8</v>
      </c>
      <c r="C1444" t="s">
        <v>1311</v>
      </c>
      <c r="D1444" t="s">
        <v>64</v>
      </c>
      <c r="E1444" t="s">
        <v>28</v>
      </c>
      <c r="G1444" t="s">
        <v>108</v>
      </c>
      <c r="H1444" s="2">
        <v>45355</v>
      </c>
      <c r="I1444">
        <v>5</v>
      </c>
      <c r="J1444" t="s">
        <v>107</v>
      </c>
    </row>
    <row r="1445" spans="1:10">
      <c r="A1445" t="s">
        <v>1520</v>
      </c>
      <c r="B1445" t="s">
        <v>8</v>
      </c>
      <c r="C1445" t="s">
        <v>1311</v>
      </c>
      <c r="D1445" t="s">
        <v>64</v>
      </c>
      <c r="E1445" t="s">
        <v>28</v>
      </c>
      <c r="G1445" t="s">
        <v>108</v>
      </c>
      <c r="H1445" s="2">
        <v>45362</v>
      </c>
      <c r="I1445">
        <v>5</v>
      </c>
      <c r="J1445" t="s">
        <v>107</v>
      </c>
    </row>
    <row r="1446" spans="1:10">
      <c r="A1446" t="s">
        <v>1521</v>
      </c>
      <c r="B1446" t="s">
        <v>8</v>
      </c>
      <c r="C1446" t="s">
        <v>1311</v>
      </c>
      <c r="D1446" t="s">
        <v>64</v>
      </c>
      <c r="E1446" t="s">
        <v>28</v>
      </c>
      <c r="G1446" t="s">
        <v>108</v>
      </c>
      <c r="H1446" s="2">
        <v>45369</v>
      </c>
      <c r="I1446">
        <v>5</v>
      </c>
      <c r="J1446" t="s">
        <v>107</v>
      </c>
    </row>
    <row r="1447" spans="1:10">
      <c r="A1447" t="s">
        <v>1522</v>
      </c>
      <c r="B1447" t="s">
        <v>8</v>
      </c>
      <c r="C1447" t="s">
        <v>1311</v>
      </c>
      <c r="D1447" t="s">
        <v>64</v>
      </c>
      <c r="E1447" t="s">
        <v>78</v>
      </c>
      <c r="G1447" t="s">
        <v>106</v>
      </c>
      <c r="H1447" s="2">
        <v>45292</v>
      </c>
      <c r="I1447">
        <v>30</v>
      </c>
      <c r="J1447" t="s">
        <v>107</v>
      </c>
    </row>
    <row r="1448" spans="1:10">
      <c r="A1448" t="s">
        <v>1523</v>
      </c>
      <c r="B1448" t="s">
        <v>8</v>
      </c>
      <c r="C1448" t="s">
        <v>1311</v>
      </c>
      <c r="D1448" t="s">
        <v>64</v>
      </c>
      <c r="E1448" t="s">
        <v>78</v>
      </c>
      <c r="G1448" t="s">
        <v>106</v>
      </c>
      <c r="H1448" s="2">
        <v>45299</v>
      </c>
      <c r="I1448">
        <v>30</v>
      </c>
      <c r="J1448" t="s">
        <v>107</v>
      </c>
    </row>
    <row r="1449" spans="1:10">
      <c r="A1449" t="s">
        <v>1524</v>
      </c>
      <c r="B1449" t="s">
        <v>8</v>
      </c>
      <c r="C1449" t="s">
        <v>1311</v>
      </c>
      <c r="D1449" t="s">
        <v>64</v>
      </c>
      <c r="E1449" t="s">
        <v>78</v>
      </c>
      <c r="G1449" t="s">
        <v>106</v>
      </c>
      <c r="H1449" s="2">
        <v>45306</v>
      </c>
      <c r="I1449">
        <v>30</v>
      </c>
      <c r="J1449" t="s">
        <v>107</v>
      </c>
    </row>
    <row r="1450" spans="1:10">
      <c r="A1450" t="s">
        <v>1525</v>
      </c>
      <c r="B1450" t="s">
        <v>8</v>
      </c>
      <c r="C1450" t="s">
        <v>1311</v>
      </c>
      <c r="D1450" t="s">
        <v>64</v>
      </c>
      <c r="E1450" t="s">
        <v>78</v>
      </c>
      <c r="G1450" t="s">
        <v>106</v>
      </c>
      <c r="H1450" s="2">
        <v>45313</v>
      </c>
      <c r="I1450">
        <v>30</v>
      </c>
      <c r="J1450" t="s">
        <v>107</v>
      </c>
    </row>
    <row r="1451" spans="1:10">
      <c r="A1451" t="s">
        <v>1526</v>
      </c>
      <c r="B1451" t="s">
        <v>8</v>
      </c>
      <c r="C1451" t="s">
        <v>1311</v>
      </c>
      <c r="D1451" t="s">
        <v>64</v>
      </c>
      <c r="E1451" t="s">
        <v>78</v>
      </c>
      <c r="G1451" t="s">
        <v>106</v>
      </c>
      <c r="H1451" s="2">
        <v>45320</v>
      </c>
      <c r="I1451">
        <v>30</v>
      </c>
      <c r="J1451" t="s">
        <v>107</v>
      </c>
    </row>
    <row r="1452" spans="1:10">
      <c r="A1452" t="s">
        <v>1527</v>
      </c>
      <c r="B1452" t="s">
        <v>8</v>
      </c>
      <c r="C1452" t="s">
        <v>1311</v>
      </c>
      <c r="D1452" t="s">
        <v>64</v>
      </c>
      <c r="E1452" t="s">
        <v>78</v>
      </c>
      <c r="G1452" t="s">
        <v>106</v>
      </c>
      <c r="H1452" s="2">
        <v>45327</v>
      </c>
      <c r="I1452">
        <v>30</v>
      </c>
      <c r="J1452" t="s">
        <v>107</v>
      </c>
    </row>
    <row r="1453" spans="1:10">
      <c r="A1453" t="s">
        <v>1528</v>
      </c>
      <c r="B1453" t="s">
        <v>8</v>
      </c>
      <c r="C1453" t="s">
        <v>1311</v>
      </c>
      <c r="D1453" t="s">
        <v>64</v>
      </c>
      <c r="E1453" t="s">
        <v>78</v>
      </c>
      <c r="G1453" t="s">
        <v>106</v>
      </c>
      <c r="H1453" s="2">
        <v>45334</v>
      </c>
      <c r="I1453">
        <v>30</v>
      </c>
      <c r="J1453" t="s">
        <v>107</v>
      </c>
    </row>
    <row r="1454" spans="1:10">
      <c r="A1454" t="s">
        <v>1529</v>
      </c>
      <c r="B1454" t="s">
        <v>8</v>
      </c>
      <c r="C1454" t="s">
        <v>1311</v>
      </c>
      <c r="D1454" t="s">
        <v>64</v>
      </c>
      <c r="E1454" t="s">
        <v>78</v>
      </c>
      <c r="G1454" t="s">
        <v>106</v>
      </c>
      <c r="H1454" s="2">
        <v>45341</v>
      </c>
      <c r="I1454">
        <v>30</v>
      </c>
      <c r="J1454" t="s">
        <v>107</v>
      </c>
    </row>
    <row r="1455" spans="1:10">
      <c r="A1455" t="s">
        <v>1530</v>
      </c>
      <c r="B1455" t="s">
        <v>8</v>
      </c>
      <c r="C1455" t="s">
        <v>1311</v>
      </c>
      <c r="D1455" t="s">
        <v>64</v>
      </c>
      <c r="E1455" t="s">
        <v>78</v>
      </c>
      <c r="G1455" t="s">
        <v>106</v>
      </c>
      <c r="H1455" s="2">
        <v>45348</v>
      </c>
      <c r="I1455">
        <v>30</v>
      </c>
      <c r="J1455" t="s">
        <v>107</v>
      </c>
    </row>
    <row r="1456" spans="1:10">
      <c r="A1456" t="s">
        <v>1531</v>
      </c>
      <c r="B1456" t="s">
        <v>8</v>
      </c>
      <c r="C1456" t="s">
        <v>1311</v>
      </c>
      <c r="D1456" t="s">
        <v>64</v>
      </c>
      <c r="E1456" t="s">
        <v>78</v>
      </c>
      <c r="G1456" t="s">
        <v>106</v>
      </c>
      <c r="H1456" s="2">
        <v>45355</v>
      </c>
      <c r="I1456">
        <v>30</v>
      </c>
      <c r="J1456" t="s">
        <v>107</v>
      </c>
    </row>
    <row r="1457" spans="1:10">
      <c r="A1457" t="s">
        <v>1532</v>
      </c>
      <c r="B1457" t="s">
        <v>8</v>
      </c>
      <c r="C1457" t="s">
        <v>1311</v>
      </c>
      <c r="D1457" t="s">
        <v>64</v>
      </c>
      <c r="E1457" t="s">
        <v>78</v>
      </c>
      <c r="G1457" t="s">
        <v>106</v>
      </c>
      <c r="H1457" s="2">
        <v>45362</v>
      </c>
      <c r="I1457">
        <v>30</v>
      </c>
      <c r="J1457" t="s">
        <v>107</v>
      </c>
    </row>
    <row r="1458" spans="1:10">
      <c r="A1458" t="s">
        <v>1533</v>
      </c>
      <c r="B1458" t="s">
        <v>8</v>
      </c>
      <c r="C1458" t="s">
        <v>1311</v>
      </c>
      <c r="D1458" t="s">
        <v>64</v>
      </c>
      <c r="E1458" t="s">
        <v>78</v>
      </c>
      <c r="G1458" t="s">
        <v>106</v>
      </c>
      <c r="H1458" s="2">
        <v>45369</v>
      </c>
      <c r="I1458">
        <v>30</v>
      </c>
      <c r="J1458" t="s">
        <v>107</v>
      </c>
    </row>
    <row r="1459" spans="1:10">
      <c r="A1459" t="s">
        <v>1534</v>
      </c>
      <c r="B1459" t="s">
        <v>28</v>
      </c>
      <c r="C1459" t="s">
        <v>1535</v>
      </c>
      <c r="D1459" t="s">
        <v>66</v>
      </c>
      <c r="E1459" t="s">
        <v>2</v>
      </c>
      <c r="G1459" t="s">
        <v>164</v>
      </c>
      <c r="H1459" s="2">
        <v>45320</v>
      </c>
      <c r="I1459">
        <v>30</v>
      </c>
      <c r="J1459" t="s">
        <v>109</v>
      </c>
    </row>
    <row r="1460" spans="1:10">
      <c r="A1460" t="s">
        <v>1536</v>
      </c>
      <c r="B1460" t="s">
        <v>28</v>
      </c>
      <c r="C1460" t="s">
        <v>1535</v>
      </c>
      <c r="D1460" t="s">
        <v>66</v>
      </c>
      <c r="E1460" t="s">
        <v>2</v>
      </c>
      <c r="G1460" t="s">
        <v>164</v>
      </c>
      <c r="H1460" s="2">
        <v>45327</v>
      </c>
      <c r="I1460">
        <v>30</v>
      </c>
      <c r="J1460" t="s">
        <v>109</v>
      </c>
    </row>
    <row r="1461" spans="1:10">
      <c r="A1461" t="s">
        <v>1537</v>
      </c>
      <c r="B1461" t="s">
        <v>28</v>
      </c>
      <c r="C1461" t="s">
        <v>1535</v>
      </c>
      <c r="D1461" t="s">
        <v>66</v>
      </c>
      <c r="E1461" t="s">
        <v>2</v>
      </c>
      <c r="G1461" t="s">
        <v>164</v>
      </c>
      <c r="H1461" s="2">
        <v>45348</v>
      </c>
      <c r="I1461">
        <v>30</v>
      </c>
      <c r="J1461" t="s">
        <v>109</v>
      </c>
    </row>
    <row r="1462" spans="1:10">
      <c r="A1462" t="s">
        <v>1538</v>
      </c>
      <c r="B1462" t="s">
        <v>28</v>
      </c>
      <c r="C1462" t="s">
        <v>1535</v>
      </c>
      <c r="D1462" t="s">
        <v>66</v>
      </c>
      <c r="E1462" t="s">
        <v>2</v>
      </c>
      <c r="G1462" t="s">
        <v>164</v>
      </c>
      <c r="H1462" s="2">
        <v>45355</v>
      </c>
      <c r="I1462">
        <v>30</v>
      </c>
      <c r="J1462" t="s">
        <v>109</v>
      </c>
    </row>
    <row r="1463" spans="1:10">
      <c r="A1463" t="s">
        <v>1539</v>
      </c>
      <c r="B1463" t="s">
        <v>28</v>
      </c>
      <c r="C1463" t="s">
        <v>1535</v>
      </c>
      <c r="D1463" t="s">
        <v>66</v>
      </c>
      <c r="E1463" t="s">
        <v>2</v>
      </c>
      <c r="G1463" t="s">
        <v>164</v>
      </c>
      <c r="H1463" s="2">
        <v>45362</v>
      </c>
      <c r="I1463">
        <v>30</v>
      </c>
      <c r="J1463" t="s">
        <v>109</v>
      </c>
    </row>
    <row r="1464" spans="1:10">
      <c r="A1464" t="s">
        <v>1540</v>
      </c>
      <c r="B1464" t="s">
        <v>28</v>
      </c>
      <c r="C1464" t="s">
        <v>1535</v>
      </c>
      <c r="D1464" t="s">
        <v>66</v>
      </c>
      <c r="E1464" t="s">
        <v>2</v>
      </c>
      <c r="G1464" t="s">
        <v>164</v>
      </c>
      <c r="H1464" s="2">
        <v>45369</v>
      </c>
      <c r="I1464">
        <v>30</v>
      </c>
      <c r="J1464" t="s">
        <v>109</v>
      </c>
    </row>
    <row r="1465" spans="1:10">
      <c r="A1465" t="s">
        <v>1541</v>
      </c>
      <c r="B1465" t="s">
        <v>28</v>
      </c>
      <c r="C1465" t="s">
        <v>1535</v>
      </c>
      <c r="D1465" t="s">
        <v>66</v>
      </c>
      <c r="E1465" t="s">
        <v>2</v>
      </c>
      <c r="G1465" t="s">
        <v>164</v>
      </c>
      <c r="H1465" s="2">
        <v>45376</v>
      </c>
      <c r="I1465">
        <v>30</v>
      </c>
      <c r="J1465" t="s">
        <v>109</v>
      </c>
    </row>
    <row r="1466" spans="1:10">
      <c r="A1466" t="s">
        <v>1542</v>
      </c>
      <c r="B1466" t="s">
        <v>28</v>
      </c>
      <c r="C1466" t="s">
        <v>1535</v>
      </c>
      <c r="D1466" t="s">
        <v>66</v>
      </c>
      <c r="E1466" t="s">
        <v>2</v>
      </c>
      <c r="G1466" t="s">
        <v>164</v>
      </c>
      <c r="H1466" s="2">
        <v>45383</v>
      </c>
      <c r="I1466">
        <v>30</v>
      </c>
      <c r="J1466" t="s">
        <v>109</v>
      </c>
    </row>
    <row r="1467" spans="1:10">
      <c r="A1467" t="s">
        <v>1543</v>
      </c>
      <c r="B1467" t="s">
        <v>28</v>
      </c>
      <c r="C1467" t="s">
        <v>1535</v>
      </c>
      <c r="D1467" t="s">
        <v>66</v>
      </c>
      <c r="E1467" t="s">
        <v>2</v>
      </c>
      <c r="G1467" t="s">
        <v>164</v>
      </c>
      <c r="H1467" s="2">
        <v>45390</v>
      </c>
      <c r="I1467">
        <v>30</v>
      </c>
      <c r="J1467" t="s">
        <v>109</v>
      </c>
    </row>
    <row r="1468" spans="1:10">
      <c r="A1468" t="s">
        <v>1544</v>
      </c>
      <c r="B1468" t="s">
        <v>28</v>
      </c>
      <c r="C1468" t="s">
        <v>1535</v>
      </c>
      <c r="D1468" t="s">
        <v>66</v>
      </c>
      <c r="E1468" t="s">
        <v>2</v>
      </c>
      <c r="G1468" t="s">
        <v>164</v>
      </c>
      <c r="H1468" s="2">
        <v>45397</v>
      </c>
      <c r="I1468">
        <v>30</v>
      </c>
      <c r="J1468" t="s">
        <v>109</v>
      </c>
    </row>
    <row r="1469" spans="1:10">
      <c r="A1469" t="s">
        <v>1545</v>
      </c>
      <c r="B1469" t="s">
        <v>28</v>
      </c>
      <c r="C1469" t="s">
        <v>1535</v>
      </c>
      <c r="D1469" t="s">
        <v>66</v>
      </c>
      <c r="E1469" t="s">
        <v>2</v>
      </c>
      <c r="G1469" t="s">
        <v>164</v>
      </c>
      <c r="H1469" s="2">
        <v>45404</v>
      </c>
      <c r="I1469">
        <v>30</v>
      </c>
      <c r="J1469" t="s">
        <v>110</v>
      </c>
    </row>
    <row r="1470" spans="1:10">
      <c r="A1470" t="s">
        <v>1546</v>
      </c>
      <c r="B1470" t="s">
        <v>28</v>
      </c>
      <c r="C1470" t="s">
        <v>1535</v>
      </c>
      <c r="D1470" t="s">
        <v>66</v>
      </c>
      <c r="E1470" t="s">
        <v>2</v>
      </c>
      <c r="G1470" t="s">
        <v>164</v>
      </c>
      <c r="H1470" s="2">
        <v>45411</v>
      </c>
      <c r="I1470">
        <v>30</v>
      </c>
      <c r="J1470" t="s">
        <v>110</v>
      </c>
    </row>
    <row r="1471" spans="1:10">
      <c r="A1471" t="s">
        <v>1547</v>
      </c>
      <c r="B1471" t="s">
        <v>28</v>
      </c>
      <c r="C1471" t="s">
        <v>1535</v>
      </c>
      <c r="D1471" t="s">
        <v>66</v>
      </c>
      <c r="E1471" t="s">
        <v>2</v>
      </c>
      <c r="G1471" t="s">
        <v>164</v>
      </c>
      <c r="H1471" s="2">
        <v>45418</v>
      </c>
      <c r="I1471">
        <v>30</v>
      </c>
      <c r="J1471" t="s">
        <v>110</v>
      </c>
    </row>
    <row r="1472" spans="1:10">
      <c r="A1472" t="s">
        <v>1548</v>
      </c>
      <c r="B1472" t="s">
        <v>28</v>
      </c>
      <c r="C1472" t="s">
        <v>1535</v>
      </c>
      <c r="D1472" t="s">
        <v>66</v>
      </c>
      <c r="E1472" t="s">
        <v>2</v>
      </c>
      <c r="G1472" t="s">
        <v>164</v>
      </c>
      <c r="H1472" s="2">
        <v>45425</v>
      </c>
      <c r="I1472">
        <v>30</v>
      </c>
      <c r="J1472" t="s">
        <v>110</v>
      </c>
    </row>
    <row r="1473" spans="1:10">
      <c r="A1473" t="s">
        <v>1549</v>
      </c>
      <c r="B1473" t="s">
        <v>28</v>
      </c>
      <c r="C1473" t="s">
        <v>1535</v>
      </c>
      <c r="D1473" t="s">
        <v>66</v>
      </c>
      <c r="E1473" t="s">
        <v>2</v>
      </c>
      <c r="G1473" t="s">
        <v>164</v>
      </c>
      <c r="H1473" s="2">
        <v>45432</v>
      </c>
      <c r="I1473">
        <v>30</v>
      </c>
      <c r="J1473" t="s">
        <v>110</v>
      </c>
    </row>
    <row r="1474" spans="1:10">
      <c r="A1474" t="s">
        <v>1550</v>
      </c>
      <c r="B1474" t="s">
        <v>28</v>
      </c>
      <c r="C1474" t="s">
        <v>1535</v>
      </c>
      <c r="D1474" t="s">
        <v>66</v>
      </c>
      <c r="E1474" t="s">
        <v>2</v>
      </c>
      <c r="G1474" t="s">
        <v>164</v>
      </c>
      <c r="H1474" s="2">
        <v>45439</v>
      </c>
      <c r="I1474">
        <v>30</v>
      </c>
      <c r="J1474" t="s">
        <v>110</v>
      </c>
    </row>
    <row r="1475" spans="1:10">
      <c r="A1475" t="s">
        <v>1551</v>
      </c>
      <c r="B1475" t="s">
        <v>28</v>
      </c>
      <c r="C1475" t="s">
        <v>1535</v>
      </c>
      <c r="D1475" t="s">
        <v>66</v>
      </c>
      <c r="E1475" t="s">
        <v>2</v>
      </c>
      <c r="G1475" t="s">
        <v>164</v>
      </c>
      <c r="H1475" s="2">
        <v>45446</v>
      </c>
      <c r="I1475">
        <v>30</v>
      </c>
      <c r="J1475" t="s">
        <v>110</v>
      </c>
    </row>
    <row r="1476" spans="1:10">
      <c r="A1476" t="s">
        <v>1552</v>
      </c>
      <c r="B1476" t="s">
        <v>28</v>
      </c>
      <c r="C1476" t="s">
        <v>1535</v>
      </c>
      <c r="D1476" t="s">
        <v>66</v>
      </c>
      <c r="E1476" t="s">
        <v>2</v>
      </c>
      <c r="G1476" t="s">
        <v>164</v>
      </c>
      <c r="H1476" s="2">
        <v>45453</v>
      </c>
      <c r="I1476">
        <v>30</v>
      </c>
      <c r="J1476" t="s">
        <v>110</v>
      </c>
    </row>
    <row r="1477" spans="1:10">
      <c r="A1477" t="s">
        <v>1553</v>
      </c>
      <c r="B1477" t="s">
        <v>28</v>
      </c>
      <c r="C1477" t="s">
        <v>1535</v>
      </c>
      <c r="D1477" t="s">
        <v>66</v>
      </c>
      <c r="E1477" t="s">
        <v>4</v>
      </c>
      <c r="G1477" t="s">
        <v>164</v>
      </c>
      <c r="H1477" s="2">
        <v>45432</v>
      </c>
      <c r="I1477">
        <v>20</v>
      </c>
      <c r="J1477" t="s">
        <v>110</v>
      </c>
    </row>
    <row r="1478" spans="1:10">
      <c r="A1478" t="s">
        <v>1554</v>
      </c>
      <c r="B1478" t="s">
        <v>28</v>
      </c>
      <c r="C1478" t="s">
        <v>1535</v>
      </c>
      <c r="D1478" t="s">
        <v>66</v>
      </c>
      <c r="E1478" t="s">
        <v>4</v>
      </c>
      <c r="G1478" t="s">
        <v>164</v>
      </c>
      <c r="H1478" s="2">
        <v>45439</v>
      </c>
      <c r="I1478">
        <v>20</v>
      </c>
      <c r="J1478" t="s">
        <v>110</v>
      </c>
    </row>
    <row r="1479" spans="1:10">
      <c r="A1479" t="s">
        <v>1555</v>
      </c>
      <c r="B1479" t="s">
        <v>28</v>
      </c>
      <c r="C1479" t="s">
        <v>1535</v>
      </c>
      <c r="D1479" t="s">
        <v>66</v>
      </c>
      <c r="E1479" t="s">
        <v>4</v>
      </c>
      <c r="G1479" t="s">
        <v>164</v>
      </c>
      <c r="H1479" s="2">
        <v>45446</v>
      </c>
      <c r="I1479">
        <v>20</v>
      </c>
      <c r="J1479" t="s">
        <v>110</v>
      </c>
    </row>
    <row r="1480" spans="1:10">
      <c r="A1480" t="s">
        <v>1556</v>
      </c>
      <c r="B1480" t="s">
        <v>28</v>
      </c>
      <c r="C1480" t="s">
        <v>1535</v>
      </c>
      <c r="D1480" t="s">
        <v>66</v>
      </c>
      <c r="E1480" t="s">
        <v>4</v>
      </c>
      <c r="G1480" t="s">
        <v>164</v>
      </c>
      <c r="H1480" s="2">
        <v>45453</v>
      </c>
      <c r="I1480">
        <v>20</v>
      </c>
      <c r="J1480" t="s">
        <v>110</v>
      </c>
    </row>
    <row r="1481" spans="1:10">
      <c r="A1481" t="s">
        <v>1557</v>
      </c>
      <c r="B1481" t="s">
        <v>28</v>
      </c>
      <c r="C1481" t="s">
        <v>1535</v>
      </c>
      <c r="D1481" t="s">
        <v>66</v>
      </c>
      <c r="E1481" t="s">
        <v>4</v>
      </c>
      <c r="G1481" t="s">
        <v>164</v>
      </c>
      <c r="H1481" s="2">
        <v>45460</v>
      </c>
      <c r="I1481">
        <v>50</v>
      </c>
      <c r="J1481" t="s">
        <v>107</v>
      </c>
    </row>
    <row r="1482" spans="1:10">
      <c r="A1482" t="s">
        <v>1558</v>
      </c>
      <c r="B1482" t="s">
        <v>28</v>
      </c>
      <c r="C1482" t="s">
        <v>1535</v>
      </c>
      <c r="D1482" t="s">
        <v>66</v>
      </c>
      <c r="E1482" t="s">
        <v>4</v>
      </c>
      <c r="G1482" t="s">
        <v>164</v>
      </c>
      <c r="H1482" s="2">
        <v>45467</v>
      </c>
      <c r="I1482">
        <v>50</v>
      </c>
      <c r="J1482" t="s">
        <v>107</v>
      </c>
    </row>
    <row r="1483" spans="1:10">
      <c r="A1483" t="s">
        <v>1559</v>
      </c>
      <c r="B1483" t="s">
        <v>28</v>
      </c>
      <c r="C1483" t="s">
        <v>1535</v>
      </c>
      <c r="D1483" t="s">
        <v>66</v>
      </c>
      <c r="E1483" t="s">
        <v>4</v>
      </c>
      <c r="G1483" t="s">
        <v>164</v>
      </c>
      <c r="H1483" s="2">
        <v>45474</v>
      </c>
      <c r="I1483">
        <v>50</v>
      </c>
      <c r="J1483" t="s">
        <v>107</v>
      </c>
    </row>
    <row r="1484" spans="1:10">
      <c r="A1484" t="s">
        <v>1560</v>
      </c>
      <c r="B1484" t="s">
        <v>28</v>
      </c>
      <c r="C1484" t="s">
        <v>1535</v>
      </c>
      <c r="D1484" t="s">
        <v>66</v>
      </c>
      <c r="E1484" t="s">
        <v>4</v>
      </c>
      <c r="G1484" t="s">
        <v>164</v>
      </c>
      <c r="H1484" s="2">
        <v>45481</v>
      </c>
      <c r="I1484">
        <v>50</v>
      </c>
      <c r="J1484" t="s">
        <v>107</v>
      </c>
    </row>
    <row r="1485" spans="1:10">
      <c r="A1485" t="s">
        <v>1561</v>
      </c>
      <c r="B1485" t="s">
        <v>28</v>
      </c>
      <c r="C1485" t="s">
        <v>1535</v>
      </c>
      <c r="D1485" t="s">
        <v>66</v>
      </c>
      <c r="E1485" t="s">
        <v>4</v>
      </c>
      <c r="G1485" t="s">
        <v>164</v>
      </c>
      <c r="H1485" s="2">
        <v>45488</v>
      </c>
      <c r="I1485">
        <v>50</v>
      </c>
      <c r="J1485" t="s">
        <v>107</v>
      </c>
    </row>
    <row r="1486" spans="1:10">
      <c r="A1486" t="s">
        <v>1562</v>
      </c>
      <c r="B1486" t="s">
        <v>28</v>
      </c>
      <c r="C1486" t="s">
        <v>1535</v>
      </c>
      <c r="D1486" t="s">
        <v>66</v>
      </c>
      <c r="E1486" t="s">
        <v>4</v>
      </c>
      <c r="G1486" t="s">
        <v>164</v>
      </c>
      <c r="H1486" s="2">
        <v>45495</v>
      </c>
      <c r="I1486">
        <v>50</v>
      </c>
      <c r="J1486" t="s">
        <v>107</v>
      </c>
    </row>
    <row r="1487" spans="1:10">
      <c r="A1487" t="s">
        <v>1563</v>
      </c>
      <c r="B1487" t="s">
        <v>28</v>
      </c>
      <c r="C1487" t="s">
        <v>1535</v>
      </c>
      <c r="D1487" t="s">
        <v>66</v>
      </c>
      <c r="E1487" t="s">
        <v>4</v>
      </c>
      <c r="G1487" t="s">
        <v>164</v>
      </c>
      <c r="H1487" s="2">
        <v>45502</v>
      </c>
      <c r="I1487">
        <v>50</v>
      </c>
      <c r="J1487" t="s">
        <v>107</v>
      </c>
    </row>
    <row r="1488" spans="1:10">
      <c r="A1488" t="s">
        <v>1564</v>
      </c>
      <c r="B1488" t="s">
        <v>28</v>
      </c>
      <c r="C1488" t="s">
        <v>1535</v>
      </c>
      <c r="D1488" t="s">
        <v>66</v>
      </c>
      <c r="E1488" t="s">
        <v>4</v>
      </c>
      <c r="G1488" t="s">
        <v>164</v>
      </c>
      <c r="H1488" s="2">
        <v>45509</v>
      </c>
      <c r="I1488">
        <v>50</v>
      </c>
      <c r="J1488" t="s">
        <v>107</v>
      </c>
    </row>
    <row r="1489" spans="1:10">
      <c r="A1489" t="s">
        <v>1565</v>
      </c>
      <c r="B1489" t="s">
        <v>28</v>
      </c>
      <c r="C1489" t="s">
        <v>1535</v>
      </c>
      <c r="D1489" t="s">
        <v>66</v>
      </c>
      <c r="E1489" t="s">
        <v>4</v>
      </c>
      <c r="G1489" t="s">
        <v>164</v>
      </c>
      <c r="H1489" s="2">
        <v>45516</v>
      </c>
      <c r="I1489">
        <v>50</v>
      </c>
      <c r="J1489" t="s">
        <v>107</v>
      </c>
    </row>
    <row r="1490" spans="1:10">
      <c r="A1490" t="s">
        <v>1566</v>
      </c>
      <c r="B1490" t="s">
        <v>28</v>
      </c>
      <c r="C1490" t="s">
        <v>1535</v>
      </c>
      <c r="D1490" t="s">
        <v>66</v>
      </c>
      <c r="E1490" t="s">
        <v>4</v>
      </c>
      <c r="G1490" t="s">
        <v>164</v>
      </c>
      <c r="H1490" s="2">
        <v>45523</v>
      </c>
      <c r="I1490">
        <v>50</v>
      </c>
      <c r="J1490" t="s">
        <v>107</v>
      </c>
    </row>
    <row r="1491" spans="1:10">
      <c r="A1491" t="s">
        <v>1567</v>
      </c>
      <c r="B1491" t="s">
        <v>28</v>
      </c>
      <c r="C1491" t="s">
        <v>1535</v>
      </c>
      <c r="D1491" t="s">
        <v>66</v>
      </c>
      <c r="E1491" t="s">
        <v>4</v>
      </c>
      <c r="G1491" t="s">
        <v>164</v>
      </c>
      <c r="H1491" s="2">
        <v>45530</v>
      </c>
      <c r="I1491">
        <v>50</v>
      </c>
      <c r="J1491" t="s">
        <v>107</v>
      </c>
    </row>
    <row r="1492" spans="1:10">
      <c r="A1492" t="s">
        <v>1568</v>
      </c>
      <c r="B1492" t="s">
        <v>28</v>
      </c>
      <c r="C1492" t="s">
        <v>1535</v>
      </c>
      <c r="D1492" t="s">
        <v>66</v>
      </c>
      <c r="E1492" t="s">
        <v>4</v>
      </c>
      <c r="G1492" t="s">
        <v>164</v>
      </c>
      <c r="H1492" s="2">
        <v>45537</v>
      </c>
      <c r="I1492">
        <v>50</v>
      </c>
      <c r="J1492" t="s">
        <v>107</v>
      </c>
    </row>
    <row r="1493" spans="1:10">
      <c r="A1493" t="s">
        <v>1569</v>
      </c>
      <c r="B1493" t="s">
        <v>28</v>
      </c>
      <c r="C1493" t="s">
        <v>1535</v>
      </c>
      <c r="D1493" t="s">
        <v>66</v>
      </c>
      <c r="E1493" t="s">
        <v>4</v>
      </c>
      <c r="G1493" t="s">
        <v>164</v>
      </c>
      <c r="H1493" s="2">
        <v>45544</v>
      </c>
      <c r="I1493">
        <v>50</v>
      </c>
      <c r="J1493" t="s">
        <v>107</v>
      </c>
    </row>
    <row r="1494" spans="1:10">
      <c r="A1494" t="s">
        <v>1570</v>
      </c>
      <c r="B1494" t="s">
        <v>28</v>
      </c>
      <c r="C1494" t="s">
        <v>1535</v>
      </c>
      <c r="D1494" t="s">
        <v>66</v>
      </c>
      <c r="E1494" t="s">
        <v>4</v>
      </c>
      <c r="G1494" t="s">
        <v>164</v>
      </c>
      <c r="H1494" s="2">
        <v>45551</v>
      </c>
      <c r="I1494">
        <v>50</v>
      </c>
      <c r="J1494" t="s">
        <v>107</v>
      </c>
    </row>
    <row r="1495" spans="1:10">
      <c r="A1495" t="s">
        <v>1571</v>
      </c>
      <c r="B1495" t="s">
        <v>28</v>
      </c>
      <c r="C1495" t="s">
        <v>1535</v>
      </c>
      <c r="D1495" t="s">
        <v>66</v>
      </c>
      <c r="E1495" t="s">
        <v>4</v>
      </c>
      <c r="G1495" t="s">
        <v>164</v>
      </c>
      <c r="H1495" s="2">
        <v>45558</v>
      </c>
      <c r="I1495">
        <v>50</v>
      </c>
      <c r="J1495" t="s">
        <v>107</v>
      </c>
    </row>
    <row r="1496" spans="1:10">
      <c r="A1496" t="s">
        <v>1572</v>
      </c>
      <c r="B1496" t="s">
        <v>28</v>
      </c>
      <c r="C1496" t="s">
        <v>1535</v>
      </c>
      <c r="D1496" t="s">
        <v>66</v>
      </c>
      <c r="E1496" t="s">
        <v>4</v>
      </c>
      <c r="G1496" t="s">
        <v>164</v>
      </c>
      <c r="H1496" s="2">
        <v>45565</v>
      </c>
      <c r="I1496">
        <v>50</v>
      </c>
      <c r="J1496" t="s">
        <v>107</v>
      </c>
    </row>
    <row r="1497" spans="1:10">
      <c r="A1497" t="s">
        <v>1573</v>
      </c>
      <c r="B1497" t="s">
        <v>28</v>
      </c>
      <c r="C1497" t="s">
        <v>1535</v>
      </c>
      <c r="D1497" t="s">
        <v>66</v>
      </c>
      <c r="E1497" t="s">
        <v>6</v>
      </c>
      <c r="G1497" t="s">
        <v>164</v>
      </c>
      <c r="H1497" s="2">
        <v>45320</v>
      </c>
      <c r="I1497">
        <v>20</v>
      </c>
      <c r="J1497" t="s">
        <v>109</v>
      </c>
    </row>
    <row r="1498" spans="1:10">
      <c r="A1498" t="s">
        <v>1574</v>
      </c>
      <c r="B1498" t="s">
        <v>28</v>
      </c>
      <c r="C1498" t="s">
        <v>1535</v>
      </c>
      <c r="D1498" t="s">
        <v>66</v>
      </c>
      <c r="E1498" t="s">
        <v>6</v>
      </c>
      <c r="G1498" t="s">
        <v>164</v>
      </c>
      <c r="H1498" s="2">
        <v>45327</v>
      </c>
      <c r="I1498">
        <v>20</v>
      </c>
      <c r="J1498" t="s">
        <v>109</v>
      </c>
    </row>
    <row r="1499" spans="1:10">
      <c r="A1499" t="s">
        <v>1575</v>
      </c>
      <c r="B1499" t="s">
        <v>28</v>
      </c>
      <c r="C1499" t="s">
        <v>1535</v>
      </c>
      <c r="D1499" t="s">
        <v>66</v>
      </c>
      <c r="E1499" t="s">
        <v>6</v>
      </c>
      <c r="G1499" t="s">
        <v>164</v>
      </c>
      <c r="H1499" s="2">
        <v>45348</v>
      </c>
      <c r="I1499">
        <v>20</v>
      </c>
      <c r="J1499" t="s">
        <v>109</v>
      </c>
    </row>
    <row r="1500" spans="1:10">
      <c r="A1500" t="s">
        <v>1576</v>
      </c>
      <c r="B1500" t="s">
        <v>28</v>
      </c>
      <c r="C1500" t="s">
        <v>1535</v>
      </c>
      <c r="D1500" t="s">
        <v>66</v>
      </c>
      <c r="E1500" t="s">
        <v>6</v>
      </c>
      <c r="G1500" t="s">
        <v>164</v>
      </c>
      <c r="H1500" s="2">
        <v>45355</v>
      </c>
      <c r="I1500">
        <v>20</v>
      </c>
      <c r="J1500" t="s">
        <v>109</v>
      </c>
    </row>
    <row r="1501" spans="1:10">
      <c r="A1501" t="s">
        <v>1577</v>
      </c>
      <c r="B1501" t="s">
        <v>28</v>
      </c>
      <c r="C1501" t="s">
        <v>1535</v>
      </c>
      <c r="D1501" t="s">
        <v>66</v>
      </c>
      <c r="E1501" t="s">
        <v>6</v>
      </c>
      <c r="G1501" t="s">
        <v>164</v>
      </c>
      <c r="H1501" s="2">
        <v>45362</v>
      </c>
      <c r="I1501">
        <v>20</v>
      </c>
      <c r="J1501" t="s">
        <v>109</v>
      </c>
    </row>
    <row r="1502" spans="1:10">
      <c r="A1502" t="s">
        <v>1578</v>
      </c>
      <c r="B1502" t="s">
        <v>28</v>
      </c>
      <c r="C1502" t="s">
        <v>1535</v>
      </c>
      <c r="D1502" t="s">
        <v>66</v>
      </c>
      <c r="E1502" t="s">
        <v>6</v>
      </c>
      <c r="G1502" t="s">
        <v>164</v>
      </c>
      <c r="H1502" s="2">
        <v>45369</v>
      </c>
      <c r="I1502">
        <v>20</v>
      </c>
      <c r="J1502" t="s">
        <v>109</v>
      </c>
    </row>
    <row r="1503" spans="1:10">
      <c r="A1503" t="s">
        <v>1579</v>
      </c>
      <c r="B1503" t="s">
        <v>28</v>
      </c>
      <c r="C1503" t="s">
        <v>1535</v>
      </c>
      <c r="D1503" t="s">
        <v>66</v>
      </c>
      <c r="E1503" t="s">
        <v>6</v>
      </c>
      <c r="G1503" t="s">
        <v>164</v>
      </c>
      <c r="H1503" s="2">
        <v>45376</v>
      </c>
      <c r="I1503">
        <v>20</v>
      </c>
      <c r="J1503" t="s">
        <v>109</v>
      </c>
    </row>
    <row r="1504" spans="1:10">
      <c r="A1504" t="s">
        <v>1580</v>
      </c>
      <c r="B1504" t="s">
        <v>28</v>
      </c>
      <c r="C1504" t="s">
        <v>1535</v>
      </c>
      <c r="D1504" t="s">
        <v>66</v>
      </c>
      <c r="E1504" t="s">
        <v>6</v>
      </c>
      <c r="G1504" t="s">
        <v>164</v>
      </c>
      <c r="H1504" s="2">
        <v>45383</v>
      </c>
      <c r="I1504">
        <v>20</v>
      </c>
      <c r="J1504" t="s">
        <v>109</v>
      </c>
    </row>
    <row r="1505" spans="1:10">
      <c r="A1505" t="s">
        <v>1581</v>
      </c>
      <c r="B1505" t="s">
        <v>28</v>
      </c>
      <c r="C1505" t="s">
        <v>1535</v>
      </c>
      <c r="D1505" t="s">
        <v>66</v>
      </c>
      <c r="E1505" t="s">
        <v>6</v>
      </c>
      <c r="G1505" t="s">
        <v>164</v>
      </c>
      <c r="H1505" s="2">
        <v>45390</v>
      </c>
      <c r="I1505">
        <v>20</v>
      </c>
      <c r="J1505" t="s">
        <v>109</v>
      </c>
    </row>
    <row r="1506" spans="1:10">
      <c r="A1506" t="s">
        <v>1582</v>
      </c>
      <c r="B1506" t="s">
        <v>28</v>
      </c>
      <c r="C1506" t="s">
        <v>1535</v>
      </c>
      <c r="D1506" t="s">
        <v>66</v>
      </c>
      <c r="E1506" t="s">
        <v>6</v>
      </c>
      <c r="G1506" t="s">
        <v>164</v>
      </c>
      <c r="H1506" s="2">
        <v>45397</v>
      </c>
      <c r="I1506">
        <v>20</v>
      </c>
      <c r="J1506" t="s">
        <v>109</v>
      </c>
    </row>
    <row r="1507" spans="1:10">
      <c r="A1507" t="s">
        <v>1583</v>
      </c>
      <c r="B1507" t="s">
        <v>28</v>
      </c>
      <c r="C1507" t="s">
        <v>1535</v>
      </c>
      <c r="D1507" t="s">
        <v>66</v>
      </c>
      <c r="E1507" t="s">
        <v>6</v>
      </c>
      <c r="G1507" t="s">
        <v>164</v>
      </c>
      <c r="H1507" s="2">
        <v>45404</v>
      </c>
      <c r="I1507">
        <v>20</v>
      </c>
      <c r="J1507" t="s">
        <v>110</v>
      </c>
    </row>
    <row r="1508" spans="1:10">
      <c r="A1508" t="s">
        <v>1584</v>
      </c>
      <c r="B1508" t="s">
        <v>28</v>
      </c>
      <c r="C1508" t="s">
        <v>1535</v>
      </c>
      <c r="D1508" t="s">
        <v>66</v>
      </c>
      <c r="E1508" t="s">
        <v>6</v>
      </c>
      <c r="G1508" t="s">
        <v>164</v>
      </c>
      <c r="H1508" s="2">
        <v>45411</v>
      </c>
      <c r="I1508">
        <v>20</v>
      </c>
      <c r="J1508" t="s">
        <v>110</v>
      </c>
    </row>
    <row r="1509" spans="1:10">
      <c r="A1509" t="s">
        <v>1585</v>
      </c>
      <c r="B1509" t="s">
        <v>28</v>
      </c>
      <c r="C1509" t="s">
        <v>1535</v>
      </c>
      <c r="D1509" t="s">
        <v>66</v>
      </c>
      <c r="E1509" t="s">
        <v>6</v>
      </c>
      <c r="G1509" t="s">
        <v>164</v>
      </c>
      <c r="H1509" s="2">
        <v>45418</v>
      </c>
      <c r="I1509">
        <v>20</v>
      </c>
      <c r="J1509" t="s">
        <v>110</v>
      </c>
    </row>
    <row r="1510" spans="1:10">
      <c r="A1510" t="s">
        <v>1586</v>
      </c>
      <c r="B1510" t="s">
        <v>28</v>
      </c>
      <c r="C1510" t="s">
        <v>1535</v>
      </c>
      <c r="D1510" t="s">
        <v>66</v>
      </c>
      <c r="E1510" t="s">
        <v>6</v>
      </c>
      <c r="G1510" t="s">
        <v>164</v>
      </c>
      <c r="H1510" s="2">
        <v>45425</v>
      </c>
      <c r="I1510">
        <v>20</v>
      </c>
      <c r="J1510" t="s">
        <v>110</v>
      </c>
    </row>
    <row r="1511" spans="1:10">
      <c r="A1511" t="s">
        <v>1587</v>
      </c>
      <c r="B1511" t="s">
        <v>28</v>
      </c>
      <c r="C1511" t="s">
        <v>1535</v>
      </c>
      <c r="D1511" t="s">
        <v>66</v>
      </c>
      <c r="E1511" t="s">
        <v>6</v>
      </c>
      <c r="G1511" t="s">
        <v>164</v>
      </c>
      <c r="H1511" s="2">
        <v>45432</v>
      </c>
      <c r="I1511">
        <v>20</v>
      </c>
      <c r="J1511" t="s">
        <v>110</v>
      </c>
    </row>
    <row r="1512" spans="1:10">
      <c r="A1512" t="s">
        <v>1588</v>
      </c>
      <c r="B1512" t="s">
        <v>28</v>
      </c>
      <c r="C1512" t="s">
        <v>1535</v>
      </c>
      <c r="D1512" t="s">
        <v>66</v>
      </c>
      <c r="E1512" t="s">
        <v>6</v>
      </c>
      <c r="G1512" t="s">
        <v>164</v>
      </c>
      <c r="H1512" s="2">
        <v>45439</v>
      </c>
      <c r="I1512">
        <v>20</v>
      </c>
      <c r="J1512" t="s">
        <v>110</v>
      </c>
    </row>
    <row r="1513" spans="1:10">
      <c r="A1513" t="s">
        <v>1589</v>
      </c>
      <c r="B1513" t="s">
        <v>28</v>
      </c>
      <c r="C1513" t="s">
        <v>1535</v>
      </c>
      <c r="D1513" t="s">
        <v>66</v>
      </c>
      <c r="E1513" t="s">
        <v>6</v>
      </c>
      <c r="G1513" t="s">
        <v>164</v>
      </c>
      <c r="H1513" s="2">
        <v>45446</v>
      </c>
      <c r="I1513">
        <v>20</v>
      </c>
      <c r="J1513" t="s">
        <v>110</v>
      </c>
    </row>
    <row r="1514" spans="1:10">
      <c r="A1514" t="s">
        <v>1590</v>
      </c>
      <c r="B1514" t="s">
        <v>28</v>
      </c>
      <c r="C1514" t="s">
        <v>1535</v>
      </c>
      <c r="D1514" t="s">
        <v>66</v>
      </c>
      <c r="E1514" t="s">
        <v>6</v>
      </c>
      <c r="G1514" t="s">
        <v>164</v>
      </c>
      <c r="H1514" s="2">
        <v>45453</v>
      </c>
      <c r="I1514">
        <v>20</v>
      </c>
      <c r="J1514" t="s">
        <v>110</v>
      </c>
    </row>
    <row r="1515" spans="1:10">
      <c r="A1515" t="s">
        <v>1591</v>
      </c>
      <c r="B1515" t="s">
        <v>28</v>
      </c>
      <c r="C1515" t="s">
        <v>1535</v>
      </c>
      <c r="D1515" t="s">
        <v>66</v>
      </c>
      <c r="E1515" t="s">
        <v>30</v>
      </c>
      <c r="G1515" t="s">
        <v>164</v>
      </c>
      <c r="H1515" s="2">
        <v>45320</v>
      </c>
      <c r="I1515">
        <v>40</v>
      </c>
      <c r="J1515" t="s">
        <v>109</v>
      </c>
    </row>
    <row r="1516" spans="1:10">
      <c r="A1516" t="s">
        <v>1592</v>
      </c>
      <c r="B1516" t="s">
        <v>28</v>
      </c>
      <c r="C1516" t="s">
        <v>1535</v>
      </c>
      <c r="D1516" t="s">
        <v>66</v>
      </c>
      <c r="E1516" t="s">
        <v>30</v>
      </c>
      <c r="G1516" t="s">
        <v>164</v>
      </c>
      <c r="H1516" s="2">
        <v>45327</v>
      </c>
      <c r="I1516">
        <v>40</v>
      </c>
      <c r="J1516" t="s">
        <v>109</v>
      </c>
    </row>
    <row r="1517" spans="1:10">
      <c r="A1517" t="s">
        <v>1593</v>
      </c>
      <c r="B1517" t="s">
        <v>28</v>
      </c>
      <c r="C1517" t="s">
        <v>1535</v>
      </c>
      <c r="D1517" t="s">
        <v>66</v>
      </c>
      <c r="E1517" t="s">
        <v>30</v>
      </c>
      <c r="G1517" t="s">
        <v>164</v>
      </c>
      <c r="H1517" s="2">
        <v>45348</v>
      </c>
      <c r="I1517">
        <v>40</v>
      </c>
      <c r="J1517" t="s">
        <v>109</v>
      </c>
    </row>
    <row r="1518" spans="1:10">
      <c r="A1518" t="s">
        <v>1594</v>
      </c>
      <c r="B1518" t="s">
        <v>28</v>
      </c>
      <c r="C1518" t="s">
        <v>1535</v>
      </c>
      <c r="D1518" t="s">
        <v>66</v>
      </c>
      <c r="E1518" t="s">
        <v>30</v>
      </c>
      <c r="G1518" t="s">
        <v>164</v>
      </c>
      <c r="H1518" s="2">
        <v>45355</v>
      </c>
      <c r="I1518">
        <v>40</v>
      </c>
      <c r="J1518" t="s">
        <v>109</v>
      </c>
    </row>
    <row r="1519" spans="1:10">
      <c r="A1519" t="s">
        <v>1595</v>
      </c>
      <c r="B1519" t="s">
        <v>28</v>
      </c>
      <c r="C1519" t="s">
        <v>1535</v>
      </c>
      <c r="D1519" t="s">
        <v>66</v>
      </c>
      <c r="E1519" t="s">
        <v>30</v>
      </c>
      <c r="G1519" t="s">
        <v>164</v>
      </c>
      <c r="H1519" s="2">
        <v>45362</v>
      </c>
      <c r="I1519">
        <v>40</v>
      </c>
      <c r="J1519" t="s">
        <v>109</v>
      </c>
    </row>
    <row r="1520" spans="1:10">
      <c r="A1520" t="s">
        <v>1596</v>
      </c>
      <c r="B1520" t="s">
        <v>28</v>
      </c>
      <c r="C1520" t="s">
        <v>1535</v>
      </c>
      <c r="D1520" t="s">
        <v>66</v>
      </c>
      <c r="E1520" t="s">
        <v>30</v>
      </c>
      <c r="G1520" t="s">
        <v>164</v>
      </c>
      <c r="H1520" s="2">
        <v>45369</v>
      </c>
      <c r="I1520">
        <v>40</v>
      </c>
      <c r="J1520" t="s">
        <v>109</v>
      </c>
    </row>
    <row r="1521" spans="1:10">
      <c r="A1521" t="s">
        <v>1597</v>
      </c>
      <c r="B1521" t="s">
        <v>28</v>
      </c>
      <c r="C1521" t="s">
        <v>1535</v>
      </c>
      <c r="D1521" t="s">
        <v>66</v>
      </c>
      <c r="E1521" t="s">
        <v>30</v>
      </c>
      <c r="G1521" t="s">
        <v>164</v>
      </c>
      <c r="H1521" s="2">
        <v>45376</v>
      </c>
      <c r="I1521">
        <v>40</v>
      </c>
      <c r="J1521" t="s">
        <v>109</v>
      </c>
    </row>
    <row r="1522" spans="1:10">
      <c r="A1522" t="s">
        <v>1598</v>
      </c>
      <c r="B1522" t="s">
        <v>28</v>
      </c>
      <c r="C1522" t="s">
        <v>1535</v>
      </c>
      <c r="D1522" t="s">
        <v>66</v>
      </c>
      <c r="E1522" t="s">
        <v>30</v>
      </c>
      <c r="G1522" t="s">
        <v>164</v>
      </c>
      <c r="H1522" s="2">
        <v>45383</v>
      </c>
      <c r="I1522">
        <v>40</v>
      </c>
      <c r="J1522" t="s">
        <v>109</v>
      </c>
    </row>
    <row r="1523" spans="1:10">
      <c r="A1523" t="s">
        <v>1599</v>
      </c>
      <c r="B1523" t="s">
        <v>28</v>
      </c>
      <c r="C1523" t="s">
        <v>1535</v>
      </c>
      <c r="D1523" t="s">
        <v>66</v>
      </c>
      <c r="E1523" t="s">
        <v>30</v>
      </c>
      <c r="G1523" t="s">
        <v>164</v>
      </c>
      <c r="H1523" s="2">
        <v>45390</v>
      </c>
      <c r="I1523">
        <v>40</v>
      </c>
      <c r="J1523" t="s">
        <v>109</v>
      </c>
    </row>
    <row r="1524" spans="1:10">
      <c r="A1524" t="s">
        <v>1600</v>
      </c>
      <c r="B1524" t="s">
        <v>28</v>
      </c>
      <c r="C1524" t="s">
        <v>1535</v>
      </c>
      <c r="D1524" t="s">
        <v>66</v>
      </c>
      <c r="E1524" t="s">
        <v>30</v>
      </c>
      <c r="G1524" t="s">
        <v>164</v>
      </c>
      <c r="H1524" s="2">
        <v>45397</v>
      </c>
      <c r="I1524">
        <v>40</v>
      </c>
      <c r="J1524" t="s">
        <v>109</v>
      </c>
    </row>
    <row r="1525" spans="1:10">
      <c r="A1525" t="s">
        <v>1601</v>
      </c>
      <c r="B1525" t="s">
        <v>28</v>
      </c>
      <c r="C1525" t="s">
        <v>1535</v>
      </c>
      <c r="D1525" t="s">
        <v>66</v>
      </c>
      <c r="E1525" t="s">
        <v>30</v>
      </c>
      <c r="G1525" t="s">
        <v>164</v>
      </c>
      <c r="H1525" s="2">
        <v>45404</v>
      </c>
      <c r="I1525">
        <v>40</v>
      </c>
      <c r="J1525" t="s">
        <v>110</v>
      </c>
    </row>
    <row r="1526" spans="1:10">
      <c r="A1526" t="s">
        <v>1602</v>
      </c>
      <c r="B1526" t="s">
        <v>28</v>
      </c>
      <c r="C1526" t="s">
        <v>1535</v>
      </c>
      <c r="D1526" t="s">
        <v>66</v>
      </c>
      <c r="E1526" t="s">
        <v>30</v>
      </c>
      <c r="G1526" t="s">
        <v>164</v>
      </c>
      <c r="H1526" s="2">
        <v>45411</v>
      </c>
      <c r="I1526">
        <v>40</v>
      </c>
      <c r="J1526" t="s">
        <v>110</v>
      </c>
    </row>
    <row r="1527" spans="1:10">
      <c r="A1527" t="s">
        <v>1603</v>
      </c>
      <c r="B1527" t="s">
        <v>28</v>
      </c>
      <c r="C1527" t="s">
        <v>1535</v>
      </c>
      <c r="D1527" t="s">
        <v>66</v>
      </c>
      <c r="E1527" t="s">
        <v>30</v>
      </c>
      <c r="G1527" t="s">
        <v>164</v>
      </c>
      <c r="H1527" s="2">
        <v>45418</v>
      </c>
      <c r="I1527">
        <v>40</v>
      </c>
      <c r="J1527" t="s">
        <v>110</v>
      </c>
    </row>
    <row r="1528" spans="1:10">
      <c r="A1528" t="s">
        <v>1604</v>
      </c>
      <c r="B1528" t="s">
        <v>28</v>
      </c>
      <c r="C1528" t="s">
        <v>1535</v>
      </c>
      <c r="D1528" t="s">
        <v>66</v>
      </c>
      <c r="E1528" t="s">
        <v>30</v>
      </c>
      <c r="G1528" t="s">
        <v>164</v>
      </c>
      <c r="H1528" s="2">
        <v>45425</v>
      </c>
      <c r="I1528">
        <v>40</v>
      </c>
      <c r="J1528" t="s">
        <v>110</v>
      </c>
    </row>
    <row r="1529" spans="1:10">
      <c r="A1529" t="s">
        <v>1605</v>
      </c>
      <c r="B1529" t="s">
        <v>28</v>
      </c>
      <c r="C1529" t="s">
        <v>1535</v>
      </c>
      <c r="D1529" t="s">
        <v>66</v>
      </c>
      <c r="E1529" t="s">
        <v>30</v>
      </c>
      <c r="G1529" t="s">
        <v>164</v>
      </c>
      <c r="H1529" s="2">
        <v>45432</v>
      </c>
      <c r="I1529">
        <v>40</v>
      </c>
      <c r="J1529" t="s">
        <v>110</v>
      </c>
    </row>
    <row r="1530" spans="1:10">
      <c r="A1530" t="s">
        <v>1606</v>
      </c>
      <c r="B1530" t="s">
        <v>28</v>
      </c>
      <c r="C1530" t="s">
        <v>1535</v>
      </c>
      <c r="D1530" t="s">
        <v>66</v>
      </c>
      <c r="E1530" t="s">
        <v>30</v>
      </c>
      <c r="G1530" t="s">
        <v>164</v>
      </c>
      <c r="H1530" s="2">
        <v>45439</v>
      </c>
      <c r="I1530">
        <v>40</v>
      </c>
      <c r="J1530" t="s">
        <v>110</v>
      </c>
    </row>
    <row r="1531" spans="1:10">
      <c r="A1531" t="s">
        <v>1607</v>
      </c>
      <c r="B1531" t="s">
        <v>28</v>
      </c>
      <c r="C1531" t="s">
        <v>1535</v>
      </c>
      <c r="D1531" t="s">
        <v>66</v>
      </c>
      <c r="E1531" t="s">
        <v>30</v>
      </c>
      <c r="G1531" t="s">
        <v>164</v>
      </c>
      <c r="H1531" s="2">
        <v>45446</v>
      </c>
      <c r="I1531">
        <v>40</v>
      </c>
      <c r="J1531" t="s">
        <v>110</v>
      </c>
    </row>
    <row r="1532" spans="1:10">
      <c r="A1532" t="s">
        <v>1608</v>
      </c>
      <c r="B1532" t="s">
        <v>28</v>
      </c>
      <c r="C1532" t="s">
        <v>1535</v>
      </c>
      <c r="D1532" t="s">
        <v>66</v>
      </c>
      <c r="E1532" t="s">
        <v>30</v>
      </c>
      <c r="G1532" t="s">
        <v>164</v>
      </c>
      <c r="H1532" s="2">
        <v>45453</v>
      </c>
      <c r="I1532">
        <v>40</v>
      </c>
      <c r="J1532" t="s">
        <v>110</v>
      </c>
    </row>
    <row r="1533" spans="1:10">
      <c r="A1533" t="s">
        <v>1609</v>
      </c>
      <c r="B1533" t="s">
        <v>28</v>
      </c>
      <c r="C1533" t="s">
        <v>1535</v>
      </c>
      <c r="D1533" t="s">
        <v>66</v>
      </c>
      <c r="E1533" t="s">
        <v>52</v>
      </c>
      <c r="G1533" t="s">
        <v>177</v>
      </c>
      <c r="H1533" s="2">
        <v>45320</v>
      </c>
      <c r="I1533">
        <v>20</v>
      </c>
      <c r="J1533" t="s">
        <v>109</v>
      </c>
    </row>
    <row r="1534" spans="1:10">
      <c r="A1534" t="s">
        <v>1610</v>
      </c>
      <c r="B1534" t="s">
        <v>28</v>
      </c>
      <c r="C1534" t="s">
        <v>1535</v>
      </c>
      <c r="D1534" t="s">
        <v>66</v>
      </c>
      <c r="E1534" t="s">
        <v>52</v>
      </c>
      <c r="G1534" t="s">
        <v>177</v>
      </c>
      <c r="H1534" s="2">
        <v>45327</v>
      </c>
      <c r="I1534">
        <v>20</v>
      </c>
      <c r="J1534" t="s">
        <v>109</v>
      </c>
    </row>
    <row r="1535" spans="1:10">
      <c r="A1535" t="s">
        <v>1611</v>
      </c>
      <c r="B1535" t="s">
        <v>28</v>
      </c>
      <c r="C1535" t="s">
        <v>1535</v>
      </c>
      <c r="D1535" t="s">
        <v>66</v>
      </c>
      <c r="E1535" t="s">
        <v>52</v>
      </c>
      <c r="G1535" t="s">
        <v>177</v>
      </c>
      <c r="H1535" s="2">
        <v>45334</v>
      </c>
      <c r="I1535">
        <v>20</v>
      </c>
      <c r="J1535" t="s">
        <v>109</v>
      </c>
    </row>
    <row r="1536" spans="1:10">
      <c r="A1536" t="s">
        <v>1612</v>
      </c>
      <c r="B1536" t="s">
        <v>28</v>
      </c>
      <c r="C1536" t="s">
        <v>1535</v>
      </c>
      <c r="D1536" t="s">
        <v>66</v>
      </c>
      <c r="E1536" t="s">
        <v>52</v>
      </c>
      <c r="G1536" t="s">
        <v>177</v>
      </c>
      <c r="H1536" s="2">
        <v>45341</v>
      </c>
      <c r="I1536">
        <v>20</v>
      </c>
      <c r="J1536" t="s">
        <v>109</v>
      </c>
    </row>
    <row r="1537" spans="1:10">
      <c r="A1537" t="s">
        <v>1613</v>
      </c>
      <c r="B1537" t="s">
        <v>28</v>
      </c>
      <c r="C1537" t="s">
        <v>1535</v>
      </c>
      <c r="D1537" t="s">
        <v>66</v>
      </c>
      <c r="E1537" t="s">
        <v>52</v>
      </c>
      <c r="G1537" t="s">
        <v>177</v>
      </c>
      <c r="H1537" s="2">
        <v>45348</v>
      </c>
      <c r="I1537">
        <v>20</v>
      </c>
      <c r="J1537" t="s">
        <v>109</v>
      </c>
    </row>
    <row r="1538" spans="1:10">
      <c r="A1538" t="s">
        <v>1614</v>
      </c>
      <c r="B1538" t="s">
        <v>28</v>
      </c>
      <c r="C1538" t="s">
        <v>1535</v>
      </c>
      <c r="D1538" t="s">
        <v>66</v>
      </c>
      <c r="E1538" t="s">
        <v>52</v>
      </c>
      <c r="G1538" t="s">
        <v>177</v>
      </c>
      <c r="H1538" s="2">
        <v>45355</v>
      </c>
      <c r="I1538">
        <v>20</v>
      </c>
      <c r="J1538" t="s">
        <v>109</v>
      </c>
    </row>
    <row r="1539" spans="1:10">
      <c r="A1539" t="s">
        <v>1615</v>
      </c>
      <c r="B1539" t="s">
        <v>28</v>
      </c>
      <c r="C1539" t="s">
        <v>1535</v>
      </c>
      <c r="D1539" t="s">
        <v>66</v>
      </c>
      <c r="E1539" t="s">
        <v>52</v>
      </c>
      <c r="G1539" t="s">
        <v>177</v>
      </c>
      <c r="H1539" s="2">
        <v>45362</v>
      </c>
      <c r="I1539">
        <v>20</v>
      </c>
      <c r="J1539" t="s">
        <v>109</v>
      </c>
    </row>
    <row r="1540" spans="1:10">
      <c r="A1540" t="s">
        <v>1616</v>
      </c>
      <c r="B1540" t="s">
        <v>28</v>
      </c>
      <c r="C1540" t="s">
        <v>1535</v>
      </c>
      <c r="D1540" t="s">
        <v>66</v>
      </c>
      <c r="E1540" t="s">
        <v>52</v>
      </c>
      <c r="G1540" t="s">
        <v>177</v>
      </c>
      <c r="H1540" s="2">
        <v>45369</v>
      </c>
      <c r="I1540">
        <v>20</v>
      </c>
      <c r="J1540" t="s">
        <v>109</v>
      </c>
    </row>
    <row r="1541" spans="1:10">
      <c r="A1541" t="s">
        <v>1617</v>
      </c>
      <c r="B1541" t="s">
        <v>28</v>
      </c>
      <c r="C1541" t="s">
        <v>1535</v>
      </c>
      <c r="D1541" t="s">
        <v>66</v>
      </c>
      <c r="E1541" t="s">
        <v>52</v>
      </c>
      <c r="G1541" t="s">
        <v>177</v>
      </c>
      <c r="H1541" s="2">
        <v>45376</v>
      </c>
      <c r="I1541">
        <v>20</v>
      </c>
      <c r="J1541" t="s">
        <v>109</v>
      </c>
    </row>
    <row r="1542" spans="1:10">
      <c r="A1542" t="s">
        <v>1618</v>
      </c>
      <c r="B1542" t="s">
        <v>28</v>
      </c>
      <c r="C1542" t="s">
        <v>1535</v>
      </c>
      <c r="D1542" t="s">
        <v>66</v>
      </c>
      <c r="E1542" t="s">
        <v>52</v>
      </c>
      <c r="G1542" t="s">
        <v>177</v>
      </c>
      <c r="H1542" s="2">
        <v>45383</v>
      </c>
      <c r="I1542">
        <v>20</v>
      </c>
      <c r="J1542" t="s">
        <v>109</v>
      </c>
    </row>
    <row r="1543" spans="1:10">
      <c r="A1543" t="s">
        <v>1619</v>
      </c>
      <c r="B1543" t="s">
        <v>28</v>
      </c>
      <c r="C1543" t="s">
        <v>1535</v>
      </c>
      <c r="D1543" t="s">
        <v>66</v>
      </c>
      <c r="E1543" t="s">
        <v>52</v>
      </c>
      <c r="G1543" t="s">
        <v>177</v>
      </c>
      <c r="H1543" s="2">
        <v>45390</v>
      </c>
      <c r="I1543">
        <v>20</v>
      </c>
      <c r="J1543" t="s">
        <v>109</v>
      </c>
    </row>
    <row r="1544" spans="1:10">
      <c r="A1544" t="s">
        <v>1620</v>
      </c>
      <c r="B1544" t="s">
        <v>28</v>
      </c>
      <c r="C1544" t="s">
        <v>1535</v>
      </c>
      <c r="D1544" t="s">
        <v>66</v>
      </c>
      <c r="E1544" t="s">
        <v>52</v>
      </c>
      <c r="G1544" t="s">
        <v>177</v>
      </c>
      <c r="H1544" s="2">
        <v>45397</v>
      </c>
      <c r="I1544">
        <v>20</v>
      </c>
      <c r="J1544" t="s">
        <v>109</v>
      </c>
    </row>
    <row r="1545" spans="1:10">
      <c r="A1545" t="s">
        <v>1621</v>
      </c>
      <c r="B1545" t="s">
        <v>28</v>
      </c>
      <c r="C1545" t="s">
        <v>1535</v>
      </c>
      <c r="D1545" t="s">
        <v>66</v>
      </c>
      <c r="E1545" t="s">
        <v>52</v>
      </c>
      <c r="G1545" t="s">
        <v>177</v>
      </c>
      <c r="H1545" s="2">
        <v>45404</v>
      </c>
      <c r="I1545">
        <v>20</v>
      </c>
      <c r="J1545" t="s">
        <v>110</v>
      </c>
    </row>
    <row r="1546" spans="1:10">
      <c r="A1546" t="s">
        <v>1622</v>
      </c>
      <c r="B1546" t="s">
        <v>28</v>
      </c>
      <c r="C1546" t="s">
        <v>1535</v>
      </c>
      <c r="D1546" t="s">
        <v>66</v>
      </c>
      <c r="E1546" t="s">
        <v>52</v>
      </c>
      <c r="G1546" t="s">
        <v>177</v>
      </c>
      <c r="H1546" s="2">
        <v>45411</v>
      </c>
      <c r="I1546">
        <v>20</v>
      </c>
      <c r="J1546" t="s">
        <v>110</v>
      </c>
    </row>
    <row r="1547" spans="1:10">
      <c r="A1547" t="s">
        <v>1623</v>
      </c>
      <c r="B1547" t="s">
        <v>28</v>
      </c>
      <c r="C1547" t="s">
        <v>1535</v>
      </c>
      <c r="D1547" t="s">
        <v>66</v>
      </c>
      <c r="E1547" t="s">
        <v>52</v>
      </c>
      <c r="G1547" t="s">
        <v>177</v>
      </c>
      <c r="H1547" s="2">
        <v>45418</v>
      </c>
      <c r="I1547">
        <v>20</v>
      </c>
      <c r="J1547" t="s">
        <v>110</v>
      </c>
    </row>
    <row r="1548" spans="1:10">
      <c r="A1548" t="s">
        <v>1624</v>
      </c>
      <c r="B1548" t="s">
        <v>28</v>
      </c>
      <c r="C1548" t="s">
        <v>1535</v>
      </c>
      <c r="D1548" t="s">
        <v>66</v>
      </c>
      <c r="E1548" t="s">
        <v>52</v>
      </c>
      <c r="G1548" t="s">
        <v>177</v>
      </c>
      <c r="H1548" s="2">
        <v>45425</v>
      </c>
      <c r="I1548">
        <v>20</v>
      </c>
      <c r="J1548" t="s">
        <v>110</v>
      </c>
    </row>
    <row r="1549" spans="1:10">
      <c r="A1549" t="s">
        <v>1625</v>
      </c>
      <c r="B1549" t="s">
        <v>28</v>
      </c>
      <c r="C1549" t="s">
        <v>1535</v>
      </c>
      <c r="D1549" t="s">
        <v>66</v>
      </c>
      <c r="E1549" t="s">
        <v>52</v>
      </c>
      <c r="G1549" t="s">
        <v>177</v>
      </c>
      <c r="H1549" s="2">
        <v>45432</v>
      </c>
      <c r="I1549">
        <v>20</v>
      </c>
      <c r="J1549" t="s">
        <v>110</v>
      </c>
    </row>
    <row r="1550" spans="1:10">
      <c r="A1550" t="s">
        <v>1626</v>
      </c>
      <c r="B1550" t="s">
        <v>28</v>
      </c>
      <c r="C1550" t="s">
        <v>1535</v>
      </c>
      <c r="D1550" t="s">
        <v>66</v>
      </c>
      <c r="E1550" t="s">
        <v>52</v>
      </c>
      <c r="G1550" t="s">
        <v>177</v>
      </c>
      <c r="H1550" s="2">
        <v>45439</v>
      </c>
      <c r="I1550">
        <v>20</v>
      </c>
      <c r="J1550" t="s">
        <v>110</v>
      </c>
    </row>
    <row r="1551" spans="1:10">
      <c r="A1551" t="s">
        <v>1627</v>
      </c>
      <c r="B1551" t="s">
        <v>28</v>
      </c>
      <c r="C1551" t="s">
        <v>1535</v>
      </c>
      <c r="D1551" t="s">
        <v>66</v>
      </c>
      <c r="E1551" t="s">
        <v>52</v>
      </c>
      <c r="G1551" t="s">
        <v>177</v>
      </c>
      <c r="H1551" s="2">
        <v>45446</v>
      </c>
      <c r="I1551">
        <v>20</v>
      </c>
      <c r="J1551" t="s">
        <v>110</v>
      </c>
    </row>
    <row r="1552" spans="1:10">
      <c r="A1552" t="s">
        <v>1628</v>
      </c>
      <c r="B1552" t="s">
        <v>28</v>
      </c>
      <c r="C1552" t="s">
        <v>1535</v>
      </c>
      <c r="D1552" t="s">
        <v>66</v>
      </c>
      <c r="E1552" t="s">
        <v>52</v>
      </c>
      <c r="G1552" t="s">
        <v>177</v>
      </c>
      <c r="H1552" s="2">
        <v>45453</v>
      </c>
      <c r="I1552">
        <v>20</v>
      </c>
      <c r="J1552" t="s">
        <v>110</v>
      </c>
    </row>
    <row r="1553" spans="1:10">
      <c r="A1553" t="s">
        <v>1629</v>
      </c>
      <c r="B1553" t="s">
        <v>28</v>
      </c>
      <c r="C1553" t="s">
        <v>1535</v>
      </c>
      <c r="D1553" t="s">
        <v>66</v>
      </c>
      <c r="E1553" t="s">
        <v>52</v>
      </c>
      <c r="G1553" t="s">
        <v>177</v>
      </c>
      <c r="H1553" s="2">
        <v>45460</v>
      </c>
      <c r="I1553">
        <v>20</v>
      </c>
      <c r="J1553" t="s">
        <v>107</v>
      </c>
    </row>
    <row r="1554" spans="1:10">
      <c r="A1554" t="s">
        <v>1630</v>
      </c>
      <c r="B1554" t="s">
        <v>28</v>
      </c>
      <c r="C1554" t="s">
        <v>1535</v>
      </c>
      <c r="D1554" t="s">
        <v>66</v>
      </c>
      <c r="E1554" t="s">
        <v>52</v>
      </c>
      <c r="G1554" t="s">
        <v>177</v>
      </c>
      <c r="H1554" s="2">
        <v>45467</v>
      </c>
      <c r="I1554">
        <v>20</v>
      </c>
      <c r="J1554" t="s">
        <v>107</v>
      </c>
    </row>
    <row r="1555" spans="1:10">
      <c r="A1555" t="s">
        <v>1631</v>
      </c>
      <c r="B1555" t="s">
        <v>28</v>
      </c>
      <c r="C1555" t="s">
        <v>1535</v>
      </c>
      <c r="D1555" t="s">
        <v>66</v>
      </c>
      <c r="E1555" t="s">
        <v>52</v>
      </c>
      <c r="G1555" t="s">
        <v>177</v>
      </c>
      <c r="H1555" s="2">
        <v>45474</v>
      </c>
      <c r="I1555">
        <v>20</v>
      </c>
      <c r="J1555" t="s">
        <v>107</v>
      </c>
    </row>
    <row r="1556" spans="1:10">
      <c r="A1556" t="s">
        <v>1632</v>
      </c>
      <c r="B1556" t="s">
        <v>28</v>
      </c>
      <c r="C1556" t="s">
        <v>1535</v>
      </c>
      <c r="D1556" t="s">
        <v>66</v>
      </c>
      <c r="E1556" t="s">
        <v>52</v>
      </c>
      <c r="G1556" t="s">
        <v>177</v>
      </c>
      <c r="H1556" s="2">
        <v>45481</v>
      </c>
      <c r="I1556">
        <v>20</v>
      </c>
      <c r="J1556" t="s">
        <v>107</v>
      </c>
    </row>
    <row r="1557" spans="1:10">
      <c r="A1557" t="s">
        <v>1633</v>
      </c>
      <c r="B1557" t="s">
        <v>28</v>
      </c>
      <c r="C1557" t="s">
        <v>1535</v>
      </c>
      <c r="D1557" t="s">
        <v>66</v>
      </c>
      <c r="E1557" t="s">
        <v>52</v>
      </c>
      <c r="G1557" t="s">
        <v>177</v>
      </c>
      <c r="H1557" s="2">
        <v>45488</v>
      </c>
      <c r="I1557">
        <v>20</v>
      </c>
      <c r="J1557" t="s">
        <v>107</v>
      </c>
    </row>
    <row r="1558" spans="1:10">
      <c r="A1558" t="s">
        <v>1634</v>
      </c>
      <c r="B1558" t="s">
        <v>28</v>
      </c>
      <c r="C1558" t="s">
        <v>1535</v>
      </c>
      <c r="D1558" t="s">
        <v>66</v>
      </c>
      <c r="E1558" t="s">
        <v>52</v>
      </c>
      <c r="G1558" t="s">
        <v>177</v>
      </c>
      <c r="H1558" s="2">
        <v>45495</v>
      </c>
      <c r="I1558">
        <v>20</v>
      </c>
      <c r="J1558" t="s">
        <v>107</v>
      </c>
    </row>
    <row r="1559" spans="1:10">
      <c r="A1559" t="s">
        <v>1635</v>
      </c>
      <c r="B1559" t="s">
        <v>28</v>
      </c>
      <c r="C1559" t="s">
        <v>1535</v>
      </c>
      <c r="D1559" t="s">
        <v>66</v>
      </c>
      <c r="E1559" t="s">
        <v>52</v>
      </c>
      <c r="G1559" t="s">
        <v>177</v>
      </c>
      <c r="H1559" s="2">
        <v>45502</v>
      </c>
      <c r="I1559">
        <v>20</v>
      </c>
      <c r="J1559" t="s">
        <v>107</v>
      </c>
    </row>
    <row r="1560" spans="1:10">
      <c r="A1560" t="s">
        <v>1636</v>
      </c>
      <c r="B1560" t="s">
        <v>28</v>
      </c>
      <c r="C1560" t="s">
        <v>1535</v>
      </c>
      <c r="D1560" t="s">
        <v>66</v>
      </c>
      <c r="E1560" t="s">
        <v>52</v>
      </c>
      <c r="G1560" t="s">
        <v>177</v>
      </c>
      <c r="H1560" s="2">
        <v>45509</v>
      </c>
      <c r="I1560">
        <v>20</v>
      </c>
      <c r="J1560" t="s">
        <v>107</v>
      </c>
    </row>
    <row r="1561" spans="1:10">
      <c r="A1561" t="s">
        <v>1637</v>
      </c>
      <c r="B1561" t="s">
        <v>28</v>
      </c>
      <c r="C1561" t="s">
        <v>1535</v>
      </c>
      <c r="D1561" t="s">
        <v>66</v>
      </c>
      <c r="E1561" t="s">
        <v>52</v>
      </c>
      <c r="G1561" t="s">
        <v>177</v>
      </c>
      <c r="H1561" s="2">
        <v>45516</v>
      </c>
      <c r="I1561">
        <v>20</v>
      </c>
      <c r="J1561" t="s">
        <v>107</v>
      </c>
    </row>
    <row r="1562" spans="1:10">
      <c r="A1562" t="s">
        <v>1638</v>
      </c>
      <c r="B1562" t="s">
        <v>28</v>
      </c>
      <c r="C1562" t="s">
        <v>1535</v>
      </c>
      <c r="D1562" t="s">
        <v>66</v>
      </c>
      <c r="E1562" t="s">
        <v>52</v>
      </c>
      <c r="G1562" t="s">
        <v>177</v>
      </c>
      <c r="H1562" s="2">
        <v>45523</v>
      </c>
      <c r="I1562">
        <v>20</v>
      </c>
      <c r="J1562" t="s">
        <v>107</v>
      </c>
    </row>
    <row r="1563" spans="1:10">
      <c r="A1563" t="s">
        <v>1639</v>
      </c>
      <c r="B1563" t="s">
        <v>28</v>
      </c>
      <c r="C1563" t="s">
        <v>1535</v>
      </c>
      <c r="D1563" t="s">
        <v>66</v>
      </c>
      <c r="E1563" t="s">
        <v>52</v>
      </c>
      <c r="G1563" t="s">
        <v>177</v>
      </c>
      <c r="H1563" s="2">
        <v>45530</v>
      </c>
      <c r="I1563">
        <v>20</v>
      </c>
      <c r="J1563" t="s">
        <v>107</v>
      </c>
    </row>
    <row r="1564" spans="1:10">
      <c r="A1564" t="s">
        <v>1640</v>
      </c>
      <c r="B1564" t="s">
        <v>28</v>
      </c>
      <c r="C1564" t="s">
        <v>1535</v>
      </c>
      <c r="D1564" t="s">
        <v>66</v>
      </c>
      <c r="E1564" t="s">
        <v>52</v>
      </c>
      <c r="G1564" t="s">
        <v>177</v>
      </c>
      <c r="H1564" s="2">
        <v>45537</v>
      </c>
      <c r="I1564">
        <v>20</v>
      </c>
      <c r="J1564" t="s">
        <v>107</v>
      </c>
    </row>
    <row r="1565" spans="1:10">
      <c r="A1565" t="s">
        <v>1641</v>
      </c>
      <c r="B1565" t="s">
        <v>28</v>
      </c>
      <c r="C1565" t="s">
        <v>1535</v>
      </c>
      <c r="D1565" t="s">
        <v>66</v>
      </c>
      <c r="E1565" t="s">
        <v>52</v>
      </c>
      <c r="G1565" t="s">
        <v>177</v>
      </c>
      <c r="H1565" s="2">
        <v>45544</v>
      </c>
      <c r="I1565">
        <v>20</v>
      </c>
      <c r="J1565" t="s">
        <v>107</v>
      </c>
    </row>
    <row r="1566" spans="1:10">
      <c r="A1566" t="s">
        <v>1642</v>
      </c>
      <c r="B1566" t="s">
        <v>28</v>
      </c>
      <c r="C1566" t="s">
        <v>1535</v>
      </c>
      <c r="D1566" t="s">
        <v>66</v>
      </c>
      <c r="E1566" t="s">
        <v>52</v>
      </c>
      <c r="G1566" t="s">
        <v>177</v>
      </c>
      <c r="H1566" s="2">
        <v>45551</v>
      </c>
      <c r="I1566">
        <v>20</v>
      </c>
      <c r="J1566" t="s">
        <v>107</v>
      </c>
    </row>
    <row r="1567" spans="1:10">
      <c r="A1567" t="s">
        <v>1643</v>
      </c>
      <c r="B1567" t="s">
        <v>28</v>
      </c>
      <c r="C1567" t="s">
        <v>1535</v>
      </c>
      <c r="D1567" t="s">
        <v>66</v>
      </c>
      <c r="E1567" t="s">
        <v>52</v>
      </c>
      <c r="G1567" t="s">
        <v>177</v>
      </c>
      <c r="H1567" s="2">
        <v>45558</v>
      </c>
      <c r="I1567">
        <v>20</v>
      </c>
      <c r="J1567" t="s">
        <v>107</v>
      </c>
    </row>
    <row r="1568" spans="1:10">
      <c r="A1568" t="s">
        <v>1644</v>
      </c>
      <c r="B1568" t="s">
        <v>28</v>
      </c>
      <c r="C1568" t="s">
        <v>1535</v>
      </c>
      <c r="D1568" t="s">
        <v>66</v>
      </c>
      <c r="E1568" t="s">
        <v>52</v>
      </c>
      <c r="G1568" t="s">
        <v>177</v>
      </c>
      <c r="H1568" s="2">
        <v>45565</v>
      </c>
      <c r="I1568">
        <v>20</v>
      </c>
      <c r="J1568" t="s">
        <v>107</v>
      </c>
    </row>
    <row r="1569" spans="1:10">
      <c r="A1569" t="s">
        <v>1645</v>
      </c>
      <c r="B1569" t="s">
        <v>28</v>
      </c>
      <c r="C1569" t="s">
        <v>1535</v>
      </c>
      <c r="D1569" t="s">
        <v>66</v>
      </c>
      <c r="E1569" t="s">
        <v>94</v>
      </c>
      <c r="G1569" t="s">
        <v>164</v>
      </c>
      <c r="H1569" s="2">
        <v>45320</v>
      </c>
      <c r="I1569">
        <v>20</v>
      </c>
      <c r="J1569" t="s">
        <v>109</v>
      </c>
    </row>
    <row r="1570" spans="1:10">
      <c r="A1570" t="s">
        <v>1646</v>
      </c>
      <c r="B1570" t="s">
        <v>28</v>
      </c>
      <c r="C1570" t="s">
        <v>1535</v>
      </c>
      <c r="D1570" t="s">
        <v>66</v>
      </c>
      <c r="E1570" t="s">
        <v>94</v>
      </c>
      <c r="G1570" t="s">
        <v>164</v>
      </c>
      <c r="H1570" s="2">
        <v>45327</v>
      </c>
      <c r="I1570">
        <v>20</v>
      </c>
      <c r="J1570" t="s">
        <v>109</v>
      </c>
    </row>
    <row r="1571" spans="1:10">
      <c r="A1571" t="s">
        <v>1647</v>
      </c>
      <c r="B1571" t="s">
        <v>28</v>
      </c>
      <c r="C1571" t="s">
        <v>1535</v>
      </c>
      <c r="D1571" t="s">
        <v>66</v>
      </c>
      <c r="E1571" t="s">
        <v>94</v>
      </c>
      <c r="G1571" t="s">
        <v>164</v>
      </c>
      <c r="H1571" s="2">
        <v>45334</v>
      </c>
      <c r="I1571">
        <v>20</v>
      </c>
      <c r="J1571" t="s">
        <v>109</v>
      </c>
    </row>
    <row r="1572" spans="1:10">
      <c r="A1572" t="s">
        <v>1648</v>
      </c>
      <c r="B1572" t="s">
        <v>28</v>
      </c>
      <c r="C1572" t="s">
        <v>1535</v>
      </c>
      <c r="D1572" t="s">
        <v>66</v>
      </c>
      <c r="E1572" t="s">
        <v>94</v>
      </c>
      <c r="G1572" t="s">
        <v>164</v>
      </c>
      <c r="H1572" s="2">
        <v>45341</v>
      </c>
      <c r="I1572">
        <v>20</v>
      </c>
      <c r="J1572" t="s">
        <v>109</v>
      </c>
    </row>
    <row r="1573" spans="1:10">
      <c r="A1573" t="s">
        <v>1649</v>
      </c>
      <c r="B1573" t="s">
        <v>28</v>
      </c>
      <c r="C1573" t="s">
        <v>1535</v>
      </c>
      <c r="D1573" t="s">
        <v>66</v>
      </c>
      <c r="E1573" t="s">
        <v>94</v>
      </c>
      <c r="G1573" t="s">
        <v>164</v>
      </c>
      <c r="H1573" s="2">
        <v>45348</v>
      </c>
      <c r="I1573">
        <v>20</v>
      </c>
      <c r="J1573" t="s">
        <v>109</v>
      </c>
    </row>
    <row r="1574" spans="1:10">
      <c r="A1574" t="s">
        <v>1650</v>
      </c>
      <c r="B1574" t="s">
        <v>28</v>
      </c>
      <c r="C1574" t="s">
        <v>1535</v>
      </c>
      <c r="D1574" t="s">
        <v>66</v>
      </c>
      <c r="E1574" t="s">
        <v>94</v>
      </c>
      <c r="G1574" t="s">
        <v>164</v>
      </c>
      <c r="H1574" s="2">
        <v>45355</v>
      </c>
      <c r="I1574">
        <v>20</v>
      </c>
      <c r="J1574" t="s">
        <v>109</v>
      </c>
    </row>
    <row r="1575" spans="1:10">
      <c r="A1575" t="s">
        <v>1651</v>
      </c>
      <c r="B1575" t="s">
        <v>28</v>
      </c>
      <c r="C1575" t="s">
        <v>1535</v>
      </c>
      <c r="D1575" t="s">
        <v>66</v>
      </c>
      <c r="E1575" t="s">
        <v>94</v>
      </c>
      <c r="G1575" t="s">
        <v>164</v>
      </c>
      <c r="H1575" s="2">
        <v>45362</v>
      </c>
      <c r="I1575">
        <v>20</v>
      </c>
      <c r="J1575" t="s">
        <v>109</v>
      </c>
    </row>
    <row r="1576" spans="1:10">
      <c r="A1576" t="s">
        <v>1652</v>
      </c>
      <c r="B1576" t="s">
        <v>28</v>
      </c>
      <c r="C1576" t="s">
        <v>1535</v>
      </c>
      <c r="D1576" t="s">
        <v>66</v>
      </c>
      <c r="E1576" t="s">
        <v>94</v>
      </c>
      <c r="G1576" t="s">
        <v>164</v>
      </c>
      <c r="H1576" s="2">
        <v>45369</v>
      </c>
      <c r="I1576">
        <v>20</v>
      </c>
      <c r="J1576" t="s">
        <v>109</v>
      </c>
    </row>
    <row r="1577" spans="1:10">
      <c r="A1577" t="s">
        <v>1653</v>
      </c>
      <c r="B1577" t="s">
        <v>28</v>
      </c>
      <c r="C1577" t="s">
        <v>1535</v>
      </c>
      <c r="D1577" t="s">
        <v>66</v>
      </c>
      <c r="E1577" t="s">
        <v>94</v>
      </c>
      <c r="G1577" t="s">
        <v>164</v>
      </c>
      <c r="H1577" s="2">
        <v>45376</v>
      </c>
      <c r="I1577">
        <v>20</v>
      </c>
      <c r="J1577" t="s">
        <v>109</v>
      </c>
    </row>
    <row r="1578" spans="1:10">
      <c r="A1578" t="s">
        <v>1654</v>
      </c>
      <c r="B1578" t="s">
        <v>28</v>
      </c>
      <c r="C1578" t="s">
        <v>1535</v>
      </c>
      <c r="D1578" t="s">
        <v>66</v>
      </c>
      <c r="E1578" t="s">
        <v>94</v>
      </c>
      <c r="G1578" t="s">
        <v>164</v>
      </c>
      <c r="H1578" s="2">
        <v>45383</v>
      </c>
      <c r="I1578">
        <v>20</v>
      </c>
      <c r="J1578" t="s">
        <v>109</v>
      </c>
    </row>
    <row r="1579" spans="1:10">
      <c r="A1579" t="s">
        <v>1655</v>
      </c>
      <c r="B1579" t="s">
        <v>28</v>
      </c>
      <c r="C1579" t="s">
        <v>1535</v>
      </c>
      <c r="D1579" t="s">
        <v>66</v>
      </c>
      <c r="E1579" t="s">
        <v>94</v>
      </c>
      <c r="G1579" t="s">
        <v>164</v>
      </c>
      <c r="H1579" s="2">
        <v>45390</v>
      </c>
      <c r="I1579">
        <v>20</v>
      </c>
      <c r="J1579" t="s">
        <v>109</v>
      </c>
    </row>
    <row r="1580" spans="1:10">
      <c r="A1580" t="s">
        <v>1656</v>
      </c>
      <c r="B1580" t="s">
        <v>28</v>
      </c>
      <c r="C1580" t="s">
        <v>1535</v>
      </c>
      <c r="D1580" t="s">
        <v>66</v>
      </c>
      <c r="E1580" t="s">
        <v>94</v>
      </c>
      <c r="G1580" t="s">
        <v>164</v>
      </c>
      <c r="H1580" s="2">
        <v>45397</v>
      </c>
      <c r="I1580">
        <v>20</v>
      </c>
      <c r="J1580" t="s">
        <v>109</v>
      </c>
    </row>
    <row r="1581" spans="1:10">
      <c r="A1581" t="s">
        <v>1657</v>
      </c>
      <c r="B1581" t="s">
        <v>28</v>
      </c>
      <c r="C1581" t="s">
        <v>1535</v>
      </c>
      <c r="D1581" t="s">
        <v>66</v>
      </c>
      <c r="E1581" t="s">
        <v>94</v>
      </c>
      <c r="G1581" t="s">
        <v>164</v>
      </c>
      <c r="H1581" s="2">
        <v>45404</v>
      </c>
      <c r="I1581">
        <v>20</v>
      </c>
      <c r="J1581" t="s">
        <v>110</v>
      </c>
    </row>
    <row r="1582" spans="1:10">
      <c r="A1582" t="s">
        <v>1658</v>
      </c>
      <c r="B1582" t="s">
        <v>28</v>
      </c>
      <c r="C1582" t="s">
        <v>1535</v>
      </c>
      <c r="D1582" t="s">
        <v>66</v>
      </c>
      <c r="E1582" t="s">
        <v>94</v>
      </c>
      <c r="G1582" t="s">
        <v>164</v>
      </c>
      <c r="H1582" s="2">
        <v>45411</v>
      </c>
      <c r="I1582">
        <v>20</v>
      </c>
      <c r="J1582" t="s">
        <v>110</v>
      </c>
    </row>
    <row r="1583" spans="1:10">
      <c r="A1583" t="s">
        <v>1659</v>
      </c>
      <c r="B1583" t="s">
        <v>28</v>
      </c>
      <c r="C1583" t="s">
        <v>1535</v>
      </c>
      <c r="D1583" t="s">
        <v>66</v>
      </c>
      <c r="E1583" t="s">
        <v>94</v>
      </c>
      <c r="G1583" t="s">
        <v>164</v>
      </c>
      <c r="H1583" s="2">
        <v>45418</v>
      </c>
      <c r="I1583">
        <v>20</v>
      </c>
      <c r="J1583" t="s">
        <v>110</v>
      </c>
    </row>
    <row r="1584" spans="1:10">
      <c r="A1584" t="s">
        <v>1660</v>
      </c>
      <c r="B1584" t="s">
        <v>28</v>
      </c>
      <c r="C1584" t="s">
        <v>1535</v>
      </c>
      <c r="D1584" t="s">
        <v>66</v>
      </c>
      <c r="E1584" t="s">
        <v>94</v>
      </c>
      <c r="G1584" t="s">
        <v>164</v>
      </c>
      <c r="H1584" s="2">
        <v>45425</v>
      </c>
      <c r="I1584">
        <v>20</v>
      </c>
      <c r="J1584" t="s">
        <v>110</v>
      </c>
    </row>
    <row r="1585" spans="1:10">
      <c r="A1585" t="s">
        <v>1661</v>
      </c>
      <c r="B1585" t="s">
        <v>28</v>
      </c>
      <c r="C1585" t="s">
        <v>1535</v>
      </c>
      <c r="D1585" t="s">
        <v>66</v>
      </c>
      <c r="E1585" t="s">
        <v>94</v>
      </c>
      <c r="G1585" t="s">
        <v>164</v>
      </c>
      <c r="H1585" s="2">
        <v>45432</v>
      </c>
      <c r="I1585">
        <v>20</v>
      </c>
      <c r="J1585" t="s">
        <v>110</v>
      </c>
    </row>
    <row r="1586" spans="1:10">
      <c r="A1586" t="s">
        <v>1662</v>
      </c>
      <c r="B1586" t="s">
        <v>28</v>
      </c>
      <c r="C1586" t="s">
        <v>1535</v>
      </c>
      <c r="D1586" t="s">
        <v>66</v>
      </c>
      <c r="E1586" t="s">
        <v>94</v>
      </c>
      <c r="G1586" t="s">
        <v>164</v>
      </c>
      <c r="H1586" s="2">
        <v>45439</v>
      </c>
      <c r="I1586">
        <v>20</v>
      </c>
      <c r="J1586" t="s">
        <v>110</v>
      </c>
    </row>
    <row r="1587" spans="1:10">
      <c r="A1587" t="s">
        <v>1663</v>
      </c>
      <c r="B1587" t="s">
        <v>28</v>
      </c>
      <c r="C1587" t="s">
        <v>1535</v>
      </c>
      <c r="D1587" t="s">
        <v>66</v>
      </c>
      <c r="E1587" t="s">
        <v>94</v>
      </c>
      <c r="G1587" t="s">
        <v>164</v>
      </c>
      <c r="H1587" s="2">
        <v>45446</v>
      </c>
      <c r="I1587">
        <v>20</v>
      </c>
      <c r="J1587" t="s">
        <v>110</v>
      </c>
    </row>
    <row r="1588" spans="1:10">
      <c r="A1588" t="s">
        <v>1664</v>
      </c>
      <c r="B1588" t="s">
        <v>28</v>
      </c>
      <c r="C1588" t="s">
        <v>1535</v>
      </c>
      <c r="D1588" t="s">
        <v>66</v>
      </c>
      <c r="E1588" t="s">
        <v>94</v>
      </c>
      <c r="G1588" t="s">
        <v>164</v>
      </c>
      <c r="H1588" s="2">
        <v>45453</v>
      </c>
      <c r="I1588">
        <v>20</v>
      </c>
      <c r="J1588" t="s">
        <v>110</v>
      </c>
    </row>
    <row r="1589" spans="1:10">
      <c r="A1589" t="s">
        <v>1665</v>
      </c>
      <c r="B1589" t="s">
        <v>28</v>
      </c>
      <c r="C1589" t="s">
        <v>1535</v>
      </c>
      <c r="D1589" t="s">
        <v>66</v>
      </c>
      <c r="E1589" t="s">
        <v>94</v>
      </c>
      <c r="G1589" t="s">
        <v>164</v>
      </c>
      <c r="H1589" s="2">
        <v>45460</v>
      </c>
      <c r="I1589">
        <v>5</v>
      </c>
      <c r="J1589" t="s">
        <v>107</v>
      </c>
    </row>
    <row r="1590" spans="1:10">
      <c r="A1590" t="s">
        <v>1666</v>
      </c>
      <c r="B1590" t="s">
        <v>28</v>
      </c>
      <c r="C1590" t="s">
        <v>1535</v>
      </c>
      <c r="D1590" t="s">
        <v>66</v>
      </c>
      <c r="E1590" t="s">
        <v>94</v>
      </c>
      <c r="G1590" t="s">
        <v>164</v>
      </c>
      <c r="H1590" s="2">
        <v>45467</v>
      </c>
      <c r="I1590">
        <v>5</v>
      </c>
      <c r="J1590" t="s">
        <v>107</v>
      </c>
    </row>
    <row r="1591" spans="1:10">
      <c r="A1591" t="s">
        <v>1667</v>
      </c>
      <c r="B1591" t="s">
        <v>28</v>
      </c>
      <c r="C1591" t="s">
        <v>1535</v>
      </c>
      <c r="D1591" t="s">
        <v>66</v>
      </c>
      <c r="E1591" t="s">
        <v>94</v>
      </c>
      <c r="G1591" t="s">
        <v>164</v>
      </c>
      <c r="H1591" s="2">
        <v>45474</v>
      </c>
      <c r="I1591">
        <v>5</v>
      </c>
      <c r="J1591" t="s">
        <v>107</v>
      </c>
    </row>
    <row r="1592" spans="1:10">
      <c r="A1592" t="s">
        <v>1668</v>
      </c>
      <c r="B1592" t="s">
        <v>28</v>
      </c>
      <c r="C1592" t="s">
        <v>1535</v>
      </c>
      <c r="D1592" t="s">
        <v>66</v>
      </c>
      <c r="E1592" t="s">
        <v>94</v>
      </c>
      <c r="G1592" t="s">
        <v>164</v>
      </c>
      <c r="H1592" s="2">
        <v>45481</v>
      </c>
      <c r="I1592">
        <v>5</v>
      </c>
      <c r="J1592" t="s">
        <v>107</v>
      </c>
    </row>
    <row r="1593" spans="1:10">
      <c r="A1593" t="s">
        <v>1669</v>
      </c>
      <c r="B1593" t="s">
        <v>28</v>
      </c>
      <c r="C1593" t="s">
        <v>1535</v>
      </c>
      <c r="D1593" t="s">
        <v>66</v>
      </c>
      <c r="E1593" t="s">
        <v>94</v>
      </c>
      <c r="G1593" t="s">
        <v>164</v>
      </c>
      <c r="H1593" s="2">
        <v>45488</v>
      </c>
      <c r="I1593">
        <v>5</v>
      </c>
      <c r="J1593" t="s">
        <v>107</v>
      </c>
    </row>
    <row r="1594" spans="1:10">
      <c r="A1594" t="s">
        <v>1670</v>
      </c>
      <c r="B1594" t="s">
        <v>28</v>
      </c>
      <c r="C1594" t="s">
        <v>1535</v>
      </c>
      <c r="D1594" t="s">
        <v>66</v>
      </c>
      <c r="E1594" t="s">
        <v>94</v>
      </c>
      <c r="G1594" t="s">
        <v>164</v>
      </c>
      <c r="H1594" s="2">
        <v>45495</v>
      </c>
      <c r="I1594">
        <v>5</v>
      </c>
      <c r="J1594" t="s">
        <v>107</v>
      </c>
    </row>
    <row r="1595" spans="1:10">
      <c r="A1595" t="s">
        <v>1671</v>
      </c>
      <c r="B1595" t="s">
        <v>28</v>
      </c>
      <c r="C1595" t="s">
        <v>1535</v>
      </c>
      <c r="D1595" t="s">
        <v>66</v>
      </c>
      <c r="E1595" t="s">
        <v>94</v>
      </c>
      <c r="G1595" t="s">
        <v>164</v>
      </c>
      <c r="H1595" s="2">
        <v>45502</v>
      </c>
      <c r="I1595">
        <v>5</v>
      </c>
      <c r="J1595" t="s">
        <v>107</v>
      </c>
    </row>
    <row r="1596" spans="1:10">
      <c r="A1596" t="s">
        <v>1672</v>
      </c>
      <c r="B1596" t="s">
        <v>28</v>
      </c>
      <c r="C1596" t="s">
        <v>1535</v>
      </c>
      <c r="D1596" t="s">
        <v>66</v>
      </c>
      <c r="E1596" t="s">
        <v>94</v>
      </c>
      <c r="G1596" t="s">
        <v>164</v>
      </c>
      <c r="H1596" s="2">
        <v>45509</v>
      </c>
      <c r="I1596">
        <v>5</v>
      </c>
      <c r="J1596" t="s">
        <v>107</v>
      </c>
    </row>
    <row r="1597" spans="1:10">
      <c r="A1597" t="s">
        <v>1673</v>
      </c>
      <c r="B1597" t="s">
        <v>28</v>
      </c>
      <c r="C1597" t="s">
        <v>1535</v>
      </c>
      <c r="D1597" t="s">
        <v>66</v>
      </c>
      <c r="E1597" t="s">
        <v>94</v>
      </c>
      <c r="G1597" t="s">
        <v>164</v>
      </c>
      <c r="H1597" s="2">
        <v>45516</v>
      </c>
      <c r="I1597">
        <v>5</v>
      </c>
      <c r="J1597" t="s">
        <v>107</v>
      </c>
    </row>
    <row r="1598" spans="1:10">
      <c r="A1598" t="s">
        <v>1674</v>
      </c>
      <c r="B1598" t="s">
        <v>28</v>
      </c>
      <c r="C1598" t="s">
        <v>1535</v>
      </c>
      <c r="D1598" t="s">
        <v>66</v>
      </c>
      <c r="E1598" t="s">
        <v>94</v>
      </c>
      <c r="G1598" t="s">
        <v>164</v>
      </c>
      <c r="H1598" s="2">
        <v>45523</v>
      </c>
      <c r="I1598">
        <v>5</v>
      </c>
      <c r="J1598" t="s">
        <v>107</v>
      </c>
    </row>
    <row r="1599" spans="1:10">
      <c r="A1599" t="s">
        <v>1675</v>
      </c>
      <c r="B1599" t="s">
        <v>28</v>
      </c>
      <c r="C1599" t="s">
        <v>1535</v>
      </c>
      <c r="D1599" t="s">
        <v>66</v>
      </c>
      <c r="E1599" t="s">
        <v>94</v>
      </c>
      <c r="G1599" t="s">
        <v>164</v>
      </c>
      <c r="H1599" s="2">
        <v>45530</v>
      </c>
      <c r="I1599">
        <v>5</v>
      </c>
      <c r="J1599" t="s">
        <v>107</v>
      </c>
    </row>
    <row r="1600" spans="1:10">
      <c r="A1600" t="s">
        <v>1676</v>
      </c>
      <c r="B1600" t="s">
        <v>28</v>
      </c>
      <c r="C1600" t="s">
        <v>1535</v>
      </c>
      <c r="D1600" t="s">
        <v>66</v>
      </c>
      <c r="E1600" t="s">
        <v>94</v>
      </c>
      <c r="G1600" t="s">
        <v>164</v>
      </c>
      <c r="H1600" s="2">
        <v>45537</v>
      </c>
      <c r="I1600">
        <v>5</v>
      </c>
      <c r="J1600" t="s">
        <v>107</v>
      </c>
    </row>
    <row r="1601" spans="1:10">
      <c r="A1601" t="s">
        <v>1677</v>
      </c>
      <c r="B1601" t="s">
        <v>28</v>
      </c>
      <c r="C1601" t="s">
        <v>1535</v>
      </c>
      <c r="D1601" t="s">
        <v>66</v>
      </c>
      <c r="E1601" t="s">
        <v>94</v>
      </c>
      <c r="G1601" t="s">
        <v>164</v>
      </c>
      <c r="H1601" s="2">
        <v>45544</v>
      </c>
      <c r="I1601">
        <v>5</v>
      </c>
      <c r="J1601" t="s">
        <v>107</v>
      </c>
    </row>
    <row r="1602" spans="1:10">
      <c r="A1602" t="s">
        <v>1678</v>
      </c>
      <c r="B1602" t="s">
        <v>28</v>
      </c>
      <c r="C1602" t="s">
        <v>1535</v>
      </c>
      <c r="D1602" t="s">
        <v>66</v>
      </c>
      <c r="E1602" t="s">
        <v>94</v>
      </c>
      <c r="G1602" t="s">
        <v>164</v>
      </c>
      <c r="H1602" s="2">
        <v>45551</v>
      </c>
      <c r="I1602">
        <v>5</v>
      </c>
      <c r="J1602" t="s">
        <v>107</v>
      </c>
    </row>
    <row r="1603" spans="1:10">
      <c r="A1603" t="s">
        <v>1679</v>
      </c>
      <c r="B1603" t="s">
        <v>28</v>
      </c>
      <c r="C1603" t="s">
        <v>1535</v>
      </c>
      <c r="D1603" t="s">
        <v>66</v>
      </c>
      <c r="E1603" t="s">
        <v>94</v>
      </c>
      <c r="G1603" t="s">
        <v>164</v>
      </c>
      <c r="H1603" s="2">
        <v>45558</v>
      </c>
      <c r="I1603">
        <v>5</v>
      </c>
      <c r="J1603" t="s">
        <v>107</v>
      </c>
    </row>
    <row r="1604" spans="1:10">
      <c r="A1604" t="s">
        <v>1680</v>
      </c>
      <c r="B1604" t="s">
        <v>28</v>
      </c>
      <c r="C1604" t="s">
        <v>1535</v>
      </c>
      <c r="D1604" t="s">
        <v>66</v>
      </c>
      <c r="E1604" t="s">
        <v>94</v>
      </c>
      <c r="G1604" t="s">
        <v>164</v>
      </c>
      <c r="H1604" s="2">
        <v>45565</v>
      </c>
      <c r="I1604">
        <v>5</v>
      </c>
      <c r="J1604" t="s">
        <v>107</v>
      </c>
    </row>
    <row r="1605" spans="1:10">
      <c r="A1605" t="s">
        <v>1681</v>
      </c>
      <c r="B1605" t="s">
        <v>22</v>
      </c>
      <c r="C1605" t="s">
        <v>1311</v>
      </c>
      <c r="D1605" t="s">
        <v>68</v>
      </c>
      <c r="E1605" t="s">
        <v>4</v>
      </c>
      <c r="G1605" t="s">
        <v>177</v>
      </c>
      <c r="H1605" s="2">
        <v>45488</v>
      </c>
      <c r="I1605">
        <v>30</v>
      </c>
      <c r="J1605" t="s">
        <v>110</v>
      </c>
    </row>
    <row r="1606" spans="1:10">
      <c r="A1606" t="s">
        <v>1682</v>
      </c>
      <c r="B1606" t="s">
        <v>22</v>
      </c>
      <c r="C1606" t="s">
        <v>1311</v>
      </c>
      <c r="D1606" t="s">
        <v>68</v>
      </c>
      <c r="E1606" t="s">
        <v>4</v>
      </c>
      <c r="G1606" t="s">
        <v>177</v>
      </c>
      <c r="H1606" s="2">
        <v>45495</v>
      </c>
      <c r="I1606">
        <v>30</v>
      </c>
      <c r="J1606" t="s">
        <v>110</v>
      </c>
    </row>
    <row r="1607" spans="1:10">
      <c r="A1607" t="s">
        <v>1683</v>
      </c>
      <c r="B1607" t="s">
        <v>22</v>
      </c>
      <c r="C1607" t="s">
        <v>1311</v>
      </c>
      <c r="D1607" t="s">
        <v>68</v>
      </c>
      <c r="E1607" t="s">
        <v>4</v>
      </c>
      <c r="G1607" t="s">
        <v>177</v>
      </c>
      <c r="H1607" s="2">
        <v>45502</v>
      </c>
      <c r="I1607">
        <v>30</v>
      </c>
      <c r="J1607" t="s">
        <v>110</v>
      </c>
    </row>
    <row r="1608" spans="1:10">
      <c r="A1608" t="s">
        <v>1684</v>
      </c>
      <c r="B1608" t="s">
        <v>22</v>
      </c>
      <c r="C1608" t="s">
        <v>1311</v>
      </c>
      <c r="D1608" t="s">
        <v>68</v>
      </c>
      <c r="E1608" t="s">
        <v>4</v>
      </c>
      <c r="G1608" t="s">
        <v>177</v>
      </c>
      <c r="H1608" s="2">
        <v>45509</v>
      </c>
      <c r="I1608">
        <v>30</v>
      </c>
      <c r="J1608" t="s">
        <v>110</v>
      </c>
    </row>
    <row r="1609" spans="1:10">
      <c r="A1609" t="s">
        <v>1685</v>
      </c>
      <c r="B1609" t="s">
        <v>22</v>
      </c>
      <c r="C1609" t="s">
        <v>1311</v>
      </c>
      <c r="D1609" t="s">
        <v>68</v>
      </c>
      <c r="E1609" t="s">
        <v>4</v>
      </c>
      <c r="G1609" t="s">
        <v>177</v>
      </c>
      <c r="H1609" s="2">
        <v>45516</v>
      </c>
      <c r="I1609">
        <v>40</v>
      </c>
      <c r="J1609" t="s">
        <v>107</v>
      </c>
    </row>
    <row r="1610" spans="1:10">
      <c r="A1610" t="s">
        <v>1686</v>
      </c>
      <c r="B1610" t="s">
        <v>22</v>
      </c>
      <c r="C1610" t="s">
        <v>1311</v>
      </c>
      <c r="D1610" t="s">
        <v>68</v>
      </c>
      <c r="E1610" t="s">
        <v>4</v>
      </c>
      <c r="G1610" t="s">
        <v>177</v>
      </c>
      <c r="H1610" s="2">
        <v>45523</v>
      </c>
      <c r="I1610">
        <v>40</v>
      </c>
      <c r="J1610" t="s">
        <v>107</v>
      </c>
    </row>
    <row r="1611" spans="1:10">
      <c r="A1611" t="s">
        <v>1687</v>
      </c>
      <c r="B1611" t="s">
        <v>22</v>
      </c>
      <c r="C1611" t="s">
        <v>1311</v>
      </c>
      <c r="D1611" t="s">
        <v>68</v>
      </c>
      <c r="E1611" t="s">
        <v>4</v>
      </c>
      <c r="G1611" t="s">
        <v>177</v>
      </c>
      <c r="H1611" s="2">
        <v>45530</v>
      </c>
      <c r="I1611">
        <v>40</v>
      </c>
      <c r="J1611" t="s">
        <v>107</v>
      </c>
    </row>
    <row r="1612" spans="1:10">
      <c r="A1612" t="s">
        <v>1688</v>
      </c>
      <c r="B1612" t="s">
        <v>22</v>
      </c>
      <c r="C1612" t="s">
        <v>1311</v>
      </c>
      <c r="D1612" t="s">
        <v>68</v>
      </c>
      <c r="E1612" t="s">
        <v>4</v>
      </c>
      <c r="G1612" t="s">
        <v>177</v>
      </c>
      <c r="H1612" s="2">
        <v>45537</v>
      </c>
      <c r="I1612">
        <v>40</v>
      </c>
      <c r="J1612" t="s">
        <v>107</v>
      </c>
    </row>
    <row r="1613" spans="1:10">
      <c r="A1613" t="s">
        <v>1689</v>
      </c>
      <c r="B1613" t="s">
        <v>22</v>
      </c>
      <c r="C1613" t="s">
        <v>1311</v>
      </c>
      <c r="D1613" t="s">
        <v>68</v>
      </c>
      <c r="E1613" t="s">
        <v>4</v>
      </c>
      <c r="G1613" t="s">
        <v>177</v>
      </c>
      <c r="H1613" s="2">
        <v>45544</v>
      </c>
      <c r="I1613">
        <v>5</v>
      </c>
      <c r="J1613" t="s">
        <v>107</v>
      </c>
    </row>
    <row r="1614" spans="1:10">
      <c r="A1614" t="s">
        <v>1690</v>
      </c>
      <c r="B1614" t="s">
        <v>22</v>
      </c>
      <c r="C1614" t="s">
        <v>1311</v>
      </c>
      <c r="D1614" t="s">
        <v>68</v>
      </c>
      <c r="E1614" t="s">
        <v>4</v>
      </c>
      <c r="G1614" t="s">
        <v>177</v>
      </c>
      <c r="H1614" s="2">
        <v>45551</v>
      </c>
      <c r="I1614">
        <v>5</v>
      </c>
      <c r="J1614" t="s">
        <v>107</v>
      </c>
    </row>
    <row r="1615" spans="1:10">
      <c r="A1615" t="s">
        <v>1691</v>
      </c>
      <c r="B1615" t="s">
        <v>22</v>
      </c>
      <c r="C1615" t="s">
        <v>1311</v>
      </c>
      <c r="D1615" t="s">
        <v>68</v>
      </c>
      <c r="E1615" t="s">
        <v>4</v>
      </c>
      <c r="G1615" t="s">
        <v>177</v>
      </c>
      <c r="H1615" s="2">
        <v>45558</v>
      </c>
      <c r="I1615">
        <v>5</v>
      </c>
      <c r="J1615" t="s">
        <v>107</v>
      </c>
    </row>
    <row r="1616" spans="1:10">
      <c r="A1616" t="s">
        <v>1692</v>
      </c>
      <c r="B1616" t="s">
        <v>22</v>
      </c>
      <c r="C1616" t="s">
        <v>1311</v>
      </c>
      <c r="D1616" t="s">
        <v>68</v>
      </c>
      <c r="E1616" t="s">
        <v>4</v>
      </c>
      <c r="G1616" t="s">
        <v>177</v>
      </c>
      <c r="H1616" s="2">
        <v>45565</v>
      </c>
      <c r="I1616">
        <v>5</v>
      </c>
      <c r="J1616" t="s">
        <v>107</v>
      </c>
    </row>
    <row r="1617" spans="1:10">
      <c r="A1617" t="s">
        <v>1693</v>
      </c>
      <c r="B1617" t="s">
        <v>22</v>
      </c>
      <c r="C1617" t="s">
        <v>1311</v>
      </c>
      <c r="D1617" t="s">
        <v>68</v>
      </c>
      <c r="E1617" t="s">
        <v>4</v>
      </c>
      <c r="G1617" t="s">
        <v>177</v>
      </c>
      <c r="H1617" s="2">
        <v>45572</v>
      </c>
      <c r="I1617">
        <v>5</v>
      </c>
      <c r="J1617" t="s">
        <v>107</v>
      </c>
    </row>
    <row r="1618" spans="1:10">
      <c r="A1618" t="s">
        <v>1694</v>
      </c>
      <c r="B1618" t="s">
        <v>22</v>
      </c>
      <c r="C1618" t="s">
        <v>1311</v>
      </c>
      <c r="D1618" t="s">
        <v>68</v>
      </c>
      <c r="E1618" t="s">
        <v>30</v>
      </c>
      <c r="G1618" t="s">
        <v>164</v>
      </c>
      <c r="H1618" s="2">
        <v>45467</v>
      </c>
      <c r="I1618">
        <v>20</v>
      </c>
      <c r="J1618" t="s">
        <v>109</v>
      </c>
    </row>
    <row r="1619" spans="1:10">
      <c r="A1619" t="s">
        <v>1695</v>
      </c>
      <c r="B1619" t="s">
        <v>22</v>
      </c>
      <c r="C1619" t="s">
        <v>1311</v>
      </c>
      <c r="D1619" t="s">
        <v>68</v>
      </c>
      <c r="E1619" t="s">
        <v>30</v>
      </c>
      <c r="G1619" t="s">
        <v>164</v>
      </c>
      <c r="H1619" s="2">
        <v>45474</v>
      </c>
      <c r="I1619">
        <v>20</v>
      </c>
      <c r="J1619" t="s">
        <v>109</v>
      </c>
    </row>
    <row r="1620" spans="1:10">
      <c r="A1620" t="s">
        <v>1696</v>
      </c>
      <c r="B1620" t="s">
        <v>22</v>
      </c>
      <c r="C1620" t="s">
        <v>1311</v>
      </c>
      <c r="D1620" t="s">
        <v>68</v>
      </c>
      <c r="E1620" t="s">
        <v>30</v>
      </c>
      <c r="G1620" t="s">
        <v>164</v>
      </c>
      <c r="H1620" s="2">
        <v>45481</v>
      </c>
      <c r="I1620">
        <v>20</v>
      </c>
      <c r="J1620" t="s">
        <v>109</v>
      </c>
    </row>
    <row r="1621" spans="1:10">
      <c r="A1621" t="s">
        <v>1697</v>
      </c>
      <c r="B1621" t="s">
        <v>22</v>
      </c>
      <c r="C1621" t="s">
        <v>1311</v>
      </c>
      <c r="D1621" t="s">
        <v>68</v>
      </c>
      <c r="E1621" t="s">
        <v>30</v>
      </c>
      <c r="G1621" t="s">
        <v>164</v>
      </c>
      <c r="H1621" s="2">
        <v>45488</v>
      </c>
      <c r="I1621">
        <v>20</v>
      </c>
      <c r="J1621" t="s">
        <v>110</v>
      </c>
    </row>
    <row r="1622" spans="1:10">
      <c r="A1622" t="s">
        <v>1698</v>
      </c>
      <c r="B1622" t="s">
        <v>22</v>
      </c>
      <c r="C1622" t="s">
        <v>1311</v>
      </c>
      <c r="D1622" t="s">
        <v>68</v>
      </c>
      <c r="E1622" t="s">
        <v>30</v>
      </c>
      <c r="G1622" t="s">
        <v>164</v>
      </c>
      <c r="H1622" s="2">
        <v>45495</v>
      </c>
      <c r="I1622">
        <v>20</v>
      </c>
      <c r="J1622" t="s">
        <v>110</v>
      </c>
    </row>
    <row r="1623" spans="1:10">
      <c r="A1623" t="s">
        <v>1699</v>
      </c>
      <c r="B1623" t="s">
        <v>22</v>
      </c>
      <c r="C1623" t="s">
        <v>1311</v>
      </c>
      <c r="D1623" t="s">
        <v>68</v>
      </c>
      <c r="E1623" t="s">
        <v>30</v>
      </c>
      <c r="G1623" t="s">
        <v>164</v>
      </c>
      <c r="H1623" s="2">
        <v>45502</v>
      </c>
      <c r="I1623">
        <v>20</v>
      </c>
      <c r="J1623" t="s">
        <v>110</v>
      </c>
    </row>
    <row r="1624" spans="1:10">
      <c r="A1624" t="s">
        <v>1700</v>
      </c>
      <c r="B1624" t="s">
        <v>22</v>
      </c>
      <c r="C1624" t="s">
        <v>1311</v>
      </c>
      <c r="D1624" t="s">
        <v>68</v>
      </c>
      <c r="E1624" t="s">
        <v>30</v>
      </c>
      <c r="G1624" t="s">
        <v>164</v>
      </c>
      <c r="H1624" s="2">
        <v>45509</v>
      </c>
      <c r="I1624">
        <v>20</v>
      </c>
      <c r="J1624" t="s">
        <v>110</v>
      </c>
    </row>
    <row r="1625" spans="1:10">
      <c r="A1625" t="s">
        <v>1701</v>
      </c>
      <c r="B1625" t="s">
        <v>22</v>
      </c>
      <c r="C1625" t="s">
        <v>1311</v>
      </c>
      <c r="D1625" t="s">
        <v>68</v>
      </c>
      <c r="E1625" t="s">
        <v>30</v>
      </c>
      <c r="G1625" t="s">
        <v>164</v>
      </c>
      <c r="H1625" s="2">
        <v>45516</v>
      </c>
      <c r="I1625">
        <v>20</v>
      </c>
      <c r="J1625" t="s">
        <v>107</v>
      </c>
    </row>
    <row r="1626" spans="1:10">
      <c r="A1626" t="s">
        <v>1702</v>
      </c>
      <c r="B1626" t="s">
        <v>22</v>
      </c>
      <c r="C1626" t="s">
        <v>1311</v>
      </c>
      <c r="D1626" t="s">
        <v>68</v>
      </c>
      <c r="E1626" t="s">
        <v>30</v>
      </c>
      <c r="G1626" t="s">
        <v>164</v>
      </c>
      <c r="H1626" s="2">
        <v>45523</v>
      </c>
      <c r="I1626">
        <v>20</v>
      </c>
      <c r="J1626" t="s">
        <v>107</v>
      </c>
    </row>
    <row r="1627" spans="1:10">
      <c r="A1627" t="s">
        <v>1703</v>
      </c>
      <c r="B1627" t="s">
        <v>22</v>
      </c>
      <c r="C1627" t="s">
        <v>1311</v>
      </c>
      <c r="D1627" t="s">
        <v>68</v>
      </c>
      <c r="E1627" t="s">
        <v>30</v>
      </c>
      <c r="G1627" t="s">
        <v>164</v>
      </c>
      <c r="H1627" s="2">
        <v>45530</v>
      </c>
      <c r="I1627">
        <v>20</v>
      </c>
      <c r="J1627" t="s">
        <v>107</v>
      </c>
    </row>
    <row r="1628" spans="1:10">
      <c r="A1628" t="s">
        <v>1704</v>
      </c>
      <c r="B1628" t="s">
        <v>22</v>
      </c>
      <c r="C1628" t="s">
        <v>1311</v>
      </c>
      <c r="D1628" t="s">
        <v>68</v>
      </c>
      <c r="E1628" t="s">
        <v>30</v>
      </c>
      <c r="G1628" t="s">
        <v>164</v>
      </c>
      <c r="H1628" s="2">
        <v>45537</v>
      </c>
      <c r="I1628">
        <v>20</v>
      </c>
      <c r="J1628" t="s">
        <v>107</v>
      </c>
    </row>
    <row r="1629" spans="1:10">
      <c r="A1629" t="s">
        <v>1705</v>
      </c>
      <c r="B1629" t="s">
        <v>22</v>
      </c>
      <c r="C1629" t="s">
        <v>1311</v>
      </c>
      <c r="D1629" t="s">
        <v>68</v>
      </c>
      <c r="E1629" t="s">
        <v>30</v>
      </c>
      <c r="G1629" t="s">
        <v>164</v>
      </c>
      <c r="H1629" s="2">
        <v>45544</v>
      </c>
      <c r="I1629">
        <v>10</v>
      </c>
      <c r="J1629" t="s">
        <v>107</v>
      </c>
    </row>
    <row r="1630" spans="1:10">
      <c r="A1630" t="s">
        <v>1706</v>
      </c>
      <c r="B1630" t="s">
        <v>22</v>
      </c>
      <c r="C1630" t="s">
        <v>1311</v>
      </c>
      <c r="D1630" t="s">
        <v>68</v>
      </c>
      <c r="E1630" t="s">
        <v>30</v>
      </c>
      <c r="G1630" t="s">
        <v>164</v>
      </c>
      <c r="H1630" s="2">
        <v>45551</v>
      </c>
      <c r="I1630">
        <v>10</v>
      </c>
      <c r="J1630" t="s">
        <v>107</v>
      </c>
    </row>
    <row r="1631" spans="1:10">
      <c r="A1631" t="s">
        <v>1707</v>
      </c>
      <c r="B1631" t="s">
        <v>22</v>
      </c>
      <c r="C1631" t="s">
        <v>1311</v>
      </c>
      <c r="D1631" t="s">
        <v>68</v>
      </c>
      <c r="E1631" t="s">
        <v>30</v>
      </c>
      <c r="G1631" t="s">
        <v>164</v>
      </c>
      <c r="H1631" s="2">
        <v>45558</v>
      </c>
      <c r="I1631">
        <v>10</v>
      </c>
      <c r="J1631" t="s">
        <v>107</v>
      </c>
    </row>
    <row r="1632" spans="1:10">
      <c r="A1632" t="s">
        <v>1708</v>
      </c>
      <c r="B1632" t="s">
        <v>22</v>
      </c>
      <c r="C1632" t="s">
        <v>1311</v>
      </c>
      <c r="D1632" t="s">
        <v>68</v>
      </c>
      <c r="E1632" t="s">
        <v>30</v>
      </c>
      <c r="G1632" t="s">
        <v>164</v>
      </c>
      <c r="H1632" s="2">
        <v>45565</v>
      </c>
      <c r="I1632">
        <v>10</v>
      </c>
      <c r="J1632" t="s">
        <v>107</v>
      </c>
    </row>
    <row r="1633" spans="1:10">
      <c r="A1633" t="s">
        <v>1709</v>
      </c>
      <c r="B1633" t="s">
        <v>22</v>
      </c>
      <c r="C1633" t="s">
        <v>1311</v>
      </c>
      <c r="D1633" t="s">
        <v>68</v>
      </c>
      <c r="E1633" t="s">
        <v>30</v>
      </c>
      <c r="G1633" t="s">
        <v>164</v>
      </c>
      <c r="H1633" s="2">
        <v>45572</v>
      </c>
      <c r="I1633">
        <v>10</v>
      </c>
      <c r="J1633" t="s">
        <v>107</v>
      </c>
    </row>
    <row r="1634" spans="1:10">
      <c r="A1634" t="s">
        <v>1710</v>
      </c>
      <c r="B1634" t="s">
        <v>22</v>
      </c>
      <c r="C1634" t="s">
        <v>1311</v>
      </c>
      <c r="D1634" t="s">
        <v>68</v>
      </c>
      <c r="E1634" t="s">
        <v>52</v>
      </c>
      <c r="G1634" t="s">
        <v>177</v>
      </c>
      <c r="H1634" s="2">
        <v>45502</v>
      </c>
      <c r="I1634">
        <v>20</v>
      </c>
      <c r="J1634" t="s">
        <v>110</v>
      </c>
    </row>
    <row r="1635" spans="1:10">
      <c r="A1635" t="s">
        <v>1711</v>
      </c>
      <c r="B1635" t="s">
        <v>22</v>
      </c>
      <c r="C1635" t="s">
        <v>1311</v>
      </c>
      <c r="D1635" t="s">
        <v>68</v>
      </c>
      <c r="E1635" t="s">
        <v>52</v>
      </c>
      <c r="G1635" t="s">
        <v>177</v>
      </c>
      <c r="H1635" s="2">
        <v>45509</v>
      </c>
      <c r="I1635">
        <v>20</v>
      </c>
      <c r="J1635" t="s">
        <v>110</v>
      </c>
    </row>
    <row r="1636" spans="1:10">
      <c r="A1636" t="s">
        <v>1712</v>
      </c>
      <c r="B1636" t="s">
        <v>22</v>
      </c>
      <c r="C1636" t="s">
        <v>1311</v>
      </c>
      <c r="D1636" t="s">
        <v>68</v>
      </c>
      <c r="E1636" t="s">
        <v>52</v>
      </c>
      <c r="G1636" t="s">
        <v>177</v>
      </c>
      <c r="H1636" s="2">
        <v>45516</v>
      </c>
      <c r="I1636">
        <v>20</v>
      </c>
      <c r="J1636" t="s">
        <v>107</v>
      </c>
    </row>
    <row r="1637" spans="1:10">
      <c r="A1637" t="s">
        <v>1713</v>
      </c>
      <c r="B1637" t="s">
        <v>22</v>
      </c>
      <c r="C1637" t="s">
        <v>1311</v>
      </c>
      <c r="D1637" t="s">
        <v>68</v>
      </c>
      <c r="E1637" t="s">
        <v>52</v>
      </c>
      <c r="G1637" t="s">
        <v>177</v>
      </c>
      <c r="H1637" s="2">
        <v>45523</v>
      </c>
      <c r="I1637">
        <v>20</v>
      </c>
      <c r="J1637" t="s">
        <v>107</v>
      </c>
    </row>
    <row r="1638" spans="1:10">
      <c r="A1638" t="s">
        <v>1714</v>
      </c>
      <c r="B1638" t="s">
        <v>22</v>
      </c>
      <c r="C1638" t="s">
        <v>1311</v>
      </c>
      <c r="D1638" t="s">
        <v>68</v>
      </c>
      <c r="E1638" t="s">
        <v>52</v>
      </c>
      <c r="G1638" t="s">
        <v>177</v>
      </c>
      <c r="H1638" s="2">
        <v>45530</v>
      </c>
      <c r="I1638">
        <v>20</v>
      </c>
      <c r="J1638" t="s">
        <v>107</v>
      </c>
    </row>
    <row r="1639" spans="1:10">
      <c r="A1639" t="s">
        <v>1715</v>
      </c>
      <c r="B1639" t="s">
        <v>22</v>
      </c>
      <c r="C1639" t="s">
        <v>1311</v>
      </c>
      <c r="D1639" t="s">
        <v>68</v>
      </c>
      <c r="E1639" t="s">
        <v>52</v>
      </c>
      <c r="G1639" t="s">
        <v>177</v>
      </c>
      <c r="H1639" s="2">
        <v>45537</v>
      </c>
      <c r="I1639">
        <v>20</v>
      </c>
      <c r="J1639" t="s">
        <v>107</v>
      </c>
    </row>
    <row r="1640" spans="1:10">
      <c r="A1640" t="s">
        <v>1716</v>
      </c>
      <c r="B1640" t="s">
        <v>22</v>
      </c>
      <c r="C1640" t="s">
        <v>1311</v>
      </c>
      <c r="D1640" t="s">
        <v>68</v>
      </c>
      <c r="E1640" t="s">
        <v>52</v>
      </c>
      <c r="G1640" t="s">
        <v>177</v>
      </c>
      <c r="H1640" s="2">
        <v>45544</v>
      </c>
      <c r="I1640">
        <v>20</v>
      </c>
      <c r="J1640" t="s">
        <v>107</v>
      </c>
    </row>
    <row r="1641" spans="1:10">
      <c r="A1641" t="s">
        <v>1717</v>
      </c>
      <c r="B1641" t="s">
        <v>22</v>
      </c>
      <c r="C1641" t="s">
        <v>1311</v>
      </c>
      <c r="D1641" t="s">
        <v>68</v>
      </c>
      <c r="E1641" t="s">
        <v>52</v>
      </c>
      <c r="G1641" t="s">
        <v>177</v>
      </c>
      <c r="H1641" s="2">
        <v>45551</v>
      </c>
      <c r="I1641">
        <v>20</v>
      </c>
      <c r="J1641" t="s">
        <v>107</v>
      </c>
    </row>
    <row r="1642" spans="1:10">
      <c r="A1642" t="s">
        <v>1718</v>
      </c>
      <c r="B1642" t="s">
        <v>22</v>
      </c>
      <c r="C1642" t="s">
        <v>1311</v>
      </c>
      <c r="D1642" t="s">
        <v>68</v>
      </c>
      <c r="E1642" t="s">
        <v>52</v>
      </c>
      <c r="G1642" t="s">
        <v>177</v>
      </c>
      <c r="H1642" s="2">
        <v>45558</v>
      </c>
      <c r="I1642">
        <v>20</v>
      </c>
      <c r="J1642" t="s">
        <v>107</v>
      </c>
    </row>
    <row r="1643" spans="1:10">
      <c r="A1643" t="s">
        <v>1719</v>
      </c>
      <c r="B1643" t="s">
        <v>22</v>
      </c>
      <c r="C1643" t="s">
        <v>1311</v>
      </c>
      <c r="D1643" t="s">
        <v>68</v>
      </c>
      <c r="E1643" t="s">
        <v>52</v>
      </c>
      <c r="G1643" t="s">
        <v>177</v>
      </c>
      <c r="H1643" s="2">
        <v>45565</v>
      </c>
      <c r="I1643">
        <v>20</v>
      </c>
      <c r="J1643" t="s">
        <v>107</v>
      </c>
    </row>
    <row r="1644" spans="1:10">
      <c r="A1644" t="s">
        <v>1720</v>
      </c>
      <c r="B1644" t="s">
        <v>22</v>
      </c>
      <c r="C1644" t="s">
        <v>1311</v>
      </c>
      <c r="D1644" t="s">
        <v>68</v>
      </c>
      <c r="E1644" t="s">
        <v>52</v>
      </c>
      <c r="G1644" t="s">
        <v>177</v>
      </c>
      <c r="H1644" s="2">
        <v>45572</v>
      </c>
      <c r="I1644">
        <v>20</v>
      </c>
      <c r="J1644" t="s">
        <v>107</v>
      </c>
    </row>
    <row r="1645" spans="1:10">
      <c r="A1645" t="s">
        <v>1721</v>
      </c>
      <c r="B1645" t="s">
        <v>22</v>
      </c>
      <c r="C1645" t="s">
        <v>1311</v>
      </c>
      <c r="D1645" t="s">
        <v>68</v>
      </c>
      <c r="E1645" t="s">
        <v>94</v>
      </c>
      <c r="G1645" t="s">
        <v>164</v>
      </c>
      <c r="H1645" s="2">
        <v>45348</v>
      </c>
      <c r="I1645">
        <v>50</v>
      </c>
      <c r="J1645" t="s">
        <v>107</v>
      </c>
    </row>
    <row r="1646" spans="1:10">
      <c r="A1646" t="s">
        <v>1722</v>
      </c>
      <c r="B1646" t="s">
        <v>22</v>
      </c>
      <c r="C1646" t="s">
        <v>1311</v>
      </c>
      <c r="D1646" t="s">
        <v>68</v>
      </c>
      <c r="E1646" t="s">
        <v>94</v>
      </c>
      <c r="G1646" t="s">
        <v>164</v>
      </c>
      <c r="H1646" s="2">
        <v>45355</v>
      </c>
      <c r="I1646">
        <v>50</v>
      </c>
      <c r="J1646" t="s">
        <v>107</v>
      </c>
    </row>
    <row r="1647" spans="1:10">
      <c r="A1647" t="s">
        <v>1723</v>
      </c>
      <c r="B1647" t="s">
        <v>22</v>
      </c>
      <c r="C1647" t="s">
        <v>1311</v>
      </c>
      <c r="D1647" t="s">
        <v>68</v>
      </c>
      <c r="E1647" t="s">
        <v>94</v>
      </c>
      <c r="G1647" t="s">
        <v>164</v>
      </c>
      <c r="H1647" s="2">
        <v>45362</v>
      </c>
      <c r="I1647">
        <v>50</v>
      </c>
      <c r="J1647" t="s">
        <v>107</v>
      </c>
    </row>
    <row r="1648" spans="1:10">
      <c r="A1648" t="s">
        <v>1724</v>
      </c>
      <c r="B1648" t="s">
        <v>22</v>
      </c>
      <c r="C1648" t="s">
        <v>1311</v>
      </c>
      <c r="D1648" t="s">
        <v>68</v>
      </c>
      <c r="E1648" t="s">
        <v>94</v>
      </c>
      <c r="G1648" t="s">
        <v>164</v>
      </c>
      <c r="H1648" s="2">
        <v>45369</v>
      </c>
      <c r="I1648">
        <v>20</v>
      </c>
      <c r="J1648" t="s">
        <v>107</v>
      </c>
    </row>
    <row r="1649" spans="1:10">
      <c r="A1649" t="s">
        <v>1725</v>
      </c>
      <c r="B1649" t="s">
        <v>22</v>
      </c>
      <c r="C1649" t="s">
        <v>1311</v>
      </c>
      <c r="D1649" t="s">
        <v>68</v>
      </c>
      <c r="E1649" t="s">
        <v>94</v>
      </c>
      <c r="G1649" t="s">
        <v>164</v>
      </c>
      <c r="H1649" s="2">
        <v>45376</v>
      </c>
      <c r="I1649">
        <v>50</v>
      </c>
    </row>
    <row r="1650" spans="1:10">
      <c r="A1650" t="s">
        <v>1726</v>
      </c>
      <c r="B1650" t="s">
        <v>22</v>
      </c>
      <c r="C1650" t="s">
        <v>1311</v>
      </c>
      <c r="D1650" t="s">
        <v>68</v>
      </c>
      <c r="E1650" t="s">
        <v>94</v>
      </c>
      <c r="G1650" t="s">
        <v>164</v>
      </c>
      <c r="H1650" s="2">
        <v>45383</v>
      </c>
      <c r="I1650">
        <v>50</v>
      </c>
    </row>
    <row r="1651" spans="1:10">
      <c r="A1651" t="s">
        <v>1727</v>
      </c>
      <c r="B1651" t="s">
        <v>22</v>
      </c>
      <c r="C1651" t="s">
        <v>1311</v>
      </c>
      <c r="D1651" t="s">
        <v>68</v>
      </c>
      <c r="E1651" t="s">
        <v>94</v>
      </c>
      <c r="G1651" t="s">
        <v>164</v>
      </c>
      <c r="H1651" s="2">
        <v>45390</v>
      </c>
      <c r="I1651">
        <v>50</v>
      </c>
    </row>
    <row r="1652" spans="1:10">
      <c r="A1652" t="s">
        <v>1728</v>
      </c>
      <c r="B1652" t="s">
        <v>22</v>
      </c>
      <c r="C1652" t="s">
        <v>1311</v>
      </c>
      <c r="D1652" t="s">
        <v>68</v>
      </c>
      <c r="E1652" t="s">
        <v>94</v>
      </c>
      <c r="G1652" t="s">
        <v>164</v>
      </c>
      <c r="H1652" s="2">
        <v>45397</v>
      </c>
      <c r="I1652">
        <v>20</v>
      </c>
    </row>
    <row r="1653" spans="1:10">
      <c r="A1653" t="s">
        <v>1729</v>
      </c>
      <c r="B1653" t="s">
        <v>22</v>
      </c>
      <c r="C1653" t="s">
        <v>1311</v>
      </c>
      <c r="D1653" t="s">
        <v>68</v>
      </c>
      <c r="E1653" t="s">
        <v>94</v>
      </c>
      <c r="G1653" t="s">
        <v>164</v>
      </c>
      <c r="H1653" s="2">
        <v>45467</v>
      </c>
      <c r="I1653">
        <v>15</v>
      </c>
      <c r="J1653" t="s">
        <v>109</v>
      </c>
    </row>
    <row r="1654" spans="1:10">
      <c r="A1654" t="s">
        <v>1730</v>
      </c>
      <c r="B1654" t="s">
        <v>22</v>
      </c>
      <c r="C1654" t="s">
        <v>1311</v>
      </c>
      <c r="D1654" t="s">
        <v>68</v>
      </c>
      <c r="E1654" t="s">
        <v>94</v>
      </c>
      <c r="G1654" t="s">
        <v>164</v>
      </c>
      <c r="H1654" s="2">
        <v>45474</v>
      </c>
      <c r="I1654">
        <v>15</v>
      </c>
      <c r="J1654" t="s">
        <v>109</v>
      </c>
    </row>
    <row r="1655" spans="1:10">
      <c r="A1655" t="s">
        <v>1731</v>
      </c>
      <c r="B1655" t="s">
        <v>22</v>
      </c>
      <c r="C1655" t="s">
        <v>1311</v>
      </c>
      <c r="D1655" t="s">
        <v>68</v>
      </c>
      <c r="E1655" t="s">
        <v>94</v>
      </c>
      <c r="G1655" t="s">
        <v>164</v>
      </c>
      <c r="H1655" s="2">
        <v>45481</v>
      </c>
      <c r="I1655">
        <v>15</v>
      </c>
      <c r="J1655" t="s">
        <v>109</v>
      </c>
    </row>
    <row r="1656" spans="1:10">
      <c r="A1656" t="s">
        <v>1732</v>
      </c>
      <c r="B1656" t="s">
        <v>22</v>
      </c>
      <c r="C1656" t="s">
        <v>1311</v>
      </c>
      <c r="D1656" t="s">
        <v>68</v>
      </c>
      <c r="E1656" t="s">
        <v>94</v>
      </c>
      <c r="G1656" t="s">
        <v>164</v>
      </c>
      <c r="H1656" s="2">
        <v>45488</v>
      </c>
      <c r="I1656">
        <v>15</v>
      </c>
      <c r="J1656" t="s">
        <v>109</v>
      </c>
    </row>
    <row r="1657" spans="1:10">
      <c r="A1657" t="s">
        <v>1733</v>
      </c>
      <c r="B1657" t="s">
        <v>22</v>
      </c>
      <c r="C1657" t="s">
        <v>1311</v>
      </c>
      <c r="D1657" t="s">
        <v>68</v>
      </c>
      <c r="E1657" t="s">
        <v>94</v>
      </c>
      <c r="G1657" t="s">
        <v>164</v>
      </c>
      <c r="H1657" s="2">
        <v>45495</v>
      </c>
      <c r="I1657">
        <v>15</v>
      </c>
      <c r="J1657" t="s">
        <v>110</v>
      </c>
    </row>
    <row r="1658" spans="1:10">
      <c r="A1658" t="s">
        <v>1734</v>
      </c>
      <c r="B1658" t="s">
        <v>22</v>
      </c>
      <c r="C1658" t="s">
        <v>1311</v>
      </c>
      <c r="D1658" t="s">
        <v>68</v>
      </c>
      <c r="E1658" t="s">
        <v>94</v>
      </c>
      <c r="G1658" t="s">
        <v>164</v>
      </c>
      <c r="H1658" s="2">
        <v>45502</v>
      </c>
      <c r="I1658">
        <v>15</v>
      </c>
      <c r="J1658" t="s">
        <v>110</v>
      </c>
    </row>
    <row r="1659" spans="1:10">
      <c r="A1659" t="s">
        <v>1735</v>
      </c>
      <c r="B1659" t="s">
        <v>22</v>
      </c>
      <c r="C1659" t="s">
        <v>1311</v>
      </c>
      <c r="D1659" t="s">
        <v>68</v>
      </c>
      <c r="E1659" t="s">
        <v>94</v>
      </c>
      <c r="G1659" t="s">
        <v>164</v>
      </c>
      <c r="H1659" s="2">
        <v>45509</v>
      </c>
      <c r="I1659">
        <v>15</v>
      </c>
      <c r="J1659" t="s">
        <v>110</v>
      </c>
    </row>
    <row r="1660" spans="1:10">
      <c r="A1660" t="s">
        <v>1736</v>
      </c>
      <c r="B1660" t="s">
        <v>22</v>
      </c>
      <c r="C1660" t="s">
        <v>1311</v>
      </c>
      <c r="D1660" t="s">
        <v>68</v>
      </c>
      <c r="E1660" t="s">
        <v>94</v>
      </c>
      <c r="G1660" t="s">
        <v>164</v>
      </c>
      <c r="H1660" s="2">
        <v>45516</v>
      </c>
      <c r="I1660">
        <v>15</v>
      </c>
      <c r="J1660" t="s">
        <v>110</v>
      </c>
    </row>
    <row r="1661" spans="1:10">
      <c r="A1661" t="s">
        <v>1737</v>
      </c>
      <c r="B1661" t="s">
        <v>22</v>
      </c>
      <c r="C1661" t="s">
        <v>1311</v>
      </c>
      <c r="D1661" t="s">
        <v>68</v>
      </c>
      <c r="E1661" t="s">
        <v>94</v>
      </c>
      <c r="G1661" t="s">
        <v>164</v>
      </c>
      <c r="H1661" s="2">
        <v>45523</v>
      </c>
      <c r="I1661">
        <v>15</v>
      </c>
      <c r="J1661" t="s">
        <v>107</v>
      </c>
    </row>
    <row r="1662" spans="1:10">
      <c r="A1662" t="s">
        <v>1738</v>
      </c>
      <c r="B1662" t="s">
        <v>22</v>
      </c>
      <c r="C1662" t="s">
        <v>1311</v>
      </c>
      <c r="D1662" t="s">
        <v>68</v>
      </c>
      <c r="E1662" t="s">
        <v>94</v>
      </c>
      <c r="G1662" t="s">
        <v>164</v>
      </c>
      <c r="H1662" s="2">
        <v>45530</v>
      </c>
      <c r="I1662">
        <v>15</v>
      </c>
      <c r="J1662" t="s">
        <v>107</v>
      </c>
    </row>
    <row r="1663" spans="1:10">
      <c r="A1663" t="s">
        <v>1739</v>
      </c>
      <c r="B1663" t="s">
        <v>22</v>
      </c>
      <c r="C1663" t="s">
        <v>1311</v>
      </c>
      <c r="D1663" t="s">
        <v>68</v>
      </c>
      <c r="E1663" t="s">
        <v>94</v>
      </c>
      <c r="G1663" t="s">
        <v>164</v>
      </c>
      <c r="H1663" s="2">
        <v>45537</v>
      </c>
      <c r="I1663">
        <v>15</v>
      </c>
      <c r="J1663" t="s">
        <v>107</v>
      </c>
    </row>
    <row r="1664" spans="1:10">
      <c r="A1664" t="s">
        <v>1740</v>
      </c>
      <c r="B1664" t="s">
        <v>22</v>
      </c>
      <c r="C1664" t="s">
        <v>1311</v>
      </c>
      <c r="D1664" t="s">
        <v>68</v>
      </c>
      <c r="E1664" t="s">
        <v>94</v>
      </c>
      <c r="G1664" t="s">
        <v>164</v>
      </c>
      <c r="H1664" s="2">
        <v>45544</v>
      </c>
      <c r="I1664">
        <v>5</v>
      </c>
      <c r="J1664" t="s">
        <v>107</v>
      </c>
    </row>
    <row r="1665" spans="1:10">
      <c r="A1665" t="s">
        <v>1741</v>
      </c>
      <c r="B1665" t="s">
        <v>22</v>
      </c>
      <c r="C1665" t="s">
        <v>1311</v>
      </c>
      <c r="D1665" t="s">
        <v>68</v>
      </c>
      <c r="E1665" t="s">
        <v>94</v>
      </c>
      <c r="G1665" t="s">
        <v>164</v>
      </c>
      <c r="H1665" s="2">
        <v>45551</v>
      </c>
      <c r="I1665">
        <v>5</v>
      </c>
      <c r="J1665" t="s">
        <v>107</v>
      </c>
    </row>
    <row r="1666" spans="1:10">
      <c r="A1666" t="s">
        <v>1742</v>
      </c>
      <c r="B1666" t="s">
        <v>22</v>
      </c>
      <c r="C1666" t="s">
        <v>1311</v>
      </c>
      <c r="D1666" t="s">
        <v>68</v>
      </c>
      <c r="E1666" t="s">
        <v>94</v>
      </c>
      <c r="G1666" t="s">
        <v>164</v>
      </c>
      <c r="H1666" s="2">
        <v>45558</v>
      </c>
      <c r="I1666">
        <v>5</v>
      </c>
      <c r="J1666" t="s">
        <v>107</v>
      </c>
    </row>
    <row r="1667" spans="1:10">
      <c r="A1667" t="s">
        <v>1743</v>
      </c>
      <c r="B1667" t="s">
        <v>22</v>
      </c>
      <c r="C1667" t="s">
        <v>1311</v>
      </c>
      <c r="D1667" t="s">
        <v>68</v>
      </c>
      <c r="E1667" t="s">
        <v>94</v>
      </c>
      <c r="G1667" t="s">
        <v>164</v>
      </c>
      <c r="H1667" s="2">
        <v>45565</v>
      </c>
      <c r="I1667">
        <v>5</v>
      </c>
      <c r="J1667" t="s">
        <v>107</v>
      </c>
    </row>
    <row r="1668" spans="1:10">
      <c r="A1668" t="s">
        <v>1744</v>
      </c>
      <c r="B1668" t="s">
        <v>22</v>
      </c>
      <c r="C1668" t="s">
        <v>1311</v>
      </c>
      <c r="D1668" t="s">
        <v>68</v>
      </c>
      <c r="E1668" t="s">
        <v>94</v>
      </c>
      <c r="G1668" t="s">
        <v>164</v>
      </c>
      <c r="H1668" s="2">
        <v>45572</v>
      </c>
      <c r="I1668">
        <v>5</v>
      </c>
      <c r="J1668" t="s">
        <v>107</v>
      </c>
    </row>
    <row r="1669" spans="1:10">
      <c r="A1669" t="s">
        <v>1745</v>
      </c>
      <c r="B1669" t="s">
        <v>22</v>
      </c>
      <c r="D1669" t="s">
        <v>70</v>
      </c>
      <c r="E1669" t="s">
        <v>30</v>
      </c>
      <c r="G1669" t="s">
        <v>164</v>
      </c>
      <c r="H1669" s="2">
        <v>45509</v>
      </c>
      <c r="I1669">
        <v>30</v>
      </c>
      <c r="J1669" t="s">
        <v>109</v>
      </c>
    </row>
    <row r="1670" spans="1:10">
      <c r="A1670" t="s">
        <v>1746</v>
      </c>
      <c r="B1670" t="s">
        <v>22</v>
      </c>
      <c r="D1670" t="s">
        <v>70</v>
      </c>
      <c r="E1670" t="s">
        <v>30</v>
      </c>
      <c r="G1670" t="s">
        <v>164</v>
      </c>
      <c r="H1670" s="2">
        <v>45516</v>
      </c>
      <c r="I1670">
        <v>30</v>
      </c>
      <c r="J1670" t="s">
        <v>109</v>
      </c>
    </row>
    <row r="1671" spans="1:10">
      <c r="A1671" t="s">
        <v>1747</v>
      </c>
      <c r="B1671" t="s">
        <v>22</v>
      </c>
      <c r="D1671" t="s">
        <v>70</v>
      </c>
      <c r="E1671" t="s">
        <v>30</v>
      </c>
      <c r="G1671" t="s">
        <v>164</v>
      </c>
      <c r="H1671" s="2">
        <v>45523</v>
      </c>
      <c r="I1671">
        <v>30</v>
      </c>
      <c r="J1671" t="s">
        <v>109</v>
      </c>
    </row>
    <row r="1672" spans="1:10">
      <c r="A1672" t="s">
        <v>1748</v>
      </c>
      <c r="B1672" t="s">
        <v>22</v>
      </c>
      <c r="D1672" t="s">
        <v>70</v>
      </c>
      <c r="E1672" t="s">
        <v>30</v>
      </c>
      <c r="G1672" t="s">
        <v>164</v>
      </c>
      <c r="H1672" s="2">
        <v>45530</v>
      </c>
      <c r="I1672">
        <v>30</v>
      </c>
      <c r="J1672" t="s">
        <v>109</v>
      </c>
    </row>
    <row r="1673" spans="1:10">
      <c r="A1673" t="s">
        <v>1749</v>
      </c>
      <c r="B1673" t="s">
        <v>22</v>
      </c>
      <c r="D1673" t="s">
        <v>70</v>
      </c>
      <c r="E1673" t="s">
        <v>30</v>
      </c>
      <c r="G1673" t="s">
        <v>164</v>
      </c>
      <c r="H1673" s="2">
        <v>45537</v>
      </c>
      <c r="I1673">
        <v>20</v>
      </c>
      <c r="J1673" t="s">
        <v>109</v>
      </c>
    </row>
    <row r="1674" spans="1:10">
      <c r="A1674" t="s">
        <v>1750</v>
      </c>
      <c r="B1674" t="s">
        <v>22</v>
      </c>
      <c r="D1674" t="s">
        <v>70</v>
      </c>
      <c r="E1674" t="s">
        <v>30</v>
      </c>
      <c r="G1674" t="s">
        <v>164</v>
      </c>
      <c r="H1674" s="2">
        <v>45544</v>
      </c>
      <c r="I1674">
        <v>20</v>
      </c>
      <c r="J1674" t="s">
        <v>109</v>
      </c>
    </row>
    <row r="1675" spans="1:10">
      <c r="A1675" t="s">
        <v>1751</v>
      </c>
      <c r="B1675" t="s">
        <v>22</v>
      </c>
      <c r="D1675" t="s">
        <v>70</v>
      </c>
      <c r="E1675" t="s">
        <v>30</v>
      </c>
      <c r="G1675" t="s">
        <v>164</v>
      </c>
      <c r="H1675" s="2">
        <v>45551</v>
      </c>
      <c r="I1675">
        <v>50</v>
      </c>
      <c r="J1675" t="s">
        <v>109</v>
      </c>
    </row>
    <row r="1676" spans="1:10">
      <c r="A1676" t="s">
        <v>1752</v>
      </c>
      <c r="B1676" t="s">
        <v>22</v>
      </c>
      <c r="D1676" t="s">
        <v>70</v>
      </c>
      <c r="E1676" t="s">
        <v>30</v>
      </c>
      <c r="G1676" t="s">
        <v>164</v>
      </c>
      <c r="H1676" s="2">
        <v>45558</v>
      </c>
      <c r="I1676">
        <v>50</v>
      </c>
      <c r="J1676" t="s">
        <v>109</v>
      </c>
    </row>
    <row r="1677" spans="1:10">
      <c r="A1677" t="s">
        <v>1753</v>
      </c>
      <c r="B1677" t="s">
        <v>22</v>
      </c>
      <c r="D1677" t="s">
        <v>70</v>
      </c>
      <c r="E1677" t="s">
        <v>30</v>
      </c>
      <c r="G1677" t="s">
        <v>164</v>
      </c>
      <c r="H1677" s="2">
        <v>45565</v>
      </c>
      <c r="I1677">
        <v>20</v>
      </c>
      <c r="J1677" t="s">
        <v>110</v>
      </c>
    </row>
    <row r="1678" spans="1:10">
      <c r="A1678" t="s">
        <v>1754</v>
      </c>
      <c r="B1678" t="s">
        <v>22</v>
      </c>
      <c r="D1678" t="s">
        <v>70</v>
      </c>
      <c r="E1678" t="s">
        <v>30</v>
      </c>
      <c r="G1678" t="s">
        <v>164</v>
      </c>
      <c r="H1678" s="2">
        <v>45572</v>
      </c>
      <c r="I1678">
        <v>20</v>
      </c>
      <c r="J1678" t="s">
        <v>110</v>
      </c>
    </row>
    <row r="1679" spans="1:10">
      <c r="A1679" t="s">
        <v>1755</v>
      </c>
      <c r="B1679" t="s">
        <v>22</v>
      </c>
      <c r="D1679" t="s">
        <v>70</v>
      </c>
      <c r="E1679" t="s">
        <v>30</v>
      </c>
      <c r="G1679" t="s">
        <v>164</v>
      </c>
      <c r="H1679" s="2">
        <v>45579</v>
      </c>
      <c r="I1679">
        <v>20</v>
      </c>
      <c r="J1679" t="s">
        <v>110</v>
      </c>
    </row>
    <row r="1680" spans="1:10">
      <c r="A1680" t="s">
        <v>1756</v>
      </c>
      <c r="B1680" t="s">
        <v>22</v>
      </c>
      <c r="D1680" t="s">
        <v>70</v>
      </c>
      <c r="E1680" t="s">
        <v>30</v>
      </c>
      <c r="G1680" t="s">
        <v>164</v>
      </c>
      <c r="H1680" s="2">
        <v>45586</v>
      </c>
      <c r="I1680">
        <v>20</v>
      </c>
      <c r="J1680" t="s">
        <v>110</v>
      </c>
    </row>
    <row r="1681" spans="1:10">
      <c r="A1681" t="s">
        <v>1757</v>
      </c>
      <c r="B1681" t="s">
        <v>22</v>
      </c>
      <c r="D1681" t="s">
        <v>70</v>
      </c>
      <c r="E1681" t="s">
        <v>30</v>
      </c>
      <c r="G1681" t="s">
        <v>164</v>
      </c>
      <c r="H1681" s="2">
        <v>45593</v>
      </c>
      <c r="I1681">
        <v>20</v>
      </c>
      <c r="J1681" t="s">
        <v>110</v>
      </c>
    </row>
    <row r="1682" spans="1:10">
      <c r="A1682" t="s">
        <v>1758</v>
      </c>
      <c r="B1682" t="s">
        <v>22</v>
      </c>
      <c r="D1682" t="s">
        <v>70</v>
      </c>
      <c r="E1682" t="s">
        <v>30</v>
      </c>
      <c r="G1682" t="s">
        <v>164</v>
      </c>
      <c r="H1682" s="2">
        <v>45600</v>
      </c>
      <c r="I1682">
        <v>20</v>
      </c>
      <c r="J1682" t="s">
        <v>110</v>
      </c>
    </row>
    <row r="1683" spans="1:10">
      <c r="A1683" t="s">
        <v>1759</v>
      </c>
      <c r="B1683" t="s">
        <v>22</v>
      </c>
      <c r="D1683" t="s">
        <v>70</v>
      </c>
      <c r="E1683" t="s">
        <v>30</v>
      </c>
      <c r="G1683" t="s">
        <v>164</v>
      </c>
      <c r="H1683" s="2">
        <v>45607</v>
      </c>
      <c r="I1683">
        <v>20</v>
      </c>
      <c r="J1683" t="s">
        <v>110</v>
      </c>
    </row>
    <row r="1684" spans="1:10">
      <c r="A1684" t="s">
        <v>1760</v>
      </c>
      <c r="B1684" t="s">
        <v>22</v>
      </c>
      <c r="D1684" t="s">
        <v>70</v>
      </c>
      <c r="E1684" t="s">
        <v>30</v>
      </c>
      <c r="G1684" t="s">
        <v>164</v>
      </c>
      <c r="H1684" s="2">
        <v>45614</v>
      </c>
      <c r="I1684">
        <v>20</v>
      </c>
      <c r="J1684" t="s">
        <v>110</v>
      </c>
    </row>
    <row r="1685" spans="1:10">
      <c r="A1685" t="s">
        <v>1761</v>
      </c>
      <c r="B1685" t="s">
        <v>22</v>
      </c>
      <c r="D1685" t="s">
        <v>70</v>
      </c>
      <c r="E1685" t="s">
        <v>30</v>
      </c>
      <c r="G1685" t="s">
        <v>164</v>
      </c>
      <c r="H1685" s="2">
        <v>45621</v>
      </c>
      <c r="I1685">
        <v>20</v>
      </c>
      <c r="J1685" t="s">
        <v>107</v>
      </c>
    </row>
    <row r="1686" spans="1:10">
      <c r="A1686" t="s">
        <v>1762</v>
      </c>
      <c r="B1686" t="s">
        <v>22</v>
      </c>
      <c r="D1686" t="s">
        <v>70</v>
      </c>
      <c r="E1686" t="s">
        <v>52</v>
      </c>
      <c r="G1686" t="s">
        <v>177</v>
      </c>
      <c r="H1686" s="2">
        <v>45621</v>
      </c>
      <c r="I1686">
        <v>10</v>
      </c>
      <c r="J1686" t="s">
        <v>107</v>
      </c>
    </row>
    <row r="1687" spans="1:10">
      <c r="A1687" t="s">
        <v>1763</v>
      </c>
      <c r="B1687" t="s">
        <v>22</v>
      </c>
      <c r="D1687" t="s">
        <v>70</v>
      </c>
      <c r="E1687" t="s">
        <v>92</v>
      </c>
      <c r="G1687" t="s">
        <v>177</v>
      </c>
      <c r="H1687" s="2">
        <v>45509</v>
      </c>
      <c r="I1687">
        <v>20</v>
      </c>
      <c r="J1687" t="s">
        <v>109</v>
      </c>
    </row>
    <row r="1688" spans="1:10">
      <c r="A1688" t="s">
        <v>1764</v>
      </c>
      <c r="B1688" t="s">
        <v>22</v>
      </c>
      <c r="D1688" t="s">
        <v>70</v>
      </c>
      <c r="E1688" t="s">
        <v>92</v>
      </c>
      <c r="G1688" t="s">
        <v>177</v>
      </c>
      <c r="H1688" s="2">
        <v>45516</v>
      </c>
      <c r="I1688">
        <v>20</v>
      </c>
      <c r="J1688" t="s">
        <v>109</v>
      </c>
    </row>
    <row r="1689" spans="1:10">
      <c r="A1689" t="s">
        <v>1765</v>
      </c>
      <c r="B1689" t="s">
        <v>22</v>
      </c>
      <c r="D1689" t="s">
        <v>70</v>
      </c>
      <c r="E1689" t="s">
        <v>92</v>
      </c>
      <c r="G1689" t="s">
        <v>177</v>
      </c>
      <c r="H1689" s="2">
        <v>45523</v>
      </c>
      <c r="I1689">
        <v>20</v>
      </c>
      <c r="J1689" t="s">
        <v>109</v>
      </c>
    </row>
    <row r="1690" spans="1:10">
      <c r="A1690" t="s">
        <v>1766</v>
      </c>
      <c r="B1690" t="s">
        <v>22</v>
      </c>
      <c r="D1690" t="s">
        <v>70</v>
      </c>
      <c r="E1690" t="s">
        <v>92</v>
      </c>
      <c r="G1690" t="s">
        <v>177</v>
      </c>
      <c r="H1690" s="2">
        <v>45530</v>
      </c>
      <c r="I1690">
        <v>20</v>
      </c>
      <c r="J1690" t="s">
        <v>109</v>
      </c>
    </row>
    <row r="1691" spans="1:10">
      <c r="A1691" t="s">
        <v>1767</v>
      </c>
      <c r="B1691" t="s">
        <v>22</v>
      </c>
      <c r="D1691" t="s">
        <v>70</v>
      </c>
      <c r="E1691" t="s">
        <v>92</v>
      </c>
      <c r="G1691" t="s">
        <v>177</v>
      </c>
      <c r="H1691" s="2">
        <v>45537</v>
      </c>
      <c r="I1691">
        <v>20</v>
      </c>
      <c r="J1691" t="s">
        <v>109</v>
      </c>
    </row>
    <row r="1692" spans="1:10">
      <c r="A1692" t="s">
        <v>1768</v>
      </c>
      <c r="B1692" t="s">
        <v>22</v>
      </c>
      <c r="D1692" t="s">
        <v>70</v>
      </c>
      <c r="E1692" t="s">
        <v>92</v>
      </c>
      <c r="G1692" t="s">
        <v>177</v>
      </c>
      <c r="H1692" s="2">
        <v>45544</v>
      </c>
      <c r="I1692">
        <v>20</v>
      </c>
      <c r="J1692" t="s">
        <v>109</v>
      </c>
    </row>
    <row r="1693" spans="1:10">
      <c r="A1693" t="s">
        <v>1769</v>
      </c>
      <c r="B1693" t="s">
        <v>22</v>
      </c>
      <c r="D1693" t="s">
        <v>70</v>
      </c>
      <c r="E1693" t="s">
        <v>92</v>
      </c>
      <c r="G1693" t="s">
        <v>177</v>
      </c>
      <c r="H1693" s="2">
        <v>45551</v>
      </c>
      <c r="I1693">
        <v>20</v>
      </c>
      <c r="J1693" t="s">
        <v>109</v>
      </c>
    </row>
    <row r="1694" spans="1:10">
      <c r="A1694" t="s">
        <v>1770</v>
      </c>
      <c r="B1694" t="s">
        <v>22</v>
      </c>
      <c r="D1694" t="s">
        <v>70</v>
      </c>
      <c r="E1694" t="s">
        <v>92</v>
      </c>
      <c r="G1694" t="s">
        <v>177</v>
      </c>
      <c r="H1694" s="2">
        <v>45558</v>
      </c>
      <c r="I1694">
        <v>20</v>
      </c>
      <c r="J1694" t="s">
        <v>109</v>
      </c>
    </row>
    <row r="1695" spans="1:10">
      <c r="A1695" t="s">
        <v>1771</v>
      </c>
      <c r="B1695" t="s">
        <v>22</v>
      </c>
      <c r="D1695" t="s">
        <v>70</v>
      </c>
      <c r="E1695" t="s">
        <v>92</v>
      </c>
      <c r="G1695" t="s">
        <v>177</v>
      </c>
      <c r="H1695" s="2">
        <v>45565</v>
      </c>
      <c r="I1695">
        <v>20</v>
      </c>
      <c r="J1695" t="s">
        <v>110</v>
      </c>
    </row>
    <row r="1696" spans="1:10">
      <c r="A1696" t="s">
        <v>1772</v>
      </c>
      <c r="B1696" t="s">
        <v>22</v>
      </c>
      <c r="D1696" t="s">
        <v>70</v>
      </c>
      <c r="E1696" t="s">
        <v>92</v>
      </c>
      <c r="G1696" t="s">
        <v>177</v>
      </c>
      <c r="H1696" s="2">
        <v>45572</v>
      </c>
      <c r="I1696">
        <v>20</v>
      </c>
      <c r="J1696" t="s">
        <v>110</v>
      </c>
    </row>
    <row r="1697" spans="1:10">
      <c r="A1697" t="s">
        <v>1773</v>
      </c>
      <c r="B1697" t="s">
        <v>22</v>
      </c>
      <c r="D1697" t="s">
        <v>70</v>
      </c>
      <c r="E1697" t="s">
        <v>92</v>
      </c>
      <c r="G1697" t="s">
        <v>177</v>
      </c>
      <c r="H1697" s="2">
        <v>45579</v>
      </c>
      <c r="I1697">
        <v>20</v>
      </c>
      <c r="J1697" t="s">
        <v>110</v>
      </c>
    </row>
    <row r="1698" spans="1:10">
      <c r="A1698" t="s">
        <v>1774</v>
      </c>
      <c r="B1698" t="s">
        <v>22</v>
      </c>
      <c r="D1698" t="s">
        <v>70</v>
      </c>
      <c r="E1698" t="s">
        <v>92</v>
      </c>
      <c r="G1698" t="s">
        <v>177</v>
      </c>
      <c r="H1698" s="2">
        <v>45586</v>
      </c>
      <c r="I1698">
        <v>20</v>
      </c>
      <c r="J1698" t="s">
        <v>110</v>
      </c>
    </row>
    <row r="1699" spans="1:10">
      <c r="A1699" t="s">
        <v>1775</v>
      </c>
      <c r="B1699" t="s">
        <v>22</v>
      </c>
      <c r="D1699" t="s">
        <v>70</v>
      </c>
      <c r="E1699" t="s">
        <v>92</v>
      </c>
      <c r="G1699" t="s">
        <v>177</v>
      </c>
      <c r="H1699" s="2">
        <v>45593</v>
      </c>
      <c r="I1699">
        <v>20</v>
      </c>
      <c r="J1699" t="s">
        <v>110</v>
      </c>
    </row>
    <row r="1700" spans="1:10">
      <c r="A1700" t="s">
        <v>1776</v>
      </c>
      <c r="B1700" t="s">
        <v>22</v>
      </c>
      <c r="D1700" t="s">
        <v>70</v>
      </c>
      <c r="E1700" t="s">
        <v>92</v>
      </c>
      <c r="G1700" t="s">
        <v>177</v>
      </c>
      <c r="H1700" s="2">
        <v>45600</v>
      </c>
      <c r="I1700">
        <v>20</v>
      </c>
      <c r="J1700" t="s">
        <v>110</v>
      </c>
    </row>
    <row r="1701" spans="1:10">
      <c r="A1701" t="s">
        <v>1777</v>
      </c>
      <c r="B1701" t="s">
        <v>22</v>
      </c>
      <c r="D1701" t="s">
        <v>70</v>
      </c>
      <c r="E1701" t="s">
        <v>92</v>
      </c>
      <c r="G1701" t="s">
        <v>177</v>
      </c>
      <c r="H1701" s="2">
        <v>45607</v>
      </c>
      <c r="I1701">
        <v>50</v>
      </c>
      <c r="J1701" t="s">
        <v>110</v>
      </c>
    </row>
    <row r="1702" spans="1:10">
      <c r="A1702" t="s">
        <v>1778</v>
      </c>
      <c r="B1702" t="s">
        <v>22</v>
      </c>
      <c r="D1702" t="s">
        <v>70</v>
      </c>
      <c r="E1702" t="s">
        <v>92</v>
      </c>
      <c r="G1702" t="s">
        <v>177</v>
      </c>
      <c r="H1702" s="2">
        <v>45614</v>
      </c>
      <c r="I1702">
        <v>50</v>
      </c>
      <c r="J1702" t="s">
        <v>110</v>
      </c>
    </row>
    <row r="1703" spans="1:10">
      <c r="A1703" t="s">
        <v>1779</v>
      </c>
      <c r="B1703" t="s">
        <v>22</v>
      </c>
      <c r="D1703" t="s">
        <v>70</v>
      </c>
      <c r="E1703" t="s">
        <v>92</v>
      </c>
      <c r="G1703" t="s">
        <v>177</v>
      </c>
      <c r="H1703" s="2">
        <v>45621</v>
      </c>
      <c r="I1703">
        <v>60</v>
      </c>
      <c r="J1703" t="s">
        <v>107</v>
      </c>
    </row>
    <row r="1704" spans="1:10">
      <c r="A1704" t="s">
        <v>1780</v>
      </c>
      <c r="B1704" t="s">
        <v>22</v>
      </c>
      <c r="D1704" t="s">
        <v>70</v>
      </c>
      <c r="E1704" t="s">
        <v>94</v>
      </c>
      <c r="G1704" t="s">
        <v>164</v>
      </c>
      <c r="H1704" s="2">
        <v>45509</v>
      </c>
      <c r="I1704">
        <v>10</v>
      </c>
      <c r="J1704" t="s">
        <v>109</v>
      </c>
    </row>
    <row r="1705" spans="1:10">
      <c r="A1705" t="s">
        <v>1781</v>
      </c>
      <c r="B1705" t="s">
        <v>22</v>
      </c>
      <c r="D1705" t="s">
        <v>70</v>
      </c>
      <c r="E1705" t="s">
        <v>94</v>
      </c>
      <c r="G1705" t="s">
        <v>164</v>
      </c>
      <c r="H1705" s="2">
        <v>45516</v>
      </c>
      <c r="I1705">
        <v>10</v>
      </c>
      <c r="J1705" t="s">
        <v>109</v>
      </c>
    </row>
    <row r="1706" spans="1:10">
      <c r="A1706" t="s">
        <v>1782</v>
      </c>
      <c r="B1706" t="s">
        <v>22</v>
      </c>
      <c r="D1706" t="s">
        <v>70</v>
      </c>
      <c r="E1706" t="s">
        <v>94</v>
      </c>
      <c r="G1706" t="s">
        <v>164</v>
      </c>
      <c r="H1706" s="2">
        <v>45523</v>
      </c>
      <c r="I1706">
        <v>10</v>
      </c>
      <c r="J1706" t="s">
        <v>109</v>
      </c>
    </row>
    <row r="1707" spans="1:10">
      <c r="A1707" t="s">
        <v>1783</v>
      </c>
      <c r="B1707" t="s">
        <v>22</v>
      </c>
      <c r="D1707" t="s">
        <v>70</v>
      </c>
      <c r="E1707" t="s">
        <v>94</v>
      </c>
      <c r="G1707" t="s">
        <v>164</v>
      </c>
      <c r="H1707" s="2">
        <v>45530</v>
      </c>
      <c r="I1707">
        <v>10</v>
      </c>
      <c r="J1707" t="s">
        <v>109</v>
      </c>
    </row>
    <row r="1708" spans="1:10">
      <c r="A1708" t="s">
        <v>1784</v>
      </c>
      <c r="B1708" t="s">
        <v>22</v>
      </c>
      <c r="D1708" t="s">
        <v>70</v>
      </c>
      <c r="E1708" t="s">
        <v>94</v>
      </c>
      <c r="G1708" t="s">
        <v>164</v>
      </c>
      <c r="H1708" s="2">
        <v>45537</v>
      </c>
      <c r="I1708">
        <v>20</v>
      </c>
      <c r="J1708" t="s">
        <v>109</v>
      </c>
    </row>
    <row r="1709" spans="1:10">
      <c r="A1709" t="s">
        <v>1785</v>
      </c>
      <c r="B1709" t="s">
        <v>22</v>
      </c>
      <c r="D1709" t="s">
        <v>70</v>
      </c>
      <c r="E1709" t="s">
        <v>94</v>
      </c>
      <c r="G1709" t="s">
        <v>164</v>
      </c>
      <c r="H1709" s="2">
        <v>45544</v>
      </c>
      <c r="I1709">
        <v>20</v>
      </c>
      <c r="J1709" t="s">
        <v>109</v>
      </c>
    </row>
    <row r="1710" spans="1:10">
      <c r="A1710" t="s">
        <v>1786</v>
      </c>
      <c r="B1710" t="s">
        <v>22</v>
      </c>
      <c r="D1710" t="s">
        <v>70</v>
      </c>
      <c r="E1710" t="s">
        <v>94</v>
      </c>
      <c r="G1710" t="s">
        <v>164</v>
      </c>
      <c r="H1710" s="2">
        <v>45565</v>
      </c>
      <c r="I1710">
        <v>5</v>
      </c>
      <c r="J1710" t="s">
        <v>110</v>
      </c>
    </row>
    <row r="1711" spans="1:10">
      <c r="A1711" t="s">
        <v>1787</v>
      </c>
      <c r="B1711" t="s">
        <v>22</v>
      </c>
      <c r="D1711" t="s">
        <v>70</v>
      </c>
      <c r="E1711" t="s">
        <v>94</v>
      </c>
      <c r="G1711" t="s">
        <v>164</v>
      </c>
      <c r="H1711" s="2">
        <v>45572</v>
      </c>
      <c r="I1711">
        <v>5</v>
      </c>
      <c r="J1711" t="s">
        <v>110</v>
      </c>
    </row>
    <row r="1712" spans="1:10">
      <c r="A1712" t="s">
        <v>1788</v>
      </c>
      <c r="B1712" t="s">
        <v>22</v>
      </c>
      <c r="D1712" t="s">
        <v>70</v>
      </c>
      <c r="E1712" t="s">
        <v>94</v>
      </c>
      <c r="G1712" t="s">
        <v>164</v>
      </c>
      <c r="H1712" s="2">
        <v>45579</v>
      </c>
      <c r="I1712">
        <v>5</v>
      </c>
      <c r="J1712" t="s">
        <v>110</v>
      </c>
    </row>
    <row r="1713" spans="1:10">
      <c r="A1713" t="s">
        <v>1789</v>
      </c>
      <c r="B1713" t="s">
        <v>22</v>
      </c>
      <c r="D1713" t="s">
        <v>70</v>
      </c>
      <c r="E1713" t="s">
        <v>94</v>
      </c>
      <c r="G1713" t="s">
        <v>164</v>
      </c>
      <c r="H1713" s="2">
        <v>45586</v>
      </c>
      <c r="I1713">
        <v>5</v>
      </c>
      <c r="J1713" t="s">
        <v>110</v>
      </c>
    </row>
    <row r="1714" spans="1:10">
      <c r="A1714" t="s">
        <v>1790</v>
      </c>
      <c r="B1714" t="s">
        <v>22</v>
      </c>
      <c r="D1714" t="s">
        <v>70</v>
      </c>
      <c r="E1714" t="s">
        <v>94</v>
      </c>
      <c r="G1714" t="s">
        <v>164</v>
      </c>
      <c r="H1714" s="2">
        <v>45593</v>
      </c>
      <c r="I1714">
        <v>5</v>
      </c>
      <c r="J1714" t="s">
        <v>110</v>
      </c>
    </row>
    <row r="1715" spans="1:10">
      <c r="A1715" t="s">
        <v>1791</v>
      </c>
      <c r="B1715" t="s">
        <v>22</v>
      </c>
      <c r="D1715" t="s">
        <v>70</v>
      </c>
      <c r="E1715" t="s">
        <v>94</v>
      </c>
      <c r="G1715" t="s">
        <v>164</v>
      </c>
      <c r="H1715" s="2">
        <v>45600</v>
      </c>
      <c r="I1715">
        <v>5</v>
      </c>
      <c r="J1715" t="s">
        <v>110</v>
      </c>
    </row>
    <row r="1716" spans="1:10">
      <c r="A1716" t="s">
        <v>1792</v>
      </c>
      <c r="B1716" t="s">
        <v>22</v>
      </c>
      <c r="D1716" t="s">
        <v>70</v>
      </c>
      <c r="E1716" t="s">
        <v>94</v>
      </c>
      <c r="G1716" t="s">
        <v>164</v>
      </c>
      <c r="H1716" s="2">
        <v>45607</v>
      </c>
      <c r="I1716">
        <v>5</v>
      </c>
      <c r="J1716" t="s">
        <v>110</v>
      </c>
    </row>
    <row r="1717" spans="1:10">
      <c r="A1717" t="s">
        <v>1793</v>
      </c>
      <c r="B1717" t="s">
        <v>22</v>
      </c>
      <c r="D1717" t="s">
        <v>70</v>
      </c>
      <c r="E1717" t="s">
        <v>94</v>
      </c>
      <c r="G1717" t="s">
        <v>164</v>
      </c>
      <c r="H1717" s="2">
        <v>45614</v>
      </c>
      <c r="I1717">
        <v>5</v>
      </c>
      <c r="J1717" t="s">
        <v>110</v>
      </c>
    </row>
    <row r="1718" spans="1:10">
      <c r="A1718" t="s">
        <v>1794</v>
      </c>
      <c r="B1718" t="s">
        <v>22</v>
      </c>
      <c r="D1718" t="s">
        <v>70</v>
      </c>
      <c r="E1718" t="s">
        <v>94</v>
      </c>
      <c r="G1718" t="s">
        <v>164</v>
      </c>
      <c r="H1718" s="2">
        <v>45621</v>
      </c>
      <c r="I1718">
        <v>5</v>
      </c>
      <c r="J1718" t="s">
        <v>107</v>
      </c>
    </row>
    <row r="1719" spans="1:10">
      <c r="A1719" t="s">
        <v>1795</v>
      </c>
      <c r="B1719" t="s">
        <v>22</v>
      </c>
      <c r="D1719" t="s">
        <v>72</v>
      </c>
      <c r="E1719" t="s">
        <v>30</v>
      </c>
      <c r="G1719" t="s">
        <v>164</v>
      </c>
      <c r="H1719" s="2">
        <v>45292</v>
      </c>
      <c r="I1719">
        <v>20</v>
      </c>
      <c r="J1719" t="s">
        <v>109</v>
      </c>
    </row>
    <row r="1720" spans="1:10">
      <c r="A1720" t="s">
        <v>1796</v>
      </c>
      <c r="B1720" t="s">
        <v>22</v>
      </c>
      <c r="D1720" t="s">
        <v>72</v>
      </c>
      <c r="E1720" t="s">
        <v>30</v>
      </c>
      <c r="G1720" t="s">
        <v>164</v>
      </c>
      <c r="H1720" s="2">
        <v>45299</v>
      </c>
      <c r="I1720">
        <v>20</v>
      </c>
      <c r="J1720" t="s">
        <v>109</v>
      </c>
    </row>
    <row r="1721" spans="1:10">
      <c r="A1721" t="s">
        <v>1797</v>
      </c>
      <c r="B1721" t="s">
        <v>22</v>
      </c>
      <c r="D1721" t="s">
        <v>72</v>
      </c>
      <c r="E1721" t="s">
        <v>30</v>
      </c>
      <c r="G1721" t="s">
        <v>164</v>
      </c>
      <c r="H1721" s="2">
        <v>45306</v>
      </c>
      <c r="I1721">
        <v>50</v>
      </c>
      <c r="J1721" t="s">
        <v>109</v>
      </c>
    </row>
    <row r="1722" spans="1:10">
      <c r="A1722" t="s">
        <v>1798</v>
      </c>
      <c r="B1722" t="s">
        <v>22</v>
      </c>
      <c r="D1722" t="s">
        <v>72</v>
      </c>
      <c r="E1722" t="s">
        <v>30</v>
      </c>
      <c r="G1722" t="s">
        <v>164</v>
      </c>
      <c r="H1722" s="2">
        <v>45313</v>
      </c>
      <c r="I1722">
        <v>50</v>
      </c>
      <c r="J1722" t="s">
        <v>109</v>
      </c>
    </row>
    <row r="1723" spans="1:10">
      <c r="A1723" t="s">
        <v>1799</v>
      </c>
      <c r="B1723" t="s">
        <v>22</v>
      </c>
      <c r="D1723" t="s">
        <v>72</v>
      </c>
      <c r="E1723" t="s">
        <v>30</v>
      </c>
      <c r="G1723" t="s">
        <v>164</v>
      </c>
      <c r="H1723" s="2">
        <v>45320</v>
      </c>
      <c r="I1723">
        <v>20</v>
      </c>
      <c r="J1723" t="s">
        <v>110</v>
      </c>
    </row>
    <row r="1724" spans="1:10">
      <c r="A1724" t="s">
        <v>1800</v>
      </c>
      <c r="B1724" t="s">
        <v>22</v>
      </c>
      <c r="D1724" t="s">
        <v>72</v>
      </c>
      <c r="E1724" t="s">
        <v>30</v>
      </c>
      <c r="G1724" t="s">
        <v>164</v>
      </c>
      <c r="H1724" s="2">
        <v>45327</v>
      </c>
      <c r="I1724">
        <v>20</v>
      </c>
      <c r="J1724" t="s">
        <v>110</v>
      </c>
    </row>
    <row r="1725" spans="1:10">
      <c r="A1725" t="s">
        <v>1801</v>
      </c>
      <c r="B1725" t="s">
        <v>22</v>
      </c>
      <c r="D1725" t="s">
        <v>72</v>
      </c>
      <c r="E1725" t="s">
        <v>30</v>
      </c>
      <c r="G1725" t="s">
        <v>164</v>
      </c>
      <c r="H1725" s="2">
        <v>45334</v>
      </c>
      <c r="I1725">
        <v>20</v>
      </c>
      <c r="J1725" t="s">
        <v>110</v>
      </c>
    </row>
    <row r="1726" spans="1:10">
      <c r="A1726" t="s">
        <v>1802</v>
      </c>
      <c r="B1726" t="s">
        <v>22</v>
      </c>
      <c r="D1726" t="s">
        <v>72</v>
      </c>
      <c r="E1726" t="s">
        <v>30</v>
      </c>
      <c r="G1726" t="s">
        <v>164</v>
      </c>
      <c r="H1726" s="2">
        <v>45341</v>
      </c>
      <c r="I1726">
        <v>20</v>
      </c>
      <c r="J1726" t="s">
        <v>110</v>
      </c>
    </row>
    <row r="1727" spans="1:10">
      <c r="A1727" t="s">
        <v>1803</v>
      </c>
      <c r="B1727" t="s">
        <v>22</v>
      </c>
      <c r="D1727" t="s">
        <v>72</v>
      </c>
      <c r="E1727" t="s">
        <v>30</v>
      </c>
      <c r="G1727" t="s">
        <v>164</v>
      </c>
      <c r="H1727" s="2">
        <v>45348</v>
      </c>
      <c r="I1727">
        <v>20</v>
      </c>
      <c r="J1727" t="s">
        <v>110</v>
      </c>
    </row>
    <row r="1728" spans="1:10">
      <c r="A1728" t="s">
        <v>1804</v>
      </c>
      <c r="B1728" t="s">
        <v>22</v>
      </c>
      <c r="D1728" t="s">
        <v>72</v>
      </c>
      <c r="E1728" t="s">
        <v>30</v>
      </c>
      <c r="G1728" t="s">
        <v>164</v>
      </c>
      <c r="H1728" s="2">
        <v>45355</v>
      </c>
      <c r="I1728">
        <v>20</v>
      </c>
      <c r="J1728" t="s">
        <v>110</v>
      </c>
    </row>
    <row r="1729" spans="1:10">
      <c r="A1729" t="s">
        <v>1805</v>
      </c>
      <c r="B1729" t="s">
        <v>22</v>
      </c>
      <c r="D1729" t="s">
        <v>72</v>
      </c>
      <c r="E1729" t="s">
        <v>30</v>
      </c>
      <c r="G1729" t="s">
        <v>164</v>
      </c>
      <c r="H1729" s="2">
        <v>45362</v>
      </c>
      <c r="I1729">
        <v>20</v>
      </c>
      <c r="J1729" t="s">
        <v>110</v>
      </c>
    </row>
    <row r="1730" spans="1:10">
      <c r="A1730" t="s">
        <v>1806</v>
      </c>
      <c r="B1730" t="s">
        <v>22</v>
      </c>
      <c r="D1730" t="s">
        <v>72</v>
      </c>
      <c r="E1730" t="s">
        <v>30</v>
      </c>
      <c r="G1730" t="s">
        <v>164</v>
      </c>
      <c r="H1730" s="2">
        <v>45369</v>
      </c>
      <c r="I1730">
        <v>20</v>
      </c>
      <c r="J1730" t="s">
        <v>110</v>
      </c>
    </row>
    <row r="1731" spans="1:10">
      <c r="A1731" t="s">
        <v>1807</v>
      </c>
      <c r="B1731" t="s">
        <v>22</v>
      </c>
      <c r="D1731" t="s">
        <v>72</v>
      </c>
      <c r="E1731" t="s">
        <v>30</v>
      </c>
      <c r="G1731" t="s">
        <v>164</v>
      </c>
      <c r="H1731" s="2">
        <v>45376</v>
      </c>
      <c r="I1731">
        <v>20</v>
      </c>
      <c r="J1731" t="s">
        <v>110</v>
      </c>
    </row>
    <row r="1732" spans="1:10">
      <c r="A1732" t="s">
        <v>1808</v>
      </c>
      <c r="B1732" t="s">
        <v>22</v>
      </c>
      <c r="D1732" t="s">
        <v>72</v>
      </c>
      <c r="E1732" t="s">
        <v>30</v>
      </c>
      <c r="G1732" t="s">
        <v>164</v>
      </c>
      <c r="H1732" s="2">
        <v>45383</v>
      </c>
      <c r="I1732">
        <v>20</v>
      </c>
      <c r="J1732" t="s">
        <v>107</v>
      </c>
    </row>
    <row r="1733" spans="1:10">
      <c r="A1733" t="s">
        <v>1809</v>
      </c>
      <c r="B1733" t="s">
        <v>22</v>
      </c>
      <c r="D1733" t="s">
        <v>72</v>
      </c>
      <c r="E1733" t="s">
        <v>30</v>
      </c>
      <c r="G1733" t="s">
        <v>164</v>
      </c>
      <c r="H1733" s="2">
        <v>45390</v>
      </c>
      <c r="I1733">
        <v>20</v>
      </c>
      <c r="J1733" t="s">
        <v>107</v>
      </c>
    </row>
    <row r="1734" spans="1:10">
      <c r="A1734" t="s">
        <v>1810</v>
      </c>
      <c r="B1734" t="s">
        <v>22</v>
      </c>
      <c r="D1734" t="s">
        <v>72</v>
      </c>
      <c r="E1734" t="s">
        <v>30</v>
      </c>
      <c r="G1734" t="s">
        <v>164</v>
      </c>
      <c r="H1734" s="2">
        <v>45397</v>
      </c>
      <c r="I1734">
        <v>20</v>
      </c>
      <c r="J1734" t="s">
        <v>107</v>
      </c>
    </row>
    <row r="1735" spans="1:10">
      <c r="A1735" t="s">
        <v>1811</v>
      </c>
      <c r="B1735" t="s">
        <v>22</v>
      </c>
      <c r="D1735" t="s">
        <v>72</v>
      </c>
      <c r="E1735" t="s">
        <v>30</v>
      </c>
      <c r="G1735" t="s">
        <v>164</v>
      </c>
      <c r="H1735" s="2">
        <v>45404</v>
      </c>
      <c r="I1735">
        <v>5</v>
      </c>
      <c r="J1735" t="s">
        <v>107</v>
      </c>
    </row>
    <row r="1736" spans="1:10">
      <c r="A1736" t="s">
        <v>1812</v>
      </c>
      <c r="B1736" t="s">
        <v>22</v>
      </c>
      <c r="D1736" t="s">
        <v>72</v>
      </c>
      <c r="E1736" t="s">
        <v>30</v>
      </c>
      <c r="G1736" t="s">
        <v>164</v>
      </c>
      <c r="H1736" s="2">
        <v>45411</v>
      </c>
      <c r="I1736">
        <v>5</v>
      </c>
      <c r="J1736" t="s">
        <v>107</v>
      </c>
    </row>
    <row r="1737" spans="1:10">
      <c r="A1737" t="s">
        <v>1813</v>
      </c>
      <c r="B1737" t="s">
        <v>22</v>
      </c>
      <c r="D1737" t="s">
        <v>72</v>
      </c>
      <c r="E1737" t="s">
        <v>30</v>
      </c>
      <c r="G1737" t="s">
        <v>164</v>
      </c>
      <c r="H1737" s="2">
        <v>45418</v>
      </c>
      <c r="I1737">
        <v>5</v>
      </c>
      <c r="J1737" t="s">
        <v>107</v>
      </c>
    </row>
    <row r="1738" spans="1:10">
      <c r="A1738" t="s">
        <v>1814</v>
      </c>
      <c r="B1738" t="s">
        <v>22</v>
      </c>
      <c r="D1738" t="s">
        <v>72</v>
      </c>
      <c r="E1738" t="s">
        <v>30</v>
      </c>
      <c r="G1738" t="s">
        <v>164</v>
      </c>
      <c r="H1738" s="2">
        <v>45425</v>
      </c>
      <c r="I1738">
        <v>5</v>
      </c>
      <c r="J1738" t="s">
        <v>107</v>
      </c>
    </row>
    <row r="1739" spans="1:10">
      <c r="A1739" t="s">
        <v>1815</v>
      </c>
      <c r="B1739" t="s">
        <v>22</v>
      </c>
      <c r="D1739" t="s">
        <v>72</v>
      </c>
      <c r="E1739" t="s">
        <v>30</v>
      </c>
      <c r="G1739" t="s">
        <v>164</v>
      </c>
      <c r="H1739" s="2">
        <v>45432</v>
      </c>
      <c r="I1739">
        <v>5</v>
      </c>
      <c r="J1739" t="s">
        <v>107</v>
      </c>
    </row>
    <row r="1740" spans="1:10">
      <c r="A1740" t="s">
        <v>1816</v>
      </c>
      <c r="B1740" t="s">
        <v>22</v>
      </c>
      <c r="D1740" t="s">
        <v>72</v>
      </c>
      <c r="E1740" t="s">
        <v>30</v>
      </c>
      <c r="G1740" t="s">
        <v>164</v>
      </c>
      <c r="H1740" s="2">
        <v>45439</v>
      </c>
      <c r="I1740">
        <v>5</v>
      </c>
      <c r="J1740" t="s">
        <v>107</v>
      </c>
    </row>
    <row r="1741" spans="1:10">
      <c r="A1741" t="s">
        <v>1817</v>
      </c>
      <c r="B1741" t="s">
        <v>22</v>
      </c>
      <c r="D1741" t="s">
        <v>72</v>
      </c>
      <c r="E1741" t="s">
        <v>30</v>
      </c>
      <c r="G1741" t="s">
        <v>164</v>
      </c>
      <c r="H1741" s="2">
        <v>45446</v>
      </c>
      <c r="I1741">
        <v>5</v>
      </c>
      <c r="J1741" t="s">
        <v>107</v>
      </c>
    </row>
    <row r="1742" spans="1:10">
      <c r="A1742" t="s">
        <v>1818</v>
      </c>
      <c r="B1742" t="s">
        <v>22</v>
      </c>
      <c r="D1742" t="s">
        <v>72</v>
      </c>
      <c r="E1742" t="s">
        <v>30</v>
      </c>
      <c r="G1742" t="s">
        <v>164</v>
      </c>
      <c r="H1742" s="2">
        <v>45453</v>
      </c>
      <c r="I1742">
        <v>5</v>
      </c>
      <c r="J1742" t="s">
        <v>107</v>
      </c>
    </row>
    <row r="1743" spans="1:10">
      <c r="A1743" t="s">
        <v>1819</v>
      </c>
      <c r="B1743" t="s">
        <v>22</v>
      </c>
      <c r="D1743" t="s">
        <v>72</v>
      </c>
      <c r="E1743" t="s">
        <v>30</v>
      </c>
      <c r="G1743" t="s">
        <v>164</v>
      </c>
      <c r="H1743" s="2">
        <v>45460</v>
      </c>
      <c r="I1743">
        <v>5</v>
      </c>
      <c r="J1743" t="s">
        <v>107</v>
      </c>
    </row>
    <row r="1744" spans="1:10">
      <c r="A1744" t="s">
        <v>1820</v>
      </c>
      <c r="B1744" t="s">
        <v>22</v>
      </c>
      <c r="D1744" t="s">
        <v>72</v>
      </c>
      <c r="E1744" t="s">
        <v>30</v>
      </c>
      <c r="G1744" t="s">
        <v>164</v>
      </c>
      <c r="H1744" s="2">
        <v>45467</v>
      </c>
      <c r="I1744">
        <v>5</v>
      </c>
      <c r="J1744" t="s">
        <v>107</v>
      </c>
    </row>
    <row r="1745" spans="1:10">
      <c r="A1745" t="s">
        <v>1821</v>
      </c>
      <c r="B1745" t="s">
        <v>22</v>
      </c>
      <c r="D1745" t="s">
        <v>72</v>
      </c>
      <c r="E1745" t="s">
        <v>52</v>
      </c>
      <c r="G1745" t="s">
        <v>177</v>
      </c>
      <c r="H1745" s="2">
        <v>45376</v>
      </c>
      <c r="I1745">
        <v>10</v>
      </c>
      <c r="J1745" t="s">
        <v>107</v>
      </c>
    </row>
    <row r="1746" spans="1:10">
      <c r="A1746" t="s">
        <v>1822</v>
      </c>
      <c r="B1746" t="s">
        <v>22</v>
      </c>
      <c r="D1746" t="s">
        <v>72</v>
      </c>
      <c r="E1746" t="s">
        <v>52</v>
      </c>
      <c r="G1746" t="s">
        <v>177</v>
      </c>
      <c r="H1746" s="2">
        <v>45383</v>
      </c>
      <c r="I1746">
        <v>10</v>
      </c>
      <c r="J1746" t="s">
        <v>107</v>
      </c>
    </row>
    <row r="1747" spans="1:10">
      <c r="A1747" t="s">
        <v>1823</v>
      </c>
      <c r="B1747" t="s">
        <v>22</v>
      </c>
      <c r="D1747" t="s">
        <v>72</v>
      </c>
      <c r="E1747" t="s">
        <v>52</v>
      </c>
      <c r="G1747" t="s">
        <v>177</v>
      </c>
      <c r="H1747" s="2">
        <v>45390</v>
      </c>
      <c r="I1747">
        <v>10</v>
      </c>
      <c r="J1747" t="s">
        <v>107</v>
      </c>
    </row>
    <row r="1748" spans="1:10">
      <c r="A1748" t="s">
        <v>1824</v>
      </c>
      <c r="B1748" t="s">
        <v>22</v>
      </c>
      <c r="D1748" t="s">
        <v>72</v>
      </c>
      <c r="E1748" t="s">
        <v>52</v>
      </c>
      <c r="G1748" t="s">
        <v>177</v>
      </c>
      <c r="H1748" s="2">
        <v>45397</v>
      </c>
      <c r="I1748">
        <v>10</v>
      </c>
      <c r="J1748" t="s">
        <v>107</v>
      </c>
    </row>
    <row r="1749" spans="1:10">
      <c r="A1749" t="s">
        <v>1825</v>
      </c>
      <c r="B1749" t="s">
        <v>22</v>
      </c>
      <c r="D1749" t="s">
        <v>72</v>
      </c>
      <c r="E1749" t="s">
        <v>52</v>
      </c>
      <c r="G1749" t="s">
        <v>177</v>
      </c>
      <c r="H1749" s="2">
        <v>45404</v>
      </c>
      <c r="I1749">
        <v>10</v>
      </c>
      <c r="J1749" t="s">
        <v>107</v>
      </c>
    </row>
    <row r="1750" spans="1:10">
      <c r="A1750" t="s">
        <v>1826</v>
      </c>
      <c r="B1750" t="s">
        <v>22</v>
      </c>
      <c r="D1750" t="s">
        <v>72</v>
      </c>
      <c r="E1750" t="s">
        <v>52</v>
      </c>
      <c r="G1750" t="s">
        <v>177</v>
      </c>
      <c r="H1750" s="2">
        <v>45411</v>
      </c>
      <c r="I1750">
        <v>10</v>
      </c>
      <c r="J1750" t="s">
        <v>107</v>
      </c>
    </row>
    <row r="1751" spans="1:10">
      <c r="A1751" t="s">
        <v>1827</v>
      </c>
      <c r="B1751" t="s">
        <v>22</v>
      </c>
      <c r="D1751" t="s">
        <v>72</v>
      </c>
      <c r="E1751" t="s">
        <v>52</v>
      </c>
      <c r="G1751" t="s">
        <v>177</v>
      </c>
      <c r="H1751" s="2">
        <v>45418</v>
      </c>
      <c r="I1751">
        <v>10</v>
      </c>
      <c r="J1751" t="s">
        <v>107</v>
      </c>
    </row>
    <row r="1752" spans="1:10">
      <c r="A1752" t="s">
        <v>1828</v>
      </c>
      <c r="B1752" t="s">
        <v>22</v>
      </c>
      <c r="D1752" t="s">
        <v>72</v>
      </c>
      <c r="E1752" t="s">
        <v>52</v>
      </c>
      <c r="G1752" t="s">
        <v>177</v>
      </c>
      <c r="H1752" s="2">
        <v>45425</v>
      </c>
      <c r="I1752">
        <v>10</v>
      </c>
      <c r="J1752" t="s">
        <v>107</v>
      </c>
    </row>
    <row r="1753" spans="1:10">
      <c r="A1753" t="s">
        <v>1829</v>
      </c>
      <c r="B1753" t="s">
        <v>22</v>
      </c>
      <c r="D1753" t="s">
        <v>72</v>
      </c>
      <c r="E1753" t="s">
        <v>52</v>
      </c>
      <c r="G1753" t="s">
        <v>177</v>
      </c>
      <c r="H1753" s="2">
        <v>45432</v>
      </c>
      <c r="I1753">
        <v>10</v>
      </c>
      <c r="J1753" t="s">
        <v>107</v>
      </c>
    </row>
    <row r="1754" spans="1:10">
      <c r="A1754" t="s">
        <v>1830</v>
      </c>
      <c r="B1754" t="s">
        <v>22</v>
      </c>
      <c r="D1754" t="s">
        <v>72</v>
      </c>
      <c r="E1754" t="s">
        <v>52</v>
      </c>
      <c r="G1754" t="s">
        <v>177</v>
      </c>
      <c r="H1754" s="2">
        <v>45439</v>
      </c>
      <c r="I1754">
        <v>10</v>
      </c>
      <c r="J1754" t="s">
        <v>107</v>
      </c>
    </row>
    <row r="1755" spans="1:10">
      <c r="A1755" t="s">
        <v>1831</v>
      </c>
      <c r="B1755" t="s">
        <v>22</v>
      </c>
      <c r="D1755" t="s">
        <v>72</v>
      </c>
      <c r="E1755" t="s">
        <v>52</v>
      </c>
      <c r="G1755" t="s">
        <v>177</v>
      </c>
      <c r="H1755" s="2">
        <v>45446</v>
      </c>
      <c r="I1755">
        <v>10</v>
      </c>
      <c r="J1755" t="s">
        <v>107</v>
      </c>
    </row>
    <row r="1756" spans="1:10">
      <c r="A1756" t="s">
        <v>1832</v>
      </c>
      <c r="B1756" t="s">
        <v>22</v>
      </c>
      <c r="D1756" t="s">
        <v>72</v>
      </c>
      <c r="E1756" t="s">
        <v>52</v>
      </c>
      <c r="G1756" t="s">
        <v>177</v>
      </c>
      <c r="H1756" s="2">
        <v>45453</v>
      </c>
      <c r="I1756">
        <v>10</v>
      </c>
      <c r="J1756" t="s">
        <v>107</v>
      </c>
    </row>
    <row r="1757" spans="1:10">
      <c r="A1757" t="s">
        <v>1833</v>
      </c>
      <c r="B1757" t="s">
        <v>22</v>
      </c>
      <c r="D1757" t="s">
        <v>72</v>
      </c>
      <c r="E1757" t="s">
        <v>52</v>
      </c>
      <c r="G1757" t="s">
        <v>177</v>
      </c>
      <c r="H1757" s="2">
        <v>45460</v>
      </c>
      <c r="I1757">
        <v>10</v>
      </c>
      <c r="J1757" t="s">
        <v>107</v>
      </c>
    </row>
    <row r="1758" spans="1:10">
      <c r="A1758" t="s">
        <v>1834</v>
      </c>
      <c r="B1758" t="s">
        <v>22</v>
      </c>
      <c r="D1758" t="s">
        <v>72</v>
      </c>
      <c r="E1758" t="s">
        <v>52</v>
      </c>
      <c r="G1758" t="s">
        <v>177</v>
      </c>
      <c r="H1758" s="2">
        <v>45467</v>
      </c>
      <c r="I1758">
        <v>10</v>
      </c>
      <c r="J1758" t="s">
        <v>107</v>
      </c>
    </row>
    <row r="1759" spans="1:10">
      <c r="A1759" t="s">
        <v>1835</v>
      </c>
      <c r="B1759" t="s">
        <v>22</v>
      </c>
      <c r="D1759" t="s">
        <v>72</v>
      </c>
      <c r="E1759" t="s">
        <v>92</v>
      </c>
      <c r="G1759" t="s">
        <v>177</v>
      </c>
      <c r="H1759" s="2">
        <v>45292</v>
      </c>
      <c r="I1759">
        <v>20</v>
      </c>
      <c r="J1759" t="s">
        <v>109</v>
      </c>
    </row>
    <row r="1760" spans="1:10">
      <c r="A1760" t="s">
        <v>1836</v>
      </c>
      <c r="B1760" t="s">
        <v>22</v>
      </c>
      <c r="D1760" t="s">
        <v>72</v>
      </c>
      <c r="E1760" t="s">
        <v>92</v>
      </c>
      <c r="G1760" t="s">
        <v>177</v>
      </c>
      <c r="H1760" s="2">
        <v>45299</v>
      </c>
      <c r="I1760">
        <v>20</v>
      </c>
      <c r="J1760" t="s">
        <v>109</v>
      </c>
    </row>
    <row r="1761" spans="1:10">
      <c r="A1761" t="s">
        <v>1837</v>
      </c>
      <c r="B1761" t="s">
        <v>22</v>
      </c>
      <c r="D1761" t="s">
        <v>72</v>
      </c>
      <c r="E1761" t="s">
        <v>92</v>
      </c>
      <c r="G1761" t="s">
        <v>177</v>
      </c>
      <c r="H1761" s="2">
        <v>45306</v>
      </c>
      <c r="I1761">
        <v>20</v>
      </c>
      <c r="J1761" t="s">
        <v>109</v>
      </c>
    </row>
    <row r="1762" spans="1:10">
      <c r="A1762" t="s">
        <v>1838</v>
      </c>
      <c r="B1762" t="s">
        <v>22</v>
      </c>
      <c r="D1762" t="s">
        <v>72</v>
      </c>
      <c r="E1762" t="s">
        <v>92</v>
      </c>
      <c r="G1762" t="s">
        <v>177</v>
      </c>
      <c r="H1762" s="2">
        <v>45313</v>
      </c>
      <c r="I1762">
        <v>20</v>
      </c>
      <c r="J1762" t="s">
        <v>109</v>
      </c>
    </row>
    <row r="1763" spans="1:10">
      <c r="A1763" t="s">
        <v>1839</v>
      </c>
      <c r="B1763" t="s">
        <v>22</v>
      </c>
      <c r="D1763" t="s">
        <v>72</v>
      </c>
      <c r="E1763" t="s">
        <v>92</v>
      </c>
      <c r="G1763" t="s">
        <v>177</v>
      </c>
      <c r="H1763" s="2">
        <v>45320</v>
      </c>
      <c r="I1763">
        <v>20</v>
      </c>
      <c r="J1763" t="s">
        <v>110</v>
      </c>
    </row>
    <row r="1764" spans="1:10">
      <c r="A1764" t="s">
        <v>1840</v>
      </c>
      <c r="B1764" t="s">
        <v>22</v>
      </c>
      <c r="D1764" t="s">
        <v>72</v>
      </c>
      <c r="E1764" t="s">
        <v>92</v>
      </c>
      <c r="G1764" t="s">
        <v>177</v>
      </c>
      <c r="H1764" s="2">
        <v>45327</v>
      </c>
      <c r="I1764">
        <v>20</v>
      </c>
      <c r="J1764" t="s">
        <v>110</v>
      </c>
    </row>
    <row r="1765" spans="1:10">
      <c r="A1765" t="s">
        <v>1841</v>
      </c>
      <c r="B1765" t="s">
        <v>22</v>
      </c>
      <c r="D1765" t="s">
        <v>72</v>
      </c>
      <c r="E1765" t="s">
        <v>92</v>
      </c>
      <c r="G1765" t="s">
        <v>177</v>
      </c>
      <c r="H1765" s="2">
        <v>45334</v>
      </c>
      <c r="I1765">
        <v>20</v>
      </c>
      <c r="J1765" t="s">
        <v>110</v>
      </c>
    </row>
    <row r="1766" spans="1:10">
      <c r="A1766" t="s">
        <v>1842</v>
      </c>
      <c r="B1766" t="s">
        <v>22</v>
      </c>
      <c r="D1766" t="s">
        <v>72</v>
      </c>
      <c r="E1766" t="s">
        <v>92</v>
      </c>
      <c r="G1766" t="s">
        <v>177</v>
      </c>
      <c r="H1766" s="2">
        <v>45341</v>
      </c>
      <c r="I1766">
        <v>20</v>
      </c>
      <c r="J1766" t="s">
        <v>110</v>
      </c>
    </row>
    <row r="1767" spans="1:10">
      <c r="A1767" t="s">
        <v>1843</v>
      </c>
      <c r="B1767" t="s">
        <v>22</v>
      </c>
      <c r="D1767" t="s">
        <v>72</v>
      </c>
      <c r="E1767" t="s">
        <v>92</v>
      </c>
      <c r="G1767" t="s">
        <v>177</v>
      </c>
      <c r="H1767" s="2">
        <v>45348</v>
      </c>
      <c r="I1767">
        <v>20</v>
      </c>
      <c r="J1767" t="s">
        <v>110</v>
      </c>
    </row>
    <row r="1768" spans="1:10">
      <c r="A1768" t="s">
        <v>1844</v>
      </c>
      <c r="B1768" t="s">
        <v>22</v>
      </c>
      <c r="D1768" t="s">
        <v>72</v>
      </c>
      <c r="E1768" t="s">
        <v>92</v>
      </c>
      <c r="G1768" t="s">
        <v>177</v>
      </c>
      <c r="H1768" s="2">
        <v>45355</v>
      </c>
      <c r="I1768">
        <v>20</v>
      </c>
      <c r="J1768" t="s">
        <v>110</v>
      </c>
    </row>
    <row r="1769" spans="1:10">
      <c r="A1769" t="s">
        <v>1845</v>
      </c>
      <c r="B1769" t="s">
        <v>22</v>
      </c>
      <c r="D1769" t="s">
        <v>72</v>
      </c>
      <c r="E1769" t="s">
        <v>92</v>
      </c>
      <c r="G1769" t="s">
        <v>177</v>
      </c>
      <c r="H1769" s="2">
        <v>45362</v>
      </c>
      <c r="I1769">
        <v>50</v>
      </c>
      <c r="J1769" t="s">
        <v>110</v>
      </c>
    </row>
    <row r="1770" spans="1:10">
      <c r="A1770" t="s">
        <v>1846</v>
      </c>
      <c r="B1770" t="s">
        <v>22</v>
      </c>
      <c r="D1770" t="s">
        <v>72</v>
      </c>
      <c r="E1770" t="s">
        <v>92</v>
      </c>
      <c r="G1770" t="s">
        <v>177</v>
      </c>
      <c r="H1770" s="2">
        <v>45369</v>
      </c>
      <c r="I1770">
        <v>50</v>
      </c>
      <c r="J1770" t="s">
        <v>110</v>
      </c>
    </row>
    <row r="1771" spans="1:10">
      <c r="A1771" t="s">
        <v>1847</v>
      </c>
      <c r="B1771" t="s">
        <v>22</v>
      </c>
      <c r="D1771" t="s">
        <v>72</v>
      </c>
      <c r="E1771" t="s">
        <v>92</v>
      </c>
      <c r="G1771" t="s">
        <v>177</v>
      </c>
      <c r="H1771" s="2">
        <v>45376</v>
      </c>
      <c r="I1771">
        <v>60</v>
      </c>
      <c r="J1771" t="s">
        <v>107</v>
      </c>
    </row>
    <row r="1772" spans="1:10">
      <c r="A1772" t="s">
        <v>1848</v>
      </c>
      <c r="B1772" t="s">
        <v>22</v>
      </c>
      <c r="D1772" t="s">
        <v>72</v>
      </c>
      <c r="E1772" t="s">
        <v>92</v>
      </c>
      <c r="G1772" t="s">
        <v>177</v>
      </c>
      <c r="H1772" s="2">
        <v>45383</v>
      </c>
      <c r="I1772">
        <v>60</v>
      </c>
      <c r="J1772" t="s">
        <v>107</v>
      </c>
    </row>
    <row r="1773" spans="1:10">
      <c r="A1773" t="s">
        <v>1849</v>
      </c>
      <c r="B1773" t="s">
        <v>22</v>
      </c>
      <c r="D1773" t="s">
        <v>72</v>
      </c>
      <c r="E1773" t="s">
        <v>92</v>
      </c>
      <c r="G1773" t="s">
        <v>177</v>
      </c>
      <c r="H1773" s="2">
        <v>45390</v>
      </c>
      <c r="I1773">
        <v>60</v>
      </c>
      <c r="J1773" t="s">
        <v>107</v>
      </c>
    </row>
    <row r="1774" spans="1:10">
      <c r="A1774" t="s">
        <v>1850</v>
      </c>
      <c r="B1774" t="s">
        <v>22</v>
      </c>
      <c r="D1774" t="s">
        <v>72</v>
      </c>
      <c r="E1774" t="s">
        <v>92</v>
      </c>
      <c r="G1774" t="s">
        <v>177</v>
      </c>
      <c r="H1774" s="2">
        <v>45397</v>
      </c>
      <c r="I1774">
        <v>60</v>
      </c>
      <c r="J1774" t="s">
        <v>107</v>
      </c>
    </row>
    <row r="1775" spans="1:10">
      <c r="A1775" t="s">
        <v>1851</v>
      </c>
      <c r="B1775" t="s">
        <v>22</v>
      </c>
      <c r="D1775" t="s">
        <v>72</v>
      </c>
      <c r="E1775" t="s">
        <v>92</v>
      </c>
      <c r="G1775" t="s">
        <v>177</v>
      </c>
      <c r="H1775" s="2">
        <v>45404</v>
      </c>
      <c r="I1775">
        <v>60</v>
      </c>
      <c r="J1775" t="s">
        <v>107</v>
      </c>
    </row>
    <row r="1776" spans="1:10">
      <c r="A1776" t="s">
        <v>1852</v>
      </c>
      <c r="B1776" t="s">
        <v>22</v>
      </c>
      <c r="D1776" t="s">
        <v>72</v>
      </c>
      <c r="E1776" t="s">
        <v>92</v>
      </c>
      <c r="G1776" t="s">
        <v>177</v>
      </c>
      <c r="H1776" s="2">
        <v>45411</v>
      </c>
      <c r="I1776">
        <v>60</v>
      </c>
      <c r="J1776" t="s">
        <v>107</v>
      </c>
    </row>
    <row r="1777" spans="1:10">
      <c r="A1777" t="s">
        <v>1853</v>
      </c>
      <c r="B1777" t="s">
        <v>22</v>
      </c>
      <c r="D1777" t="s">
        <v>72</v>
      </c>
      <c r="E1777" t="s">
        <v>92</v>
      </c>
      <c r="G1777" t="s">
        <v>177</v>
      </c>
      <c r="H1777" s="2">
        <v>45418</v>
      </c>
      <c r="I1777">
        <v>60</v>
      </c>
      <c r="J1777" t="s">
        <v>107</v>
      </c>
    </row>
    <row r="1778" spans="1:10">
      <c r="A1778" t="s">
        <v>1854</v>
      </c>
      <c r="B1778" t="s">
        <v>22</v>
      </c>
      <c r="D1778" t="s">
        <v>72</v>
      </c>
      <c r="E1778" t="s">
        <v>92</v>
      </c>
      <c r="G1778" t="s">
        <v>177</v>
      </c>
      <c r="H1778" s="2">
        <v>45425</v>
      </c>
      <c r="I1778">
        <v>60</v>
      </c>
      <c r="J1778" t="s">
        <v>107</v>
      </c>
    </row>
    <row r="1779" spans="1:10">
      <c r="A1779" t="s">
        <v>1855</v>
      </c>
      <c r="B1779" t="s">
        <v>22</v>
      </c>
      <c r="D1779" t="s">
        <v>72</v>
      </c>
      <c r="E1779" t="s">
        <v>92</v>
      </c>
      <c r="G1779" t="s">
        <v>177</v>
      </c>
      <c r="H1779" s="2">
        <v>45432</v>
      </c>
      <c r="I1779">
        <v>60</v>
      </c>
      <c r="J1779" t="s">
        <v>107</v>
      </c>
    </row>
    <row r="1780" spans="1:10">
      <c r="A1780" t="s">
        <v>1856</v>
      </c>
      <c r="B1780" t="s">
        <v>22</v>
      </c>
      <c r="D1780" t="s">
        <v>72</v>
      </c>
      <c r="E1780" t="s">
        <v>92</v>
      </c>
      <c r="G1780" t="s">
        <v>177</v>
      </c>
      <c r="H1780" s="2">
        <v>45439</v>
      </c>
      <c r="I1780">
        <v>40</v>
      </c>
      <c r="J1780" t="s">
        <v>107</v>
      </c>
    </row>
    <row r="1781" spans="1:10">
      <c r="A1781" t="s">
        <v>1857</v>
      </c>
      <c r="B1781" t="s">
        <v>22</v>
      </c>
      <c r="D1781" t="s">
        <v>72</v>
      </c>
      <c r="E1781" t="s">
        <v>92</v>
      </c>
      <c r="G1781" t="s">
        <v>177</v>
      </c>
      <c r="H1781" s="2">
        <v>45446</v>
      </c>
      <c r="I1781">
        <v>20</v>
      </c>
      <c r="J1781" t="s">
        <v>107</v>
      </c>
    </row>
    <row r="1782" spans="1:10">
      <c r="A1782" t="s">
        <v>1858</v>
      </c>
      <c r="B1782" t="s">
        <v>22</v>
      </c>
      <c r="D1782" t="s">
        <v>72</v>
      </c>
      <c r="E1782" t="s">
        <v>92</v>
      </c>
      <c r="G1782" t="s">
        <v>177</v>
      </c>
      <c r="H1782" s="2">
        <v>45453</v>
      </c>
      <c r="I1782">
        <v>20</v>
      </c>
      <c r="J1782" t="s">
        <v>107</v>
      </c>
    </row>
    <row r="1783" spans="1:10">
      <c r="A1783" t="s">
        <v>1859</v>
      </c>
      <c r="B1783" t="s">
        <v>22</v>
      </c>
      <c r="D1783" t="s">
        <v>72</v>
      </c>
      <c r="E1783" t="s">
        <v>92</v>
      </c>
      <c r="G1783" t="s">
        <v>177</v>
      </c>
      <c r="H1783" s="2">
        <v>45460</v>
      </c>
      <c r="I1783">
        <v>20</v>
      </c>
      <c r="J1783" t="s">
        <v>107</v>
      </c>
    </row>
    <row r="1784" spans="1:10">
      <c r="A1784" t="s">
        <v>1860</v>
      </c>
      <c r="B1784" t="s">
        <v>22</v>
      </c>
      <c r="D1784" t="s">
        <v>72</v>
      </c>
      <c r="E1784" t="s">
        <v>92</v>
      </c>
      <c r="G1784" t="s">
        <v>177</v>
      </c>
      <c r="H1784" s="2">
        <v>45467</v>
      </c>
      <c r="I1784">
        <v>0</v>
      </c>
      <c r="J1784" t="s">
        <v>107</v>
      </c>
    </row>
    <row r="1785" spans="1:10">
      <c r="A1785" t="s">
        <v>1861</v>
      </c>
      <c r="B1785" t="s">
        <v>22</v>
      </c>
      <c r="D1785" t="s">
        <v>72</v>
      </c>
      <c r="E1785" t="s">
        <v>94</v>
      </c>
      <c r="G1785" t="s">
        <v>164</v>
      </c>
      <c r="H1785" s="2">
        <v>45509</v>
      </c>
      <c r="I1785">
        <v>10</v>
      </c>
      <c r="J1785" t="s">
        <v>109</v>
      </c>
    </row>
    <row r="1786" spans="1:10">
      <c r="A1786" t="s">
        <v>1862</v>
      </c>
      <c r="B1786" t="s">
        <v>22</v>
      </c>
      <c r="D1786" t="s">
        <v>72</v>
      </c>
      <c r="E1786" t="s">
        <v>94</v>
      </c>
      <c r="G1786" t="s">
        <v>164</v>
      </c>
      <c r="H1786" s="2">
        <v>45516</v>
      </c>
      <c r="I1786">
        <v>10</v>
      </c>
      <c r="J1786" t="s">
        <v>109</v>
      </c>
    </row>
    <row r="1787" spans="1:10">
      <c r="A1787" t="s">
        <v>1863</v>
      </c>
      <c r="B1787" t="s">
        <v>22</v>
      </c>
      <c r="D1787" t="s">
        <v>72</v>
      </c>
      <c r="E1787" t="s">
        <v>94</v>
      </c>
      <c r="G1787" t="s">
        <v>164</v>
      </c>
      <c r="H1787" s="2">
        <v>45523</v>
      </c>
      <c r="I1787">
        <v>10</v>
      </c>
      <c r="J1787" t="s">
        <v>109</v>
      </c>
    </row>
    <row r="1788" spans="1:10">
      <c r="A1788" t="s">
        <v>1864</v>
      </c>
      <c r="B1788" t="s">
        <v>22</v>
      </c>
      <c r="D1788" t="s">
        <v>72</v>
      </c>
      <c r="E1788" t="s">
        <v>94</v>
      </c>
      <c r="G1788" t="s">
        <v>164</v>
      </c>
      <c r="H1788" s="2">
        <v>45530</v>
      </c>
      <c r="I1788">
        <v>10</v>
      </c>
      <c r="J1788" t="s">
        <v>109</v>
      </c>
    </row>
    <row r="1789" spans="1:10">
      <c r="A1789" t="s">
        <v>1865</v>
      </c>
      <c r="B1789" t="s">
        <v>22</v>
      </c>
      <c r="D1789" t="s">
        <v>72</v>
      </c>
      <c r="E1789" t="s">
        <v>94</v>
      </c>
      <c r="G1789" t="s">
        <v>164</v>
      </c>
      <c r="H1789" s="2">
        <v>45537</v>
      </c>
      <c r="I1789">
        <v>20</v>
      </c>
      <c r="J1789" t="s">
        <v>109</v>
      </c>
    </row>
    <row r="1790" spans="1:10">
      <c r="A1790" t="s">
        <v>1866</v>
      </c>
      <c r="B1790" t="s">
        <v>22</v>
      </c>
      <c r="D1790" t="s">
        <v>72</v>
      </c>
      <c r="E1790" t="s">
        <v>94</v>
      </c>
      <c r="G1790" t="s">
        <v>164</v>
      </c>
      <c r="H1790" s="2">
        <v>45544</v>
      </c>
      <c r="I1790">
        <v>20</v>
      </c>
      <c r="J1790" t="s">
        <v>109</v>
      </c>
    </row>
    <row r="1791" spans="1:10">
      <c r="A1791" t="s">
        <v>1867</v>
      </c>
      <c r="B1791" t="s">
        <v>22</v>
      </c>
      <c r="D1791" t="s">
        <v>72</v>
      </c>
      <c r="E1791" t="s">
        <v>94</v>
      </c>
      <c r="G1791" t="s">
        <v>164</v>
      </c>
      <c r="H1791" s="2">
        <v>45565</v>
      </c>
      <c r="I1791">
        <v>5</v>
      </c>
      <c r="J1791" t="s">
        <v>110</v>
      </c>
    </row>
    <row r="1792" spans="1:10">
      <c r="A1792" t="s">
        <v>1868</v>
      </c>
      <c r="B1792" t="s">
        <v>22</v>
      </c>
      <c r="D1792" t="s">
        <v>72</v>
      </c>
      <c r="E1792" t="s">
        <v>94</v>
      </c>
      <c r="G1792" t="s">
        <v>164</v>
      </c>
      <c r="H1792" s="2">
        <v>45572</v>
      </c>
      <c r="I1792">
        <v>5</v>
      </c>
      <c r="J1792" t="s">
        <v>110</v>
      </c>
    </row>
    <row r="1793" spans="1:10">
      <c r="A1793" t="s">
        <v>1869</v>
      </c>
      <c r="B1793" t="s">
        <v>22</v>
      </c>
      <c r="D1793" t="s">
        <v>72</v>
      </c>
      <c r="E1793" t="s">
        <v>94</v>
      </c>
      <c r="G1793" t="s">
        <v>164</v>
      </c>
      <c r="H1793" s="2">
        <v>45579</v>
      </c>
      <c r="I1793">
        <v>5</v>
      </c>
      <c r="J1793" t="s">
        <v>110</v>
      </c>
    </row>
    <row r="1794" spans="1:10">
      <c r="A1794" t="s">
        <v>1870</v>
      </c>
      <c r="B1794" t="s">
        <v>22</v>
      </c>
      <c r="D1794" t="s">
        <v>72</v>
      </c>
      <c r="E1794" t="s">
        <v>94</v>
      </c>
      <c r="G1794" t="s">
        <v>164</v>
      </c>
      <c r="H1794" s="2">
        <v>45586</v>
      </c>
      <c r="I1794">
        <v>5</v>
      </c>
      <c r="J1794" t="s">
        <v>110</v>
      </c>
    </row>
    <row r="1795" spans="1:10">
      <c r="A1795" t="s">
        <v>1871</v>
      </c>
      <c r="B1795" t="s">
        <v>22</v>
      </c>
      <c r="D1795" t="s">
        <v>72</v>
      </c>
      <c r="E1795" t="s">
        <v>94</v>
      </c>
      <c r="G1795" t="s">
        <v>164</v>
      </c>
      <c r="H1795" s="2">
        <v>45593</v>
      </c>
      <c r="I1795">
        <v>5</v>
      </c>
      <c r="J1795" t="s">
        <v>110</v>
      </c>
    </row>
    <row r="1796" spans="1:10">
      <c r="A1796" t="s">
        <v>1872</v>
      </c>
      <c r="B1796" t="s">
        <v>22</v>
      </c>
      <c r="D1796" t="s">
        <v>72</v>
      </c>
      <c r="E1796" t="s">
        <v>94</v>
      </c>
      <c r="G1796" t="s">
        <v>164</v>
      </c>
      <c r="H1796" s="2">
        <v>45600</v>
      </c>
      <c r="I1796">
        <v>5</v>
      </c>
      <c r="J1796" t="s">
        <v>110</v>
      </c>
    </row>
    <row r="1797" spans="1:10">
      <c r="A1797" t="s">
        <v>1873</v>
      </c>
      <c r="B1797" t="s">
        <v>22</v>
      </c>
      <c r="D1797" t="s">
        <v>72</v>
      </c>
      <c r="E1797" t="s">
        <v>94</v>
      </c>
      <c r="G1797" t="s">
        <v>164</v>
      </c>
      <c r="H1797" s="2">
        <v>45607</v>
      </c>
      <c r="I1797">
        <v>5</v>
      </c>
      <c r="J1797" t="s">
        <v>110</v>
      </c>
    </row>
    <row r="1798" spans="1:10">
      <c r="A1798" t="s">
        <v>1874</v>
      </c>
      <c r="B1798" t="s">
        <v>22</v>
      </c>
      <c r="D1798" t="s">
        <v>72</v>
      </c>
      <c r="E1798" t="s">
        <v>94</v>
      </c>
      <c r="G1798" t="s">
        <v>164</v>
      </c>
      <c r="H1798" s="2">
        <v>45614</v>
      </c>
      <c r="I1798">
        <v>5</v>
      </c>
      <c r="J1798" t="s">
        <v>110</v>
      </c>
    </row>
    <row r="1799" spans="1:10">
      <c r="A1799" t="s">
        <v>1875</v>
      </c>
      <c r="B1799" t="s">
        <v>22</v>
      </c>
      <c r="D1799" t="s">
        <v>72</v>
      </c>
      <c r="E1799" t="s">
        <v>94</v>
      </c>
      <c r="G1799" t="s">
        <v>164</v>
      </c>
      <c r="H1799" s="2">
        <v>45621</v>
      </c>
      <c r="I1799">
        <v>5</v>
      </c>
      <c r="J1799" t="s">
        <v>107</v>
      </c>
    </row>
    <row r="1800" spans="1:10">
      <c r="A1800" t="s">
        <v>1876</v>
      </c>
      <c r="B1800" t="s">
        <v>12</v>
      </c>
      <c r="D1800" t="s">
        <v>74</v>
      </c>
      <c r="E1800" t="s">
        <v>54</v>
      </c>
      <c r="G1800" t="s">
        <v>108</v>
      </c>
      <c r="H1800" s="2">
        <v>45418</v>
      </c>
      <c r="I1800">
        <v>20</v>
      </c>
      <c r="J1800" t="s">
        <v>109</v>
      </c>
    </row>
    <row r="1801" spans="1:10">
      <c r="A1801" t="s">
        <v>1877</v>
      </c>
      <c r="B1801" t="s">
        <v>12</v>
      </c>
      <c r="D1801" t="s">
        <v>74</v>
      </c>
      <c r="E1801" t="s">
        <v>54</v>
      </c>
      <c r="G1801" t="s">
        <v>108</v>
      </c>
      <c r="H1801" s="2">
        <v>45425</v>
      </c>
      <c r="I1801">
        <v>20</v>
      </c>
      <c r="J1801" t="s">
        <v>109</v>
      </c>
    </row>
    <row r="1802" spans="1:10">
      <c r="A1802" t="s">
        <v>1878</v>
      </c>
      <c r="B1802" t="s">
        <v>12</v>
      </c>
      <c r="D1802" t="s">
        <v>74</v>
      </c>
      <c r="E1802" t="s">
        <v>54</v>
      </c>
      <c r="G1802" t="s">
        <v>108</v>
      </c>
      <c r="H1802" s="2">
        <v>45432</v>
      </c>
      <c r="I1802">
        <v>20</v>
      </c>
      <c r="J1802" t="s">
        <v>110</v>
      </c>
    </row>
    <row r="1803" spans="1:10">
      <c r="A1803" t="s">
        <v>1879</v>
      </c>
      <c r="B1803" t="s">
        <v>12</v>
      </c>
      <c r="D1803" t="s">
        <v>74</v>
      </c>
      <c r="E1803" t="s">
        <v>54</v>
      </c>
      <c r="G1803" t="s">
        <v>108</v>
      </c>
      <c r="H1803" s="2">
        <v>45439</v>
      </c>
      <c r="I1803">
        <v>20</v>
      </c>
      <c r="J1803" t="s">
        <v>110</v>
      </c>
    </row>
    <row r="1804" spans="1:10">
      <c r="A1804" t="s">
        <v>1880</v>
      </c>
      <c r="B1804" t="s">
        <v>12</v>
      </c>
      <c r="D1804" t="s">
        <v>74</v>
      </c>
      <c r="E1804" t="s">
        <v>54</v>
      </c>
      <c r="G1804" t="s">
        <v>108</v>
      </c>
      <c r="H1804" s="2">
        <v>45446</v>
      </c>
      <c r="I1804">
        <v>20</v>
      </c>
      <c r="J1804" t="s">
        <v>110</v>
      </c>
    </row>
    <row r="1805" spans="1:10">
      <c r="A1805" t="s">
        <v>1881</v>
      </c>
      <c r="B1805" t="s">
        <v>12</v>
      </c>
      <c r="D1805" t="s">
        <v>74</v>
      </c>
      <c r="E1805" t="s">
        <v>54</v>
      </c>
      <c r="G1805" t="s">
        <v>108</v>
      </c>
      <c r="H1805" s="2">
        <v>45453</v>
      </c>
      <c r="I1805">
        <v>20</v>
      </c>
      <c r="J1805" t="s">
        <v>110</v>
      </c>
    </row>
    <row r="1806" spans="1:10">
      <c r="A1806" t="s">
        <v>1882</v>
      </c>
      <c r="B1806" t="s">
        <v>12</v>
      </c>
      <c r="D1806" t="s">
        <v>74</v>
      </c>
      <c r="E1806" t="s">
        <v>54</v>
      </c>
      <c r="G1806" t="s">
        <v>108</v>
      </c>
      <c r="H1806" s="2">
        <v>45460</v>
      </c>
      <c r="I1806">
        <v>20</v>
      </c>
      <c r="J1806" t="s">
        <v>107</v>
      </c>
    </row>
    <row r="1807" spans="1:10">
      <c r="A1807" t="s">
        <v>1883</v>
      </c>
      <c r="B1807" t="s">
        <v>12</v>
      </c>
      <c r="D1807" t="s">
        <v>74</v>
      </c>
      <c r="E1807" t="s">
        <v>54</v>
      </c>
      <c r="G1807" t="s">
        <v>108</v>
      </c>
      <c r="H1807" s="2">
        <v>45467</v>
      </c>
      <c r="I1807">
        <v>20</v>
      </c>
      <c r="J1807" t="s">
        <v>107</v>
      </c>
    </row>
    <row r="1808" spans="1:10">
      <c r="A1808" t="s">
        <v>1884</v>
      </c>
      <c r="B1808" t="s">
        <v>12</v>
      </c>
      <c r="D1808" t="s">
        <v>74</v>
      </c>
      <c r="E1808" t="s">
        <v>54</v>
      </c>
      <c r="G1808" t="s">
        <v>108</v>
      </c>
      <c r="H1808" s="2">
        <v>45474</v>
      </c>
      <c r="I1808">
        <v>20</v>
      </c>
      <c r="J1808" t="s">
        <v>107</v>
      </c>
    </row>
    <row r="1809" spans="1:10">
      <c r="A1809" t="s">
        <v>1885</v>
      </c>
      <c r="B1809" t="s">
        <v>12</v>
      </c>
      <c r="D1809" t="s">
        <v>74</v>
      </c>
      <c r="E1809" t="s">
        <v>54</v>
      </c>
      <c r="G1809" t="s">
        <v>108</v>
      </c>
      <c r="H1809" s="2">
        <v>45481</v>
      </c>
      <c r="I1809">
        <v>20</v>
      </c>
      <c r="J1809" t="s">
        <v>107</v>
      </c>
    </row>
    <row r="1810" spans="1:10">
      <c r="A1810" t="s">
        <v>1886</v>
      </c>
      <c r="B1810" t="s">
        <v>12</v>
      </c>
      <c r="D1810" t="s">
        <v>74</v>
      </c>
      <c r="E1810" t="s">
        <v>54</v>
      </c>
      <c r="G1810" t="s">
        <v>108</v>
      </c>
      <c r="H1810" s="2">
        <v>45488</v>
      </c>
      <c r="I1810">
        <v>20</v>
      </c>
      <c r="J1810" t="s">
        <v>107</v>
      </c>
    </row>
    <row r="1811" spans="1:10">
      <c r="A1811" t="s">
        <v>1887</v>
      </c>
      <c r="B1811" t="s">
        <v>12</v>
      </c>
      <c r="D1811" t="s">
        <v>74</v>
      </c>
      <c r="E1811" t="s">
        <v>54</v>
      </c>
      <c r="G1811" t="s">
        <v>108</v>
      </c>
      <c r="H1811" s="2">
        <v>45495</v>
      </c>
      <c r="I1811">
        <v>20</v>
      </c>
      <c r="J1811" t="s">
        <v>107</v>
      </c>
    </row>
    <row r="1812" spans="1:10">
      <c r="A1812" t="s">
        <v>1888</v>
      </c>
      <c r="B1812" t="s">
        <v>12</v>
      </c>
      <c r="D1812" t="s">
        <v>74</v>
      </c>
      <c r="E1812" t="s">
        <v>54</v>
      </c>
      <c r="G1812" t="s">
        <v>108</v>
      </c>
      <c r="H1812" s="2">
        <v>45502</v>
      </c>
      <c r="I1812">
        <v>20</v>
      </c>
      <c r="J1812" t="s">
        <v>107</v>
      </c>
    </row>
    <row r="1813" spans="1:10">
      <c r="A1813" t="s">
        <v>1889</v>
      </c>
      <c r="B1813" t="s">
        <v>16</v>
      </c>
      <c r="D1813" t="s">
        <v>76</v>
      </c>
      <c r="E1813" t="s">
        <v>14</v>
      </c>
      <c r="G1813" t="s">
        <v>108</v>
      </c>
      <c r="H1813" s="2">
        <v>45376</v>
      </c>
      <c r="I1813">
        <v>20</v>
      </c>
      <c r="J1813" t="s">
        <v>109</v>
      </c>
    </row>
    <row r="1814" spans="1:10">
      <c r="A1814" t="s">
        <v>1890</v>
      </c>
      <c r="B1814" t="s">
        <v>16</v>
      </c>
      <c r="D1814" t="s">
        <v>76</v>
      </c>
      <c r="E1814" t="s">
        <v>14</v>
      </c>
      <c r="G1814" t="s">
        <v>108</v>
      </c>
      <c r="H1814" s="2">
        <v>45383</v>
      </c>
      <c r="I1814">
        <v>20</v>
      </c>
      <c r="J1814" t="s">
        <v>109</v>
      </c>
    </row>
    <row r="1815" spans="1:10">
      <c r="A1815" t="s">
        <v>1891</v>
      </c>
      <c r="B1815" t="s">
        <v>16</v>
      </c>
      <c r="D1815" t="s">
        <v>76</v>
      </c>
      <c r="E1815" t="s">
        <v>14</v>
      </c>
      <c r="G1815" t="s">
        <v>108</v>
      </c>
      <c r="H1815" s="2">
        <v>45390</v>
      </c>
      <c r="I1815">
        <v>20</v>
      </c>
      <c r="J1815" t="s">
        <v>109</v>
      </c>
    </row>
    <row r="1816" spans="1:10">
      <c r="A1816" t="s">
        <v>1892</v>
      </c>
      <c r="B1816" t="s">
        <v>16</v>
      </c>
      <c r="D1816" t="s">
        <v>76</v>
      </c>
      <c r="E1816" t="s">
        <v>14</v>
      </c>
      <c r="G1816" t="s">
        <v>108</v>
      </c>
      <c r="H1816" s="2">
        <v>45397</v>
      </c>
      <c r="I1816">
        <v>20</v>
      </c>
      <c r="J1816" t="s">
        <v>109</v>
      </c>
    </row>
    <row r="1817" spans="1:10">
      <c r="A1817" t="s">
        <v>1893</v>
      </c>
      <c r="B1817" t="s">
        <v>16</v>
      </c>
      <c r="D1817" t="s">
        <v>76</v>
      </c>
      <c r="E1817" t="s">
        <v>14</v>
      </c>
      <c r="G1817" t="s">
        <v>108</v>
      </c>
      <c r="H1817" s="2">
        <v>45404</v>
      </c>
      <c r="I1817">
        <v>20</v>
      </c>
      <c r="J1817" t="s">
        <v>109</v>
      </c>
    </row>
    <row r="1818" spans="1:10">
      <c r="A1818" t="s">
        <v>1894</v>
      </c>
      <c r="B1818" t="s">
        <v>16</v>
      </c>
      <c r="D1818" t="s">
        <v>76</v>
      </c>
      <c r="E1818" t="s">
        <v>14</v>
      </c>
      <c r="G1818" t="s">
        <v>108</v>
      </c>
      <c r="H1818" s="2">
        <v>45411</v>
      </c>
      <c r="I1818">
        <v>20</v>
      </c>
      <c r="J1818" t="s">
        <v>109</v>
      </c>
    </row>
    <row r="1819" spans="1:10">
      <c r="A1819" t="s">
        <v>1895</v>
      </c>
      <c r="B1819" t="s">
        <v>16</v>
      </c>
      <c r="D1819" t="s">
        <v>76</v>
      </c>
      <c r="E1819" t="s">
        <v>14</v>
      </c>
      <c r="G1819" t="s">
        <v>108</v>
      </c>
      <c r="H1819" s="2">
        <v>45418</v>
      </c>
      <c r="I1819">
        <v>20</v>
      </c>
      <c r="J1819" t="s">
        <v>109</v>
      </c>
    </row>
    <row r="1820" spans="1:10">
      <c r="A1820" t="s">
        <v>1896</v>
      </c>
      <c r="B1820" t="s">
        <v>16</v>
      </c>
      <c r="D1820" t="s">
        <v>76</v>
      </c>
      <c r="E1820" t="s">
        <v>14</v>
      </c>
      <c r="G1820" t="s">
        <v>108</v>
      </c>
      <c r="H1820" s="2">
        <v>45425</v>
      </c>
      <c r="I1820">
        <v>20</v>
      </c>
      <c r="J1820" t="s">
        <v>109</v>
      </c>
    </row>
    <row r="1821" spans="1:10">
      <c r="A1821" t="s">
        <v>1897</v>
      </c>
      <c r="B1821" t="s">
        <v>16</v>
      </c>
      <c r="D1821" t="s">
        <v>76</v>
      </c>
      <c r="E1821" t="s">
        <v>26</v>
      </c>
      <c r="G1821" t="s">
        <v>106</v>
      </c>
      <c r="H1821" s="2">
        <v>45432</v>
      </c>
      <c r="I1821">
        <v>20</v>
      </c>
      <c r="J1821" t="s">
        <v>110</v>
      </c>
    </row>
    <row r="1822" spans="1:10">
      <c r="A1822" t="s">
        <v>1898</v>
      </c>
      <c r="B1822" t="s">
        <v>16</v>
      </c>
      <c r="D1822" t="s">
        <v>76</v>
      </c>
      <c r="E1822" t="s">
        <v>26</v>
      </c>
      <c r="G1822" t="s">
        <v>106</v>
      </c>
      <c r="H1822" s="2">
        <v>45439</v>
      </c>
      <c r="I1822">
        <v>20</v>
      </c>
      <c r="J1822" t="s">
        <v>110</v>
      </c>
    </row>
    <row r="1823" spans="1:10">
      <c r="A1823" t="s">
        <v>1899</v>
      </c>
      <c r="B1823" t="s">
        <v>16</v>
      </c>
      <c r="D1823" t="s">
        <v>76</v>
      </c>
      <c r="E1823" t="s">
        <v>26</v>
      </c>
      <c r="G1823" t="s">
        <v>106</v>
      </c>
      <c r="H1823" s="2">
        <v>45446</v>
      </c>
      <c r="I1823">
        <v>20</v>
      </c>
      <c r="J1823" t="s">
        <v>110</v>
      </c>
    </row>
    <row r="1824" spans="1:10">
      <c r="A1824" t="s">
        <v>1900</v>
      </c>
      <c r="B1824" t="s">
        <v>16</v>
      </c>
      <c r="D1824" t="s">
        <v>76</v>
      </c>
      <c r="E1824" t="s">
        <v>26</v>
      </c>
      <c r="G1824" t="s">
        <v>106</v>
      </c>
      <c r="H1824" s="2">
        <v>45453</v>
      </c>
      <c r="I1824">
        <v>20</v>
      </c>
      <c r="J1824" t="s">
        <v>110</v>
      </c>
    </row>
    <row r="1825" spans="1:10">
      <c r="A1825" t="s">
        <v>1901</v>
      </c>
      <c r="B1825" t="s">
        <v>16</v>
      </c>
      <c r="D1825" t="s">
        <v>76</v>
      </c>
      <c r="E1825" t="s">
        <v>26</v>
      </c>
      <c r="G1825" t="s">
        <v>106</v>
      </c>
      <c r="H1825" s="2">
        <v>45460</v>
      </c>
      <c r="I1825">
        <v>20</v>
      </c>
      <c r="J1825" t="s">
        <v>107</v>
      </c>
    </row>
    <row r="1826" spans="1:10">
      <c r="A1826" t="s">
        <v>1902</v>
      </c>
      <c r="B1826" t="s">
        <v>16</v>
      </c>
      <c r="D1826" t="s">
        <v>76</v>
      </c>
      <c r="E1826" t="s">
        <v>26</v>
      </c>
      <c r="G1826" t="s">
        <v>106</v>
      </c>
      <c r="H1826" s="2">
        <v>45467</v>
      </c>
      <c r="I1826">
        <v>20</v>
      </c>
      <c r="J1826" t="s">
        <v>107</v>
      </c>
    </row>
    <row r="1827" spans="1:10">
      <c r="A1827" t="s">
        <v>1903</v>
      </c>
      <c r="B1827" t="s">
        <v>16</v>
      </c>
      <c r="D1827" t="s">
        <v>76</v>
      </c>
      <c r="E1827" t="s">
        <v>26</v>
      </c>
      <c r="G1827" t="s">
        <v>106</v>
      </c>
      <c r="H1827" s="2">
        <v>45474</v>
      </c>
      <c r="I1827">
        <v>20</v>
      </c>
      <c r="J1827" t="s">
        <v>107</v>
      </c>
    </row>
    <row r="1828" spans="1:10">
      <c r="A1828" t="s">
        <v>1904</v>
      </c>
      <c r="B1828" t="s">
        <v>16</v>
      </c>
      <c r="D1828" t="s">
        <v>76</v>
      </c>
      <c r="E1828" t="s">
        <v>26</v>
      </c>
      <c r="G1828" t="s">
        <v>106</v>
      </c>
      <c r="H1828" s="2">
        <v>45481</v>
      </c>
      <c r="I1828">
        <v>20</v>
      </c>
      <c r="J1828" t="s">
        <v>107</v>
      </c>
    </row>
    <row r="1829" spans="1:10">
      <c r="A1829" t="s">
        <v>1905</v>
      </c>
      <c r="B1829" t="s">
        <v>16</v>
      </c>
      <c r="D1829" t="s">
        <v>76</v>
      </c>
      <c r="E1829" t="s">
        <v>26</v>
      </c>
      <c r="G1829" t="s">
        <v>106</v>
      </c>
      <c r="H1829" s="2">
        <v>45488</v>
      </c>
      <c r="I1829">
        <v>20</v>
      </c>
      <c r="J1829" t="s">
        <v>107</v>
      </c>
    </row>
    <row r="1830" spans="1:10">
      <c r="A1830" t="s">
        <v>1906</v>
      </c>
      <c r="B1830" t="s">
        <v>16</v>
      </c>
      <c r="D1830" t="s">
        <v>76</v>
      </c>
      <c r="E1830" t="s">
        <v>26</v>
      </c>
      <c r="G1830" t="s">
        <v>106</v>
      </c>
      <c r="H1830" s="2">
        <v>45495</v>
      </c>
      <c r="I1830">
        <v>20</v>
      </c>
      <c r="J1830" t="s">
        <v>107</v>
      </c>
    </row>
    <row r="1831" spans="1:10">
      <c r="A1831" t="s">
        <v>1907</v>
      </c>
      <c r="B1831" t="s">
        <v>16</v>
      </c>
      <c r="D1831" t="s">
        <v>76</v>
      </c>
      <c r="E1831" t="s">
        <v>26</v>
      </c>
      <c r="G1831" t="s">
        <v>106</v>
      </c>
      <c r="H1831" s="2">
        <v>45502</v>
      </c>
      <c r="I1831">
        <v>20</v>
      </c>
      <c r="J1831" t="s">
        <v>107</v>
      </c>
    </row>
    <row r="1832" spans="1:10">
      <c r="A1832" t="s">
        <v>1908</v>
      </c>
      <c r="B1832" t="s">
        <v>16</v>
      </c>
      <c r="D1832" t="s">
        <v>76</v>
      </c>
      <c r="E1832" t="s">
        <v>54</v>
      </c>
      <c r="G1832" t="s">
        <v>108</v>
      </c>
      <c r="H1832" s="2">
        <v>45404</v>
      </c>
      <c r="I1832">
        <v>20</v>
      </c>
      <c r="J1832" t="s">
        <v>109</v>
      </c>
    </row>
    <row r="1833" spans="1:10">
      <c r="A1833" t="s">
        <v>1909</v>
      </c>
      <c r="B1833" t="s">
        <v>16</v>
      </c>
      <c r="D1833" t="s">
        <v>76</v>
      </c>
      <c r="E1833" t="s">
        <v>54</v>
      </c>
      <c r="G1833" t="s">
        <v>108</v>
      </c>
      <c r="H1833" s="2">
        <v>45411</v>
      </c>
      <c r="I1833">
        <v>20</v>
      </c>
      <c r="J1833" t="s">
        <v>109</v>
      </c>
    </row>
    <row r="1834" spans="1:10">
      <c r="A1834" t="s">
        <v>1910</v>
      </c>
      <c r="B1834" t="s">
        <v>16</v>
      </c>
      <c r="D1834" t="s">
        <v>76</v>
      </c>
      <c r="E1834" t="s">
        <v>54</v>
      </c>
      <c r="G1834" t="s">
        <v>108</v>
      </c>
      <c r="H1834" s="2">
        <v>45418</v>
      </c>
      <c r="I1834">
        <v>20</v>
      </c>
      <c r="J1834" t="s">
        <v>109</v>
      </c>
    </row>
    <row r="1835" spans="1:10">
      <c r="A1835" t="s">
        <v>1911</v>
      </c>
      <c r="B1835" t="s">
        <v>16</v>
      </c>
      <c r="D1835" t="s">
        <v>76</v>
      </c>
      <c r="E1835" t="s">
        <v>54</v>
      </c>
      <c r="G1835" t="s">
        <v>108</v>
      </c>
      <c r="H1835" s="2">
        <v>45425</v>
      </c>
      <c r="I1835">
        <v>20</v>
      </c>
      <c r="J1835" t="s">
        <v>109</v>
      </c>
    </row>
    <row r="1836" spans="1:10">
      <c r="A1836" t="s">
        <v>1912</v>
      </c>
      <c r="B1836" t="s">
        <v>16</v>
      </c>
      <c r="D1836" t="s">
        <v>76</v>
      </c>
      <c r="E1836" t="s">
        <v>54</v>
      </c>
      <c r="G1836" t="s">
        <v>108</v>
      </c>
      <c r="H1836" s="2">
        <v>45432</v>
      </c>
      <c r="I1836">
        <v>20</v>
      </c>
      <c r="J1836" t="s">
        <v>110</v>
      </c>
    </row>
    <row r="1837" spans="1:10">
      <c r="A1837" t="s">
        <v>1913</v>
      </c>
      <c r="B1837" t="s">
        <v>16</v>
      </c>
      <c r="D1837" t="s">
        <v>76</v>
      </c>
      <c r="E1837" t="s">
        <v>54</v>
      </c>
      <c r="G1837" t="s">
        <v>108</v>
      </c>
      <c r="H1837" s="2">
        <v>45439</v>
      </c>
      <c r="I1837">
        <v>20</v>
      </c>
      <c r="J1837" t="s">
        <v>110</v>
      </c>
    </row>
    <row r="1838" spans="1:10">
      <c r="A1838" t="s">
        <v>1914</v>
      </c>
      <c r="B1838" t="s">
        <v>16</v>
      </c>
      <c r="D1838" t="s">
        <v>76</v>
      </c>
      <c r="E1838" t="s">
        <v>54</v>
      </c>
      <c r="G1838" t="s">
        <v>108</v>
      </c>
      <c r="H1838" s="2">
        <v>45446</v>
      </c>
      <c r="I1838">
        <v>20</v>
      </c>
      <c r="J1838" t="s">
        <v>110</v>
      </c>
    </row>
    <row r="1839" spans="1:10">
      <c r="A1839" t="s">
        <v>1915</v>
      </c>
      <c r="B1839" t="s">
        <v>16</v>
      </c>
      <c r="D1839" t="s">
        <v>76</v>
      </c>
      <c r="E1839" t="s">
        <v>54</v>
      </c>
      <c r="G1839" t="s">
        <v>108</v>
      </c>
      <c r="H1839" s="2">
        <v>45453</v>
      </c>
      <c r="I1839">
        <v>20</v>
      </c>
      <c r="J1839" t="s">
        <v>110</v>
      </c>
    </row>
    <row r="1840" spans="1:10">
      <c r="A1840" t="s">
        <v>1916</v>
      </c>
      <c r="B1840" t="s">
        <v>16</v>
      </c>
      <c r="D1840" t="s">
        <v>76</v>
      </c>
      <c r="E1840" t="s">
        <v>54</v>
      </c>
      <c r="G1840" t="s">
        <v>108</v>
      </c>
      <c r="H1840" s="2">
        <v>45460</v>
      </c>
      <c r="I1840">
        <v>20</v>
      </c>
      <c r="J1840" t="s">
        <v>107</v>
      </c>
    </row>
    <row r="1841" spans="1:10">
      <c r="A1841" t="s">
        <v>1917</v>
      </c>
      <c r="B1841" t="s">
        <v>16</v>
      </c>
      <c r="D1841" t="s">
        <v>76</v>
      </c>
      <c r="E1841" t="s">
        <v>54</v>
      </c>
      <c r="G1841" t="s">
        <v>108</v>
      </c>
      <c r="H1841" s="2">
        <v>45467</v>
      </c>
      <c r="I1841">
        <v>20</v>
      </c>
      <c r="J1841" t="s">
        <v>107</v>
      </c>
    </row>
    <row r="1842" spans="1:10">
      <c r="A1842" t="s">
        <v>1918</v>
      </c>
      <c r="B1842" t="s">
        <v>16</v>
      </c>
      <c r="D1842" t="s">
        <v>76</v>
      </c>
      <c r="E1842" t="s">
        <v>54</v>
      </c>
      <c r="G1842" t="s">
        <v>108</v>
      </c>
      <c r="H1842" s="2">
        <v>45474</v>
      </c>
      <c r="I1842">
        <v>20</v>
      </c>
      <c r="J1842" t="s">
        <v>107</v>
      </c>
    </row>
    <row r="1843" spans="1:10">
      <c r="A1843" t="s">
        <v>1919</v>
      </c>
      <c r="B1843" t="s">
        <v>16</v>
      </c>
      <c r="D1843" t="s">
        <v>76</v>
      </c>
      <c r="E1843" t="s">
        <v>54</v>
      </c>
      <c r="G1843" t="s">
        <v>108</v>
      </c>
      <c r="H1843" s="2">
        <v>45481</v>
      </c>
      <c r="I1843">
        <v>20</v>
      </c>
      <c r="J1843" t="s">
        <v>107</v>
      </c>
    </row>
    <row r="1844" spans="1:10">
      <c r="A1844" t="s">
        <v>1920</v>
      </c>
      <c r="B1844" t="s">
        <v>16</v>
      </c>
      <c r="D1844" t="s">
        <v>76</v>
      </c>
      <c r="E1844" t="s">
        <v>54</v>
      </c>
      <c r="G1844" t="s">
        <v>108</v>
      </c>
      <c r="H1844" s="2">
        <v>45488</v>
      </c>
      <c r="I1844">
        <v>20</v>
      </c>
      <c r="J1844" t="s">
        <v>107</v>
      </c>
    </row>
    <row r="1845" spans="1:10">
      <c r="A1845" t="s">
        <v>1921</v>
      </c>
      <c r="B1845" t="s">
        <v>16</v>
      </c>
      <c r="D1845" t="s">
        <v>76</v>
      </c>
      <c r="E1845" t="s">
        <v>54</v>
      </c>
      <c r="G1845" t="s">
        <v>108</v>
      </c>
      <c r="H1845" s="2">
        <v>45495</v>
      </c>
      <c r="I1845">
        <v>20</v>
      </c>
      <c r="J1845" t="s">
        <v>107</v>
      </c>
    </row>
    <row r="1846" spans="1:10">
      <c r="A1846" t="s">
        <v>1922</v>
      </c>
      <c r="B1846" t="s">
        <v>4</v>
      </c>
      <c r="D1846" t="s">
        <v>78</v>
      </c>
      <c r="E1846" t="s">
        <v>14</v>
      </c>
      <c r="G1846" t="s">
        <v>108</v>
      </c>
      <c r="H1846" s="2">
        <v>45418</v>
      </c>
      <c r="I1846">
        <v>20</v>
      </c>
      <c r="J1846" t="s">
        <v>109</v>
      </c>
    </row>
    <row r="1847" spans="1:10">
      <c r="A1847" t="s">
        <v>1923</v>
      </c>
      <c r="B1847" t="s">
        <v>4</v>
      </c>
      <c r="D1847" t="s">
        <v>78</v>
      </c>
      <c r="E1847" t="s">
        <v>14</v>
      </c>
      <c r="G1847" t="s">
        <v>108</v>
      </c>
      <c r="H1847" s="2">
        <v>45425</v>
      </c>
      <c r="I1847">
        <v>20</v>
      </c>
      <c r="J1847" t="s">
        <v>109</v>
      </c>
    </row>
    <row r="1848" spans="1:10">
      <c r="A1848" t="s">
        <v>1924</v>
      </c>
      <c r="B1848" t="s">
        <v>4</v>
      </c>
      <c r="D1848" t="s">
        <v>78</v>
      </c>
      <c r="E1848" t="s">
        <v>14</v>
      </c>
      <c r="G1848" t="s">
        <v>108</v>
      </c>
      <c r="H1848" s="2">
        <v>45432</v>
      </c>
      <c r="I1848">
        <v>20</v>
      </c>
      <c r="J1848" t="s">
        <v>109</v>
      </c>
    </row>
    <row r="1849" spans="1:10">
      <c r="A1849" t="s">
        <v>1925</v>
      </c>
      <c r="B1849" t="s">
        <v>4</v>
      </c>
      <c r="D1849" t="s">
        <v>78</v>
      </c>
      <c r="E1849" t="s">
        <v>14</v>
      </c>
      <c r="G1849" t="s">
        <v>108</v>
      </c>
      <c r="H1849" s="2">
        <v>45439</v>
      </c>
      <c r="I1849">
        <v>20</v>
      </c>
      <c r="J1849" t="s">
        <v>109</v>
      </c>
    </row>
    <row r="1850" spans="1:10">
      <c r="A1850" t="s">
        <v>1926</v>
      </c>
      <c r="B1850" t="s">
        <v>4</v>
      </c>
      <c r="D1850" t="s">
        <v>78</v>
      </c>
      <c r="E1850" t="s">
        <v>26</v>
      </c>
      <c r="G1850" t="s">
        <v>106</v>
      </c>
      <c r="H1850" s="2">
        <v>45446</v>
      </c>
      <c r="I1850">
        <v>20</v>
      </c>
      <c r="J1850" t="s">
        <v>110</v>
      </c>
    </row>
    <row r="1851" spans="1:10">
      <c r="A1851" t="s">
        <v>1927</v>
      </c>
      <c r="B1851" t="s">
        <v>4</v>
      </c>
      <c r="D1851" t="s">
        <v>78</v>
      </c>
      <c r="E1851" t="s">
        <v>26</v>
      </c>
      <c r="G1851" t="s">
        <v>106</v>
      </c>
      <c r="H1851" s="2">
        <v>45453</v>
      </c>
      <c r="I1851">
        <v>20</v>
      </c>
      <c r="J1851" t="s">
        <v>110</v>
      </c>
    </row>
    <row r="1852" spans="1:10">
      <c r="A1852" t="s">
        <v>1928</v>
      </c>
      <c r="B1852" t="s">
        <v>4</v>
      </c>
      <c r="D1852" t="s">
        <v>78</v>
      </c>
      <c r="E1852" t="s">
        <v>26</v>
      </c>
      <c r="G1852" t="s">
        <v>106</v>
      </c>
      <c r="H1852" s="2">
        <v>45460</v>
      </c>
      <c r="I1852">
        <v>20</v>
      </c>
      <c r="J1852" t="s">
        <v>110</v>
      </c>
    </row>
    <row r="1853" spans="1:10">
      <c r="A1853" t="s">
        <v>1929</v>
      </c>
      <c r="B1853" t="s">
        <v>4</v>
      </c>
      <c r="D1853" t="s">
        <v>78</v>
      </c>
      <c r="E1853" t="s">
        <v>26</v>
      </c>
      <c r="G1853" t="s">
        <v>106</v>
      </c>
      <c r="H1853" s="2">
        <v>45467</v>
      </c>
      <c r="I1853">
        <v>20</v>
      </c>
      <c r="J1853" t="s">
        <v>110</v>
      </c>
    </row>
    <row r="1854" spans="1:10">
      <c r="A1854" t="s">
        <v>1930</v>
      </c>
      <c r="B1854" t="s">
        <v>4</v>
      </c>
      <c r="D1854" t="s">
        <v>78</v>
      </c>
      <c r="E1854" t="s">
        <v>26</v>
      </c>
      <c r="G1854" t="s">
        <v>106</v>
      </c>
      <c r="H1854" s="2">
        <v>45474</v>
      </c>
      <c r="I1854">
        <v>20</v>
      </c>
      <c r="J1854" t="s">
        <v>107</v>
      </c>
    </row>
    <row r="1855" spans="1:10">
      <c r="A1855" t="s">
        <v>1931</v>
      </c>
      <c r="B1855" t="s">
        <v>4</v>
      </c>
      <c r="D1855" t="s">
        <v>78</v>
      </c>
      <c r="E1855" t="s">
        <v>26</v>
      </c>
      <c r="G1855" t="s">
        <v>106</v>
      </c>
      <c r="H1855" s="2">
        <v>45481</v>
      </c>
      <c r="I1855">
        <v>20</v>
      </c>
      <c r="J1855" t="s">
        <v>107</v>
      </c>
    </row>
    <row r="1856" spans="1:10">
      <c r="A1856" t="s">
        <v>1932</v>
      </c>
      <c r="B1856" t="s">
        <v>4</v>
      </c>
      <c r="D1856" t="s">
        <v>78</v>
      </c>
      <c r="E1856" t="s">
        <v>26</v>
      </c>
      <c r="G1856" t="s">
        <v>106</v>
      </c>
      <c r="H1856" s="2">
        <v>45488</v>
      </c>
      <c r="I1856">
        <v>20</v>
      </c>
      <c r="J1856" t="s">
        <v>107</v>
      </c>
    </row>
    <row r="1857" spans="1:10">
      <c r="A1857" t="s">
        <v>1933</v>
      </c>
      <c r="B1857" t="s">
        <v>4</v>
      </c>
      <c r="D1857" t="s">
        <v>78</v>
      </c>
      <c r="E1857" t="s">
        <v>26</v>
      </c>
      <c r="G1857" t="s">
        <v>106</v>
      </c>
      <c r="H1857" s="2">
        <v>45495</v>
      </c>
      <c r="I1857">
        <v>20</v>
      </c>
      <c r="J1857" t="s">
        <v>107</v>
      </c>
    </row>
    <row r="1858" spans="1:10">
      <c r="A1858" t="s">
        <v>1934</v>
      </c>
      <c r="B1858" t="s">
        <v>4</v>
      </c>
      <c r="D1858" t="s">
        <v>78</v>
      </c>
      <c r="E1858" t="s">
        <v>26</v>
      </c>
      <c r="G1858" t="s">
        <v>106</v>
      </c>
      <c r="H1858" s="2">
        <v>45502</v>
      </c>
      <c r="I1858">
        <v>20</v>
      </c>
      <c r="J1858" t="s">
        <v>107</v>
      </c>
    </row>
    <row r="1859" spans="1:10">
      <c r="A1859" t="s">
        <v>1935</v>
      </c>
      <c r="B1859" t="s">
        <v>4</v>
      </c>
      <c r="D1859" t="s">
        <v>78</v>
      </c>
      <c r="E1859" t="s">
        <v>26</v>
      </c>
      <c r="G1859" t="s">
        <v>106</v>
      </c>
      <c r="H1859" s="2">
        <v>45509</v>
      </c>
      <c r="I1859">
        <v>20</v>
      </c>
      <c r="J1859" t="s">
        <v>107</v>
      </c>
    </row>
    <row r="1860" spans="1:10">
      <c r="A1860" t="s">
        <v>1936</v>
      </c>
      <c r="B1860" t="s">
        <v>4</v>
      </c>
      <c r="D1860" t="s">
        <v>78</v>
      </c>
      <c r="E1860" t="s">
        <v>54</v>
      </c>
      <c r="G1860" t="s">
        <v>108</v>
      </c>
      <c r="H1860" s="2">
        <v>45432</v>
      </c>
      <c r="I1860">
        <v>20</v>
      </c>
      <c r="J1860" t="s">
        <v>109</v>
      </c>
    </row>
    <row r="1861" spans="1:10">
      <c r="A1861" t="s">
        <v>1937</v>
      </c>
      <c r="B1861" t="s">
        <v>4</v>
      </c>
      <c r="D1861" t="s">
        <v>78</v>
      </c>
      <c r="E1861" t="s">
        <v>54</v>
      </c>
      <c r="G1861" t="s">
        <v>108</v>
      </c>
      <c r="H1861" s="2">
        <v>45439</v>
      </c>
      <c r="I1861">
        <v>20</v>
      </c>
      <c r="J1861" t="s">
        <v>109</v>
      </c>
    </row>
    <row r="1862" spans="1:10">
      <c r="A1862" t="s">
        <v>1938</v>
      </c>
      <c r="B1862" t="s">
        <v>4</v>
      </c>
      <c r="D1862" t="s">
        <v>78</v>
      </c>
      <c r="E1862" t="s">
        <v>54</v>
      </c>
      <c r="G1862" t="s">
        <v>108</v>
      </c>
      <c r="H1862" s="2">
        <v>45446</v>
      </c>
      <c r="I1862">
        <v>20</v>
      </c>
      <c r="J1862" t="s">
        <v>110</v>
      </c>
    </row>
    <row r="1863" spans="1:10">
      <c r="A1863" t="s">
        <v>1939</v>
      </c>
      <c r="B1863" t="s">
        <v>4</v>
      </c>
      <c r="D1863" t="s">
        <v>78</v>
      </c>
      <c r="E1863" t="s">
        <v>54</v>
      </c>
      <c r="G1863" t="s">
        <v>108</v>
      </c>
      <c r="H1863" s="2">
        <v>45453</v>
      </c>
      <c r="I1863">
        <v>20</v>
      </c>
      <c r="J1863" t="s">
        <v>110</v>
      </c>
    </row>
    <row r="1864" spans="1:10">
      <c r="A1864" t="s">
        <v>1940</v>
      </c>
      <c r="B1864" t="s">
        <v>4</v>
      </c>
      <c r="D1864" t="s">
        <v>78</v>
      </c>
      <c r="E1864" t="s">
        <v>54</v>
      </c>
      <c r="G1864" t="s">
        <v>108</v>
      </c>
      <c r="H1864" s="2">
        <v>45460</v>
      </c>
      <c r="I1864">
        <v>20</v>
      </c>
      <c r="J1864" t="s">
        <v>110</v>
      </c>
    </row>
    <row r="1865" spans="1:10">
      <c r="A1865" t="s">
        <v>1941</v>
      </c>
      <c r="B1865" t="s">
        <v>4</v>
      </c>
      <c r="D1865" t="s">
        <v>78</v>
      </c>
      <c r="E1865" t="s">
        <v>54</v>
      </c>
      <c r="G1865" t="s">
        <v>108</v>
      </c>
      <c r="H1865" s="2">
        <v>45467</v>
      </c>
      <c r="I1865">
        <v>20</v>
      </c>
      <c r="J1865" t="s">
        <v>110</v>
      </c>
    </row>
    <row r="1866" spans="1:10">
      <c r="A1866" t="s">
        <v>1942</v>
      </c>
      <c r="B1866" t="s">
        <v>4</v>
      </c>
      <c r="D1866" t="s">
        <v>78</v>
      </c>
      <c r="E1866" t="s">
        <v>54</v>
      </c>
      <c r="G1866" t="s">
        <v>108</v>
      </c>
      <c r="H1866" s="2">
        <v>45474</v>
      </c>
      <c r="I1866">
        <v>20</v>
      </c>
      <c r="J1866" t="s">
        <v>107</v>
      </c>
    </row>
    <row r="1867" spans="1:10">
      <c r="A1867" t="s">
        <v>1943</v>
      </c>
      <c r="B1867" t="s">
        <v>4</v>
      </c>
      <c r="D1867" t="s">
        <v>78</v>
      </c>
      <c r="E1867" t="s">
        <v>54</v>
      </c>
      <c r="G1867" t="s">
        <v>108</v>
      </c>
      <c r="H1867" s="2">
        <v>45481</v>
      </c>
      <c r="I1867">
        <v>20</v>
      </c>
      <c r="J1867" t="s">
        <v>107</v>
      </c>
    </row>
    <row r="1868" spans="1:10">
      <c r="A1868" t="s">
        <v>1944</v>
      </c>
      <c r="B1868" t="s">
        <v>4</v>
      </c>
      <c r="D1868" t="s">
        <v>78</v>
      </c>
      <c r="E1868" t="s">
        <v>54</v>
      </c>
      <c r="G1868" t="s">
        <v>108</v>
      </c>
      <c r="H1868" s="2">
        <v>45488</v>
      </c>
      <c r="I1868">
        <v>20</v>
      </c>
      <c r="J1868" t="s">
        <v>107</v>
      </c>
    </row>
    <row r="1869" spans="1:10">
      <c r="A1869" t="s">
        <v>1945</v>
      </c>
      <c r="B1869" t="s">
        <v>4</v>
      </c>
      <c r="D1869" t="s">
        <v>78</v>
      </c>
      <c r="E1869" t="s">
        <v>54</v>
      </c>
      <c r="G1869" t="s">
        <v>108</v>
      </c>
      <c r="H1869" s="2">
        <v>45495</v>
      </c>
      <c r="I1869">
        <v>20</v>
      </c>
      <c r="J1869" t="s">
        <v>107</v>
      </c>
    </row>
    <row r="1870" spans="1:10">
      <c r="A1870" t="s">
        <v>1946</v>
      </c>
      <c r="B1870" t="s">
        <v>4</v>
      </c>
      <c r="D1870" t="s">
        <v>78</v>
      </c>
      <c r="E1870" t="s">
        <v>54</v>
      </c>
      <c r="G1870" t="s">
        <v>108</v>
      </c>
      <c r="H1870" s="2">
        <v>45502</v>
      </c>
      <c r="I1870">
        <v>20</v>
      </c>
      <c r="J1870" t="s">
        <v>107</v>
      </c>
    </row>
    <row r="1871" spans="1:10">
      <c r="A1871" t="s">
        <v>1947</v>
      </c>
      <c r="B1871" t="s">
        <v>4</v>
      </c>
      <c r="D1871" t="s">
        <v>78</v>
      </c>
      <c r="E1871" t="s">
        <v>54</v>
      </c>
      <c r="G1871" t="s">
        <v>108</v>
      </c>
      <c r="H1871" s="2">
        <v>45509</v>
      </c>
      <c r="I1871">
        <v>20</v>
      </c>
      <c r="J1871" t="s">
        <v>107</v>
      </c>
    </row>
    <row r="1872" spans="1:10">
      <c r="A1872" t="s">
        <v>1948</v>
      </c>
      <c r="B1872" t="s">
        <v>8</v>
      </c>
      <c r="C1872" t="s">
        <v>1367</v>
      </c>
      <c r="D1872" t="s">
        <v>80</v>
      </c>
      <c r="E1872" t="s">
        <v>10</v>
      </c>
      <c r="G1872" t="s">
        <v>108</v>
      </c>
      <c r="H1872" s="2">
        <v>45488</v>
      </c>
      <c r="I1872">
        <v>50</v>
      </c>
      <c r="J1872" t="s">
        <v>109</v>
      </c>
    </row>
    <row r="1873" spans="1:10">
      <c r="A1873" t="s">
        <v>1949</v>
      </c>
      <c r="B1873" t="s">
        <v>8</v>
      </c>
      <c r="C1873" t="s">
        <v>1367</v>
      </c>
      <c r="D1873" t="s">
        <v>80</v>
      </c>
      <c r="E1873" t="s">
        <v>10</v>
      </c>
      <c r="G1873" t="s">
        <v>108</v>
      </c>
      <c r="H1873" s="2">
        <v>45495</v>
      </c>
      <c r="I1873">
        <v>50</v>
      </c>
      <c r="J1873" t="s">
        <v>109</v>
      </c>
    </row>
    <row r="1874" spans="1:10">
      <c r="A1874" t="s">
        <v>1950</v>
      </c>
      <c r="B1874" t="s">
        <v>8</v>
      </c>
      <c r="C1874" t="s">
        <v>1367</v>
      </c>
      <c r="D1874" t="s">
        <v>80</v>
      </c>
      <c r="E1874" t="s">
        <v>10</v>
      </c>
      <c r="G1874" t="s">
        <v>108</v>
      </c>
      <c r="H1874" s="2">
        <v>45502</v>
      </c>
      <c r="I1874">
        <v>50</v>
      </c>
      <c r="J1874" t="s">
        <v>109</v>
      </c>
    </row>
    <row r="1875" spans="1:10">
      <c r="A1875" t="s">
        <v>1951</v>
      </c>
      <c r="B1875" t="s">
        <v>8</v>
      </c>
      <c r="C1875" t="s">
        <v>1367</v>
      </c>
      <c r="D1875" t="s">
        <v>80</v>
      </c>
      <c r="E1875" t="s">
        <v>10</v>
      </c>
      <c r="G1875" t="s">
        <v>108</v>
      </c>
      <c r="H1875" s="2">
        <v>45509</v>
      </c>
      <c r="I1875">
        <v>20</v>
      </c>
      <c r="J1875" t="s">
        <v>109</v>
      </c>
    </row>
    <row r="1876" spans="1:10">
      <c r="A1876" t="s">
        <v>1952</v>
      </c>
      <c r="B1876" t="s">
        <v>8</v>
      </c>
      <c r="C1876" t="s">
        <v>1367</v>
      </c>
      <c r="D1876" t="s">
        <v>80</v>
      </c>
      <c r="E1876" t="s">
        <v>10</v>
      </c>
      <c r="G1876" t="s">
        <v>108</v>
      </c>
      <c r="H1876" s="2">
        <v>45516</v>
      </c>
      <c r="I1876">
        <v>20</v>
      </c>
      <c r="J1876" t="s">
        <v>109</v>
      </c>
    </row>
    <row r="1877" spans="1:10">
      <c r="A1877" t="s">
        <v>1953</v>
      </c>
      <c r="B1877" t="s">
        <v>8</v>
      </c>
      <c r="C1877" t="s">
        <v>1367</v>
      </c>
      <c r="D1877" t="s">
        <v>80</v>
      </c>
      <c r="E1877" t="s">
        <v>10</v>
      </c>
      <c r="G1877" t="s">
        <v>108</v>
      </c>
      <c r="H1877" s="2">
        <v>45523</v>
      </c>
      <c r="I1877">
        <v>20</v>
      </c>
      <c r="J1877" t="s">
        <v>109</v>
      </c>
    </row>
    <row r="1878" spans="1:10">
      <c r="A1878" t="s">
        <v>1954</v>
      </c>
      <c r="B1878" t="s">
        <v>8</v>
      </c>
      <c r="C1878" t="s">
        <v>1367</v>
      </c>
      <c r="D1878" t="s">
        <v>80</v>
      </c>
      <c r="E1878" t="s">
        <v>10</v>
      </c>
      <c r="G1878" t="s">
        <v>108</v>
      </c>
      <c r="H1878" s="2">
        <v>45530</v>
      </c>
      <c r="I1878">
        <v>20</v>
      </c>
      <c r="J1878" t="s">
        <v>109</v>
      </c>
    </row>
    <row r="1879" spans="1:10">
      <c r="A1879" t="s">
        <v>1955</v>
      </c>
      <c r="B1879" t="s">
        <v>8</v>
      </c>
      <c r="C1879" t="s">
        <v>1367</v>
      </c>
      <c r="D1879" t="s">
        <v>80</v>
      </c>
      <c r="E1879" t="s">
        <v>10</v>
      </c>
      <c r="G1879" t="s">
        <v>108</v>
      </c>
      <c r="H1879" s="2">
        <v>45537</v>
      </c>
      <c r="I1879">
        <v>20</v>
      </c>
      <c r="J1879" t="s">
        <v>109</v>
      </c>
    </row>
    <row r="1880" spans="1:10">
      <c r="A1880" t="s">
        <v>1956</v>
      </c>
      <c r="B1880" t="s">
        <v>8</v>
      </c>
      <c r="C1880" t="s">
        <v>1367</v>
      </c>
      <c r="D1880" t="s">
        <v>80</v>
      </c>
      <c r="E1880" t="s">
        <v>62</v>
      </c>
      <c r="G1880" t="s">
        <v>106</v>
      </c>
      <c r="H1880" s="2">
        <v>45544</v>
      </c>
      <c r="I1880">
        <v>20</v>
      </c>
      <c r="J1880" t="s">
        <v>110</v>
      </c>
    </row>
    <row r="1881" spans="1:10">
      <c r="A1881" t="s">
        <v>1957</v>
      </c>
      <c r="B1881" t="s">
        <v>8</v>
      </c>
      <c r="C1881" t="s">
        <v>1367</v>
      </c>
      <c r="D1881" t="s">
        <v>80</v>
      </c>
      <c r="E1881" t="s">
        <v>62</v>
      </c>
      <c r="G1881" t="s">
        <v>106</v>
      </c>
      <c r="H1881" s="2">
        <v>45551</v>
      </c>
      <c r="I1881">
        <v>20</v>
      </c>
      <c r="J1881" t="s">
        <v>110</v>
      </c>
    </row>
    <row r="1882" spans="1:10">
      <c r="A1882" t="s">
        <v>1958</v>
      </c>
      <c r="B1882" t="s">
        <v>8</v>
      </c>
      <c r="C1882" t="s">
        <v>1367</v>
      </c>
      <c r="D1882" t="s">
        <v>80</v>
      </c>
      <c r="E1882" t="s">
        <v>62</v>
      </c>
      <c r="G1882" t="s">
        <v>106</v>
      </c>
      <c r="H1882" s="2">
        <v>45558</v>
      </c>
      <c r="I1882">
        <v>20</v>
      </c>
      <c r="J1882" t="s">
        <v>110</v>
      </c>
    </row>
    <row r="1883" spans="1:10">
      <c r="A1883" t="s">
        <v>1959</v>
      </c>
      <c r="B1883" t="s">
        <v>8</v>
      </c>
      <c r="C1883" t="s">
        <v>1367</v>
      </c>
      <c r="D1883" t="s">
        <v>80</v>
      </c>
      <c r="E1883" t="s">
        <v>62</v>
      </c>
      <c r="G1883" t="s">
        <v>106</v>
      </c>
      <c r="H1883" s="2">
        <v>45565</v>
      </c>
      <c r="I1883">
        <v>20</v>
      </c>
      <c r="J1883" t="s">
        <v>110</v>
      </c>
    </row>
    <row r="1884" spans="1:10">
      <c r="A1884" t="s">
        <v>1960</v>
      </c>
      <c r="B1884" t="s">
        <v>8</v>
      </c>
      <c r="C1884" t="s">
        <v>1367</v>
      </c>
      <c r="D1884" t="s">
        <v>80</v>
      </c>
      <c r="E1884" t="s">
        <v>62</v>
      </c>
      <c r="G1884" t="s">
        <v>106</v>
      </c>
      <c r="H1884" s="2">
        <v>45572</v>
      </c>
      <c r="I1884">
        <v>20</v>
      </c>
      <c r="J1884" t="s">
        <v>110</v>
      </c>
    </row>
    <row r="1885" spans="1:10">
      <c r="A1885" t="s">
        <v>1961</v>
      </c>
      <c r="B1885" t="s">
        <v>8</v>
      </c>
      <c r="C1885" t="s">
        <v>1367</v>
      </c>
      <c r="D1885" t="s">
        <v>80</v>
      </c>
      <c r="E1885" t="s">
        <v>62</v>
      </c>
      <c r="G1885" t="s">
        <v>106</v>
      </c>
      <c r="H1885" s="2">
        <v>45579</v>
      </c>
      <c r="I1885">
        <v>20</v>
      </c>
      <c r="J1885" t="s">
        <v>110</v>
      </c>
    </row>
    <row r="1886" spans="1:10">
      <c r="A1886" t="s">
        <v>1962</v>
      </c>
      <c r="B1886" t="s">
        <v>8</v>
      </c>
      <c r="C1886" t="s">
        <v>1367</v>
      </c>
      <c r="D1886" t="s">
        <v>80</v>
      </c>
      <c r="E1886" t="s">
        <v>62</v>
      </c>
      <c r="G1886" t="s">
        <v>106</v>
      </c>
      <c r="H1886" s="2">
        <v>45586</v>
      </c>
      <c r="I1886">
        <v>20</v>
      </c>
      <c r="J1886" t="s">
        <v>107</v>
      </c>
    </row>
    <row r="1887" spans="1:10">
      <c r="A1887" t="s">
        <v>1963</v>
      </c>
      <c r="B1887" t="s">
        <v>8</v>
      </c>
      <c r="C1887" t="s">
        <v>1367</v>
      </c>
      <c r="D1887" t="s">
        <v>80</v>
      </c>
      <c r="E1887" t="s">
        <v>62</v>
      </c>
      <c r="G1887" t="s">
        <v>106</v>
      </c>
      <c r="H1887" s="2">
        <v>45593</v>
      </c>
      <c r="I1887">
        <v>20</v>
      </c>
      <c r="J1887" t="s">
        <v>107</v>
      </c>
    </row>
    <row r="1888" spans="1:10">
      <c r="A1888" t="s">
        <v>1964</v>
      </c>
      <c r="B1888" t="s">
        <v>8</v>
      </c>
      <c r="C1888" t="s">
        <v>1367</v>
      </c>
      <c r="D1888" t="s">
        <v>80</v>
      </c>
      <c r="E1888" t="s">
        <v>62</v>
      </c>
      <c r="G1888" t="s">
        <v>106</v>
      </c>
      <c r="H1888" s="2">
        <v>45600</v>
      </c>
      <c r="I1888">
        <v>20</v>
      </c>
      <c r="J1888" t="s">
        <v>107</v>
      </c>
    </row>
    <row r="1889" spans="1:10">
      <c r="A1889" t="s">
        <v>1965</v>
      </c>
      <c r="B1889" t="s">
        <v>8</v>
      </c>
      <c r="C1889" t="s">
        <v>1367</v>
      </c>
      <c r="D1889" t="s">
        <v>80</v>
      </c>
      <c r="E1889" t="s">
        <v>62</v>
      </c>
      <c r="G1889" t="s">
        <v>106</v>
      </c>
      <c r="H1889" s="2">
        <v>45607</v>
      </c>
      <c r="I1889">
        <v>20</v>
      </c>
      <c r="J1889" t="s">
        <v>107</v>
      </c>
    </row>
    <row r="1890" spans="1:10">
      <c r="A1890" t="s">
        <v>1966</v>
      </c>
      <c r="B1890" t="s">
        <v>8</v>
      </c>
      <c r="C1890" t="s">
        <v>1367</v>
      </c>
      <c r="D1890" t="s">
        <v>80</v>
      </c>
      <c r="E1890" t="s">
        <v>62</v>
      </c>
      <c r="G1890" t="s">
        <v>106</v>
      </c>
      <c r="H1890" s="2">
        <v>45614</v>
      </c>
      <c r="I1890">
        <v>20</v>
      </c>
      <c r="J1890" t="s">
        <v>107</v>
      </c>
    </row>
    <row r="1891" spans="1:10">
      <c r="A1891" t="s">
        <v>1967</v>
      </c>
      <c r="B1891" t="s">
        <v>8</v>
      </c>
      <c r="C1891" t="s">
        <v>1367</v>
      </c>
      <c r="D1891" t="s">
        <v>80</v>
      </c>
      <c r="E1891" t="s">
        <v>62</v>
      </c>
      <c r="G1891" t="s">
        <v>106</v>
      </c>
      <c r="H1891" s="2">
        <v>45621</v>
      </c>
      <c r="I1891">
        <v>20</v>
      </c>
      <c r="J1891" t="s">
        <v>107</v>
      </c>
    </row>
    <row r="1892" spans="1:10">
      <c r="A1892" t="s">
        <v>1968</v>
      </c>
      <c r="B1892" t="s">
        <v>20</v>
      </c>
      <c r="D1892" t="s">
        <v>82</v>
      </c>
      <c r="E1892" t="s">
        <v>52</v>
      </c>
      <c r="G1892" t="s">
        <v>177</v>
      </c>
      <c r="H1892" s="2">
        <v>45488</v>
      </c>
      <c r="I1892">
        <v>20</v>
      </c>
      <c r="J1892" t="s">
        <v>107</v>
      </c>
    </row>
    <row r="1893" spans="1:10">
      <c r="A1893" t="s">
        <v>1969</v>
      </c>
      <c r="B1893" t="s">
        <v>20</v>
      </c>
      <c r="D1893" t="s">
        <v>82</v>
      </c>
      <c r="E1893" t="s">
        <v>52</v>
      </c>
      <c r="G1893" t="s">
        <v>177</v>
      </c>
      <c r="H1893" s="2">
        <v>45495</v>
      </c>
      <c r="I1893">
        <v>20</v>
      </c>
      <c r="J1893" t="s">
        <v>107</v>
      </c>
    </row>
    <row r="1894" spans="1:10">
      <c r="A1894" t="s">
        <v>1970</v>
      </c>
      <c r="B1894" t="s">
        <v>20</v>
      </c>
      <c r="D1894" t="s">
        <v>82</v>
      </c>
      <c r="E1894" t="s">
        <v>52</v>
      </c>
      <c r="G1894" t="s">
        <v>177</v>
      </c>
      <c r="H1894" s="2">
        <v>45502</v>
      </c>
      <c r="I1894">
        <v>20</v>
      </c>
      <c r="J1894" t="s">
        <v>107</v>
      </c>
    </row>
    <row r="1895" spans="1:10">
      <c r="A1895" t="s">
        <v>1971</v>
      </c>
      <c r="B1895" t="s">
        <v>20</v>
      </c>
      <c r="D1895" t="s">
        <v>82</v>
      </c>
      <c r="E1895" t="s">
        <v>52</v>
      </c>
      <c r="G1895" t="s">
        <v>177</v>
      </c>
      <c r="H1895" s="2">
        <v>45509</v>
      </c>
      <c r="I1895">
        <v>20</v>
      </c>
      <c r="J1895" t="s">
        <v>107</v>
      </c>
    </row>
    <row r="1896" spans="1:10">
      <c r="A1896" t="s">
        <v>1972</v>
      </c>
      <c r="B1896" t="s">
        <v>20</v>
      </c>
      <c r="D1896" t="s">
        <v>82</v>
      </c>
      <c r="E1896" t="s">
        <v>52</v>
      </c>
      <c r="G1896" t="s">
        <v>177</v>
      </c>
      <c r="H1896" s="2">
        <v>45516</v>
      </c>
      <c r="I1896">
        <v>20</v>
      </c>
      <c r="J1896" t="s">
        <v>107</v>
      </c>
    </row>
    <row r="1897" spans="1:10">
      <c r="A1897" t="s">
        <v>1973</v>
      </c>
      <c r="B1897" t="s">
        <v>20</v>
      </c>
      <c r="D1897" t="s">
        <v>82</v>
      </c>
      <c r="E1897" t="s">
        <v>52</v>
      </c>
      <c r="G1897" t="s">
        <v>177</v>
      </c>
      <c r="H1897" s="2">
        <v>45523</v>
      </c>
      <c r="I1897">
        <v>20</v>
      </c>
      <c r="J1897" t="s">
        <v>107</v>
      </c>
    </row>
    <row r="1898" spans="1:10">
      <c r="A1898" t="s">
        <v>1974</v>
      </c>
      <c r="B1898" t="s">
        <v>20</v>
      </c>
      <c r="D1898" t="s">
        <v>82</v>
      </c>
      <c r="E1898" t="s">
        <v>52</v>
      </c>
      <c r="G1898" t="s">
        <v>177</v>
      </c>
      <c r="H1898" s="2">
        <v>45530</v>
      </c>
      <c r="I1898">
        <v>20</v>
      </c>
      <c r="J1898" t="s">
        <v>107</v>
      </c>
    </row>
    <row r="1899" spans="1:10">
      <c r="A1899" t="s">
        <v>1975</v>
      </c>
      <c r="B1899" t="s">
        <v>20</v>
      </c>
      <c r="D1899" t="s">
        <v>82</v>
      </c>
      <c r="E1899" t="s">
        <v>52</v>
      </c>
      <c r="G1899" t="s">
        <v>177</v>
      </c>
      <c r="H1899" s="2">
        <v>45537</v>
      </c>
      <c r="I1899">
        <v>20</v>
      </c>
      <c r="J1899" t="s">
        <v>107</v>
      </c>
    </row>
    <row r="1900" spans="1:10">
      <c r="A1900" t="s">
        <v>1976</v>
      </c>
      <c r="B1900" t="s">
        <v>20</v>
      </c>
      <c r="D1900" t="s">
        <v>82</v>
      </c>
      <c r="E1900" t="s">
        <v>52</v>
      </c>
      <c r="G1900" t="s">
        <v>177</v>
      </c>
      <c r="H1900" s="2">
        <v>45544</v>
      </c>
      <c r="I1900">
        <v>20</v>
      </c>
      <c r="J1900" t="s">
        <v>107</v>
      </c>
    </row>
    <row r="1901" spans="1:10">
      <c r="A1901" t="s">
        <v>1977</v>
      </c>
      <c r="B1901" t="s">
        <v>20</v>
      </c>
      <c r="D1901" t="s">
        <v>82</v>
      </c>
      <c r="E1901" t="s">
        <v>52</v>
      </c>
      <c r="G1901" t="s">
        <v>177</v>
      </c>
      <c r="H1901" s="2">
        <v>45551</v>
      </c>
      <c r="I1901">
        <v>20</v>
      </c>
      <c r="J1901" t="s">
        <v>107</v>
      </c>
    </row>
    <row r="1902" spans="1:10">
      <c r="A1902" t="s">
        <v>1978</v>
      </c>
      <c r="B1902" t="s">
        <v>20</v>
      </c>
      <c r="D1902" t="s">
        <v>82</v>
      </c>
      <c r="E1902" t="s">
        <v>52</v>
      </c>
      <c r="G1902" t="s">
        <v>177</v>
      </c>
      <c r="H1902" s="2">
        <v>45558</v>
      </c>
      <c r="I1902">
        <v>20</v>
      </c>
      <c r="J1902" t="s">
        <v>107</v>
      </c>
    </row>
    <row r="1903" spans="1:10">
      <c r="A1903" t="s">
        <v>1979</v>
      </c>
      <c r="B1903" t="s">
        <v>20</v>
      </c>
      <c r="D1903" t="s">
        <v>82</v>
      </c>
      <c r="E1903" t="s">
        <v>52</v>
      </c>
      <c r="G1903" t="s">
        <v>177</v>
      </c>
      <c r="H1903" s="2">
        <v>45565</v>
      </c>
      <c r="I1903">
        <v>20</v>
      </c>
      <c r="J1903" t="s">
        <v>107</v>
      </c>
    </row>
    <row r="1904" spans="1:10">
      <c r="A1904" t="s">
        <v>1980</v>
      </c>
      <c r="B1904" t="s">
        <v>20</v>
      </c>
      <c r="D1904" t="s">
        <v>82</v>
      </c>
      <c r="E1904" t="s">
        <v>52</v>
      </c>
      <c r="G1904" t="s">
        <v>177</v>
      </c>
      <c r="H1904" s="2">
        <v>45572</v>
      </c>
      <c r="I1904">
        <v>20</v>
      </c>
      <c r="J1904" t="s">
        <v>107</v>
      </c>
    </row>
    <row r="1905" spans="1:10">
      <c r="A1905" t="s">
        <v>1981</v>
      </c>
      <c r="B1905" t="s">
        <v>20</v>
      </c>
      <c r="D1905" t="s">
        <v>82</v>
      </c>
      <c r="E1905" t="s">
        <v>52</v>
      </c>
      <c r="G1905" t="s">
        <v>177</v>
      </c>
      <c r="H1905" s="2">
        <v>45579</v>
      </c>
      <c r="I1905">
        <v>20</v>
      </c>
      <c r="J1905" t="s">
        <v>107</v>
      </c>
    </row>
    <row r="1906" spans="1:10">
      <c r="A1906" t="s">
        <v>1982</v>
      </c>
      <c r="B1906" t="s">
        <v>20</v>
      </c>
      <c r="D1906" t="s">
        <v>82</v>
      </c>
      <c r="E1906" t="s">
        <v>52</v>
      </c>
      <c r="G1906" t="s">
        <v>177</v>
      </c>
      <c r="H1906" s="2">
        <v>45586</v>
      </c>
      <c r="I1906">
        <v>20</v>
      </c>
      <c r="J1906" t="s">
        <v>107</v>
      </c>
    </row>
    <row r="1907" spans="1:10">
      <c r="A1907" t="s">
        <v>1983</v>
      </c>
      <c r="B1907" t="s">
        <v>20</v>
      </c>
      <c r="D1907" t="s">
        <v>82</v>
      </c>
      <c r="E1907" t="s">
        <v>52</v>
      </c>
      <c r="G1907" t="s">
        <v>177</v>
      </c>
      <c r="H1907" s="2">
        <v>45593</v>
      </c>
      <c r="I1907">
        <v>20</v>
      </c>
      <c r="J1907" t="s">
        <v>107</v>
      </c>
    </row>
    <row r="1908" spans="1:10">
      <c r="A1908" t="s">
        <v>1984</v>
      </c>
      <c r="B1908" t="s">
        <v>20</v>
      </c>
      <c r="D1908" t="s">
        <v>82</v>
      </c>
      <c r="E1908" t="s">
        <v>52</v>
      </c>
      <c r="G1908" t="s">
        <v>177</v>
      </c>
      <c r="H1908" s="2">
        <v>45600</v>
      </c>
      <c r="I1908">
        <v>20</v>
      </c>
      <c r="J1908" t="s">
        <v>107</v>
      </c>
    </row>
    <row r="1909" spans="1:10">
      <c r="A1909" t="s">
        <v>1985</v>
      </c>
      <c r="B1909" t="s">
        <v>20</v>
      </c>
      <c r="D1909" t="s">
        <v>82</v>
      </c>
      <c r="E1909" t="s">
        <v>52</v>
      </c>
      <c r="G1909" t="s">
        <v>177</v>
      </c>
      <c r="H1909" s="2">
        <v>45607</v>
      </c>
      <c r="I1909">
        <v>20</v>
      </c>
      <c r="J1909" t="s">
        <v>107</v>
      </c>
    </row>
    <row r="1910" spans="1:10">
      <c r="A1910" t="s">
        <v>1986</v>
      </c>
      <c r="B1910" t="s">
        <v>20</v>
      </c>
      <c r="D1910" t="s">
        <v>82</v>
      </c>
      <c r="E1910" t="s">
        <v>52</v>
      </c>
      <c r="G1910" t="s">
        <v>177</v>
      </c>
      <c r="H1910" s="2">
        <v>45614</v>
      </c>
      <c r="I1910">
        <v>20</v>
      </c>
      <c r="J1910" t="s">
        <v>107</v>
      </c>
    </row>
    <row r="1911" spans="1:10">
      <c r="A1911" t="s">
        <v>1987</v>
      </c>
      <c r="B1911" t="s">
        <v>20</v>
      </c>
      <c r="D1911" t="s">
        <v>82</v>
      </c>
      <c r="E1911" t="s">
        <v>52</v>
      </c>
      <c r="G1911" t="s">
        <v>177</v>
      </c>
      <c r="H1911" s="2">
        <v>45621</v>
      </c>
      <c r="I1911">
        <v>20</v>
      </c>
      <c r="J1911" t="s">
        <v>107</v>
      </c>
    </row>
    <row r="1912" spans="1:10">
      <c r="A1912" t="s">
        <v>1988</v>
      </c>
      <c r="B1912" t="s">
        <v>20</v>
      </c>
      <c r="D1912" t="s">
        <v>82</v>
      </c>
      <c r="E1912" t="s">
        <v>76</v>
      </c>
      <c r="G1912" t="s">
        <v>164</v>
      </c>
      <c r="H1912" s="2">
        <v>45292</v>
      </c>
      <c r="I1912">
        <v>20</v>
      </c>
      <c r="J1912" t="s">
        <v>107</v>
      </c>
    </row>
    <row r="1913" spans="1:10">
      <c r="A1913" t="s">
        <v>1989</v>
      </c>
      <c r="B1913" t="s">
        <v>20</v>
      </c>
      <c r="D1913" t="s">
        <v>82</v>
      </c>
      <c r="E1913" t="s">
        <v>76</v>
      </c>
      <c r="G1913" t="s">
        <v>164</v>
      </c>
      <c r="H1913" s="2">
        <v>45299</v>
      </c>
      <c r="I1913">
        <v>20</v>
      </c>
      <c r="J1913" t="s">
        <v>107</v>
      </c>
    </row>
    <row r="1914" spans="1:10">
      <c r="A1914" t="s">
        <v>1990</v>
      </c>
      <c r="B1914" t="s">
        <v>20</v>
      </c>
      <c r="D1914" t="s">
        <v>82</v>
      </c>
      <c r="E1914" t="s">
        <v>76</v>
      </c>
      <c r="G1914" t="s">
        <v>164</v>
      </c>
      <c r="H1914" s="2">
        <v>45306</v>
      </c>
      <c r="I1914">
        <v>20</v>
      </c>
      <c r="J1914" t="s">
        <v>107</v>
      </c>
    </row>
    <row r="1915" spans="1:10">
      <c r="A1915" t="s">
        <v>1991</v>
      </c>
      <c r="B1915" t="s">
        <v>20</v>
      </c>
      <c r="D1915" t="s">
        <v>82</v>
      </c>
      <c r="E1915" t="s">
        <v>76</v>
      </c>
      <c r="G1915" t="s">
        <v>164</v>
      </c>
      <c r="H1915" s="2">
        <v>45313</v>
      </c>
      <c r="I1915">
        <v>20</v>
      </c>
      <c r="J1915" t="s">
        <v>107</v>
      </c>
    </row>
    <row r="1916" spans="1:10">
      <c r="A1916" t="s">
        <v>1992</v>
      </c>
      <c r="B1916" t="s">
        <v>20</v>
      </c>
      <c r="D1916" t="s">
        <v>82</v>
      </c>
      <c r="E1916" t="s">
        <v>76</v>
      </c>
      <c r="G1916" t="s">
        <v>164</v>
      </c>
      <c r="H1916" s="2">
        <v>45320</v>
      </c>
      <c r="I1916">
        <v>20</v>
      </c>
      <c r="J1916" t="s">
        <v>107</v>
      </c>
    </row>
    <row r="1917" spans="1:10">
      <c r="A1917" t="s">
        <v>1993</v>
      </c>
      <c r="B1917" t="s">
        <v>20</v>
      </c>
      <c r="D1917" t="s">
        <v>82</v>
      </c>
      <c r="E1917" t="s">
        <v>76</v>
      </c>
      <c r="G1917" t="s">
        <v>164</v>
      </c>
      <c r="H1917" s="2">
        <v>45327</v>
      </c>
      <c r="I1917">
        <v>20</v>
      </c>
      <c r="J1917" t="s">
        <v>107</v>
      </c>
    </row>
    <row r="1918" spans="1:10">
      <c r="A1918" t="s">
        <v>1994</v>
      </c>
      <c r="B1918" t="s">
        <v>20</v>
      </c>
      <c r="D1918" t="s">
        <v>82</v>
      </c>
      <c r="E1918" t="s">
        <v>76</v>
      </c>
      <c r="G1918" t="s">
        <v>164</v>
      </c>
      <c r="H1918" s="2">
        <v>45334</v>
      </c>
      <c r="I1918">
        <v>20</v>
      </c>
      <c r="J1918" t="s">
        <v>107</v>
      </c>
    </row>
    <row r="1919" spans="1:10">
      <c r="A1919" t="s">
        <v>1995</v>
      </c>
      <c r="B1919" t="s">
        <v>20</v>
      </c>
      <c r="D1919" t="s">
        <v>82</v>
      </c>
      <c r="E1919" t="s">
        <v>76</v>
      </c>
      <c r="G1919" t="s">
        <v>164</v>
      </c>
      <c r="H1919" s="2">
        <v>45341</v>
      </c>
      <c r="I1919">
        <v>20</v>
      </c>
      <c r="J1919" t="s">
        <v>107</v>
      </c>
    </row>
    <row r="1920" spans="1:10">
      <c r="A1920" t="s">
        <v>1996</v>
      </c>
      <c r="B1920" t="s">
        <v>20</v>
      </c>
      <c r="D1920" t="s">
        <v>82</v>
      </c>
      <c r="E1920" t="s">
        <v>94</v>
      </c>
      <c r="G1920" t="s">
        <v>164</v>
      </c>
      <c r="H1920" s="2">
        <v>45292</v>
      </c>
      <c r="I1920">
        <v>10</v>
      </c>
      <c r="J1920" t="s">
        <v>110</v>
      </c>
    </row>
    <row r="1921" spans="1:10">
      <c r="A1921" t="s">
        <v>1997</v>
      </c>
      <c r="B1921" t="s">
        <v>20</v>
      </c>
      <c r="D1921" t="s">
        <v>82</v>
      </c>
      <c r="E1921" t="s">
        <v>94</v>
      </c>
      <c r="G1921" t="s">
        <v>164</v>
      </c>
      <c r="H1921" s="2">
        <v>45299</v>
      </c>
      <c r="I1921">
        <v>10</v>
      </c>
      <c r="J1921" t="s">
        <v>110</v>
      </c>
    </row>
    <row r="1922" spans="1:10">
      <c r="A1922" t="s">
        <v>1998</v>
      </c>
      <c r="B1922" t="s">
        <v>20</v>
      </c>
      <c r="D1922" t="s">
        <v>82</v>
      </c>
      <c r="E1922" t="s">
        <v>94</v>
      </c>
      <c r="G1922" t="s">
        <v>164</v>
      </c>
      <c r="H1922" s="2">
        <v>45306</v>
      </c>
      <c r="I1922">
        <v>10</v>
      </c>
      <c r="J1922" t="s">
        <v>110</v>
      </c>
    </row>
    <row r="1923" spans="1:10">
      <c r="A1923" t="s">
        <v>1999</v>
      </c>
      <c r="B1923" t="s">
        <v>20</v>
      </c>
      <c r="D1923" t="s">
        <v>82</v>
      </c>
      <c r="E1923" t="s">
        <v>94</v>
      </c>
      <c r="G1923" t="s">
        <v>164</v>
      </c>
      <c r="H1923" s="2">
        <v>45313</v>
      </c>
      <c r="I1923">
        <v>10</v>
      </c>
      <c r="J1923" t="s">
        <v>110</v>
      </c>
    </row>
    <row r="1924" spans="1:10">
      <c r="A1924" t="s">
        <v>2000</v>
      </c>
      <c r="B1924" t="s">
        <v>20</v>
      </c>
      <c r="D1924" t="s">
        <v>82</v>
      </c>
      <c r="E1924" t="s">
        <v>94</v>
      </c>
      <c r="G1924" t="s">
        <v>164</v>
      </c>
      <c r="H1924" s="2">
        <v>45320</v>
      </c>
      <c r="I1924">
        <v>5</v>
      </c>
      <c r="J1924" t="s">
        <v>110</v>
      </c>
    </row>
    <row r="1925" spans="1:10">
      <c r="A1925" t="s">
        <v>2001</v>
      </c>
      <c r="B1925" t="s">
        <v>20</v>
      </c>
      <c r="D1925" t="s">
        <v>82</v>
      </c>
      <c r="E1925" t="s">
        <v>94</v>
      </c>
      <c r="G1925" t="s">
        <v>164</v>
      </c>
      <c r="H1925" s="2">
        <v>45327</v>
      </c>
      <c r="I1925">
        <v>5</v>
      </c>
      <c r="J1925" t="s">
        <v>110</v>
      </c>
    </row>
    <row r="1926" spans="1:10">
      <c r="A1926" t="s">
        <v>2002</v>
      </c>
      <c r="B1926" t="s">
        <v>20</v>
      </c>
      <c r="D1926" t="s">
        <v>82</v>
      </c>
      <c r="E1926" t="s">
        <v>94</v>
      </c>
      <c r="G1926" t="s">
        <v>164</v>
      </c>
      <c r="H1926" s="2">
        <v>45334</v>
      </c>
      <c r="I1926">
        <v>5</v>
      </c>
      <c r="J1926" t="s">
        <v>110</v>
      </c>
    </row>
    <row r="1927" spans="1:10">
      <c r="A1927" t="s">
        <v>2003</v>
      </c>
      <c r="B1927" t="s">
        <v>20</v>
      </c>
      <c r="D1927" t="s">
        <v>82</v>
      </c>
      <c r="E1927" t="s">
        <v>94</v>
      </c>
      <c r="G1927" t="s">
        <v>164</v>
      </c>
      <c r="H1927" s="2">
        <v>45341</v>
      </c>
      <c r="I1927">
        <v>5</v>
      </c>
      <c r="J1927" t="s">
        <v>110</v>
      </c>
    </row>
    <row r="1928" spans="1:10">
      <c r="A1928" t="s">
        <v>2004</v>
      </c>
      <c r="B1928" t="s">
        <v>20</v>
      </c>
      <c r="D1928" t="s">
        <v>82</v>
      </c>
      <c r="E1928" t="s">
        <v>94</v>
      </c>
      <c r="G1928" t="s">
        <v>164</v>
      </c>
      <c r="H1928" s="2">
        <v>45348</v>
      </c>
      <c r="I1928">
        <v>5</v>
      </c>
      <c r="J1928" t="s">
        <v>110</v>
      </c>
    </row>
    <row r="1929" spans="1:10">
      <c r="A1929" t="s">
        <v>2005</v>
      </c>
      <c r="B1929" t="s">
        <v>20</v>
      </c>
      <c r="D1929" t="s">
        <v>82</v>
      </c>
      <c r="E1929" t="s">
        <v>94</v>
      </c>
      <c r="G1929" t="s">
        <v>164</v>
      </c>
      <c r="H1929" s="2">
        <v>45355</v>
      </c>
      <c r="I1929">
        <v>5</v>
      </c>
      <c r="J1929" t="s">
        <v>110</v>
      </c>
    </row>
    <row r="1930" spans="1:10">
      <c r="A1930" t="s">
        <v>2006</v>
      </c>
      <c r="B1930" t="s">
        <v>20</v>
      </c>
      <c r="D1930" t="s">
        <v>82</v>
      </c>
      <c r="E1930" t="s">
        <v>94</v>
      </c>
      <c r="G1930" t="s">
        <v>164</v>
      </c>
      <c r="H1930" s="2">
        <v>45362</v>
      </c>
      <c r="I1930">
        <v>5</v>
      </c>
      <c r="J1930" t="s">
        <v>107</v>
      </c>
    </row>
    <row r="1931" spans="1:10">
      <c r="A1931" t="s">
        <v>2007</v>
      </c>
      <c r="B1931" t="s">
        <v>20</v>
      </c>
      <c r="D1931" t="s">
        <v>82</v>
      </c>
      <c r="E1931" t="s">
        <v>94</v>
      </c>
      <c r="G1931" t="s">
        <v>164</v>
      </c>
      <c r="H1931" s="2">
        <v>45369</v>
      </c>
      <c r="I1931">
        <v>5</v>
      </c>
      <c r="J1931" t="s">
        <v>107</v>
      </c>
    </row>
    <row r="1932" spans="1:10">
      <c r="A1932" t="s">
        <v>2008</v>
      </c>
      <c r="B1932" t="s">
        <v>20</v>
      </c>
      <c r="D1932" t="s">
        <v>82</v>
      </c>
      <c r="E1932" t="s">
        <v>94</v>
      </c>
      <c r="G1932" t="s">
        <v>164</v>
      </c>
      <c r="H1932" s="2">
        <v>45376</v>
      </c>
      <c r="I1932">
        <v>5</v>
      </c>
      <c r="J1932" t="s">
        <v>107</v>
      </c>
    </row>
    <row r="1933" spans="1:10">
      <c r="A1933" t="s">
        <v>2009</v>
      </c>
      <c r="B1933" t="s">
        <v>20</v>
      </c>
      <c r="D1933" t="s">
        <v>82</v>
      </c>
      <c r="E1933" t="s">
        <v>94</v>
      </c>
      <c r="G1933" t="s">
        <v>164</v>
      </c>
      <c r="H1933" s="2">
        <v>45383</v>
      </c>
      <c r="I1933">
        <v>5</v>
      </c>
      <c r="J1933" t="s">
        <v>107</v>
      </c>
    </row>
    <row r="1934" spans="1:10">
      <c r="A1934" t="s">
        <v>2010</v>
      </c>
      <c r="B1934" t="s">
        <v>20</v>
      </c>
      <c r="D1934" t="s">
        <v>82</v>
      </c>
      <c r="E1934" t="s">
        <v>94</v>
      </c>
      <c r="G1934" t="s">
        <v>164</v>
      </c>
      <c r="H1934" s="2">
        <v>45390</v>
      </c>
      <c r="I1934">
        <v>5</v>
      </c>
      <c r="J1934" t="s">
        <v>107</v>
      </c>
    </row>
    <row r="1935" spans="1:10">
      <c r="A1935" t="s">
        <v>2011</v>
      </c>
      <c r="B1935" t="s">
        <v>20</v>
      </c>
      <c r="D1935" t="s">
        <v>82</v>
      </c>
      <c r="E1935" t="s">
        <v>94</v>
      </c>
      <c r="G1935" t="s">
        <v>164</v>
      </c>
      <c r="H1935" s="2">
        <v>45397</v>
      </c>
      <c r="I1935">
        <v>5</v>
      </c>
      <c r="J1935" t="s">
        <v>107</v>
      </c>
    </row>
    <row r="1936" spans="1:10">
      <c r="A1936" t="s">
        <v>2012</v>
      </c>
      <c r="B1936" t="s">
        <v>20</v>
      </c>
      <c r="D1936" t="s">
        <v>82</v>
      </c>
      <c r="E1936" t="s">
        <v>94</v>
      </c>
      <c r="G1936" t="s">
        <v>164</v>
      </c>
      <c r="H1936" s="2">
        <v>45488</v>
      </c>
      <c r="I1936">
        <v>5</v>
      </c>
      <c r="J1936" t="s">
        <v>107</v>
      </c>
    </row>
    <row r="1937" spans="1:10">
      <c r="A1937" t="s">
        <v>2013</v>
      </c>
      <c r="B1937" t="s">
        <v>20</v>
      </c>
      <c r="D1937" t="s">
        <v>82</v>
      </c>
      <c r="E1937" t="s">
        <v>94</v>
      </c>
      <c r="G1937" t="s">
        <v>164</v>
      </c>
      <c r="H1937" s="2">
        <v>45495</v>
      </c>
      <c r="I1937">
        <v>5</v>
      </c>
      <c r="J1937" t="s">
        <v>107</v>
      </c>
    </row>
    <row r="1938" spans="1:10">
      <c r="A1938" t="s">
        <v>2014</v>
      </c>
      <c r="B1938" t="s">
        <v>20</v>
      </c>
      <c r="D1938" t="s">
        <v>82</v>
      </c>
      <c r="E1938" t="s">
        <v>94</v>
      </c>
      <c r="G1938" t="s">
        <v>164</v>
      </c>
      <c r="H1938" s="2">
        <v>45502</v>
      </c>
      <c r="I1938">
        <v>5</v>
      </c>
      <c r="J1938" t="s">
        <v>107</v>
      </c>
    </row>
    <row r="1939" spans="1:10">
      <c r="A1939" t="s">
        <v>2015</v>
      </c>
      <c r="B1939" t="s">
        <v>20</v>
      </c>
      <c r="D1939" t="s">
        <v>82</v>
      </c>
      <c r="E1939" t="s">
        <v>94</v>
      </c>
      <c r="G1939" t="s">
        <v>164</v>
      </c>
      <c r="H1939" s="2">
        <v>45509</v>
      </c>
      <c r="I1939">
        <v>5</v>
      </c>
      <c r="J1939" t="s">
        <v>107</v>
      </c>
    </row>
    <row r="1940" spans="1:10">
      <c r="A1940" t="s">
        <v>2016</v>
      </c>
      <c r="B1940" t="s">
        <v>20</v>
      </c>
      <c r="D1940" t="s">
        <v>82</v>
      </c>
      <c r="E1940" t="s">
        <v>94</v>
      </c>
      <c r="G1940" t="s">
        <v>164</v>
      </c>
      <c r="H1940" s="2">
        <v>45516</v>
      </c>
      <c r="I1940">
        <v>5</v>
      </c>
      <c r="J1940" t="s">
        <v>107</v>
      </c>
    </row>
    <row r="1941" spans="1:10">
      <c r="A1941" t="s">
        <v>2017</v>
      </c>
      <c r="B1941" t="s">
        <v>20</v>
      </c>
      <c r="D1941" t="s">
        <v>82</v>
      </c>
      <c r="E1941" t="s">
        <v>94</v>
      </c>
      <c r="G1941" t="s">
        <v>164</v>
      </c>
      <c r="H1941" s="2">
        <v>45523</v>
      </c>
      <c r="I1941">
        <v>5</v>
      </c>
      <c r="J1941" t="s">
        <v>107</v>
      </c>
    </row>
    <row r="1942" spans="1:10">
      <c r="A1942" t="s">
        <v>2018</v>
      </c>
      <c r="B1942" t="s">
        <v>20</v>
      </c>
      <c r="D1942" t="s">
        <v>82</v>
      </c>
      <c r="E1942" t="s">
        <v>94</v>
      </c>
      <c r="G1942" t="s">
        <v>164</v>
      </c>
      <c r="H1942" s="2">
        <v>45530</v>
      </c>
      <c r="I1942">
        <v>5</v>
      </c>
      <c r="J1942" t="s">
        <v>107</v>
      </c>
    </row>
    <row r="1943" spans="1:10">
      <c r="A1943" t="s">
        <v>2019</v>
      </c>
      <c r="B1943" t="s">
        <v>20</v>
      </c>
      <c r="D1943" t="s">
        <v>82</v>
      </c>
      <c r="E1943" t="s">
        <v>94</v>
      </c>
      <c r="G1943" t="s">
        <v>164</v>
      </c>
      <c r="H1943" s="2">
        <v>45537</v>
      </c>
      <c r="I1943">
        <v>5</v>
      </c>
      <c r="J1943" t="s">
        <v>107</v>
      </c>
    </row>
    <row r="1944" spans="1:10">
      <c r="A1944" t="s">
        <v>2020</v>
      </c>
      <c r="B1944" t="s">
        <v>20</v>
      </c>
      <c r="D1944" t="s">
        <v>82</v>
      </c>
      <c r="E1944" t="s">
        <v>94</v>
      </c>
      <c r="G1944" t="s">
        <v>164</v>
      </c>
      <c r="H1944" s="2">
        <v>45544</v>
      </c>
      <c r="I1944">
        <v>5</v>
      </c>
      <c r="J1944" t="s">
        <v>107</v>
      </c>
    </row>
    <row r="1945" spans="1:10">
      <c r="A1945" t="s">
        <v>2021</v>
      </c>
      <c r="B1945" t="s">
        <v>20</v>
      </c>
      <c r="D1945" t="s">
        <v>82</v>
      </c>
      <c r="E1945" t="s">
        <v>94</v>
      </c>
      <c r="G1945" t="s">
        <v>164</v>
      </c>
      <c r="H1945" s="2">
        <v>45551</v>
      </c>
      <c r="I1945">
        <v>5</v>
      </c>
      <c r="J1945" t="s">
        <v>107</v>
      </c>
    </row>
    <row r="1946" spans="1:10">
      <c r="A1946" t="s">
        <v>2022</v>
      </c>
      <c r="B1946" t="s">
        <v>20</v>
      </c>
      <c r="D1946" t="s">
        <v>82</v>
      </c>
      <c r="E1946" t="s">
        <v>94</v>
      </c>
      <c r="G1946" t="s">
        <v>164</v>
      </c>
      <c r="H1946" s="2">
        <v>45558</v>
      </c>
      <c r="I1946">
        <v>5</v>
      </c>
      <c r="J1946" t="s">
        <v>107</v>
      </c>
    </row>
    <row r="1947" spans="1:10">
      <c r="A1947" t="s">
        <v>2023</v>
      </c>
      <c r="B1947" t="s">
        <v>20</v>
      </c>
      <c r="D1947" t="s">
        <v>82</v>
      </c>
      <c r="E1947" t="s">
        <v>94</v>
      </c>
      <c r="G1947" t="s">
        <v>164</v>
      </c>
      <c r="H1947" s="2">
        <v>45565</v>
      </c>
      <c r="I1947">
        <v>5</v>
      </c>
      <c r="J1947" t="s">
        <v>107</v>
      </c>
    </row>
    <row r="1948" spans="1:10">
      <c r="A1948" t="s">
        <v>2024</v>
      </c>
      <c r="B1948" t="s">
        <v>20</v>
      </c>
      <c r="D1948" t="s">
        <v>82</v>
      </c>
      <c r="E1948" t="s">
        <v>94</v>
      </c>
      <c r="G1948" t="s">
        <v>164</v>
      </c>
      <c r="H1948" s="2">
        <v>45572</v>
      </c>
      <c r="I1948">
        <v>5</v>
      </c>
      <c r="J1948" t="s">
        <v>107</v>
      </c>
    </row>
    <row r="1949" spans="1:10">
      <c r="A1949" t="s">
        <v>2025</v>
      </c>
      <c r="B1949" t="s">
        <v>20</v>
      </c>
      <c r="D1949" t="s">
        <v>82</v>
      </c>
      <c r="E1949" t="s">
        <v>94</v>
      </c>
      <c r="G1949" t="s">
        <v>164</v>
      </c>
      <c r="H1949" s="2">
        <v>45579</v>
      </c>
      <c r="I1949">
        <v>5</v>
      </c>
      <c r="J1949" t="s">
        <v>107</v>
      </c>
    </row>
    <row r="1950" spans="1:10">
      <c r="A1950" t="s">
        <v>2026</v>
      </c>
      <c r="B1950" t="s">
        <v>20</v>
      </c>
      <c r="D1950" t="s">
        <v>82</v>
      </c>
      <c r="E1950" t="s">
        <v>94</v>
      </c>
      <c r="G1950" t="s">
        <v>164</v>
      </c>
      <c r="H1950" s="2">
        <v>45586</v>
      </c>
      <c r="I1950">
        <v>5</v>
      </c>
      <c r="J1950" t="s">
        <v>107</v>
      </c>
    </row>
    <row r="1951" spans="1:10">
      <c r="A1951" t="s">
        <v>2027</v>
      </c>
      <c r="B1951" t="s">
        <v>20</v>
      </c>
      <c r="D1951" t="s">
        <v>82</v>
      </c>
      <c r="E1951" t="s">
        <v>94</v>
      </c>
      <c r="G1951" t="s">
        <v>164</v>
      </c>
      <c r="H1951" s="2">
        <v>45593</v>
      </c>
      <c r="I1951">
        <v>5</v>
      </c>
      <c r="J1951" t="s">
        <v>107</v>
      </c>
    </row>
    <row r="1952" spans="1:10">
      <c r="A1952" t="s">
        <v>2028</v>
      </c>
      <c r="B1952" t="s">
        <v>20</v>
      </c>
      <c r="D1952" t="s">
        <v>82</v>
      </c>
      <c r="E1952" t="s">
        <v>94</v>
      </c>
      <c r="G1952" t="s">
        <v>164</v>
      </c>
      <c r="H1952" s="2">
        <v>45600</v>
      </c>
      <c r="I1952">
        <v>5</v>
      </c>
      <c r="J1952" t="s">
        <v>107</v>
      </c>
    </row>
    <row r="1953" spans="1:10">
      <c r="A1953" t="s">
        <v>2029</v>
      </c>
      <c r="B1953" t="s">
        <v>20</v>
      </c>
      <c r="D1953" t="s">
        <v>82</v>
      </c>
      <c r="E1953" t="s">
        <v>94</v>
      </c>
      <c r="G1953" t="s">
        <v>164</v>
      </c>
      <c r="H1953" s="2">
        <v>45607</v>
      </c>
      <c r="I1953">
        <v>5</v>
      </c>
      <c r="J1953" t="s">
        <v>107</v>
      </c>
    </row>
    <row r="1954" spans="1:10">
      <c r="A1954" t="s">
        <v>2030</v>
      </c>
      <c r="B1954" t="s">
        <v>20</v>
      </c>
      <c r="D1954" t="s">
        <v>82</v>
      </c>
      <c r="E1954" t="s">
        <v>94</v>
      </c>
      <c r="G1954" t="s">
        <v>164</v>
      </c>
      <c r="H1954" s="2">
        <v>45614</v>
      </c>
      <c r="I1954">
        <v>5</v>
      </c>
      <c r="J1954" t="s">
        <v>107</v>
      </c>
    </row>
    <row r="1955" spans="1:10">
      <c r="A1955" t="s">
        <v>2031</v>
      </c>
      <c r="B1955" t="s">
        <v>20</v>
      </c>
      <c r="D1955" t="s">
        <v>82</v>
      </c>
      <c r="E1955" t="s">
        <v>94</v>
      </c>
      <c r="G1955" t="s">
        <v>164</v>
      </c>
      <c r="H1955" s="2">
        <v>45621</v>
      </c>
      <c r="I1955">
        <v>5</v>
      </c>
      <c r="J1955" t="s">
        <v>107</v>
      </c>
    </row>
    <row r="1956" spans="1:10">
      <c r="A1956" t="s">
        <v>2032</v>
      </c>
      <c r="B1956" t="s">
        <v>20</v>
      </c>
      <c r="D1956" t="s">
        <v>82</v>
      </c>
      <c r="E1956" t="s">
        <v>94</v>
      </c>
      <c r="G1956" t="s">
        <v>164</v>
      </c>
      <c r="H1956" s="2">
        <v>45628</v>
      </c>
      <c r="I1956">
        <v>15</v>
      </c>
      <c r="J1956" t="s">
        <v>107</v>
      </c>
    </row>
    <row r="1957" spans="1:10">
      <c r="A1957" t="s">
        <v>2033</v>
      </c>
      <c r="B1957" t="s">
        <v>20</v>
      </c>
      <c r="D1957" t="s">
        <v>82</v>
      </c>
      <c r="E1957" t="s">
        <v>94</v>
      </c>
      <c r="G1957" t="s">
        <v>164</v>
      </c>
      <c r="H1957" s="2">
        <v>45635</v>
      </c>
      <c r="I1957">
        <v>15</v>
      </c>
      <c r="J1957" t="s">
        <v>107</v>
      </c>
    </row>
    <row r="1958" spans="1:10">
      <c r="A1958" t="s">
        <v>2034</v>
      </c>
      <c r="B1958" t="s">
        <v>20</v>
      </c>
      <c r="C1958" t="s">
        <v>1367</v>
      </c>
      <c r="D1958" t="s">
        <v>84</v>
      </c>
      <c r="E1958" t="s">
        <v>2</v>
      </c>
      <c r="G1958" t="s">
        <v>164</v>
      </c>
      <c r="H1958" s="2">
        <v>45628</v>
      </c>
      <c r="I1958">
        <v>5</v>
      </c>
      <c r="J1958" t="s">
        <v>107</v>
      </c>
    </row>
    <row r="1959" spans="1:10">
      <c r="A1959" t="s">
        <v>2035</v>
      </c>
      <c r="B1959" t="s">
        <v>20</v>
      </c>
      <c r="C1959" t="s">
        <v>1367</v>
      </c>
      <c r="D1959" t="s">
        <v>84</v>
      </c>
      <c r="E1959" t="s">
        <v>2</v>
      </c>
      <c r="G1959" t="s">
        <v>164</v>
      </c>
      <c r="H1959" s="2">
        <v>45635</v>
      </c>
      <c r="I1959">
        <v>5</v>
      </c>
      <c r="J1959" t="s">
        <v>107</v>
      </c>
    </row>
    <row r="1960" spans="1:10">
      <c r="A1960" t="s">
        <v>2036</v>
      </c>
      <c r="B1960" t="s">
        <v>20</v>
      </c>
      <c r="C1960" t="s">
        <v>1367</v>
      </c>
      <c r="D1960" t="s">
        <v>84</v>
      </c>
      <c r="E1960" t="s">
        <v>4</v>
      </c>
      <c r="G1960" t="s">
        <v>177</v>
      </c>
      <c r="H1960" s="2">
        <v>45628</v>
      </c>
      <c r="I1960">
        <v>5</v>
      </c>
      <c r="J1960" t="s">
        <v>107</v>
      </c>
    </row>
    <row r="1961" spans="1:10">
      <c r="A1961" t="s">
        <v>2037</v>
      </c>
      <c r="B1961" t="s">
        <v>20</v>
      </c>
      <c r="C1961" t="s">
        <v>1367</v>
      </c>
      <c r="D1961" t="s">
        <v>84</v>
      </c>
      <c r="E1961" t="s">
        <v>4</v>
      </c>
      <c r="G1961" t="s">
        <v>177</v>
      </c>
      <c r="H1961" s="2">
        <v>45635</v>
      </c>
      <c r="I1961">
        <v>5</v>
      </c>
      <c r="J1961" t="s">
        <v>107</v>
      </c>
    </row>
    <row r="1962" spans="1:10">
      <c r="A1962" t="s">
        <v>2038</v>
      </c>
      <c r="B1962" t="s">
        <v>20</v>
      </c>
      <c r="D1962" t="s">
        <v>86</v>
      </c>
      <c r="E1962" t="s">
        <v>2</v>
      </c>
      <c r="G1962" t="s">
        <v>164</v>
      </c>
      <c r="H1962" s="2">
        <v>45292</v>
      </c>
      <c r="I1962">
        <v>10</v>
      </c>
      <c r="J1962" t="s">
        <v>107</v>
      </c>
    </row>
    <row r="1963" spans="1:10">
      <c r="A1963" t="s">
        <v>2039</v>
      </c>
      <c r="B1963" t="s">
        <v>20</v>
      </c>
      <c r="D1963" t="s">
        <v>86</v>
      </c>
      <c r="E1963" t="s">
        <v>2</v>
      </c>
      <c r="G1963" t="s">
        <v>164</v>
      </c>
      <c r="H1963" s="2">
        <v>45299</v>
      </c>
      <c r="I1963">
        <v>10</v>
      </c>
      <c r="J1963" t="s">
        <v>107</v>
      </c>
    </row>
    <row r="1964" spans="1:10">
      <c r="A1964" t="s">
        <v>2040</v>
      </c>
      <c r="B1964" t="s">
        <v>20</v>
      </c>
      <c r="D1964" t="s">
        <v>86</v>
      </c>
      <c r="E1964" t="s">
        <v>2</v>
      </c>
      <c r="G1964" t="s">
        <v>164</v>
      </c>
      <c r="H1964" s="2">
        <v>45306</v>
      </c>
      <c r="I1964">
        <v>10</v>
      </c>
      <c r="J1964" t="s">
        <v>107</v>
      </c>
    </row>
    <row r="1965" spans="1:10">
      <c r="A1965" t="s">
        <v>2041</v>
      </c>
      <c r="B1965" t="s">
        <v>20</v>
      </c>
      <c r="D1965" t="s">
        <v>86</v>
      </c>
      <c r="E1965" t="s">
        <v>2</v>
      </c>
      <c r="G1965" t="s">
        <v>164</v>
      </c>
      <c r="H1965" s="2">
        <v>45313</v>
      </c>
      <c r="I1965">
        <v>10</v>
      </c>
      <c r="J1965" t="s">
        <v>107</v>
      </c>
    </row>
    <row r="1966" spans="1:10">
      <c r="A1966" t="s">
        <v>2042</v>
      </c>
      <c r="B1966" t="s">
        <v>20</v>
      </c>
      <c r="D1966" t="s">
        <v>86</v>
      </c>
      <c r="E1966" t="s">
        <v>2</v>
      </c>
      <c r="G1966" t="s">
        <v>164</v>
      </c>
      <c r="H1966" s="2">
        <v>45320</v>
      </c>
      <c r="I1966">
        <v>10</v>
      </c>
      <c r="J1966" t="s">
        <v>107</v>
      </c>
    </row>
    <row r="1967" spans="1:10">
      <c r="A1967" t="s">
        <v>2043</v>
      </c>
      <c r="B1967" t="s">
        <v>20</v>
      </c>
      <c r="D1967" t="s">
        <v>86</v>
      </c>
      <c r="E1967" t="s">
        <v>2</v>
      </c>
      <c r="G1967" t="s">
        <v>164</v>
      </c>
      <c r="H1967" s="2">
        <v>45327</v>
      </c>
      <c r="I1967">
        <v>10</v>
      </c>
      <c r="J1967" t="s">
        <v>107</v>
      </c>
    </row>
    <row r="1968" spans="1:10">
      <c r="A1968" t="s">
        <v>2044</v>
      </c>
      <c r="B1968" t="s">
        <v>20</v>
      </c>
      <c r="D1968" t="s">
        <v>86</v>
      </c>
      <c r="E1968" t="s">
        <v>2</v>
      </c>
      <c r="G1968" t="s">
        <v>164</v>
      </c>
      <c r="H1968" s="2">
        <v>45334</v>
      </c>
      <c r="I1968">
        <v>10</v>
      </c>
      <c r="J1968" t="s">
        <v>107</v>
      </c>
    </row>
    <row r="1969" spans="1:10">
      <c r="A1969" t="s">
        <v>2045</v>
      </c>
      <c r="B1969" t="s">
        <v>20</v>
      </c>
      <c r="D1969" t="s">
        <v>86</v>
      </c>
      <c r="E1969" t="s">
        <v>2</v>
      </c>
      <c r="G1969" t="s">
        <v>164</v>
      </c>
      <c r="H1969" s="2">
        <v>45341</v>
      </c>
      <c r="I1969">
        <v>10</v>
      </c>
      <c r="J1969" t="s">
        <v>107</v>
      </c>
    </row>
    <row r="1970" spans="1:10">
      <c r="A1970" t="s">
        <v>2046</v>
      </c>
      <c r="B1970" t="s">
        <v>20</v>
      </c>
      <c r="D1970" t="s">
        <v>86</v>
      </c>
      <c r="E1970" t="s">
        <v>2</v>
      </c>
      <c r="G1970" t="s">
        <v>164</v>
      </c>
      <c r="H1970" s="2">
        <v>45348</v>
      </c>
      <c r="I1970">
        <v>10</v>
      </c>
      <c r="J1970" t="s">
        <v>107</v>
      </c>
    </row>
    <row r="1971" spans="1:10">
      <c r="A1971" t="s">
        <v>2047</v>
      </c>
      <c r="B1971" t="s">
        <v>20</v>
      </c>
      <c r="D1971" t="s">
        <v>86</v>
      </c>
      <c r="E1971" t="s">
        <v>2</v>
      </c>
      <c r="G1971" t="s">
        <v>164</v>
      </c>
      <c r="H1971" s="2">
        <v>45355</v>
      </c>
      <c r="I1971">
        <v>10</v>
      </c>
      <c r="J1971" t="s">
        <v>107</v>
      </c>
    </row>
    <row r="1972" spans="1:10">
      <c r="A1972" t="s">
        <v>2048</v>
      </c>
      <c r="B1972" t="s">
        <v>20</v>
      </c>
      <c r="D1972" t="s">
        <v>86</v>
      </c>
      <c r="E1972" t="s">
        <v>2</v>
      </c>
      <c r="G1972" t="s">
        <v>164</v>
      </c>
      <c r="H1972" s="2">
        <v>45362</v>
      </c>
      <c r="I1972">
        <v>10</v>
      </c>
      <c r="J1972" t="s">
        <v>107</v>
      </c>
    </row>
    <row r="1973" spans="1:10">
      <c r="A1973" t="s">
        <v>2049</v>
      </c>
      <c r="B1973" t="s">
        <v>20</v>
      </c>
      <c r="D1973" t="s">
        <v>86</v>
      </c>
      <c r="E1973" t="s">
        <v>2</v>
      </c>
      <c r="G1973" t="s">
        <v>164</v>
      </c>
      <c r="H1973" s="2">
        <v>45369</v>
      </c>
      <c r="I1973">
        <v>10</v>
      </c>
      <c r="J1973" t="s">
        <v>107</v>
      </c>
    </row>
    <row r="1974" spans="1:10">
      <c r="A1974" t="s">
        <v>2050</v>
      </c>
      <c r="B1974" t="s">
        <v>20</v>
      </c>
      <c r="D1974" t="s">
        <v>86</v>
      </c>
      <c r="E1974" t="s">
        <v>4</v>
      </c>
      <c r="G1974" t="s">
        <v>177</v>
      </c>
      <c r="H1974" s="2">
        <v>45292</v>
      </c>
      <c r="I1974">
        <v>10</v>
      </c>
      <c r="J1974" t="s">
        <v>107</v>
      </c>
    </row>
    <row r="1975" spans="1:10">
      <c r="A1975" t="s">
        <v>2051</v>
      </c>
      <c r="B1975" t="s">
        <v>20</v>
      </c>
      <c r="D1975" t="s">
        <v>86</v>
      </c>
      <c r="E1975" t="s">
        <v>4</v>
      </c>
      <c r="G1975" t="s">
        <v>177</v>
      </c>
      <c r="H1975" s="2">
        <v>45299</v>
      </c>
      <c r="I1975">
        <v>10</v>
      </c>
      <c r="J1975" t="s">
        <v>107</v>
      </c>
    </row>
    <row r="1976" spans="1:10">
      <c r="A1976" t="s">
        <v>2052</v>
      </c>
      <c r="B1976" t="s">
        <v>20</v>
      </c>
      <c r="D1976" t="s">
        <v>86</v>
      </c>
      <c r="E1976" t="s">
        <v>4</v>
      </c>
      <c r="G1976" t="s">
        <v>177</v>
      </c>
      <c r="H1976" s="2">
        <v>45306</v>
      </c>
      <c r="I1976">
        <v>10</v>
      </c>
      <c r="J1976" t="s">
        <v>107</v>
      </c>
    </row>
    <row r="1977" spans="1:10">
      <c r="A1977" t="s">
        <v>2053</v>
      </c>
      <c r="B1977" t="s">
        <v>20</v>
      </c>
      <c r="D1977" t="s">
        <v>86</v>
      </c>
      <c r="E1977" t="s">
        <v>4</v>
      </c>
      <c r="G1977" t="s">
        <v>177</v>
      </c>
      <c r="H1977" s="2">
        <v>45313</v>
      </c>
      <c r="I1977">
        <v>10</v>
      </c>
      <c r="J1977" t="s">
        <v>107</v>
      </c>
    </row>
    <row r="1978" spans="1:10">
      <c r="A1978" t="s">
        <v>2054</v>
      </c>
      <c r="B1978" t="s">
        <v>20</v>
      </c>
      <c r="D1978" t="s">
        <v>86</v>
      </c>
      <c r="E1978" t="s">
        <v>52</v>
      </c>
      <c r="G1978" t="s">
        <v>177</v>
      </c>
      <c r="H1978" s="2">
        <v>45292</v>
      </c>
      <c r="I1978">
        <v>10</v>
      </c>
      <c r="J1978" t="s">
        <v>107</v>
      </c>
    </row>
    <row r="1979" spans="1:10">
      <c r="A1979" t="s">
        <v>2055</v>
      </c>
      <c r="B1979" t="s">
        <v>20</v>
      </c>
      <c r="D1979" t="s">
        <v>86</v>
      </c>
      <c r="E1979" t="s">
        <v>52</v>
      </c>
      <c r="G1979" t="s">
        <v>177</v>
      </c>
      <c r="H1979" s="2">
        <v>45299</v>
      </c>
      <c r="I1979">
        <v>10</v>
      </c>
      <c r="J1979" t="s">
        <v>107</v>
      </c>
    </row>
    <row r="1980" spans="1:10">
      <c r="A1980" t="s">
        <v>2056</v>
      </c>
      <c r="B1980" t="s">
        <v>20</v>
      </c>
      <c r="D1980" t="s">
        <v>86</v>
      </c>
      <c r="E1980" t="s">
        <v>52</v>
      </c>
      <c r="G1980" t="s">
        <v>177</v>
      </c>
      <c r="H1980" s="2">
        <v>45306</v>
      </c>
      <c r="I1980">
        <v>10</v>
      </c>
      <c r="J1980" t="s">
        <v>107</v>
      </c>
    </row>
    <row r="1981" spans="1:10">
      <c r="A1981" t="s">
        <v>2057</v>
      </c>
      <c r="B1981" t="s">
        <v>20</v>
      </c>
      <c r="D1981" t="s">
        <v>86</v>
      </c>
      <c r="E1981" t="s">
        <v>52</v>
      </c>
      <c r="G1981" t="s">
        <v>177</v>
      </c>
      <c r="H1981" s="2">
        <v>45313</v>
      </c>
      <c r="I1981">
        <v>10</v>
      </c>
      <c r="J1981" t="s">
        <v>107</v>
      </c>
    </row>
    <row r="1982" spans="1:10">
      <c r="A1982" t="s">
        <v>2058</v>
      </c>
      <c r="B1982" t="s">
        <v>20</v>
      </c>
      <c r="D1982" t="s">
        <v>86</v>
      </c>
      <c r="E1982" t="s">
        <v>52</v>
      </c>
      <c r="G1982" t="s">
        <v>177</v>
      </c>
      <c r="H1982" s="2">
        <v>45320</v>
      </c>
      <c r="I1982">
        <v>10</v>
      </c>
      <c r="J1982" t="s">
        <v>107</v>
      </c>
    </row>
    <row r="1983" spans="1:10">
      <c r="A1983" t="s">
        <v>2059</v>
      </c>
      <c r="B1983" t="s">
        <v>20</v>
      </c>
      <c r="D1983" t="s">
        <v>86</v>
      </c>
      <c r="E1983" t="s">
        <v>52</v>
      </c>
      <c r="G1983" t="s">
        <v>177</v>
      </c>
      <c r="H1983" s="2">
        <v>45327</v>
      </c>
      <c r="I1983">
        <v>10</v>
      </c>
      <c r="J1983" t="s">
        <v>107</v>
      </c>
    </row>
    <row r="1984" spans="1:10">
      <c r="A1984" t="s">
        <v>2060</v>
      </c>
      <c r="B1984" t="s">
        <v>20</v>
      </c>
      <c r="D1984" t="s">
        <v>86</v>
      </c>
      <c r="E1984" t="s">
        <v>52</v>
      </c>
      <c r="G1984" t="s">
        <v>177</v>
      </c>
      <c r="H1984" s="2">
        <v>45334</v>
      </c>
      <c r="I1984">
        <v>10</v>
      </c>
      <c r="J1984" t="s">
        <v>107</v>
      </c>
    </row>
    <row r="1985" spans="1:10">
      <c r="A1985" t="s">
        <v>2061</v>
      </c>
      <c r="B1985" t="s">
        <v>20</v>
      </c>
      <c r="D1985" t="s">
        <v>86</v>
      </c>
      <c r="E1985" t="s">
        <v>52</v>
      </c>
      <c r="G1985" t="s">
        <v>177</v>
      </c>
      <c r="H1985" s="2">
        <v>45341</v>
      </c>
      <c r="I1985">
        <v>10</v>
      </c>
      <c r="J1985" t="s">
        <v>107</v>
      </c>
    </row>
    <row r="1986" spans="1:10">
      <c r="A1986" t="s">
        <v>2062</v>
      </c>
      <c r="B1986" t="s">
        <v>20</v>
      </c>
      <c r="D1986" t="s">
        <v>86</v>
      </c>
      <c r="E1986" t="s">
        <v>52</v>
      </c>
      <c r="G1986" t="s">
        <v>177</v>
      </c>
      <c r="H1986" s="2">
        <v>45348</v>
      </c>
      <c r="I1986">
        <v>10</v>
      </c>
      <c r="J1986" t="s">
        <v>107</v>
      </c>
    </row>
    <row r="1987" spans="1:10">
      <c r="A1987" t="s">
        <v>2063</v>
      </c>
      <c r="B1987" t="s">
        <v>20</v>
      </c>
      <c r="D1987" t="s">
        <v>86</v>
      </c>
      <c r="E1987" t="s">
        <v>52</v>
      </c>
      <c r="G1987" t="s">
        <v>177</v>
      </c>
      <c r="H1987" s="2">
        <v>45355</v>
      </c>
      <c r="I1987">
        <v>10</v>
      </c>
      <c r="J1987" t="s">
        <v>107</v>
      </c>
    </row>
    <row r="1988" spans="1:10">
      <c r="A1988" t="s">
        <v>2064</v>
      </c>
      <c r="B1988" t="s">
        <v>20</v>
      </c>
      <c r="D1988" t="s">
        <v>86</v>
      </c>
      <c r="E1988" t="s">
        <v>52</v>
      </c>
      <c r="G1988" t="s">
        <v>177</v>
      </c>
      <c r="H1988" s="2">
        <v>45362</v>
      </c>
      <c r="I1988">
        <v>10</v>
      </c>
      <c r="J1988" t="s">
        <v>107</v>
      </c>
    </row>
    <row r="1989" spans="1:10">
      <c r="A1989" t="s">
        <v>2065</v>
      </c>
      <c r="B1989" t="s">
        <v>20</v>
      </c>
      <c r="D1989" t="s">
        <v>86</v>
      </c>
      <c r="E1989" t="s">
        <v>52</v>
      </c>
      <c r="G1989" t="s">
        <v>177</v>
      </c>
      <c r="H1989" s="2">
        <v>45369</v>
      </c>
      <c r="I1989">
        <v>10</v>
      </c>
      <c r="J1989" t="s">
        <v>107</v>
      </c>
    </row>
    <row r="1990" spans="1:10">
      <c r="A1990" t="s">
        <v>2066</v>
      </c>
      <c r="B1990" t="s">
        <v>20</v>
      </c>
      <c r="D1990" t="s">
        <v>86</v>
      </c>
      <c r="E1990" t="s">
        <v>52</v>
      </c>
      <c r="G1990" t="s">
        <v>177</v>
      </c>
      <c r="H1990" s="2">
        <v>45376</v>
      </c>
      <c r="I1990">
        <v>10</v>
      </c>
      <c r="J1990" t="s">
        <v>107</v>
      </c>
    </row>
    <row r="1991" spans="1:10">
      <c r="A1991" t="s">
        <v>2067</v>
      </c>
      <c r="B1991" t="s">
        <v>20</v>
      </c>
      <c r="D1991" t="s">
        <v>86</v>
      </c>
      <c r="E1991" t="s">
        <v>52</v>
      </c>
      <c r="G1991" t="s">
        <v>177</v>
      </c>
      <c r="H1991" s="2">
        <v>45383</v>
      </c>
      <c r="I1991">
        <v>10</v>
      </c>
      <c r="J1991" t="s">
        <v>107</v>
      </c>
    </row>
    <row r="1992" spans="1:10">
      <c r="A1992" t="s">
        <v>2068</v>
      </c>
      <c r="B1992" t="s">
        <v>20</v>
      </c>
      <c r="D1992" t="s">
        <v>86</v>
      </c>
      <c r="E1992" t="s">
        <v>52</v>
      </c>
      <c r="G1992" t="s">
        <v>177</v>
      </c>
      <c r="H1992" s="2">
        <v>45390</v>
      </c>
      <c r="I1992">
        <v>10</v>
      </c>
      <c r="J1992" t="s">
        <v>107</v>
      </c>
    </row>
    <row r="1993" spans="1:10">
      <c r="A1993" t="s">
        <v>2069</v>
      </c>
      <c r="B1993" t="s">
        <v>20</v>
      </c>
      <c r="D1993" t="s">
        <v>86</v>
      </c>
      <c r="E1993" t="s">
        <v>52</v>
      </c>
      <c r="G1993" t="s">
        <v>177</v>
      </c>
      <c r="H1993" s="2">
        <v>45397</v>
      </c>
      <c r="I1993">
        <v>10</v>
      </c>
      <c r="J1993" t="s">
        <v>107</v>
      </c>
    </row>
    <row r="1994" spans="1:10">
      <c r="A1994" t="s">
        <v>2070</v>
      </c>
      <c r="B1994" t="s">
        <v>20</v>
      </c>
      <c r="D1994" t="s">
        <v>86</v>
      </c>
      <c r="E1994" t="s">
        <v>52</v>
      </c>
      <c r="G1994" t="s">
        <v>177</v>
      </c>
      <c r="H1994" s="2">
        <v>45404</v>
      </c>
      <c r="I1994">
        <v>10</v>
      </c>
      <c r="J1994" t="s">
        <v>107</v>
      </c>
    </row>
    <row r="1995" spans="1:10">
      <c r="A1995" t="s">
        <v>2071</v>
      </c>
      <c r="B1995" t="s">
        <v>20</v>
      </c>
      <c r="D1995" t="s">
        <v>86</v>
      </c>
      <c r="E1995" t="s">
        <v>52</v>
      </c>
      <c r="G1995" t="s">
        <v>177</v>
      </c>
      <c r="H1995" s="2">
        <v>45411</v>
      </c>
      <c r="I1995">
        <v>10</v>
      </c>
      <c r="J1995" t="s">
        <v>107</v>
      </c>
    </row>
    <row r="1996" spans="1:10">
      <c r="A1996" t="s">
        <v>2072</v>
      </c>
      <c r="B1996" t="s">
        <v>20</v>
      </c>
      <c r="D1996" t="s">
        <v>86</v>
      </c>
      <c r="E1996" t="s">
        <v>52</v>
      </c>
      <c r="G1996" t="s">
        <v>177</v>
      </c>
      <c r="H1996" s="2">
        <v>45418</v>
      </c>
      <c r="I1996">
        <v>10</v>
      </c>
      <c r="J1996" t="s">
        <v>107</v>
      </c>
    </row>
    <row r="1997" spans="1:10">
      <c r="A1997" t="s">
        <v>2073</v>
      </c>
      <c r="B1997" t="s">
        <v>20</v>
      </c>
      <c r="D1997" t="s">
        <v>86</v>
      </c>
      <c r="E1997" t="s">
        <v>52</v>
      </c>
      <c r="G1997" t="s">
        <v>177</v>
      </c>
      <c r="H1997" s="2">
        <v>45425</v>
      </c>
      <c r="I1997">
        <v>10</v>
      </c>
      <c r="J1997" t="s">
        <v>107</v>
      </c>
    </row>
    <row r="1998" spans="1:10">
      <c r="A1998" t="s">
        <v>2074</v>
      </c>
      <c r="B1998" t="s">
        <v>20</v>
      </c>
      <c r="D1998" t="s">
        <v>86</v>
      </c>
      <c r="E1998" t="s">
        <v>52</v>
      </c>
      <c r="G1998" t="s">
        <v>177</v>
      </c>
      <c r="H1998" s="2">
        <v>45432</v>
      </c>
      <c r="I1998">
        <v>10</v>
      </c>
      <c r="J1998" t="s">
        <v>107</v>
      </c>
    </row>
    <row r="1999" spans="1:10">
      <c r="A1999" t="s">
        <v>2075</v>
      </c>
      <c r="B1999" t="s">
        <v>20</v>
      </c>
      <c r="D1999" t="s">
        <v>86</v>
      </c>
      <c r="E1999" t="s">
        <v>52</v>
      </c>
      <c r="G1999" t="s">
        <v>177</v>
      </c>
      <c r="H1999" s="2">
        <v>45439</v>
      </c>
      <c r="I1999">
        <v>10</v>
      </c>
      <c r="J1999" t="s">
        <v>107</v>
      </c>
    </row>
    <row r="2000" spans="1:10">
      <c r="A2000" t="s">
        <v>2076</v>
      </c>
      <c r="B2000" t="s">
        <v>20</v>
      </c>
      <c r="D2000" t="s">
        <v>86</v>
      </c>
      <c r="E2000" t="s">
        <v>52</v>
      </c>
      <c r="G2000" t="s">
        <v>177</v>
      </c>
      <c r="H2000" s="2">
        <v>45446</v>
      </c>
      <c r="I2000">
        <v>10</v>
      </c>
      <c r="J2000" t="s">
        <v>107</v>
      </c>
    </row>
    <row r="2001" spans="1:10">
      <c r="A2001" t="s">
        <v>2077</v>
      </c>
      <c r="B2001" t="s">
        <v>20</v>
      </c>
      <c r="D2001" t="s">
        <v>86</v>
      </c>
      <c r="E2001" t="s">
        <v>52</v>
      </c>
      <c r="G2001" t="s">
        <v>177</v>
      </c>
      <c r="H2001" s="2">
        <v>45453</v>
      </c>
      <c r="I2001">
        <v>10</v>
      </c>
      <c r="J2001" t="s">
        <v>107</v>
      </c>
    </row>
    <row r="2002" spans="1:10">
      <c r="A2002" t="s">
        <v>2078</v>
      </c>
      <c r="B2002" t="s">
        <v>20</v>
      </c>
      <c r="D2002" t="s">
        <v>88</v>
      </c>
      <c r="E2002" t="s">
        <v>6</v>
      </c>
      <c r="G2002" t="s">
        <v>177</v>
      </c>
      <c r="H2002" s="2">
        <v>45628</v>
      </c>
      <c r="I2002">
        <v>5</v>
      </c>
      <c r="J2002" t="s">
        <v>107</v>
      </c>
    </row>
    <row r="2003" spans="1:10">
      <c r="A2003" t="s">
        <v>2079</v>
      </c>
      <c r="B2003" t="s">
        <v>20</v>
      </c>
      <c r="D2003" t="s">
        <v>88</v>
      </c>
      <c r="E2003" t="s">
        <v>6</v>
      </c>
      <c r="G2003" t="s">
        <v>177</v>
      </c>
      <c r="H2003" s="2">
        <v>45635</v>
      </c>
      <c r="I2003">
        <v>5</v>
      </c>
      <c r="J2003" t="s">
        <v>107</v>
      </c>
    </row>
    <row r="2004" spans="1:10">
      <c r="A2004" t="s">
        <v>2080</v>
      </c>
      <c r="B2004" t="s">
        <v>20</v>
      </c>
      <c r="D2004" t="s">
        <v>88</v>
      </c>
      <c r="E2004" t="s">
        <v>52</v>
      </c>
      <c r="G2004" t="s">
        <v>177</v>
      </c>
      <c r="H2004" s="2">
        <v>45292</v>
      </c>
      <c r="I2004">
        <v>20</v>
      </c>
      <c r="J2004" t="s">
        <v>107</v>
      </c>
    </row>
    <row r="2005" spans="1:10">
      <c r="A2005" t="s">
        <v>2081</v>
      </c>
      <c r="B2005" t="s">
        <v>20</v>
      </c>
      <c r="D2005" t="s">
        <v>88</v>
      </c>
      <c r="E2005" t="s">
        <v>52</v>
      </c>
      <c r="G2005" t="s">
        <v>177</v>
      </c>
      <c r="H2005" s="2">
        <v>45299</v>
      </c>
      <c r="I2005">
        <v>20</v>
      </c>
      <c r="J2005" t="s">
        <v>107</v>
      </c>
    </row>
    <row r="2006" spans="1:10">
      <c r="A2006" t="s">
        <v>2082</v>
      </c>
      <c r="B2006" t="s">
        <v>20</v>
      </c>
      <c r="D2006" t="s">
        <v>88</v>
      </c>
      <c r="E2006" t="s">
        <v>52</v>
      </c>
      <c r="G2006" t="s">
        <v>177</v>
      </c>
      <c r="H2006" s="2">
        <v>45306</v>
      </c>
      <c r="I2006">
        <v>20</v>
      </c>
      <c r="J2006" t="s">
        <v>107</v>
      </c>
    </row>
    <row r="2007" spans="1:10">
      <c r="A2007" t="s">
        <v>2083</v>
      </c>
      <c r="B2007" t="s">
        <v>20</v>
      </c>
      <c r="D2007" t="s">
        <v>88</v>
      </c>
      <c r="E2007" t="s">
        <v>52</v>
      </c>
      <c r="G2007" t="s">
        <v>177</v>
      </c>
      <c r="H2007" s="2">
        <v>45313</v>
      </c>
      <c r="I2007">
        <v>20</v>
      </c>
      <c r="J2007" t="s">
        <v>107</v>
      </c>
    </row>
    <row r="2008" spans="1:10">
      <c r="A2008" t="s">
        <v>2084</v>
      </c>
      <c r="B2008" t="s">
        <v>20</v>
      </c>
      <c r="D2008" t="s">
        <v>88</v>
      </c>
      <c r="E2008" t="s">
        <v>52</v>
      </c>
      <c r="G2008" t="s">
        <v>177</v>
      </c>
      <c r="H2008" s="2">
        <v>45320</v>
      </c>
      <c r="I2008">
        <v>20</v>
      </c>
      <c r="J2008" t="s">
        <v>107</v>
      </c>
    </row>
    <row r="2009" spans="1:10">
      <c r="A2009" t="s">
        <v>2085</v>
      </c>
      <c r="B2009" t="s">
        <v>20</v>
      </c>
      <c r="D2009" t="s">
        <v>88</v>
      </c>
      <c r="E2009" t="s">
        <v>52</v>
      </c>
      <c r="G2009" t="s">
        <v>177</v>
      </c>
      <c r="H2009" s="2">
        <v>45327</v>
      </c>
      <c r="I2009">
        <v>20</v>
      </c>
      <c r="J2009" t="s">
        <v>107</v>
      </c>
    </row>
    <row r="2010" spans="1:10">
      <c r="A2010" t="s">
        <v>2086</v>
      </c>
      <c r="B2010" t="s">
        <v>20</v>
      </c>
      <c r="D2010" t="s">
        <v>88</v>
      </c>
      <c r="E2010" t="s">
        <v>52</v>
      </c>
      <c r="G2010" t="s">
        <v>177</v>
      </c>
      <c r="H2010" s="2">
        <v>45334</v>
      </c>
      <c r="I2010">
        <v>20</v>
      </c>
      <c r="J2010" t="s">
        <v>107</v>
      </c>
    </row>
    <row r="2011" spans="1:10">
      <c r="A2011" t="s">
        <v>2087</v>
      </c>
      <c r="B2011" t="s">
        <v>20</v>
      </c>
      <c r="D2011" t="s">
        <v>88</v>
      </c>
      <c r="E2011" t="s">
        <v>52</v>
      </c>
      <c r="G2011" t="s">
        <v>177</v>
      </c>
      <c r="H2011" s="2">
        <v>45341</v>
      </c>
      <c r="I2011">
        <v>20</v>
      </c>
      <c r="J2011" t="s">
        <v>107</v>
      </c>
    </row>
    <row r="2012" spans="1:10">
      <c r="A2012" t="s">
        <v>2088</v>
      </c>
      <c r="B2012" t="s">
        <v>20</v>
      </c>
      <c r="D2012" t="s">
        <v>88</v>
      </c>
      <c r="E2012" t="s">
        <v>52</v>
      </c>
      <c r="G2012" t="s">
        <v>177</v>
      </c>
      <c r="H2012" s="2">
        <v>45348</v>
      </c>
      <c r="I2012">
        <v>20</v>
      </c>
      <c r="J2012" t="s">
        <v>107</v>
      </c>
    </row>
    <row r="2013" spans="1:10">
      <c r="A2013" t="s">
        <v>2089</v>
      </c>
      <c r="B2013" t="s">
        <v>20</v>
      </c>
      <c r="D2013" t="s">
        <v>88</v>
      </c>
      <c r="E2013" t="s">
        <v>52</v>
      </c>
      <c r="G2013" t="s">
        <v>177</v>
      </c>
      <c r="H2013" s="2">
        <v>45355</v>
      </c>
      <c r="I2013">
        <v>20</v>
      </c>
      <c r="J2013" t="s">
        <v>107</v>
      </c>
    </row>
    <row r="2014" spans="1:10">
      <c r="A2014" t="s">
        <v>2090</v>
      </c>
      <c r="B2014" t="s">
        <v>20</v>
      </c>
      <c r="D2014" t="s">
        <v>88</v>
      </c>
      <c r="E2014" t="s">
        <v>52</v>
      </c>
      <c r="G2014" t="s">
        <v>177</v>
      </c>
      <c r="H2014" s="2">
        <v>45362</v>
      </c>
      <c r="I2014">
        <v>20</v>
      </c>
      <c r="J2014" t="s">
        <v>107</v>
      </c>
    </row>
    <row r="2015" spans="1:10">
      <c r="A2015" t="s">
        <v>2091</v>
      </c>
      <c r="B2015" t="s">
        <v>20</v>
      </c>
      <c r="D2015" t="s">
        <v>88</v>
      </c>
      <c r="E2015" t="s">
        <v>52</v>
      </c>
      <c r="G2015" t="s">
        <v>177</v>
      </c>
      <c r="H2015" s="2">
        <v>45369</v>
      </c>
      <c r="I2015">
        <v>20</v>
      </c>
      <c r="J2015" t="s">
        <v>107</v>
      </c>
    </row>
    <row r="2016" spans="1:10">
      <c r="A2016" t="s">
        <v>2092</v>
      </c>
      <c r="B2016" t="s">
        <v>20</v>
      </c>
      <c r="D2016" t="s">
        <v>88</v>
      </c>
      <c r="E2016" t="s">
        <v>52</v>
      </c>
      <c r="G2016" t="s">
        <v>177</v>
      </c>
      <c r="H2016" s="2">
        <v>45376</v>
      </c>
      <c r="I2016">
        <v>20</v>
      </c>
      <c r="J2016" t="s">
        <v>107</v>
      </c>
    </row>
    <row r="2017" spans="1:10">
      <c r="A2017" t="s">
        <v>2093</v>
      </c>
      <c r="B2017" t="s">
        <v>20</v>
      </c>
      <c r="D2017" t="s">
        <v>88</v>
      </c>
      <c r="E2017" t="s">
        <v>52</v>
      </c>
      <c r="G2017" t="s">
        <v>177</v>
      </c>
      <c r="H2017" s="2">
        <v>45383</v>
      </c>
      <c r="I2017">
        <v>20</v>
      </c>
      <c r="J2017" t="s">
        <v>107</v>
      </c>
    </row>
    <row r="2018" spans="1:10">
      <c r="A2018" t="s">
        <v>2094</v>
      </c>
      <c r="B2018" t="s">
        <v>20</v>
      </c>
      <c r="D2018" t="s">
        <v>88</v>
      </c>
      <c r="E2018" t="s">
        <v>52</v>
      </c>
      <c r="G2018" t="s">
        <v>177</v>
      </c>
      <c r="H2018" s="2">
        <v>45390</v>
      </c>
      <c r="I2018">
        <v>20</v>
      </c>
      <c r="J2018" t="s">
        <v>107</v>
      </c>
    </row>
    <row r="2019" spans="1:10">
      <c r="A2019" t="s">
        <v>2095</v>
      </c>
      <c r="B2019" t="s">
        <v>20</v>
      </c>
      <c r="D2019" t="s">
        <v>88</v>
      </c>
      <c r="E2019" t="s">
        <v>52</v>
      </c>
      <c r="G2019" t="s">
        <v>177</v>
      </c>
      <c r="H2019" s="2">
        <v>45397</v>
      </c>
      <c r="I2019">
        <v>20</v>
      </c>
      <c r="J2019" t="s">
        <v>107</v>
      </c>
    </row>
    <row r="2020" spans="1:10">
      <c r="A2020" t="s">
        <v>2096</v>
      </c>
      <c r="B2020" t="s">
        <v>20</v>
      </c>
      <c r="D2020" t="s">
        <v>88</v>
      </c>
      <c r="E2020" t="s">
        <v>94</v>
      </c>
      <c r="G2020" t="s">
        <v>177</v>
      </c>
      <c r="H2020" s="2">
        <v>45320</v>
      </c>
      <c r="I2020">
        <v>5</v>
      </c>
      <c r="J2020" t="s">
        <v>107</v>
      </c>
    </row>
    <row r="2021" spans="1:10">
      <c r="A2021" t="s">
        <v>2097</v>
      </c>
      <c r="B2021" t="s">
        <v>20</v>
      </c>
      <c r="D2021" t="s">
        <v>88</v>
      </c>
      <c r="E2021" t="s">
        <v>94</v>
      </c>
      <c r="G2021" t="s">
        <v>177</v>
      </c>
      <c r="H2021" s="2">
        <v>45327</v>
      </c>
      <c r="I2021">
        <v>5</v>
      </c>
      <c r="J2021" t="s">
        <v>107</v>
      </c>
    </row>
    <row r="2022" spans="1:10">
      <c r="A2022" t="s">
        <v>2098</v>
      </c>
      <c r="B2022" t="s">
        <v>20</v>
      </c>
      <c r="D2022" t="s">
        <v>88</v>
      </c>
      <c r="E2022" t="s">
        <v>94</v>
      </c>
      <c r="G2022" t="s">
        <v>177</v>
      </c>
      <c r="H2022" s="2">
        <v>45334</v>
      </c>
      <c r="I2022">
        <v>5</v>
      </c>
      <c r="J2022" t="s">
        <v>107</v>
      </c>
    </row>
    <row r="2023" spans="1:10">
      <c r="A2023" t="s">
        <v>2099</v>
      </c>
      <c r="B2023" t="s">
        <v>20</v>
      </c>
      <c r="D2023" t="s">
        <v>88</v>
      </c>
      <c r="E2023" t="s">
        <v>94</v>
      </c>
      <c r="G2023" t="s">
        <v>177</v>
      </c>
      <c r="H2023" s="2">
        <v>45341</v>
      </c>
      <c r="I2023">
        <v>5</v>
      </c>
      <c r="J2023" t="s">
        <v>107</v>
      </c>
    </row>
    <row r="2024" spans="1:10">
      <c r="A2024" t="s">
        <v>2100</v>
      </c>
      <c r="B2024" t="s">
        <v>20</v>
      </c>
      <c r="D2024" t="s">
        <v>88</v>
      </c>
      <c r="E2024" t="s">
        <v>94</v>
      </c>
      <c r="G2024" t="s">
        <v>177</v>
      </c>
      <c r="H2024" s="2">
        <v>45348</v>
      </c>
      <c r="I2024">
        <v>5</v>
      </c>
      <c r="J2024" t="s">
        <v>107</v>
      </c>
    </row>
    <row r="2025" spans="1:10">
      <c r="A2025" t="s">
        <v>2101</v>
      </c>
      <c r="B2025" t="s">
        <v>20</v>
      </c>
      <c r="D2025" t="s">
        <v>88</v>
      </c>
      <c r="E2025" t="s">
        <v>94</v>
      </c>
      <c r="G2025" t="s">
        <v>177</v>
      </c>
      <c r="H2025" s="2">
        <v>45355</v>
      </c>
      <c r="I2025">
        <v>5</v>
      </c>
      <c r="J2025" t="s">
        <v>107</v>
      </c>
    </row>
    <row r="2026" spans="1:10">
      <c r="A2026" t="s">
        <v>2102</v>
      </c>
      <c r="B2026" t="s">
        <v>20</v>
      </c>
      <c r="D2026" t="s">
        <v>88</v>
      </c>
      <c r="E2026" t="s">
        <v>94</v>
      </c>
      <c r="G2026" t="s">
        <v>177</v>
      </c>
      <c r="H2026" s="2">
        <v>45362</v>
      </c>
      <c r="I2026">
        <v>5</v>
      </c>
      <c r="J2026" t="s">
        <v>107</v>
      </c>
    </row>
    <row r="2027" spans="1:10">
      <c r="A2027" t="s">
        <v>2103</v>
      </c>
      <c r="B2027" t="s">
        <v>20</v>
      </c>
      <c r="D2027" t="s">
        <v>88</v>
      </c>
      <c r="E2027" t="s">
        <v>94</v>
      </c>
      <c r="G2027" t="s">
        <v>177</v>
      </c>
      <c r="H2027" s="2">
        <v>45369</v>
      </c>
      <c r="I2027">
        <v>5</v>
      </c>
      <c r="J2027" t="s">
        <v>107</v>
      </c>
    </row>
    <row r="2028" spans="1:10">
      <c r="A2028" t="s">
        <v>2104</v>
      </c>
      <c r="B2028" t="s">
        <v>20</v>
      </c>
      <c r="D2028" t="s">
        <v>88</v>
      </c>
      <c r="E2028" t="s">
        <v>94</v>
      </c>
      <c r="G2028" t="s">
        <v>177</v>
      </c>
      <c r="H2028" s="2">
        <v>45376</v>
      </c>
      <c r="I2028">
        <v>5</v>
      </c>
      <c r="J2028" t="s">
        <v>107</v>
      </c>
    </row>
    <row r="2029" spans="1:10">
      <c r="A2029" t="s">
        <v>2105</v>
      </c>
      <c r="B2029" t="s">
        <v>20</v>
      </c>
      <c r="D2029" t="s">
        <v>88</v>
      </c>
      <c r="E2029" t="s">
        <v>94</v>
      </c>
      <c r="G2029" t="s">
        <v>177</v>
      </c>
      <c r="H2029" s="2">
        <v>45383</v>
      </c>
      <c r="I2029">
        <v>5</v>
      </c>
      <c r="J2029" t="s">
        <v>107</v>
      </c>
    </row>
    <row r="2030" spans="1:10">
      <c r="A2030" t="s">
        <v>2106</v>
      </c>
      <c r="B2030" t="s">
        <v>20</v>
      </c>
      <c r="D2030" t="s">
        <v>88</v>
      </c>
      <c r="E2030" t="s">
        <v>94</v>
      </c>
      <c r="G2030" t="s">
        <v>177</v>
      </c>
      <c r="H2030" s="2">
        <v>45390</v>
      </c>
      <c r="I2030">
        <v>5</v>
      </c>
      <c r="J2030" t="s">
        <v>107</v>
      </c>
    </row>
    <row r="2031" spans="1:10">
      <c r="A2031" t="s">
        <v>2107</v>
      </c>
      <c r="B2031" t="s">
        <v>20</v>
      </c>
      <c r="D2031" t="s">
        <v>88</v>
      </c>
      <c r="E2031" t="s">
        <v>94</v>
      </c>
      <c r="G2031" t="s">
        <v>177</v>
      </c>
      <c r="H2031" s="2">
        <v>45397</v>
      </c>
      <c r="I2031">
        <v>5</v>
      </c>
      <c r="J2031" t="s">
        <v>107</v>
      </c>
    </row>
    <row r="2032" spans="1:10">
      <c r="A2032" t="s">
        <v>2108</v>
      </c>
      <c r="B2032" t="s">
        <v>20</v>
      </c>
      <c r="D2032" t="s">
        <v>90</v>
      </c>
      <c r="E2032" t="s">
        <v>52</v>
      </c>
      <c r="G2032" t="s">
        <v>177</v>
      </c>
      <c r="H2032" s="2">
        <v>45292</v>
      </c>
      <c r="I2032">
        <v>10</v>
      </c>
      <c r="J2032" t="s">
        <v>107</v>
      </c>
    </row>
    <row r="2033" spans="1:10">
      <c r="A2033" t="s">
        <v>2109</v>
      </c>
      <c r="B2033" t="s">
        <v>20</v>
      </c>
      <c r="D2033" t="s">
        <v>90</v>
      </c>
      <c r="E2033" t="s">
        <v>52</v>
      </c>
      <c r="G2033" t="s">
        <v>177</v>
      </c>
      <c r="H2033" s="2">
        <v>45299</v>
      </c>
      <c r="I2033">
        <v>10</v>
      </c>
      <c r="J2033" t="s">
        <v>107</v>
      </c>
    </row>
    <row r="2034" spans="1:10">
      <c r="A2034" t="s">
        <v>2110</v>
      </c>
      <c r="B2034" t="s">
        <v>20</v>
      </c>
      <c r="D2034" t="s">
        <v>90</v>
      </c>
      <c r="E2034" t="s">
        <v>52</v>
      </c>
      <c r="G2034" t="s">
        <v>177</v>
      </c>
      <c r="H2034" s="2">
        <v>45306</v>
      </c>
      <c r="I2034">
        <v>10</v>
      </c>
      <c r="J2034" t="s">
        <v>107</v>
      </c>
    </row>
    <row r="2035" spans="1:10">
      <c r="A2035" t="s">
        <v>2111</v>
      </c>
      <c r="B2035" t="s">
        <v>20</v>
      </c>
      <c r="D2035" t="s">
        <v>90</v>
      </c>
      <c r="E2035" t="s">
        <v>52</v>
      </c>
      <c r="G2035" t="s">
        <v>177</v>
      </c>
      <c r="H2035" s="2">
        <v>45313</v>
      </c>
      <c r="I2035">
        <v>10</v>
      </c>
      <c r="J2035" t="s">
        <v>107</v>
      </c>
    </row>
    <row r="2036" spans="1:10">
      <c r="A2036" t="s">
        <v>2112</v>
      </c>
      <c r="B2036" t="s">
        <v>20</v>
      </c>
      <c r="D2036" t="s">
        <v>90</v>
      </c>
      <c r="E2036" t="s">
        <v>52</v>
      </c>
      <c r="G2036" t="s">
        <v>177</v>
      </c>
      <c r="H2036" s="2">
        <v>45320</v>
      </c>
      <c r="I2036">
        <v>20</v>
      </c>
      <c r="J2036" t="s">
        <v>107</v>
      </c>
    </row>
    <row r="2037" spans="1:10">
      <c r="A2037" t="s">
        <v>2113</v>
      </c>
      <c r="B2037" t="s">
        <v>20</v>
      </c>
      <c r="D2037" t="s">
        <v>90</v>
      </c>
      <c r="E2037" t="s">
        <v>52</v>
      </c>
      <c r="G2037" t="s">
        <v>177</v>
      </c>
      <c r="H2037" s="2">
        <v>45327</v>
      </c>
      <c r="I2037">
        <v>20</v>
      </c>
      <c r="J2037" t="s">
        <v>107</v>
      </c>
    </row>
    <row r="2038" spans="1:10">
      <c r="A2038" t="s">
        <v>2114</v>
      </c>
      <c r="B2038" t="s">
        <v>20</v>
      </c>
      <c r="D2038" t="s">
        <v>90</v>
      </c>
      <c r="E2038" t="s">
        <v>52</v>
      </c>
      <c r="G2038" t="s">
        <v>177</v>
      </c>
      <c r="H2038" s="2">
        <v>45334</v>
      </c>
      <c r="I2038">
        <v>20</v>
      </c>
      <c r="J2038" t="s">
        <v>107</v>
      </c>
    </row>
    <row r="2039" spans="1:10">
      <c r="A2039" t="s">
        <v>2115</v>
      </c>
      <c r="B2039" t="s">
        <v>20</v>
      </c>
      <c r="D2039" t="s">
        <v>90</v>
      </c>
      <c r="E2039" t="s">
        <v>52</v>
      </c>
      <c r="G2039" t="s">
        <v>177</v>
      </c>
      <c r="H2039" s="2">
        <v>45341</v>
      </c>
      <c r="I2039">
        <v>20</v>
      </c>
      <c r="J2039" t="s">
        <v>107</v>
      </c>
    </row>
    <row r="2040" spans="1:10">
      <c r="A2040" t="s">
        <v>2116</v>
      </c>
      <c r="B2040" t="s">
        <v>20</v>
      </c>
      <c r="D2040" t="s">
        <v>90</v>
      </c>
      <c r="E2040" t="s">
        <v>52</v>
      </c>
      <c r="G2040" t="s">
        <v>177</v>
      </c>
      <c r="H2040" s="2">
        <v>45348</v>
      </c>
      <c r="I2040">
        <v>20</v>
      </c>
      <c r="J2040" t="s">
        <v>107</v>
      </c>
    </row>
    <row r="2041" spans="1:10">
      <c r="A2041" t="s">
        <v>2117</v>
      </c>
      <c r="B2041" t="s">
        <v>20</v>
      </c>
      <c r="D2041" t="s">
        <v>90</v>
      </c>
      <c r="E2041" t="s">
        <v>52</v>
      </c>
      <c r="G2041" t="s">
        <v>177</v>
      </c>
      <c r="H2041" s="2">
        <v>45355</v>
      </c>
      <c r="I2041">
        <v>20</v>
      </c>
      <c r="J2041" t="s">
        <v>107</v>
      </c>
    </row>
    <row r="2042" spans="1:10">
      <c r="A2042" t="s">
        <v>2118</v>
      </c>
      <c r="B2042" t="s">
        <v>20</v>
      </c>
      <c r="D2042" t="s">
        <v>90</v>
      </c>
      <c r="E2042" t="s">
        <v>52</v>
      </c>
      <c r="G2042" t="s">
        <v>177</v>
      </c>
      <c r="H2042" s="2">
        <v>45362</v>
      </c>
      <c r="I2042">
        <v>20</v>
      </c>
      <c r="J2042" t="s">
        <v>107</v>
      </c>
    </row>
    <row r="2043" spans="1:10">
      <c r="A2043" t="s">
        <v>2119</v>
      </c>
      <c r="B2043" t="s">
        <v>20</v>
      </c>
      <c r="D2043" t="s">
        <v>90</v>
      </c>
      <c r="E2043" t="s">
        <v>52</v>
      </c>
      <c r="G2043" t="s">
        <v>177</v>
      </c>
      <c r="H2043" s="2">
        <v>45369</v>
      </c>
      <c r="I2043">
        <v>20</v>
      </c>
      <c r="J2043" t="s">
        <v>107</v>
      </c>
    </row>
    <row r="2044" spans="1:10">
      <c r="A2044" t="s">
        <v>2120</v>
      </c>
      <c r="B2044" t="s">
        <v>20</v>
      </c>
      <c r="D2044" t="s">
        <v>90</v>
      </c>
      <c r="E2044" t="s">
        <v>52</v>
      </c>
      <c r="G2044" t="s">
        <v>177</v>
      </c>
      <c r="H2044" s="2">
        <v>45376</v>
      </c>
      <c r="I2044">
        <v>20</v>
      </c>
      <c r="J2044" t="s">
        <v>107</v>
      </c>
    </row>
    <row r="2045" spans="1:10">
      <c r="A2045" t="s">
        <v>2121</v>
      </c>
      <c r="B2045" t="s">
        <v>20</v>
      </c>
      <c r="D2045" t="s">
        <v>90</v>
      </c>
      <c r="E2045" t="s">
        <v>52</v>
      </c>
      <c r="G2045" t="s">
        <v>177</v>
      </c>
      <c r="H2045" s="2">
        <v>45383</v>
      </c>
      <c r="I2045">
        <v>20</v>
      </c>
      <c r="J2045" t="s">
        <v>107</v>
      </c>
    </row>
    <row r="2046" spans="1:10">
      <c r="A2046" t="s">
        <v>2122</v>
      </c>
      <c r="B2046" t="s">
        <v>20</v>
      </c>
      <c r="D2046" t="s">
        <v>90</v>
      </c>
      <c r="E2046" t="s">
        <v>52</v>
      </c>
      <c r="G2046" t="s">
        <v>177</v>
      </c>
      <c r="H2046" s="2">
        <v>45390</v>
      </c>
      <c r="I2046">
        <v>20</v>
      </c>
      <c r="J2046" t="s">
        <v>107</v>
      </c>
    </row>
    <row r="2047" spans="1:10">
      <c r="A2047" t="s">
        <v>2123</v>
      </c>
      <c r="B2047" t="s">
        <v>20</v>
      </c>
      <c r="D2047" t="s">
        <v>90</v>
      </c>
      <c r="E2047" t="s">
        <v>52</v>
      </c>
      <c r="G2047" t="s">
        <v>177</v>
      </c>
      <c r="H2047" s="2">
        <v>45397</v>
      </c>
      <c r="I2047">
        <v>20</v>
      </c>
      <c r="J2047" t="s">
        <v>107</v>
      </c>
    </row>
    <row r="2048" spans="1:10">
      <c r="A2048" t="s">
        <v>2124</v>
      </c>
      <c r="B2048" t="s">
        <v>20</v>
      </c>
      <c r="D2048" t="s">
        <v>90</v>
      </c>
      <c r="E2048" t="s">
        <v>52</v>
      </c>
      <c r="G2048" t="s">
        <v>177</v>
      </c>
      <c r="H2048" s="2">
        <v>45404</v>
      </c>
      <c r="I2048">
        <v>20</v>
      </c>
      <c r="J2048" t="s">
        <v>107</v>
      </c>
    </row>
    <row r="2049" spans="1:10">
      <c r="A2049" t="s">
        <v>2125</v>
      </c>
      <c r="B2049" t="s">
        <v>20</v>
      </c>
      <c r="D2049" t="s">
        <v>90</v>
      </c>
      <c r="E2049" t="s">
        <v>52</v>
      </c>
      <c r="G2049" t="s">
        <v>177</v>
      </c>
      <c r="H2049" s="2">
        <v>45411</v>
      </c>
      <c r="I2049">
        <v>20</v>
      </c>
      <c r="J2049" t="s">
        <v>107</v>
      </c>
    </row>
    <row r="2050" spans="1:10">
      <c r="A2050" t="s">
        <v>2126</v>
      </c>
      <c r="B2050" t="s">
        <v>20</v>
      </c>
      <c r="D2050" t="s">
        <v>90</v>
      </c>
      <c r="E2050" t="s">
        <v>52</v>
      </c>
      <c r="G2050" t="s">
        <v>177</v>
      </c>
      <c r="H2050" s="2">
        <v>45418</v>
      </c>
      <c r="I2050">
        <v>20</v>
      </c>
      <c r="J2050" t="s">
        <v>107</v>
      </c>
    </row>
    <row r="2051" spans="1:10">
      <c r="A2051" t="s">
        <v>2127</v>
      </c>
      <c r="B2051" t="s">
        <v>20</v>
      </c>
      <c r="D2051" t="s">
        <v>90</v>
      </c>
      <c r="E2051" t="s">
        <v>52</v>
      </c>
      <c r="G2051" t="s">
        <v>177</v>
      </c>
      <c r="H2051" s="2">
        <v>45425</v>
      </c>
      <c r="I2051">
        <v>20</v>
      </c>
      <c r="J2051" t="s">
        <v>107</v>
      </c>
    </row>
    <row r="2052" spans="1:10">
      <c r="A2052" t="s">
        <v>2128</v>
      </c>
      <c r="B2052" t="s">
        <v>20</v>
      </c>
      <c r="D2052" t="s">
        <v>90</v>
      </c>
      <c r="E2052" t="s">
        <v>52</v>
      </c>
      <c r="G2052" t="s">
        <v>177</v>
      </c>
      <c r="H2052" s="2">
        <v>45432</v>
      </c>
      <c r="I2052">
        <v>20</v>
      </c>
      <c r="J2052" t="s">
        <v>107</v>
      </c>
    </row>
    <row r="2053" spans="1:10">
      <c r="A2053" t="s">
        <v>2129</v>
      </c>
      <c r="B2053" t="s">
        <v>20</v>
      </c>
      <c r="D2053" t="s">
        <v>90</v>
      </c>
      <c r="E2053" t="s">
        <v>52</v>
      </c>
      <c r="G2053" t="s">
        <v>177</v>
      </c>
      <c r="H2053" s="2">
        <v>45439</v>
      </c>
      <c r="I2053">
        <v>20</v>
      </c>
      <c r="J2053" t="s">
        <v>107</v>
      </c>
    </row>
    <row r="2054" spans="1:10">
      <c r="A2054" t="s">
        <v>2130</v>
      </c>
      <c r="B2054" t="s">
        <v>20</v>
      </c>
      <c r="D2054" t="s">
        <v>90</v>
      </c>
      <c r="E2054" t="s">
        <v>52</v>
      </c>
      <c r="G2054" t="s">
        <v>177</v>
      </c>
      <c r="H2054" s="2">
        <v>45446</v>
      </c>
      <c r="I2054">
        <v>20</v>
      </c>
      <c r="J2054" t="s">
        <v>107</v>
      </c>
    </row>
    <row r="2055" spans="1:10">
      <c r="A2055" t="s">
        <v>2131</v>
      </c>
      <c r="B2055" t="s">
        <v>20</v>
      </c>
      <c r="D2055" t="s">
        <v>90</v>
      </c>
      <c r="E2055" t="s">
        <v>52</v>
      </c>
      <c r="G2055" t="s">
        <v>177</v>
      </c>
      <c r="H2055" s="2">
        <v>45453</v>
      </c>
      <c r="I2055">
        <v>20</v>
      </c>
      <c r="J2055" t="s">
        <v>107</v>
      </c>
    </row>
    <row r="2056" spans="1:10">
      <c r="A2056" t="s">
        <v>2132</v>
      </c>
      <c r="B2056" t="s">
        <v>20</v>
      </c>
      <c r="D2056" t="s">
        <v>92</v>
      </c>
      <c r="E2056" t="s">
        <v>6</v>
      </c>
      <c r="G2056" t="s">
        <v>164</v>
      </c>
      <c r="H2056" s="2">
        <v>45327</v>
      </c>
      <c r="I2056">
        <v>20</v>
      </c>
      <c r="J2056" t="s">
        <v>109</v>
      </c>
    </row>
    <row r="2057" spans="1:10">
      <c r="A2057" t="s">
        <v>2133</v>
      </c>
      <c r="B2057" t="s">
        <v>20</v>
      </c>
      <c r="D2057" t="s">
        <v>92</v>
      </c>
      <c r="E2057" t="s">
        <v>6</v>
      </c>
      <c r="G2057" t="s">
        <v>164</v>
      </c>
      <c r="H2057" s="2">
        <v>45334</v>
      </c>
      <c r="I2057">
        <v>20</v>
      </c>
      <c r="J2057" t="s">
        <v>109</v>
      </c>
    </row>
    <row r="2058" spans="1:10">
      <c r="A2058" t="s">
        <v>2134</v>
      </c>
      <c r="B2058" t="s">
        <v>20</v>
      </c>
      <c r="D2058" t="s">
        <v>92</v>
      </c>
      <c r="E2058" t="s">
        <v>6</v>
      </c>
      <c r="G2058" t="s">
        <v>164</v>
      </c>
      <c r="H2058" s="2">
        <v>45341</v>
      </c>
      <c r="I2058">
        <v>20</v>
      </c>
      <c r="J2058" t="s">
        <v>109</v>
      </c>
    </row>
    <row r="2059" spans="1:10">
      <c r="A2059" t="s">
        <v>2135</v>
      </c>
      <c r="B2059" t="s">
        <v>20</v>
      </c>
      <c r="D2059" t="s">
        <v>92</v>
      </c>
      <c r="E2059" t="s">
        <v>6</v>
      </c>
      <c r="G2059" t="s">
        <v>164</v>
      </c>
      <c r="H2059" s="2">
        <v>45348</v>
      </c>
      <c r="I2059">
        <v>20</v>
      </c>
      <c r="J2059" t="s">
        <v>109</v>
      </c>
    </row>
    <row r="2060" spans="1:10">
      <c r="A2060" t="s">
        <v>2136</v>
      </c>
      <c r="B2060" t="s">
        <v>20</v>
      </c>
      <c r="D2060" t="s">
        <v>92</v>
      </c>
      <c r="E2060" t="s">
        <v>6</v>
      </c>
      <c r="G2060" t="s">
        <v>164</v>
      </c>
      <c r="H2060" s="2">
        <v>45355</v>
      </c>
      <c r="I2060">
        <v>20</v>
      </c>
      <c r="J2060" t="s">
        <v>109</v>
      </c>
    </row>
    <row r="2061" spans="1:10">
      <c r="A2061" t="s">
        <v>2137</v>
      </c>
      <c r="B2061" t="s">
        <v>20</v>
      </c>
      <c r="D2061" t="s">
        <v>92</v>
      </c>
      <c r="E2061" t="s">
        <v>8</v>
      </c>
      <c r="G2061" t="s">
        <v>164</v>
      </c>
      <c r="H2061" s="2">
        <v>45327</v>
      </c>
      <c r="I2061">
        <v>20</v>
      </c>
      <c r="J2061" t="s">
        <v>109</v>
      </c>
    </row>
    <row r="2062" spans="1:10">
      <c r="A2062" t="s">
        <v>2138</v>
      </c>
      <c r="B2062" t="s">
        <v>20</v>
      </c>
      <c r="D2062" t="s">
        <v>92</v>
      </c>
      <c r="E2062" t="s">
        <v>8</v>
      </c>
      <c r="G2062" t="s">
        <v>164</v>
      </c>
      <c r="H2062" s="2">
        <v>45334</v>
      </c>
      <c r="I2062">
        <v>20</v>
      </c>
      <c r="J2062" t="s">
        <v>109</v>
      </c>
    </row>
    <row r="2063" spans="1:10">
      <c r="A2063" t="s">
        <v>2139</v>
      </c>
      <c r="B2063" t="s">
        <v>20</v>
      </c>
      <c r="D2063" t="s">
        <v>92</v>
      </c>
      <c r="E2063" t="s">
        <v>8</v>
      </c>
      <c r="G2063" t="s">
        <v>164</v>
      </c>
      <c r="H2063" s="2">
        <v>45341</v>
      </c>
      <c r="I2063">
        <v>20</v>
      </c>
      <c r="J2063" t="s">
        <v>109</v>
      </c>
    </row>
    <row r="2064" spans="1:10">
      <c r="A2064" t="s">
        <v>2140</v>
      </c>
      <c r="B2064" t="s">
        <v>20</v>
      </c>
      <c r="D2064" t="s">
        <v>92</v>
      </c>
      <c r="E2064" t="s">
        <v>8</v>
      </c>
      <c r="G2064" t="s">
        <v>164</v>
      </c>
      <c r="H2064" s="2">
        <v>45348</v>
      </c>
      <c r="I2064">
        <v>20</v>
      </c>
      <c r="J2064" t="s">
        <v>109</v>
      </c>
    </row>
    <row r="2065" spans="1:10">
      <c r="A2065" t="s">
        <v>2141</v>
      </c>
      <c r="B2065" t="s">
        <v>20</v>
      </c>
      <c r="D2065" t="s">
        <v>92</v>
      </c>
      <c r="E2065" t="s">
        <v>8</v>
      </c>
      <c r="G2065" t="s">
        <v>164</v>
      </c>
      <c r="H2065" s="2">
        <v>45355</v>
      </c>
      <c r="I2065">
        <v>20</v>
      </c>
      <c r="J2065" t="s">
        <v>109</v>
      </c>
    </row>
    <row r="2066" spans="1:10">
      <c r="A2066" t="s">
        <v>2142</v>
      </c>
      <c r="B2066" t="s">
        <v>20</v>
      </c>
      <c r="D2066" t="s">
        <v>92</v>
      </c>
      <c r="E2066" t="s">
        <v>94</v>
      </c>
      <c r="G2066" t="s">
        <v>164</v>
      </c>
      <c r="H2066" s="2">
        <v>45327</v>
      </c>
      <c r="I2066">
        <v>5</v>
      </c>
      <c r="J2066" t="s">
        <v>109</v>
      </c>
    </row>
    <row r="2067" spans="1:10">
      <c r="A2067" t="s">
        <v>2143</v>
      </c>
      <c r="B2067" t="s">
        <v>20</v>
      </c>
      <c r="D2067" t="s">
        <v>92</v>
      </c>
      <c r="E2067" t="s">
        <v>94</v>
      </c>
      <c r="G2067" t="s">
        <v>164</v>
      </c>
      <c r="H2067" s="2">
        <v>45334</v>
      </c>
      <c r="I2067">
        <v>5</v>
      </c>
      <c r="J2067" t="s">
        <v>109</v>
      </c>
    </row>
    <row r="2068" spans="1:10">
      <c r="A2068" t="s">
        <v>2144</v>
      </c>
      <c r="B2068" t="s">
        <v>20</v>
      </c>
      <c r="D2068" t="s">
        <v>92</v>
      </c>
      <c r="E2068" t="s">
        <v>94</v>
      </c>
      <c r="G2068" t="s">
        <v>164</v>
      </c>
      <c r="H2068" s="2">
        <v>45341</v>
      </c>
      <c r="I2068">
        <v>5</v>
      </c>
      <c r="J2068" t="s">
        <v>109</v>
      </c>
    </row>
    <row r="2069" spans="1:10">
      <c r="A2069" t="s">
        <v>2145</v>
      </c>
      <c r="B2069" t="s">
        <v>20</v>
      </c>
      <c r="D2069" t="s">
        <v>92</v>
      </c>
      <c r="E2069" t="s">
        <v>94</v>
      </c>
      <c r="G2069" t="s">
        <v>164</v>
      </c>
      <c r="H2069" s="2">
        <v>45348</v>
      </c>
      <c r="I2069">
        <v>5</v>
      </c>
      <c r="J2069" t="s">
        <v>109</v>
      </c>
    </row>
    <row r="2070" spans="1:10">
      <c r="A2070" t="s">
        <v>2146</v>
      </c>
      <c r="B2070" t="s">
        <v>20</v>
      </c>
      <c r="D2070" t="s">
        <v>92</v>
      </c>
      <c r="E2070" t="s">
        <v>94</v>
      </c>
      <c r="G2070" t="s">
        <v>164</v>
      </c>
      <c r="H2070" s="2">
        <v>45355</v>
      </c>
      <c r="I2070">
        <v>5</v>
      </c>
      <c r="J2070" t="s">
        <v>109</v>
      </c>
    </row>
    <row r="2071" spans="1:10">
      <c r="A2071" t="s">
        <v>2147</v>
      </c>
      <c r="B2071" t="s">
        <v>20</v>
      </c>
      <c r="C2071" t="s">
        <v>700</v>
      </c>
      <c r="D2071" t="s">
        <v>94</v>
      </c>
      <c r="E2071" t="s">
        <v>52</v>
      </c>
      <c r="G2071" t="s">
        <v>177</v>
      </c>
      <c r="H2071" s="2">
        <v>45628</v>
      </c>
      <c r="I2071">
        <v>20</v>
      </c>
      <c r="J2071" t="s">
        <v>107</v>
      </c>
    </row>
    <row r="2072" spans="1:10">
      <c r="A2072" t="s">
        <v>2148</v>
      </c>
      <c r="B2072" t="s">
        <v>20</v>
      </c>
      <c r="C2072" t="s">
        <v>700</v>
      </c>
      <c r="D2072" t="s">
        <v>94</v>
      </c>
      <c r="E2072" t="s">
        <v>52</v>
      </c>
      <c r="G2072" t="s">
        <v>177</v>
      </c>
      <c r="H2072" s="2">
        <v>45635</v>
      </c>
      <c r="I2072">
        <v>20</v>
      </c>
      <c r="J2072" t="s">
        <v>107</v>
      </c>
    </row>
    <row r="2073" spans="1:10">
      <c r="A2073" t="s">
        <v>2149</v>
      </c>
      <c r="B2073" t="s">
        <v>20</v>
      </c>
      <c r="C2073" t="s">
        <v>700</v>
      </c>
      <c r="D2073" t="s">
        <v>94</v>
      </c>
      <c r="E2073" t="s">
        <v>52</v>
      </c>
      <c r="G2073" t="s">
        <v>177</v>
      </c>
      <c r="H2073" s="2">
        <v>45642</v>
      </c>
      <c r="I2073">
        <v>20</v>
      </c>
      <c r="J2073" t="s">
        <v>107</v>
      </c>
    </row>
    <row r="2074" spans="1:10">
      <c r="A2074" t="s">
        <v>2150</v>
      </c>
      <c r="B2074" t="s">
        <v>20</v>
      </c>
      <c r="C2074" t="s">
        <v>700</v>
      </c>
      <c r="D2074" t="s">
        <v>94</v>
      </c>
      <c r="E2074" t="s">
        <v>52</v>
      </c>
      <c r="G2074" t="s">
        <v>177</v>
      </c>
      <c r="H2074" s="2">
        <v>45649</v>
      </c>
      <c r="I2074">
        <v>20</v>
      </c>
      <c r="J2074" t="s">
        <v>107</v>
      </c>
    </row>
    <row r="2075" spans="1:10">
      <c r="A2075" t="s">
        <v>2151</v>
      </c>
      <c r="B2075" t="s">
        <v>20</v>
      </c>
      <c r="D2075" t="s">
        <v>96</v>
      </c>
      <c r="E2075" t="s">
        <v>76</v>
      </c>
      <c r="G2075" t="s">
        <v>177</v>
      </c>
      <c r="H2075" s="2">
        <v>45334</v>
      </c>
      <c r="I2075">
        <v>60</v>
      </c>
      <c r="J2075" t="s">
        <v>107</v>
      </c>
    </row>
    <row r="2076" spans="1:10">
      <c r="A2076" t="s">
        <v>2152</v>
      </c>
      <c r="B2076" t="s">
        <v>20</v>
      </c>
      <c r="D2076" t="s">
        <v>96</v>
      </c>
      <c r="E2076" t="s">
        <v>76</v>
      </c>
      <c r="G2076" t="s">
        <v>177</v>
      </c>
      <c r="H2076" s="2">
        <v>45341</v>
      </c>
      <c r="I2076">
        <v>60</v>
      </c>
      <c r="J2076" t="s">
        <v>107</v>
      </c>
    </row>
    <row r="2077" spans="1:10">
      <c r="A2077" t="s">
        <v>2153</v>
      </c>
      <c r="B2077" t="s">
        <v>20</v>
      </c>
      <c r="D2077" t="s">
        <v>96</v>
      </c>
      <c r="E2077" t="s">
        <v>76</v>
      </c>
      <c r="G2077" t="s">
        <v>177</v>
      </c>
      <c r="H2077" s="2">
        <v>45348</v>
      </c>
      <c r="I2077">
        <v>60</v>
      </c>
      <c r="J2077" t="s">
        <v>107</v>
      </c>
    </row>
    <row r="2078" spans="1:10">
      <c r="A2078" t="s">
        <v>2154</v>
      </c>
      <c r="B2078" t="s">
        <v>20</v>
      </c>
      <c r="D2078" t="s">
        <v>96</v>
      </c>
      <c r="E2078" t="s">
        <v>76</v>
      </c>
      <c r="G2078" t="s">
        <v>177</v>
      </c>
      <c r="H2078" s="2">
        <v>45390</v>
      </c>
      <c r="I2078">
        <v>5</v>
      </c>
      <c r="J2078" t="s">
        <v>107</v>
      </c>
    </row>
    <row r="2079" spans="1:10">
      <c r="A2079" t="s">
        <v>2155</v>
      </c>
      <c r="B2079" t="s">
        <v>20</v>
      </c>
      <c r="D2079" t="s">
        <v>96</v>
      </c>
      <c r="E2079" t="s">
        <v>76</v>
      </c>
      <c r="G2079" t="s">
        <v>177</v>
      </c>
      <c r="H2079" s="2">
        <v>45397</v>
      </c>
      <c r="I2079">
        <v>5</v>
      </c>
      <c r="J2079" t="s">
        <v>107</v>
      </c>
    </row>
    <row r="2080" spans="1:10">
      <c r="A2080" t="s">
        <v>2156</v>
      </c>
      <c r="B2080" t="s">
        <v>20</v>
      </c>
      <c r="D2080" t="s">
        <v>96</v>
      </c>
      <c r="E2080" t="s">
        <v>76</v>
      </c>
      <c r="G2080" t="s">
        <v>177</v>
      </c>
      <c r="H2080" s="2">
        <v>45404</v>
      </c>
      <c r="I2080">
        <v>5</v>
      </c>
      <c r="J2080" t="s">
        <v>107</v>
      </c>
    </row>
    <row r="2081" spans="1:10">
      <c r="A2081" t="s">
        <v>2157</v>
      </c>
      <c r="B2081" t="s">
        <v>20</v>
      </c>
      <c r="D2081" t="s">
        <v>96</v>
      </c>
      <c r="E2081" t="s">
        <v>94</v>
      </c>
      <c r="G2081" t="s">
        <v>164</v>
      </c>
      <c r="H2081" s="2">
        <v>45334</v>
      </c>
      <c r="I2081">
        <v>5</v>
      </c>
      <c r="J2081" t="s">
        <v>107</v>
      </c>
    </row>
    <row r="2082" spans="1:10">
      <c r="A2082" t="s">
        <v>2158</v>
      </c>
      <c r="B2082" t="s">
        <v>20</v>
      </c>
      <c r="D2082" t="s">
        <v>96</v>
      </c>
      <c r="E2082" t="s">
        <v>94</v>
      </c>
      <c r="G2082" t="s">
        <v>164</v>
      </c>
      <c r="H2082" s="2">
        <v>45341</v>
      </c>
      <c r="I2082">
        <v>5</v>
      </c>
      <c r="J2082" t="s">
        <v>107</v>
      </c>
    </row>
    <row r="2083" spans="1:10">
      <c r="A2083" t="s">
        <v>2159</v>
      </c>
      <c r="B2083" t="s">
        <v>20</v>
      </c>
      <c r="D2083" t="s">
        <v>96</v>
      </c>
      <c r="E2083" t="s">
        <v>94</v>
      </c>
      <c r="G2083" t="s">
        <v>164</v>
      </c>
      <c r="H2083" s="2">
        <v>45348</v>
      </c>
      <c r="I2083">
        <v>5</v>
      </c>
      <c r="J2083" t="s">
        <v>107</v>
      </c>
    </row>
    <row r="2084" spans="1:10">
      <c r="A2084" t="s">
        <v>2160</v>
      </c>
      <c r="B2084" t="s">
        <v>20</v>
      </c>
      <c r="D2084" t="s">
        <v>96</v>
      </c>
      <c r="E2084" t="s">
        <v>94</v>
      </c>
      <c r="G2084" t="s">
        <v>164</v>
      </c>
      <c r="H2084" s="2">
        <v>45355</v>
      </c>
      <c r="I2084">
        <v>5</v>
      </c>
      <c r="J2084" t="s">
        <v>107</v>
      </c>
    </row>
    <row r="2085" spans="1:10">
      <c r="A2085" t="s">
        <v>2161</v>
      </c>
      <c r="B2085" t="s">
        <v>20</v>
      </c>
      <c r="D2085" t="s">
        <v>96</v>
      </c>
      <c r="E2085" t="s">
        <v>94</v>
      </c>
      <c r="G2085" t="s">
        <v>164</v>
      </c>
      <c r="H2085" s="2">
        <v>45362</v>
      </c>
      <c r="I2085">
        <v>5</v>
      </c>
      <c r="J2085" t="s">
        <v>107</v>
      </c>
    </row>
    <row r="2086" spans="1:10">
      <c r="A2086" t="s">
        <v>2162</v>
      </c>
      <c r="B2086" t="s">
        <v>20</v>
      </c>
      <c r="D2086" t="s">
        <v>96</v>
      </c>
      <c r="E2086" t="s">
        <v>94</v>
      </c>
      <c r="G2086" t="s">
        <v>164</v>
      </c>
      <c r="H2086" s="2">
        <v>45369</v>
      </c>
      <c r="I2086">
        <v>5</v>
      </c>
      <c r="J2086" t="s">
        <v>107</v>
      </c>
    </row>
    <row r="2087" spans="1:10">
      <c r="A2087" t="s">
        <v>2163</v>
      </c>
      <c r="B2087" t="s">
        <v>20</v>
      </c>
      <c r="D2087" t="s">
        <v>96</v>
      </c>
      <c r="E2087" t="s">
        <v>94</v>
      </c>
      <c r="G2087" t="s">
        <v>164</v>
      </c>
      <c r="H2087" s="2">
        <v>45376</v>
      </c>
      <c r="I2087">
        <v>5</v>
      </c>
      <c r="J2087" t="s">
        <v>107</v>
      </c>
    </row>
    <row r="2088" spans="1:10">
      <c r="A2088" t="s">
        <v>2164</v>
      </c>
      <c r="B2088" t="s">
        <v>20</v>
      </c>
      <c r="D2088" t="s">
        <v>96</v>
      </c>
      <c r="E2088" t="s">
        <v>94</v>
      </c>
      <c r="G2088" t="s">
        <v>164</v>
      </c>
      <c r="H2088" s="2">
        <v>45383</v>
      </c>
      <c r="I2088">
        <v>5</v>
      </c>
      <c r="J2088" t="s">
        <v>107</v>
      </c>
    </row>
    <row r="2089" spans="1:10">
      <c r="A2089" t="s">
        <v>2165</v>
      </c>
      <c r="B2089" t="s">
        <v>20</v>
      </c>
      <c r="D2089" t="s">
        <v>96</v>
      </c>
      <c r="E2089" t="s">
        <v>94</v>
      </c>
      <c r="G2089" t="s">
        <v>164</v>
      </c>
      <c r="H2089" s="2">
        <v>45390</v>
      </c>
      <c r="I2089">
        <v>5</v>
      </c>
      <c r="J2089" t="s">
        <v>107</v>
      </c>
    </row>
    <row r="2090" spans="1:10">
      <c r="A2090" t="s">
        <v>2166</v>
      </c>
      <c r="B2090" t="s">
        <v>20</v>
      </c>
      <c r="D2090" t="s">
        <v>96</v>
      </c>
      <c r="E2090" t="s">
        <v>94</v>
      </c>
      <c r="G2090" t="s">
        <v>164</v>
      </c>
      <c r="H2090" s="2">
        <v>45397</v>
      </c>
      <c r="I2090">
        <v>5</v>
      </c>
      <c r="J2090" t="s">
        <v>107</v>
      </c>
    </row>
    <row r="2091" spans="1:10">
      <c r="A2091" t="s">
        <v>2167</v>
      </c>
      <c r="B2091" t="s">
        <v>20</v>
      </c>
      <c r="D2091" t="s">
        <v>96</v>
      </c>
      <c r="E2091" t="s">
        <v>94</v>
      </c>
      <c r="G2091" t="s">
        <v>164</v>
      </c>
      <c r="H2091" s="2">
        <v>45404</v>
      </c>
      <c r="I2091">
        <v>5</v>
      </c>
      <c r="J2091" t="s">
        <v>107</v>
      </c>
    </row>
    <row r="2092" spans="1:10">
      <c r="A2092" t="s">
        <v>2168</v>
      </c>
      <c r="B2092" t="s">
        <v>8</v>
      </c>
      <c r="D2092" t="s">
        <v>111</v>
      </c>
      <c r="E2092" t="s">
        <v>10</v>
      </c>
      <c r="G2092" t="s">
        <v>108</v>
      </c>
      <c r="H2092" s="2">
        <v>45306</v>
      </c>
      <c r="I2092">
        <v>10</v>
      </c>
      <c r="J2092" t="s">
        <v>109</v>
      </c>
    </row>
    <row r="2093" spans="1:10">
      <c r="A2093" t="s">
        <v>2169</v>
      </c>
      <c r="B2093" t="s">
        <v>8</v>
      </c>
      <c r="D2093" t="s">
        <v>111</v>
      </c>
      <c r="E2093" t="s">
        <v>10</v>
      </c>
      <c r="G2093" t="s">
        <v>108</v>
      </c>
      <c r="H2093" s="2">
        <v>45313</v>
      </c>
      <c r="I2093">
        <v>10</v>
      </c>
      <c r="J2093" t="s">
        <v>109</v>
      </c>
    </row>
    <row r="2094" spans="1:10">
      <c r="A2094" t="s">
        <v>2170</v>
      </c>
      <c r="B2094" t="s">
        <v>8</v>
      </c>
      <c r="D2094" t="s">
        <v>111</v>
      </c>
      <c r="E2094" t="s">
        <v>10</v>
      </c>
      <c r="G2094" t="s">
        <v>108</v>
      </c>
      <c r="H2094" s="2">
        <v>45320</v>
      </c>
      <c r="I2094">
        <v>20</v>
      </c>
      <c r="J2094" t="s">
        <v>109</v>
      </c>
    </row>
    <row r="2095" spans="1:10">
      <c r="A2095" t="s">
        <v>2171</v>
      </c>
      <c r="B2095" t="s">
        <v>8</v>
      </c>
      <c r="D2095" t="s">
        <v>111</v>
      </c>
      <c r="E2095" t="s">
        <v>10</v>
      </c>
      <c r="G2095" t="s">
        <v>108</v>
      </c>
      <c r="H2095" s="2">
        <v>45327</v>
      </c>
      <c r="I2095">
        <v>20</v>
      </c>
      <c r="J2095" t="s">
        <v>109</v>
      </c>
    </row>
    <row r="2096" spans="1:10">
      <c r="A2096" t="s">
        <v>2172</v>
      </c>
      <c r="B2096" t="s">
        <v>8</v>
      </c>
      <c r="D2096" t="s">
        <v>111</v>
      </c>
      <c r="E2096" t="s">
        <v>10</v>
      </c>
      <c r="G2096" t="s">
        <v>108</v>
      </c>
      <c r="H2096" s="2">
        <v>45334</v>
      </c>
      <c r="I2096">
        <v>20</v>
      </c>
      <c r="J2096" t="s">
        <v>109</v>
      </c>
    </row>
    <row r="2097" spans="1:10">
      <c r="A2097" t="s">
        <v>2173</v>
      </c>
      <c r="B2097" t="s">
        <v>8</v>
      </c>
      <c r="D2097" t="s">
        <v>111</v>
      </c>
      <c r="E2097" t="s">
        <v>10</v>
      </c>
      <c r="G2097" t="s">
        <v>108</v>
      </c>
      <c r="H2097" s="2">
        <v>45341</v>
      </c>
      <c r="I2097">
        <v>20</v>
      </c>
      <c r="J2097" t="s">
        <v>109</v>
      </c>
    </row>
    <row r="2098" spans="1:10">
      <c r="A2098" t="s">
        <v>2174</v>
      </c>
      <c r="B2098" t="s">
        <v>8</v>
      </c>
      <c r="D2098" t="s">
        <v>111</v>
      </c>
      <c r="E2098" t="s">
        <v>10</v>
      </c>
      <c r="G2098" t="s">
        <v>108</v>
      </c>
      <c r="H2098" s="2">
        <v>45348</v>
      </c>
      <c r="I2098">
        <v>20</v>
      </c>
      <c r="J2098" t="s">
        <v>109</v>
      </c>
    </row>
    <row r="2099" spans="1:10">
      <c r="A2099" t="s">
        <v>2175</v>
      </c>
      <c r="B2099" t="s">
        <v>8</v>
      </c>
      <c r="D2099" t="s">
        <v>111</v>
      </c>
      <c r="E2099" t="s">
        <v>10</v>
      </c>
      <c r="G2099" t="s">
        <v>108</v>
      </c>
      <c r="H2099" s="2">
        <v>45355</v>
      </c>
      <c r="I2099">
        <v>20</v>
      </c>
      <c r="J2099" t="s">
        <v>109</v>
      </c>
    </row>
    <row r="2100" spans="1:10">
      <c r="A2100" t="s">
        <v>2176</v>
      </c>
      <c r="B2100" t="s">
        <v>8</v>
      </c>
      <c r="D2100" t="s">
        <v>111</v>
      </c>
      <c r="E2100" t="s">
        <v>10</v>
      </c>
      <c r="G2100" t="s">
        <v>108</v>
      </c>
      <c r="H2100" s="2">
        <v>45376</v>
      </c>
      <c r="I2100">
        <v>30</v>
      </c>
      <c r="J2100" t="s">
        <v>109</v>
      </c>
    </row>
    <row r="2101" spans="1:10">
      <c r="A2101" t="s">
        <v>2177</v>
      </c>
      <c r="B2101" t="s">
        <v>8</v>
      </c>
      <c r="D2101" t="s">
        <v>111</v>
      </c>
      <c r="E2101" t="s">
        <v>10</v>
      </c>
      <c r="G2101" t="s">
        <v>108</v>
      </c>
      <c r="H2101" s="2">
        <v>45383</v>
      </c>
      <c r="I2101">
        <v>30</v>
      </c>
      <c r="J2101" t="s">
        <v>109</v>
      </c>
    </row>
    <row r="2102" spans="1:10">
      <c r="A2102" t="s">
        <v>2178</v>
      </c>
      <c r="B2102" t="s">
        <v>8</v>
      </c>
      <c r="D2102" t="s">
        <v>111</v>
      </c>
      <c r="E2102" t="s">
        <v>10</v>
      </c>
      <c r="G2102" t="s">
        <v>108</v>
      </c>
      <c r="H2102" s="2">
        <v>45390</v>
      </c>
      <c r="I2102">
        <v>30</v>
      </c>
      <c r="J2102" t="s">
        <v>109</v>
      </c>
    </row>
    <row r="2103" spans="1:10">
      <c r="A2103" t="s">
        <v>2179</v>
      </c>
      <c r="B2103" t="s">
        <v>8</v>
      </c>
      <c r="D2103" t="s">
        <v>111</v>
      </c>
      <c r="E2103" t="s">
        <v>10</v>
      </c>
      <c r="G2103" t="s">
        <v>108</v>
      </c>
      <c r="H2103" s="2">
        <v>45397</v>
      </c>
      <c r="I2103">
        <v>30</v>
      </c>
      <c r="J2103" t="s">
        <v>109</v>
      </c>
    </row>
    <row r="2104" spans="1:10">
      <c r="A2104" t="s">
        <v>2180</v>
      </c>
      <c r="B2104" t="s">
        <v>8</v>
      </c>
      <c r="D2104" t="s">
        <v>111</v>
      </c>
      <c r="E2104" t="s">
        <v>10</v>
      </c>
      <c r="G2104" t="s">
        <v>108</v>
      </c>
      <c r="H2104" s="2">
        <v>45467</v>
      </c>
      <c r="I2104">
        <v>15</v>
      </c>
      <c r="J2104" t="s">
        <v>110</v>
      </c>
    </row>
    <row r="2105" spans="1:10">
      <c r="A2105" t="s">
        <v>2181</v>
      </c>
      <c r="B2105" t="s">
        <v>8</v>
      </c>
      <c r="D2105" t="s">
        <v>111</v>
      </c>
      <c r="E2105" t="s">
        <v>10</v>
      </c>
      <c r="G2105" t="s">
        <v>108</v>
      </c>
      <c r="H2105" s="2">
        <v>45474</v>
      </c>
      <c r="I2105">
        <v>15</v>
      </c>
      <c r="J2105" t="s">
        <v>110</v>
      </c>
    </row>
    <row r="2106" spans="1:10">
      <c r="A2106" t="s">
        <v>2182</v>
      </c>
      <c r="B2106" t="s">
        <v>8</v>
      </c>
      <c r="D2106" t="s">
        <v>111</v>
      </c>
      <c r="E2106" t="s">
        <v>10</v>
      </c>
      <c r="G2106" t="s">
        <v>108</v>
      </c>
      <c r="H2106" s="2">
        <v>45481</v>
      </c>
      <c r="I2106">
        <v>15</v>
      </c>
      <c r="J2106" t="s">
        <v>110</v>
      </c>
    </row>
    <row r="2107" spans="1:10">
      <c r="A2107" t="s">
        <v>2183</v>
      </c>
      <c r="B2107" t="s">
        <v>8</v>
      </c>
      <c r="D2107" t="s">
        <v>111</v>
      </c>
      <c r="E2107" t="s">
        <v>10</v>
      </c>
      <c r="G2107" t="s">
        <v>108</v>
      </c>
      <c r="H2107" s="2">
        <v>45488</v>
      </c>
      <c r="I2107">
        <v>15</v>
      </c>
      <c r="J2107" t="s">
        <v>110</v>
      </c>
    </row>
    <row r="2108" spans="1:10">
      <c r="A2108" t="s">
        <v>2184</v>
      </c>
      <c r="B2108" t="s">
        <v>8</v>
      </c>
      <c r="D2108" t="s">
        <v>111</v>
      </c>
      <c r="E2108" t="s">
        <v>10</v>
      </c>
      <c r="G2108" t="s">
        <v>108</v>
      </c>
      <c r="H2108" s="2">
        <v>45495</v>
      </c>
      <c r="I2108">
        <v>15</v>
      </c>
      <c r="J2108" t="s">
        <v>110</v>
      </c>
    </row>
    <row r="2109" spans="1:10">
      <c r="A2109" t="s">
        <v>2185</v>
      </c>
      <c r="B2109" t="s">
        <v>8</v>
      </c>
      <c r="D2109" t="s">
        <v>111</v>
      </c>
      <c r="E2109" t="s">
        <v>10</v>
      </c>
      <c r="G2109" t="s">
        <v>108</v>
      </c>
      <c r="H2109" s="2">
        <v>45502</v>
      </c>
      <c r="I2109">
        <v>15</v>
      </c>
      <c r="J2109" t="s">
        <v>110</v>
      </c>
    </row>
    <row r="2110" spans="1:10">
      <c r="A2110" t="s">
        <v>2186</v>
      </c>
      <c r="B2110" t="s">
        <v>8</v>
      </c>
      <c r="D2110" t="s">
        <v>111</v>
      </c>
      <c r="E2110" t="s">
        <v>10</v>
      </c>
      <c r="G2110" t="s">
        <v>108</v>
      </c>
      <c r="H2110" s="2">
        <v>45509</v>
      </c>
      <c r="I2110">
        <v>15</v>
      </c>
      <c r="J2110" t="s">
        <v>110</v>
      </c>
    </row>
    <row r="2111" spans="1:10">
      <c r="A2111" t="s">
        <v>2187</v>
      </c>
      <c r="B2111" t="s">
        <v>8</v>
      </c>
      <c r="D2111" t="s">
        <v>111</v>
      </c>
      <c r="E2111" t="s">
        <v>10</v>
      </c>
      <c r="G2111" t="s">
        <v>108</v>
      </c>
      <c r="H2111" s="2">
        <v>45516</v>
      </c>
      <c r="I2111">
        <v>15</v>
      </c>
      <c r="J2111" t="s">
        <v>107</v>
      </c>
    </row>
    <row r="2112" spans="1:10">
      <c r="A2112" t="s">
        <v>2188</v>
      </c>
      <c r="B2112" t="s">
        <v>8</v>
      </c>
      <c r="D2112" t="s">
        <v>111</v>
      </c>
      <c r="E2112" t="s">
        <v>10</v>
      </c>
      <c r="G2112" t="s">
        <v>108</v>
      </c>
      <c r="H2112" s="2">
        <v>45523</v>
      </c>
      <c r="I2112">
        <v>15</v>
      </c>
      <c r="J2112" t="s">
        <v>107</v>
      </c>
    </row>
    <row r="2113" spans="1:10">
      <c r="A2113" t="s">
        <v>2189</v>
      </c>
      <c r="B2113" t="s">
        <v>8</v>
      </c>
      <c r="D2113" t="s">
        <v>111</v>
      </c>
      <c r="E2113" t="s">
        <v>10</v>
      </c>
      <c r="G2113" t="s">
        <v>108</v>
      </c>
      <c r="H2113" s="2">
        <v>45530</v>
      </c>
      <c r="I2113">
        <v>15</v>
      </c>
      <c r="J2113" t="s">
        <v>107</v>
      </c>
    </row>
    <row r="2114" spans="1:10">
      <c r="A2114" t="s">
        <v>2190</v>
      </c>
      <c r="B2114" t="s">
        <v>8</v>
      </c>
      <c r="D2114" t="s">
        <v>111</v>
      </c>
      <c r="E2114" t="s">
        <v>10</v>
      </c>
      <c r="G2114" t="s">
        <v>108</v>
      </c>
      <c r="H2114" s="2">
        <v>45537</v>
      </c>
      <c r="I2114">
        <v>15</v>
      </c>
      <c r="J2114" t="s">
        <v>107</v>
      </c>
    </row>
    <row r="2115" spans="1:10">
      <c r="A2115" t="s">
        <v>2191</v>
      </c>
      <c r="B2115" t="s">
        <v>8</v>
      </c>
      <c r="D2115" t="s">
        <v>111</v>
      </c>
      <c r="E2115" t="s">
        <v>10</v>
      </c>
      <c r="G2115" t="s">
        <v>108</v>
      </c>
      <c r="H2115" s="2">
        <v>45544</v>
      </c>
      <c r="I2115">
        <v>15</v>
      </c>
      <c r="J2115" t="s">
        <v>107</v>
      </c>
    </row>
    <row r="2116" spans="1:10">
      <c r="A2116" t="s">
        <v>2192</v>
      </c>
      <c r="B2116" t="s">
        <v>8</v>
      </c>
      <c r="D2116" t="s">
        <v>111</v>
      </c>
      <c r="E2116" t="s">
        <v>10</v>
      </c>
      <c r="G2116" t="s">
        <v>108</v>
      </c>
      <c r="H2116" s="2">
        <v>45551</v>
      </c>
      <c r="I2116">
        <v>15</v>
      </c>
      <c r="J2116" t="s">
        <v>107</v>
      </c>
    </row>
    <row r="2117" spans="1:10">
      <c r="A2117" t="s">
        <v>2193</v>
      </c>
      <c r="B2117" t="s">
        <v>8</v>
      </c>
      <c r="D2117" t="s">
        <v>111</v>
      </c>
      <c r="E2117" t="s">
        <v>10</v>
      </c>
      <c r="G2117" t="s">
        <v>108</v>
      </c>
      <c r="H2117" s="2">
        <v>45558</v>
      </c>
      <c r="I2117">
        <v>15</v>
      </c>
      <c r="J2117" t="s">
        <v>107</v>
      </c>
    </row>
    <row r="2118" spans="1:10">
      <c r="A2118" t="s">
        <v>2194</v>
      </c>
      <c r="B2118" t="s">
        <v>8</v>
      </c>
      <c r="D2118" t="s">
        <v>111</v>
      </c>
      <c r="E2118" t="s">
        <v>10</v>
      </c>
      <c r="G2118" t="s">
        <v>108</v>
      </c>
      <c r="H2118" s="2">
        <v>45565</v>
      </c>
      <c r="I2118">
        <v>15</v>
      </c>
      <c r="J2118" t="s">
        <v>107</v>
      </c>
    </row>
    <row r="2119" spans="1:10">
      <c r="A2119" t="s">
        <v>2195</v>
      </c>
      <c r="B2119" t="s">
        <v>8</v>
      </c>
      <c r="D2119" t="s">
        <v>111</v>
      </c>
      <c r="E2119" t="s">
        <v>10</v>
      </c>
      <c r="G2119" t="s">
        <v>108</v>
      </c>
      <c r="H2119" s="2">
        <v>45572</v>
      </c>
      <c r="I2119">
        <v>15</v>
      </c>
      <c r="J2119" t="s">
        <v>107</v>
      </c>
    </row>
    <row r="2120" spans="1:10">
      <c r="A2120" t="s">
        <v>2196</v>
      </c>
      <c r="B2120" t="s">
        <v>8</v>
      </c>
      <c r="D2120" t="s">
        <v>111</v>
      </c>
      <c r="E2120" t="s">
        <v>10</v>
      </c>
      <c r="G2120" t="s">
        <v>108</v>
      </c>
      <c r="H2120" s="2">
        <v>45579</v>
      </c>
      <c r="I2120">
        <v>15</v>
      </c>
      <c r="J2120" t="s">
        <v>107</v>
      </c>
    </row>
    <row r="2121" spans="1:10">
      <c r="A2121" t="s">
        <v>2197</v>
      </c>
      <c r="B2121" t="s">
        <v>8</v>
      </c>
      <c r="D2121" t="s">
        <v>111</v>
      </c>
      <c r="E2121" t="s">
        <v>10</v>
      </c>
      <c r="G2121" t="s">
        <v>108</v>
      </c>
      <c r="H2121" s="2">
        <v>45586</v>
      </c>
      <c r="I2121">
        <v>15</v>
      </c>
      <c r="J2121" t="s">
        <v>107</v>
      </c>
    </row>
    <row r="2122" spans="1:10">
      <c r="A2122" t="s">
        <v>2198</v>
      </c>
      <c r="B2122" t="s">
        <v>8</v>
      </c>
      <c r="D2122" t="s">
        <v>111</v>
      </c>
      <c r="E2122" t="s">
        <v>10</v>
      </c>
      <c r="G2122" t="s">
        <v>108</v>
      </c>
      <c r="H2122" s="2">
        <v>45593</v>
      </c>
      <c r="I2122">
        <v>15</v>
      </c>
      <c r="J2122" t="s">
        <v>107</v>
      </c>
    </row>
    <row r="2123" spans="1:10">
      <c r="A2123" t="s">
        <v>2199</v>
      </c>
      <c r="B2123" t="s">
        <v>8</v>
      </c>
      <c r="D2123" t="s">
        <v>111</v>
      </c>
      <c r="E2123" t="s">
        <v>10</v>
      </c>
      <c r="G2123" t="s">
        <v>108</v>
      </c>
      <c r="H2123" s="2">
        <v>45600</v>
      </c>
      <c r="I2123">
        <v>15</v>
      </c>
      <c r="J2123" t="s">
        <v>107</v>
      </c>
    </row>
    <row r="2124" spans="1:10">
      <c r="A2124" t="s">
        <v>2200</v>
      </c>
      <c r="B2124" t="s">
        <v>8</v>
      </c>
      <c r="D2124" t="s">
        <v>111</v>
      </c>
      <c r="E2124" t="s">
        <v>10</v>
      </c>
      <c r="G2124" t="s">
        <v>108</v>
      </c>
      <c r="H2124" s="2">
        <v>45607</v>
      </c>
      <c r="I2124">
        <v>15</v>
      </c>
      <c r="J2124" t="s">
        <v>107</v>
      </c>
    </row>
    <row r="2125" spans="1:10">
      <c r="A2125" t="s">
        <v>2201</v>
      </c>
      <c r="B2125" t="s">
        <v>8</v>
      </c>
      <c r="D2125" t="s">
        <v>111</v>
      </c>
      <c r="E2125" t="s">
        <v>10</v>
      </c>
      <c r="G2125" t="s">
        <v>108</v>
      </c>
      <c r="H2125" s="2">
        <v>45614</v>
      </c>
      <c r="I2125">
        <v>15</v>
      </c>
      <c r="J2125" t="s">
        <v>107</v>
      </c>
    </row>
    <row r="2126" spans="1:10">
      <c r="A2126" t="s">
        <v>2202</v>
      </c>
      <c r="B2126" t="s">
        <v>8</v>
      </c>
      <c r="D2126" t="s">
        <v>111</v>
      </c>
      <c r="E2126" t="s">
        <v>10</v>
      </c>
      <c r="G2126" t="s">
        <v>108</v>
      </c>
      <c r="H2126" s="2">
        <v>45621</v>
      </c>
      <c r="I2126">
        <v>15</v>
      </c>
      <c r="J2126" t="s">
        <v>107</v>
      </c>
    </row>
    <row r="2127" spans="1:10">
      <c r="A2127" t="s">
        <v>2203</v>
      </c>
      <c r="B2127" t="s">
        <v>8</v>
      </c>
      <c r="D2127" t="s">
        <v>111</v>
      </c>
      <c r="E2127" t="s">
        <v>14</v>
      </c>
      <c r="G2127" t="s">
        <v>108</v>
      </c>
      <c r="H2127" s="2">
        <v>45306</v>
      </c>
      <c r="I2127">
        <v>25</v>
      </c>
      <c r="J2127" t="s">
        <v>109</v>
      </c>
    </row>
    <row r="2128" spans="1:10">
      <c r="A2128" t="s">
        <v>2204</v>
      </c>
      <c r="B2128" t="s">
        <v>8</v>
      </c>
      <c r="D2128" t="s">
        <v>111</v>
      </c>
      <c r="E2128" t="s">
        <v>14</v>
      </c>
      <c r="G2128" t="s">
        <v>108</v>
      </c>
      <c r="H2128" s="2">
        <v>45313</v>
      </c>
      <c r="I2128">
        <v>25</v>
      </c>
      <c r="J2128" t="s">
        <v>109</v>
      </c>
    </row>
    <row r="2129" spans="1:10">
      <c r="A2129" t="s">
        <v>2205</v>
      </c>
      <c r="B2129" t="s">
        <v>8</v>
      </c>
      <c r="D2129" t="s">
        <v>111</v>
      </c>
      <c r="E2129" t="s">
        <v>14</v>
      </c>
      <c r="G2129" t="s">
        <v>108</v>
      </c>
      <c r="H2129" s="2">
        <v>45320</v>
      </c>
      <c r="I2129">
        <v>25</v>
      </c>
      <c r="J2129" t="s">
        <v>109</v>
      </c>
    </row>
    <row r="2130" spans="1:10">
      <c r="A2130" t="s">
        <v>2206</v>
      </c>
      <c r="B2130" t="s">
        <v>8</v>
      </c>
      <c r="D2130" t="s">
        <v>111</v>
      </c>
      <c r="E2130" t="s">
        <v>14</v>
      </c>
      <c r="G2130" t="s">
        <v>108</v>
      </c>
      <c r="H2130" s="2">
        <v>45327</v>
      </c>
      <c r="I2130">
        <v>25</v>
      </c>
      <c r="J2130" t="s">
        <v>109</v>
      </c>
    </row>
    <row r="2131" spans="1:10">
      <c r="A2131" t="s">
        <v>2207</v>
      </c>
      <c r="B2131" t="s">
        <v>8</v>
      </c>
      <c r="D2131" t="s">
        <v>111</v>
      </c>
      <c r="E2131" t="s">
        <v>14</v>
      </c>
      <c r="G2131" t="s">
        <v>108</v>
      </c>
      <c r="H2131" s="2">
        <v>45334</v>
      </c>
      <c r="I2131">
        <v>25</v>
      </c>
      <c r="J2131" t="s">
        <v>109</v>
      </c>
    </row>
    <row r="2132" spans="1:10">
      <c r="A2132" t="s">
        <v>2208</v>
      </c>
      <c r="B2132" t="s">
        <v>8</v>
      </c>
      <c r="D2132" t="s">
        <v>111</v>
      </c>
      <c r="E2132" t="s">
        <v>14</v>
      </c>
      <c r="G2132" t="s">
        <v>108</v>
      </c>
      <c r="H2132" s="2">
        <v>45341</v>
      </c>
      <c r="I2132">
        <v>25</v>
      </c>
      <c r="J2132" t="s">
        <v>109</v>
      </c>
    </row>
    <row r="2133" spans="1:10">
      <c r="A2133" t="s">
        <v>2209</v>
      </c>
      <c r="B2133" t="s">
        <v>8</v>
      </c>
      <c r="D2133" t="s">
        <v>111</v>
      </c>
      <c r="E2133" t="s">
        <v>14</v>
      </c>
      <c r="G2133" t="s">
        <v>108</v>
      </c>
      <c r="H2133" s="2">
        <v>45348</v>
      </c>
      <c r="I2133">
        <v>25</v>
      </c>
      <c r="J2133" t="s">
        <v>109</v>
      </c>
    </row>
    <row r="2134" spans="1:10">
      <c r="A2134" t="s">
        <v>2210</v>
      </c>
      <c r="B2134" t="s">
        <v>8</v>
      </c>
      <c r="D2134" t="s">
        <v>111</v>
      </c>
      <c r="E2134" t="s">
        <v>14</v>
      </c>
      <c r="G2134" t="s">
        <v>108</v>
      </c>
      <c r="H2134" s="2">
        <v>45355</v>
      </c>
      <c r="I2134">
        <v>25</v>
      </c>
      <c r="J2134" t="s">
        <v>109</v>
      </c>
    </row>
    <row r="2135" spans="1:10">
      <c r="A2135" t="s">
        <v>2211</v>
      </c>
      <c r="B2135" t="s">
        <v>8</v>
      </c>
      <c r="D2135" t="s">
        <v>111</v>
      </c>
      <c r="E2135" t="s">
        <v>24</v>
      </c>
      <c r="G2135" t="s">
        <v>108</v>
      </c>
      <c r="H2135" s="2">
        <v>45292</v>
      </c>
      <c r="I2135">
        <v>25</v>
      </c>
      <c r="J2135" t="s">
        <v>109</v>
      </c>
    </row>
    <row r="2136" spans="1:10">
      <c r="A2136" t="s">
        <v>2212</v>
      </c>
      <c r="B2136" t="s">
        <v>8</v>
      </c>
      <c r="D2136" t="s">
        <v>111</v>
      </c>
      <c r="E2136" t="s">
        <v>24</v>
      </c>
      <c r="G2136" t="s">
        <v>108</v>
      </c>
      <c r="H2136" s="2">
        <v>45299</v>
      </c>
      <c r="I2136">
        <v>25</v>
      </c>
      <c r="J2136" t="s">
        <v>109</v>
      </c>
    </row>
    <row r="2137" spans="1:10">
      <c r="A2137" t="s">
        <v>2213</v>
      </c>
      <c r="B2137" t="s">
        <v>8</v>
      </c>
      <c r="D2137" t="s">
        <v>111</v>
      </c>
      <c r="E2137" t="s">
        <v>24</v>
      </c>
      <c r="G2137" t="s">
        <v>108</v>
      </c>
      <c r="H2137" s="2">
        <v>45306</v>
      </c>
      <c r="I2137">
        <v>25</v>
      </c>
      <c r="J2137" t="s">
        <v>109</v>
      </c>
    </row>
    <row r="2138" spans="1:10">
      <c r="A2138" t="s">
        <v>2214</v>
      </c>
      <c r="B2138" t="s">
        <v>8</v>
      </c>
      <c r="D2138" t="s">
        <v>111</v>
      </c>
      <c r="E2138" t="s">
        <v>24</v>
      </c>
      <c r="G2138" t="s">
        <v>108</v>
      </c>
      <c r="H2138" s="2">
        <v>45313</v>
      </c>
      <c r="I2138">
        <v>25</v>
      </c>
      <c r="J2138" t="s">
        <v>109</v>
      </c>
    </row>
    <row r="2139" spans="1:10">
      <c r="A2139" t="s">
        <v>2215</v>
      </c>
      <c r="B2139" t="s">
        <v>8</v>
      </c>
      <c r="D2139" t="s">
        <v>111</v>
      </c>
      <c r="E2139" t="s">
        <v>24</v>
      </c>
      <c r="G2139" t="s">
        <v>108</v>
      </c>
      <c r="H2139" s="2">
        <v>45320</v>
      </c>
      <c r="I2139">
        <v>25</v>
      </c>
      <c r="J2139" t="s">
        <v>109</v>
      </c>
    </row>
    <row r="2140" spans="1:10">
      <c r="A2140" t="s">
        <v>2216</v>
      </c>
      <c r="B2140" t="s">
        <v>8</v>
      </c>
      <c r="D2140" t="s">
        <v>111</v>
      </c>
      <c r="E2140" t="s">
        <v>24</v>
      </c>
      <c r="G2140" t="s">
        <v>108</v>
      </c>
      <c r="H2140" s="2">
        <v>45327</v>
      </c>
      <c r="I2140">
        <v>25</v>
      </c>
      <c r="J2140" t="s">
        <v>109</v>
      </c>
    </row>
    <row r="2141" spans="1:10">
      <c r="A2141" t="s">
        <v>2217</v>
      </c>
      <c r="B2141" t="s">
        <v>8</v>
      </c>
      <c r="D2141" t="s">
        <v>111</v>
      </c>
      <c r="E2141" t="s">
        <v>24</v>
      </c>
      <c r="G2141" t="s">
        <v>108</v>
      </c>
      <c r="H2141" s="2">
        <v>45334</v>
      </c>
      <c r="I2141">
        <v>25</v>
      </c>
      <c r="J2141" t="s">
        <v>109</v>
      </c>
    </row>
    <row r="2142" spans="1:10">
      <c r="A2142" t="s">
        <v>2218</v>
      </c>
      <c r="B2142" t="s">
        <v>8</v>
      </c>
      <c r="D2142" t="s">
        <v>111</v>
      </c>
      <c r="E2142" t="s">
        <v>24</v>
      </c>
      <c r="G2142" t="s">
        <v>108</v>
      </c>
      <c r="H2142" s="2">
        <v>45341</v>
      </c>
      <c r="I2142">
        <v>25</v>
      </c>
      <c r="J2142" t="s">
        <v>109</v>
      </c>
    </row>
    <row r="2143" spans="1:10">
      <c r="A2143" t="s">
        <v>2219</v>
      </c>
      <c r="B2143" t="s">
        <v>8</v>
      </c>
      <c r="D2143" t="s">
        <v>111</v>
      </c>
      <c r="E2143" t="s">
        <v>24</v>
      </c>
      <c r="G2143" t="s">
        <v>108</v>
      </c>
      <c r="H2143" s="2">
        <v>45348</v>
      </c>
      <c r="I2143">
        <v>25</v>
      </c>
      <c r="J2143" t="s">
        <v>109</v>
      </c>
    </row>
    <row r="2144" spans="1:10">
      <c r="A2144" t="s">
        <v>2220</v>
      </c>
      <c r="B2144" t="s">
        <v>8</v>
      </c>
      <c r="D2144" t="s">
        <v>111</v>
      </c>
      <c r="E2144" t="s">
        <v>24</v>
      </c>
      <c r="G2144" t="s">
        <v>108</v>
      </c>
      <c r="H2144" s="2">
        <v>45355</v>
      </c>
      <c r="I2144">
        <v>25</v>
      </c>
      <c r="J2144" t="s">
        <v>109</v>
      </c>
    </row>
    <row r="2145" spans="1:10">
      <c r="A2145" t="s">
        <v>2221</v>
      </c>
      <c r="B2145" t="s">
        <v>8</v>
      </c>
      <c r="D2145" t="s">
        <v>111</v>
      </c>
      <c r="E2145" t="s">
        <v>24</v>
      </c>
      <c r="G2145" t="s">
        <v>108</v>
      </c>
      <c r="H2145" s="2">
        <v>45376</v>
      </c>
      <c r="I2145">
        <v>10</v>
      </c>
      <c r="J2145" t="s">
        <v>109</v>
      </c>
    </row>
    <row r="2146" spans="1:10">
      <c r="A2146" t="s">
        <v>2222</v>
      </c>
      <c r="B2146" t="s">
        <v>8</v>
      </c>
      <c r="D2146" t="s">
        <v>111</v>
      </c>
      <c r="E2146" t="s">
        <v>24</v>
      </c>
      <c r="G2146" t="s">
        <v>108</v>
      </c>
      <c r="H2146" s="2">
        <v>45383</v>
      </c>
      <c r="I2146">
        <v>10</v>
      </c>
      <c r="J2146" t="s">
        <v>109</v>
      </c>
    </row>
    <row r="2147" spans="1:10">
      <c r="A2147" t="s">
        <v>2223</v>
      </c>
      <c r="B2147" t="s">
        <v>8</v>
      </c>
      <c r="D2147" t="s">
        <v>111</v>
      </c>
      <c r="E2147" t="s">
        <v>24</v>
      </c>
      <c r="G2147" t="s">
        <v>108</v>
      </c>
      <c r="H2147" s="2">
        <v>45390</v>
      </c>
      <c r="I2147">
        <v>10</v>
      </c>
      <c r="J2147" t="s">
        <v>109</v>
      </c>
    </row>
    <row r="2148" spans="1:10">
      <c r="A2148" t="s">
        <v>2224</v>
      </c>
      <c r="B2148" t="s">
        <v>8</v>
      </c>
      <c r="D2148" t="s">
        <v>111</v>
      </c>
      <c r="E2148" t="s">
        <v>24</v>
      </c>
      <c r="G2148" t="s">
        <v>108</v>
      </c>
      <c r="H2148" s="2">
        <v>45397</v>
      </c>
      <c r="I2148">
        <v>10</v>
      </c>
      <c r="J2148" t="s">
        <v>109</v>
      </c>
    </row>
    <row r="2149" spans="1:10">
      <c r="A2149" t="s">
        <v>2225</v>
      </c>
      <c r="B2149" t="s">
        <v>8</v>
      </c>
      <c r="D2149" t="s">
        <v>111</v>
      </c>
      <c r="E2149" t="s">
        <v>24</v>
      </c>
      <c r="G2149" t="s">
        <v>108</v>
      </c>
      <c r="H2149" s="2">
        <v>45467</v>
      </c>
      <c r="I2149">
        <v>10</v>
      </c>
      <c r="J2149" t="s">
        <v>110</v>
      </c>
    </row>
    <row r="2150" spans="1:10">
      <c r="A2150" t="s">
        <v>2226</v>
      </c>
      <c r="B2150" t="s">
        <v>8</v>
      </c>
      <c r="D2150" t="s">
        <v>111</v>
      </c>
      <c r="E2150" t="s">
        <v>24</v>
      </c>
      <c r="G2150" t="s">
        <v>108</v>
      </c>
      <c r="H2150" s="2">
        <v>45474</v>
      </c>
      <c r="I2150">
        <v>10</v>
      </c>
      <c r="J2150" t="s">
        <v>110</v>
      </c>
    </row>
    <row r="2151" spans="1:10">
      <c r="A2151" t="s">
        <v>2227</v>
      </c>
      <c r="B2151" t="s">
        <v>8</v>
      </c>
      <c r="D2151" t="s">
        <v>111</v>
      </c>
      <c r="E2151" t="s">
        <v>24</v>
      </c>
      <c r="G2151" t="s">
        <v>108</v>
      </c>
      <c r="H2151" s="2">
        <v>45481</v>
      </c>
      <c r="I2151">
        <v>10</v>
      </c>
      <c r="J2151" t="s">
        <v>110</v>
      </c>
    </row>
    <row r="2152" spans="1:10">
      <c r="A2152" t="s">
        <v>2228</v>
      </c>
      <c r="B2152" t="s">
        <v>8</v>
      </c>
      <c r="D2152" t="s">
        <v>111</v>
      </c>
      <c r="E2152" t="s">
        <v>24</v>
      </c>
      <c r="G2152" t="s">
        <v>108</v>
      </c>
      <c r="H2152" s="2">
        <v>45488</v>
      </c>
      <c r="I2152">
        <v>10</v>
      </c>
      <c r="J2152" t="s">
        <v>110</v>
      </c>
    </row>
    <row r="2153" spans="1:10">
      <c r="A2153" t="s">
        <v>2229</v>
      </c>
      <c r="B2153" t="s">
        <v>8</v>
      </c>
      <c r="D2153" t="s">
        <v>111</v>
      </c>
      <c r="E2153" t="s">
        <v>24</v>
      </c>
      <c r="G2153" t="s">
        <v>108</v>
      </c>
      <c r="H2153" s="2">
        <v>45495</v>
      </c>
      <c r="I2153">
        <v>10</v>
      </c>
      <c r="J2153" t="s">
        <v>110</v>
      </c>
    </row>
    <row r="2154" spans="1:10">
      <c r="A2154" t="s">
        <v>2230</v>
      </c>
      <c r="B2154" t="s">
        <v>8</v>
      </c>
      <c r="D2154" t="s">
        <v>111</v>
      </c>
      <c r="E2154" t="s">
        <v>24</v>
      </c>
      <c r="G2154" t="s">
        <v>108</v>
      </c>
      <c r="H2154" s="2">
        <v>45502</v>
      </c>
      <c r="I2154">
        <v>10</v>
      </c>
      <c r="J2154" t="s">
        <v>110</v>
      </c>
    </row>
    <row r="2155" spans="1:10">
      <c r="A2155" t="s">
        <v>2231</v>
      </c>
      <c r="B2155" t="s">
        <v>8</v>
      </c>
      <c r="D2155" t="s">
        <v>111</v>
      </c>
      <c r="E2155" t="s">
        <v>24</v>
      </c>
      <c r="G2155" t="s">
        <v>108</v>
      </c>
      <c r="H2155" s="2">
        <v>45509</v>
      </c>
      <c r="I2155">
        <v>10</v>
      </c>
      <c r="J2155" t="s">
        <v>110</v>
      </c>
    </row>
    <row r="2156" spans="1:10">
      <c r="A2156" t="s">
        <v>2232</v>
      </c>
      <c r="B2156" t="s">
        <v>8</v>
      </c>
      <c r="D2156" t="s">
        <v>111</v>
      </c>
      <c r="E2156" t="s">
        <v>24</v>
      </c>
      <c r="G2156" t="s">
        <v>108</v>
      </c>
      <c r="H2156" s="2">
        <v>45516</v>
      </c>
      <c r="I2156">
        <v>5</v>
      </c>
      <c r="J2156" t="s">
        <v>107</v>
      </c>
    </row>
    <row r="2157" spans="1:10">
      <c r="A2157" t="s">
        <v>2233</v>
      </c>
      <c r="B2157" t="s">
        <v>8</v>
      </c>
      <c r="D2157" t="s">
        <v>111</v>
      </c>
      <c r="E2157" t="s">
        <v>24</v>
      </c>
      <c r="G2157" t="s">
        <v>108</v>
      </c>
      <c r="H2157" s="2">
        <v>45523</v>
      </c>
      <c r="I2157">
        <v>5</v>
      </c>
      <c r="J2157" t="s">
        <v>107</v>
      </c>
    </row>
    <row r="2158" spans="1:10">
      <c r="A2158" t="s">
        <v>2234</v>
      </c>
      <c r="B2158" t="s">
        <v>8</v>
      </c>
      <c r="D2158" t="s">
        <v>111</v>
      </c>
      <c r="E2158" t="s">
        <v>24</v>
      </c>
      <c r="G2158" t="s">
        <v>108</v>
      </c>
      <c r="H2158" s="2">
        <v>45530</v>
      </c>
      <c r="I2158">
        <v>5</v>
      </c>
      <c r="J2158" t="s">
        <v>107</v>
      </c>
    </row>
    <row r="2159" spans="1:10">
      <c r="A2159" t="s">
        <v>2235</v>
      </c>
      <c r="B2159" t="s">
        <v>8</v>
      </c>
      <c r="D2159" t="s">
        <v>111</v>
      </c>
      <c r="E2159" t="s">
        <v>24</v>
      </c>
      <c r="G2159" t="s">
        <v>108</v>
      </c>
      <c r="H2159" s="2">
        <v>45537</v>
      </c>
      <c r="I2159">
        <v>5</v>
      </c>
      <c r="J2159" t="s">
        <v>107</v>
      </c>
    </row>
    <row r="2160" spans="1:10">
      <c r="A2160" t="s">
        <v>2236</v>
      </c>
      <c r="B2160" t="s">
        <v>8</v>
      </c>
      <c r="D2160" t="s">
        <v>111</v>
      </c>
      <c r="E2160" t="s">
        <v>24</v>
      </c>
      <c r="G2160" t="s">
        <v>108</v>
      </c>
      <c r="H2160" s="2">
        <v>45544</v>
      </c>
      <c r="I2160">
        <v>5</v>
      </c>
      <c r="J2160" t="s">
        <v>107</v>
      </c>
    </row>
    <row r="2161" spans="1:10">
      <c r="A2161" t="s">
        <v>2237</v>
      </c>
      <c r="B2161" t="s">
        <v>8</v>
      </c>
      <c r="D2161" t="s">
        <v>111</v>
      </c>
      <c r="E2161" t="s">
        <v>24</v>
      </c>
      <c r="G2161" t="s">
        <v>108</v>
      </c>
      <c r="H2161" s="2">
        <v>45551</v>
      </c>
      <c r="I2161">
        <v>5</v>
      </c>
      <c r="J2161" t="s">
        <v>107</v>
      </c>
    </row>
    <row r="2162" spans="1:10">
      <c r="A2162" t="s">
        <v>2238</v>
      </c>
      <c r="B2162" t="s">
        <v>8</v>
      </c>
      <c r="D2162" t="s">
        <v>111</v>
      </c>
      <c r="E2162" t="s">
        <v>24</v>
      </c>
      <c r="G2162" t="s">
        <v>108</v>
      </c>
      <c r="H2162" s="2">
        <v>45558</v>
      </c>
      <c r="I2162">
        <v>5</v>
      </c>
      <c r="J2162" t="s">
        <v>107</v>
      </c>
    </row>
    <row r="2163" spans="1:10">
      <c r="A2163" t="s">
        <v>2239</v>
      </c>
      <c r="B2163" t="s">
        <v>8</v>
      </c>
      <c r="D2163" t="s">
        <v>111</v>
      </c>
      <c r="E2163" t="s">
        <v>24</v>
      </c>
      <c r="G2163" t="s">
        <v>108</v>
      </c>
      <c r="H2163" s="2">
        <v>45565</v>
      </c>
      <c r="I2163">
        <v>5</v>
      </c>
      <c r="J2163" t="s">
        <v>107</v>
      </c>
    </row>
    <row r="2164" spans="1:10">
      <c r="A2164" t="s">
        <v>2240</v>
      </c>
      <c r="B2164" t="s">
        <v>8</v>
      </c>
      <c r="D2164" t="s">
        <v>111</v>
      </c>
      <c r="E2164" t="s">
        <v>24</v>
      </c>
      <c r="G2164" t="s">
        <v>108</v>
      </c>
      <c r="H2164" s="2">
        <v>45572</v>
      </c>
      <c r="I2164">
        <v>5</v>
      </c>
      <c r="J2164" t="s">
        <v>107</v>
      </c>
    </row>
    <row r="2165" spans="1:10">
      <c r="A2165" t="s">
        <v>2241</v>
      </c>
      <c r="B2165" t="s">
        <v>8</v>
      </c>
      <c r="D2165" t="s">
        <v>111</v>
      </c>
      <c r="E2165" t="s">
        <v>24</v>
      </c>
      <c r="G2165" t="s">
        <v>108</v>
      </c>
      <c r="H2165" s="2">
        <v>45579</v>
      </c>
      <c r="I2165">
        <v>5</v>
      </c>
      <c r="J2165" t="s">
        <v>107</v>
      </c>
    </row>
    <row r="2166" spans="1:10">
      <c r="A2166" t="s">
        <v>2242</v>
      </c>
      <c r="B2166" t="s">
        <v>8</v>
      </c>
      <c r="D2166" t="s">
        <v>111</v>
      </c>
      <c r="E2166" t="s">
        <v>24</v>
      </c>
      <c r="G2166" t="s">
        <v>108</v>
      </c>
      <c r="H2166" s="2">
        <v>45586</v>
      </c>
      <c r="I2166">
        <v>5</v>
      </c>
      <c r="J2166" t="s">
        <v>107</v>
      </c>
    </row>
    <row r="2167" spans="1:10">
      <c r="A2167" t="s">
        <v>2243</v>
      </c>
      <c r="B2167" t="s">
        <v>8</v>
      </c>
      <c r="D2167" t="s">
        <v>111</v>
      </c>
      <c r="E2167" t="s">
        <v>24</v>
      </c>
      <c r="G2167" t="s">
        <v>108</v>
      </c>
      <c r="H2167" s="2">
        <v>45593</v>
      </c>
      <c r="I2167">
        <v>5</v>
      </c>
      <c r="J2167" t="s">
        <v>107</v>
      </c>
    </row>
    <row r="2168" spans="1:10">
      <c r="A2168" t="s">
        <v>2244</v>
      </c>
      <c r="B2168" t="s">
        <v>8</v>
      </c>
      <c r="D2168" t="s">
        <v>111</v>
      </c>
      <c r="E2168" t="s">
        <v>24</v>
      </c>
      <c r="G2168" t="s">
        <v>108</v>
      </c>
      <c r="H2168" s="2">
        <v>45600</v>
      </c>
      <c r="I2168">
        <v>5</v>
      </c>
      <c r="J2168" t="s">
        <v>107</v>
      </c>
    </row>
    <row r="2169" spans="1:10">
      <c r="A2169" t="s">
        <v>2245</v>
      </c>
      <c r="B2169" t="s">
        <v>8</v>
      </c>
      <c r="D2169" t="s">
        <v>111</v>
      </c>
      <c r="E2169" t="s">
        <v>24</v>
      </c>
      <c r="G2169" t="s">
        <v>108</v>
      </c>
      <c r="H2169" s="2">
        <v>45607</v>
      </c>
      <c r="I2169">
        <v>5</v>
      </c>
      <c r="J2169" t="s">
        <v>107</v>
      </c>
    </row>
    <row r="2170" spans="1:10">
      <c r="A2170" t="s">
        <v>2246</v>
      </c>
      <c r="B2170" t="s">
        <v>8</v>
      </c>
      <c r="D2170" t="s">
        <v>111</v>
      </c>
      <c r="E2170" t="s">
        <v>24</v>
      </c>
      <c r="G2170" t="s">
        <v>108</v>
      </c>
      <c r="H2170" s="2">
        <v>45614</v>
      </c>
      <c r="I2170">
        <v>5</v>
      </c>
      <c r="J2170" t="s">
        <v>107</v>
      </c>
    </row>
    <row r="2171" spans="1:10">
      <c r="A2171" t="s">
        <v>2247</v>
      </c>
      <c r="B2171" t="s">
        <v>8</v>
      </c>
      <c r="D2171" t="s">
        <v>111</v>
      </c>
      <c r="E2171" t="s">
        <v>24</v>
      </c>
      <c r="G2171" t="s">
        <v>108</v>
      </c>
      <c r="H2171" s="2">
        <v>45621</v>
      </c>
      <c r="I2171">
        <v>5</v>
      </c>
      <c r="J2171" t="s">
        <v>107</v>
      </c>
    </row>
    <row r="2172" spans="1:10">
      <c r="A2172" t="s">
        <v>2248</v>
      </c>
      <c r="B2172" t="s">
        <v>8</v>
      </c>
      <c r="D2172" t="s">
        <v>111</v>
      </c>
      <c r="E2172" t="s">
        <v>54</v>
      </c>
      <c r="G2172" t="s">
        <v>108</v>
      </c>
      <c r="H2172" s="2">
        <v>45292</v>
      </c>
      <c r="I2172">
        <v>25</v>
      </c>
      <c r="J2172" t="s">
        <v>109</v>
      </c>
    </row>
    <row r="2173" spans="1:10">
      <c r="A2173" t="s">
        <v>2249</v>
      </c>
      <c r="B2173" t="s">
        <v>8</v>
      </c>
      <c r="D2173" t="s">
        <v>111</v>
      </c>
      <c r="E2173" t="s">
        <v>54</v>
      </c>
      <c r="G2173" t="s">
        <v>108</v>
      </c>
      <c r="H2173" s="2">
        <v>45299</v>
      </c>
      <c r="I2173">
        <v>25</v>
      </c>
      <c r="J2173" t="s">
        <v>109</v>
      </c>
    </row>
    <row r="2174" spans="1:10">
      <c r="A2174" t="s">
        <v>2250</v>
      </c>
      <c r="B2174" t="s">
        <v>8</v>
      </c>
      <c r="D2174" t="s">
        <v>111</v>
      </c>
      <c r="E2174" t="s">
        <v>54</v>
      </c>
      <c r="G2174" t="s">
        <v>108</v>
      </c>
      <c r="H2174" s="2">
        <v>45306</v>
      </c>
      <c r="I2174">
        <v>25</v>
      </c>
      <c r="J2174" t="s">
        <v>109</v>
      </c>
    </row>
    <row r="2175" spans="1:10">
      <c r="A2175" t="s">
        <v>2251</v>
      </c>
      <c r="B2175" t="s">
        <v>8</v>
      </c>
      <c r="D2175" t="s">
        <v>111</v>
      </c>
      <c r="E2175" t="s">
        <v>54</v>
      </c>
      <c r="G2175" t="s">
        <v>108</v>
      </c>
      <c r="H2175" s="2">
        <v>45313</v>
      </c>
      <c r="I2175">
        <v>25</v>
      </c>
      <c r="J2175" t="s">
        <v>109</v>
      </c>
    </row>
    <row r="2176" spans="1:10">
      <c r="A2176" t="s">
        <v>2252</v>
      </c>
      <c r="B2176" t="s">
        <v>8</v>
      </c>
      <c r="D2176" t="s">
        <v>111</v>
      </c>
      <c r="E2176" t="s">
        <v>54</v>
      </c>
      <c r="G2176" t="s">
        <v>108</v>
      </c>
      <c r="H2176" s="2">
        <v>45320</v>
      </c>
      <c r="I2176">
        <v>25</v>
      </c>
      <c r="J2176" t="s">
        <v>109</v>
      </c>
    </row>
    <row r="2177" spans="1:10">
      <c r="A2177" t="s">
        <v>2253</v>
      </c>
      <c r="B2177" t="s">
        <v>8</v>
      </c>
      <c r="D2177" t="s">
        <v>111</v>
      </c>
      <c r="E2177" t="s">
        <v>54</v>
      </c>
      <c r="G2177" t="s">
        <v>108</v>
      </c>
      <c r="H2177" s="2">
        <v>45327</v>
      </c>
      <c r="I2177">
        <v>25</v>
      </c>
      <c r="J2177" t="s">
        <v>109</v>
      </c>
    </row>
    <row r="2178" spans="1:10">
      <c r="A2178" t="s">
        <v>2254</v>
      </c>
      <c r="B2178" t="s">
        <v>8</v>
      </c>
      <c r="D2178" t="s">
        <v>111</v>
      </c>
      <c r="E2178" t="s">
        <v>54</v>
      </c>
      <c r="G2178" t="s">
        <v>108</v>
      </c>
      <c r="H2178" s="2">
        <v>45334</v>
      </c>
      <c r="I2178">
        <v>25</v>
      </c>
      <c r="J2178" t="s">
        <v>109</v>
      </c>
    </row>
    <row r="2179" spans="1:10">
      <c r="A2179" t="s">
        <v>2255</v>
      </c>
      <c r="B2179" t="s">
        <v>8</v>
      </c>
      <c r="D2179" t="s">
        <v>111</v>
      </c>
      <c r="E2179" t="s">
        <v>54</v>
      </c>
      <c r="G2179" t="s">
        <v>108</v>
      </c>
      <c r="H2179" s="2">
        <v>45341</v>
      </c>
      <c r="I2179">
        <v>25</v>
      </c>
      <c r="J2179" t="s">
        <v>109</v>
      </c>
    </row>
    <row r="2180" spans="1:10">
      <c r="A2180" t="s">
        <v>2256</v>
      </c>
      <c r="B2180" t="s">
        <v>8</v>
      </c>
      <c r="D2180" t="s">
        <v>111</v>
      </c>
      <c r="E2180" t="s">
        <v>54</v>
      </c>
      <c r="G2180" t="s">
        <v>108</v>
      </c>
      <c r="H2180" s="2">
        <v>45348</v>
      </c>
      <c r="I2180">
        <v>25</v>
      </c>
      <c r="J2180" t="s">
        <v>109</v>
      </c>
    </row>
    <row r="2181" spans="1:10">
      <c r="A2181" t="s">
        <v>2257</v>
      </c>
      <c r="B2181" t="s">
        <v>8</v>
      </c>
      <c r="D2181" t="s">
        <v>111</v>
      </c>
      <c r="E2181" t="s">
        <v>54</v>
      </c>
      <c r="G2181" t="s">
        <v>108</v>
      </c>
      <c r="H2181" s="2">
        <v>45355</v>
      </c>
      <c r="I2181">
        <v>25</v>
      </c>
      <c r="J2181" t="s">
        <v>109</v>
      </c>
    </row>
    <row r="2182" spans="1:10">
      <c r="A2182" t="s">
        <v>2258</v>
      </c>
      <c r="B2182" t="s">
        <v>8</v>
      </c>
      <c r="D2182" t="s">
        <v>111</v>
      </c>
      <c r="E2182" t="s">
        <v>54</v>
      </c>
      <c r="G2182" t="s">
        <v>108</v>
      </c>
      <c r="H2182" s="2">
        <v>45376</v>
      </c>
      <c r="I2182">
        <v>10</v>
      </c>
      <c r="J2182" t="s">
        <v>109</v>
      </c>
    </row>
    <row r="2183" spans="1:10">
      <c r="A2183" t="s">
        <v>2259</v>
      </c>
      <c r="B2183" t="s">
        <v>8</v>
      </c>
      <c r="D2183" t="s">
        <v>111</v>
      </c>
      <c r="E2183" t="s">
        <v>54</v>
      </c>
      <c r="G2183" t="s">
        <v>108</v>
      </c>
      <c r="H2183" s="2">
        <v>45383</v>
      </c>
      <c r="I2183">
        <v>10</v>
      </c>
      <c r="J2183" t="s">
        <v>109</v>
      </c>
    </row>
    <row r="2184" spans="1:10">
      <c r="A2184" t="s">
        <v>2260</v>
      </c>
      <c r="B2184" t="s">
        <v>8</v>
      </c>
      <c r="D2184" t="s">
        <v>111</v>
      </c>
      <c r="E2184" t="s">
        <v>54</v>
      </c>
      <c r="G2184" t="s">
        <v>108</v>
      </c>
      <c r="H2184" s="2">
        <v>45390</v>
      </c>
      <c r="I2184">
        <v>10</v>
      </c>
      <c r="J2184" t="s">
        <v>109</v>
      </c>
    </row>
    <row r="2185" spans="1:10">
      <c r="A2185" t="s">
        <v>2261</v>
      </c>
      <c r="B2185" t="s">
        <v>8</v>
      </c>
      <c r="D2185" t="s">
        <v>111</v>
      </c>
      <c r="E2185" t="s">
        <v>54</v>
      </c>
      <c r="G2185" t="s">
        <v>108</v>
      </c>
      <c r="H2185" s="2">
        <v>45397</v>
      </c>
      <c r="I2185">
        <v>10</v>
      </c>
      <c r="J2185" t="s">
        <v>109</v>
      </c>
    </row>
    <row r="2186" spans="1:10">
      <c r="A2186" t="s">
        <v>2262</v>
      </c>
      <c r="B2186" t="s">
        <v>8</v>
      </c>
      <c r="D2186" t="s">
        <v>111</v>
      </c>
      <c r="E2186" t="s">
        <v>54</v>
      </c>
      <c r="G2186" t="s">
        <v>108</v>
      </c>
      <c r="H2186" s="2">
        <v>45467</v>
      </c>
      <c r="I2186">
        <v>10</v>
      </c>
      <c r="J2186" t="s">
        <v>110</v>
      </c>
    </row>
    <row r="2187" spans="1:10">
      <c r="A2187" t="s">
        <v>2263</v>
      </c>
      <c r="B2187" t="s">
        <v>8</v>
      </c>
      <c r="D2187" t="s">
        <v>111</v>
      </c>
      <c r="E2187" t="s">
        <v>54</v>
      </c>
      <c r="G2187" t="s">
        <v>108</v>
      </c>
      <c r="H2187" s="2">
        <v>45474</v>
      </c>
      <c r="I2187">
        <v>10</v>
      </c>
      <c r="J2187" t="s">
        <v>110</v>
      </c>
    </row>
    <row r="2188" spans="1:10">
      <c r="A2188" t="s">
        <v>2264</v>
      </c>
      <c r="B2188" t="s">
        <v>8</v>
      </c>
      <c r="D2188" t="s">
        <v>111</v>
      </c>
      <c r="E2188" t="s">
        <v>54</v>
      </c>
      <c r="G2188" t="s">
        <v>108</v>
      </c>
      <c r="H2188" s="2">
        <v>45481</v>
      </c>
      <c r="I2188">
        <v>10</v>
      </c>
      <c r="J2188" t="s">
        <v>110</v>
      </c>
    </row>
    <row r="2189" spans="1:10">
      <c r="A2189" t="s">
        <v>2265</v>
      </c>
      <c r="B2189" t="s">
        <v>8</v>
      </c>
      <c r="D2189" t="s">
        <v>111</v>
      </c>
      <c r="E2189" t="s">
        <v>54</v>
      </c>
      <c r="G2189" t="s">
        <v>108</v>
      </c>
      <c r="H2189" s="2">
        <v>45488</v>
      </c>
      <c r="I2189">
        <v>10</v>
      </c>
      <c r="J2189" t="s">
        <v>110</v>
      </c>
    </row>
    <row r="2190" spans="1:10">
      <c r="A2190" t="s">
        <v>2266</v>
      </c>
      <c r="B2190" t="s">
        <v>8</v>
      </c>
      <c r="D2190" t="s">
        <v>111</v>
      </c>
      <c r="E2190" t="s">
        <v>54</v>
      </c>
      <c r="G2190" t="s">
        <v>108</v>
      </c>
      <c r="H2190" s="2">
        <v>45495</v>
      </c>
      <c r="I2190">
        <v>10</v>
      </c>
      <c r="J2190" t="s">
        <v>110</v>
      </c>
    </row>
    <row r="2191" spans="1:10">
      <c r="A2191" t="s">
        <v>2267</v>
      </c>
      <c r="B2191" t="s">
        <v>8</v>
      </c>
      <c r="D2191" t="s">
        <v>111</v>
      </c>
      <c r="E2191" t="s">
        <v>54</v>
      </c>
      <c r="G2191" t="s">
        <v>108</v>
      </c>
      <c r="H2191" s="2">
        <v>45502</v>
      </c>
      <c r="I2191">
        <v>10</v>
      </c>
      <c r="J2191" t="s">
        <v>110</v>
      </c>
    </row>
    <row r="2192" spans="1:10">
      <c r="A2192" t="s">
        <v>2268</v>
      </c>
      <c r="B2192" t="s">
        <v>8</v>
      </c>
      <c r="D2192" t="s">
        <v>111</v>
      </c>
      <c r="E2192" t="s">
        <v>54</v>
      </c>
      <c r="G2192" t="s">
        <v>108</v>
      </c>
      <c r="H2192" s="2">
        <v>45509</v>
      </c>
      <c r="I2192">
        <v>10</v>
      </c>
      <c r="J2192" t="s">
        <v>110</v>
      </c>
    </row>
    <row r="2193" spans="1:10">
      <c r="A2193" t="s">
        <v>2269</v>
      </c>
      <c r="B2193" t="s">
        <v>8</v>
      </c>
      <c r="D2193" t="s">
        <v>111</v>
      </c>
      <c r="E2193" t="s">
        <v>54</v>
      </c>
      <c r="G2193" t="s">
        <v>108</v>
      </c>
      <c r="H2193" s="2">
        <v>45516</v>
      </c>
      <c r="I2193">
        <v>5</v>
      </c>
      <c r="J2193" t="s">
        <v>107</v>
      </c>
    </row>
    <row r="2194" spans="1:10">
      <c r="A2194" t="s">
        <v>2270</v>
      </c>
      <c r="B2194" t="s">
        <v>8</v>
      </c>
      <c r="D2194" t="s">
        <v>111</v>
      </c>
      <c r="E2194" t="s">
        <v>54</v>
      </c>
      <c r="G2194" t="s">
        <v>108</v>
      </c>
      <c r="H2194" s="2">
        <v>45523</v>
      </c>
      <c r="I2194">
        <v>5</v>
      </c>
      <c r="J2194" t="s">
        <v>107</v>
      </c>
    </row>
    <row r="2195" spans="1:10">
      <c r="A2195" t="s">
        <v>2271</v>
      </c>
      <c r="B2195" t="s">
        <v>8</v>
      </c>
      <c r="D2195" t="s">
        <v>111</v>
      </c>
      <c r="E2195" t="s">
        <v>54</v>
      </c>
      <c r="G2195" t="s">
        <v>108</v>
      </c>
      <c r="H2195" s="2">
        <v>45530</v>
      </c>
      <c r="I2195">
        <v>5</v>
      </c>
      <c r="J2195" t="s">
        <v>107</v>
      </c>
    </row>
    <row r="2196" spans="1:10">
      <c r="A2196" t="s">
        <v>2272</v>
      </c>
      <c r="B2196" t="s">
        <v>8</v>
      </c>
      <c r="D2196" t="s">
        <v>111</v>
      </c>
      <c r="E2196" t="s">
        <v>54</v>
      </c>
      <c r="G2196" t="s">
        <v>108</v>
      </c>
      <c r="H2196" s="2">
        <v>45537</v>
      </c>
      <c r="I2196">
        <v>5</v>
      </c>
      <c r="J2196" t="s">
        <v>107</v>
      </c>
    </row>
    <row r="2197" spans="1:10">
      <c r="A2197" t="s">
        <v>2273</v>
      </c>
      <c r="B2197" t="s">
        <v>8</v>
      </c>
      <c r="D2197" t="s">
        <v>111</v>
      </c>
      <c r="E2197" t="s">
        <v>54</v>
      </c>
      <c r="G2197" t="s">
        <v>108</v>
      </c>
      <c r="H2197" s="2">
        <v>45544</v>
      </c>
      <c r="I2197">
        <v>5</v>
      </c>
      <c r="J2197" t="s">
        <v>107</v>
      </c>
    </row>
    <row r="2198" spans="1:10">
      <c r="A2198" t="s">
        <v>2274</v>
      </c>
      <c r="B2198" t="s">
        <v>8</v>
      </c>
      <c r="D2198" t="s">
        <v>111</v>
      </c>
      <c r="E2198" t="s">
        <v>54</v>
      </c>
      <c r="G2198" t="s">
        <v>108</v>
      </c>
      <c r="H2198" s="2">
        <v>45551</v>
      </c>
      <c r="I2198">
        <v>5</v>
      </c>
      <c r="J2198" t="s">
        <v>107</v>
      </c>
    </row>
    <row r="2199" spans="1:10">
      <c r="A2199" t="s">
        <v>2275</v>
      </c>
      <c r="B2199" t="s">
        <v>8</v>
      </c>
      <c r="D2199" t="s">
        <v>111</v>
      </c>
      <c r="E2199" t="s">
        <v>54</v>
      </c>
      <c r="G2199" t="s">
        <v>108</v>
      </c>
      <c r="H2199" s="2">
        <v>45558</v>
      </c>
      <c r="I2199">
        <v>5</v>
      </c>
      <c r="J2199" t="s">
        <v>107</v>
      </c>
    </row>
    <row r="2200" spans="1:10">
      <c r="A2200" t="s">
        <v>2276</v>
      </c>
      <c r="B2200" t="s">
        <v>8</v>
      </c>
      <c r="D2200" t="s">
        <v>111</v>
      </c>
      <c r="E2200" t="s">
        <v>54</v>
      </c>
      <c r="G2200" t="s">
        <v>108</v>
      </c>
      <c r="H2200" s="2">
        <v>45565</v>
      </c>
      <c r="I2200">
        <v>5</v>
      </c>
      <c r="J2200" t="s">
        <v>107</v>
      </c>
    </row>
    <row r="2201" spans="1:10">
      <c r="A2201" t="s">
        <v>2277</v>
      </c>
      <c r="B2201" t="s">
        <v>8</v>
      </c>
      <c r="D2201" t="s">
        <v>111</v>
      </c>
      <c r="E2201" t="s">
        <v>54</v>
      </c>
      <c r="G2201" t="s">
        <v>108</v>
      </c>
      <c r="H2201" s="2">
        <v>45572</v>
      </c>
      <c r="I2201">
        <v>5</v>
      </c>
      <c r="J2201" t="s">
        <v>107</v>
      </c>
    </row>
    <row r="2202" spans="1:10">
      <c r="A2202" t="s">
        <v>2278</v>
      </c>
      <c r="B2202" t="s">
        <v>8</v>
      </c>
      <c r="D2202" t="s">
        <v>111</v>
      </c>
      <c r="E2202" t="s">
        <v>54</v>
      </c>
      <c r="G2202" t="s">
        <v>108</v>
      </c>
      <c r="H2202" s="2">
        <v>45579</v>
      </c>
      <c r="I2202">
        <v>5</v>
      </c>
      <c r="J2202" t="s">
        <v>107</v>
      </c>
    </row>
    <row r="2203" spans="1:10">
      <c r="A2203" t="s">
        <v>2279</v>
      </c>
      <c r="B2203" t="s">
        <v>8</v>
      </c>
      <c r="D2203" t="s">
        <v>111</v>
      </c>
      <c r="E2203" t="s">
        <v>54</v>
      </c>
      <c r="G2203" t="s">
        <v>108</v>
      </c>
      <c r="H2203" s="2">
        <v>45586</v>
      </c>
      <c r="I2203">
        <v>5</v>
      </c>
      <c r="J2203" t="s">
        <v>107</v>
      </c>
    </row>
    <row r="2204" spans="1:10">
      <c r="A2204" t="s">
        <v>2280</v>
      </c>
      <c r="B2204" t="s">
        <v>8</v>
      </c>
      <c r="D2204" t="s">
        <v>111</v>
      </c>
      <c r="E2204" t="s">
        <v>54</v>
      </c>
      <c r="G2204" t="s">
        <v>108</v>
      </c>
      <c r="H2204" s="2">
        <v>45593</v>
      </c>
      <c r="I2204">
        <v>5</v>
      </c>
      <c r="J2204" t="s">
        <v>107</v>
      </c>
    </row>
    <row r="2205" spans="1:10">
      <c r="A2205" t="s">
        <v>2281</v>
      </c>
      <c r="B2205" t="s">
        <v>8</v>
      </c>
      <c r="D2205" t="s">
        <v>111</v>
      </c>
      <c r="E2205" t="s">
        <v>54</v>
      </c>
      <c r="G2205" t="s">
        <v>108</v>
      </c>
      <c r="H2205" s="2">
        <v>45600</v>
      </c>
      <c r="I2205">
        <v>5</v>
      </c>
      <c r="J2205" t="s">
        <v>107</v>
      </c>
    </row>
    <row r="2206" spans="1:10">
      <c r="A2206" t="s">
        <v>2282</v>
      </c>
      <c r="B2206" t="s">
        <v>8</v>
      </c>
      <c r="D2206" t="s">
        <v>111</v>
      </c>
      <c r="E2206" t="s">
        <v>54</v>
      </c>
      <c r="G2206" t="s">
        <v>108</v>
      </c>
      <c r="H2206" s="2">
        <v>45607</v>
      </c>
      <c r="I2206">
        <v>5</v>
      </c>
      <c r="J2206" t="s">
        <v>107</v>
      </c>
    </row>
    <row r="2207" spans="1:10">
      <c r="A2207" t="s">
        <v>2283</v>
      </c>
      <c r="B2207" t="s">
        <v>8</v>
      </c>
      <c r="D2207" t="s">
        <v>111</v>
      </c>
      <c r="E2207" t="s">
        <v>54</v>
      </c>
      <c r="G2207" t="s">
        <v>108</v>
      </c>
      <c r="H2207" s="2">
        <v>45614</v>
      </c>
      <c r="I2207">
        <v>5</v>
      </c>
      <c r="J2207" t="s">
        <v>107</v>
      </c>
    </row>
    <row r="2208" spans="1:10">
      <c r="A2208" t="s">
        <v>2284</v>
      </c>
      <c r="B2208" t="s">
        <v>8</v>
      </c>
      <c r="D2208" t="s">
        <v>111</v>
      </c>
      <c r="E2208" t="s">
        <v>54</v>
      </c>
      <c r="G2208" t="s">
        <v>108</v>
      </c>
      <c r="H2208" s="2">
        <v>45621</v>
      </c>
      <c r="I2208">
        <v>5</v>
      </c>
      <c r="J2208" t="s">
        <v>107</v>
      </c>
    </row>
    <row r="2209" spans="1:10">
      <c r="A2209" t="s">
        <v>2285</v>
      </c>
      <c r="B2209" t="s">
        <v>8</v>
      </c>
      <c r="D2209" t="s">
        <v>111</v>
      </c>
      <c r="E2209" t="s">
        <v>68</v>
      </c>
      <c r="G2209" t="s">
        <v>106</v>
      </c>
      <c r="H2209" s="2">
        <v>45467</v>
      </c>
      <c r="I2209">
        <v>30</v>
      </c>
      <c r="J2209" t="s">
        <v>110</v>
      </c>
    </row>
    <row r="2210" spans="1:10">
      <c r="A2210" t="s">
        <v>2286</v>
      </c>
      <c r="B2210" t="s">
        <v>8</v>
      </c>
      <c r="D2210" t="s">
        <v>111</v>
      </c>
      <c r="E2210" t="s">
        <v>68</v>
      </c>
      <c r="G2210" t="s">
        <v>106</v>
      </c>
      <c r="H2210" s="2">
        <v>45474</v>
      </c>
      <c r="I2210">
        <v>30</v>
      </c>
      <c r="J2210" t="s">
        <v>110</v>
      </c>
    </row>
    <row r="2211" spans="1:10">
      <c r="A2211" t="s">
        <v>2287</v>
      </c>
      <c r="B2211" t="s">
        <v>8</v>
      </c>
      <c r="D2211" t="s">
        <v>111</v>
      </c>
      <c r="E2211" t="s">
        <v>68</v>
      </c>
      <c r="G2211" t="s">
        <v>106</v>
      </c>
      <c r="H2211" s="2">
        <v>45481</v>
      </c>
      <c r="I2211">
        <v>30</v>
      </c>
      <c r="J2211" t="s">
        <v>110</v>
      </c>
    </row>
    <row r="2212" spans="1:10">
      <c r="A2212" t="s">
        <v>2288</v>
      </c>
      <c r="B2212" t="s">
        <v>8</v>
      </c>
      <c r="D2212" t="s">
        <v>111</v>
      </c>
      <c r="E2212" t="s">
        <v>68</v>
      </c>
      <c r="G2212" t="s">
        <v>106</v>
      </c>
      <c r="H2212" s="2">
        <v>45488</v>
      </c>
      <c r="I2212">
        <v>30</v>
      </c>
      <c r="J2212" t="s">
        <v>110</v>
      </c>
    </row>
    <row r="2213" spans="1:10">
      <c r="A2213" t="s">
        <v>2289</v>
      </c>
      <c r="B2213" t="s">
        <v>8</v>
      </c>
      <c r="D2213" t="s">
        <v>111</v>
      </c>
      <c r="E2213" t="s">
        <v>68</v>
      </c>
      <c r="G2213" t="s">
        <v>106</v>
      </c>
      <c r="H2213" s="2">
        <v>45495</v>
      </c>
      <c r="I2213">
        <v>30</v>
      </c>
      <c r="J2213" t="s">
        <v>110</v>
      </c>
    </row>
    <row r="2214" spans="1:10">
      <c r="A2214" t="s">
        <v>2290</v>
      </c>
      <c r="B2214" t="s">
        <v>8</v>
      </c>
      <c r="D2214" t="s">
        <v>111</v>
      </c>
      <c r="E2214" t="s">
        <v>68</v>
      </c>
      <c r="G2214" t="s">
        <v>106</v>
      </c>
      <c r="H2214" s="2">
        <v>45502</v>
      </c>
      <c r="I2214">
        <v>30</v>
      </c>
      <c r="J2214" t="s">
        <v>110</v>
      </c>
    </row>
    <row r="2215" spans="1:10">
      <c r="A2215" t="s">
        <v>2291</v>
      </c>
      <c r="B2215" t="s">
        <v>8</v>
      </c>
      <c r="D2215" t="s">
        <v>111</v>
      </c>
      <c r="E2215" t="s">
        <v>68</v>
      </c>
      <c r="G2215" t="s">
        <v>106</v>
      </c>
      <c r="H2215" s="2">
        <v>45509</v>
      </c>
      <c r="I2215">
        <v>30</v>
      </c>
      <c r="J2215" t="s">
        <v>110</v>
      </c>
    </row>
    <row r="2216" spans="1:10">
      <c r="A2216" t="s">
        <v>2292</v>
      </c>
      <c r="B2216" t="s">
        <v>8</v>
      </c>
      <c r="D2216" t="s">
        <v>111</v>
      </c>
      <c r="E2216" t="s">
        <v>68</v>
      </c>
      <c r="G2216" t="s">
        <v>106</v>
      </c>
      <c r="H2216" s="2">
        <v>45516</v>
      </c>
      <c r="I2216">
        <v>30</v>
      </c>
      <c r="J2216" t="s">
        <v>107</v>
      </c>
    </row>
    <row r="2217" spans="1:10">
      <c r="A2217" t="s">
        <v>2293</v>
      </c>
      <c r="B2217" t="s">
        <v>8</v>
      </c>
      <c r="D2217" t="s">
        <v>111</v>
      </c>
      <c r="E2217" t="s">
        <v>68</v>
      </c>
      <c r="G2217" t="s">
        <v>106</v>
      </c>
      <c r="H2217" s="2">
        <v>45523</v>
      </c>
      <c r="I2217">
        <v>30</v>
      </c>
      <c r="J2217" t="s">
        <v>107</v>
      </c>
    </row>
    <row r="2218" spans="1:10">
      <c r="A2218" t="s">
        <v>2294</v>
      </c>
      <c r="B2218" t="s">
        <v>8</v>
      </c>
      <c r="D2218" t="s">
        <v>111</v>
      </c>
      <c r="E2218" t="s">
        <v>68</v>
      </c>
      <c r="G2218" t="s">
        <v>106</v>
      </c>
      <c r="H2218" s="2">
        <v>45530</v>
      </c>
      <c r="I2218">
        <v>30</v>
      </c>
      <c r="J2218" t="s">
        <v>107</v>
      </c>
    </row>
    <row r="2219" spans="1:10">
      <c r="A2219" t="s">
        <v>2295</v>
      </c>
      <c r="B2219" t="s">
        <v>8</v>
      </c>
      <c r="D2219" t="s">
        <v>111</v>
      </c>
      <c r="E2219" t="s">
        <v>68</v>
      </c>
      <c r="G2219" t="s">
        <v>106</v>
      </c>
      <c r="H2219" s="2">
        <v>45537</v>
      </c>
      <c r="I2219">
        <v>30</v>
      </c>
      <c r="J2219" t="s">
        <v>107</v>
      </c>
    </row>
    <row r="2220" spans="1:10">
      <c r="A2220" t="s">
        <v>2296</v>
      </c>
      <c r="B2220" t="s">
        <v>8</v>
      </c>
      <c r="D2220" t="s">
        <v>111</v>
      </c>
      <c r="E2220" t="s">
        <v>68</v>
      </c>
      <c r="G2220" t="s">
        <v>106</v>
      </c>
      <c r="H2220" s="2">
        <v>45544</v>
      </c>
      <c r="I2220">
        <v>30</v>
      </c>
      <c r="J2220" t="s">
        <v>107</v>
      </c>
    </row>
    <row r="2221" spans="1:10">
      <c r="A2221" t="s">
        <v>2297</v>
      </c>
      <c r="B2221" t="s">
        <v>8</v>
      </c>
      <c r="D2221" t="s">
        <v>111</v>
      </c>
      <c r="E2221" t="s">
        <v>68</v>
      </c>
      <c r="G2221" t="s">
        <v>106</v>
      </c>
      <c r="H2221" s="2">
        <v>45551</v>
      </c>
      <c r="I2221">
        <v>30</v>
      </c>
      <c r="J2221" t="s">
        <v>107</v>
      </c>
    </row>
    <row r="2222" spans="1:10">
      <c r="A2222" t="s">
        <v>2298</v>
      </c>
      <c r="B2222" t="s">
        <v>8</v>
      </c>
      <c r="D2222" t="s">
        <v>111</v>
      </c>
      <c r="E2222" t="s">
        <v>68</v>
      </c>
      <c r="G2222" t="s">
        <v>106</v>
      </c>
      <c r="H2222" s="2">
        <v>45558</v>
      </c>
      <c r="I2222">
        <v>30</v>
      </c>
      <c r="J2222" t="s">
        <v>107</v>
      </c>
    </row>
    <row r="2223" spans="1:10">
      <c r="A2223" t="s">
        <v>2299</v>
      </c>
      <c r="B2223" t="s">
        <v>8</v>
      </c>
      <c r="D2223" t="s">
        <v>111</v>
      </c>
      <c r="E2223" t="s">
        <v>68</v>
      </c>
      <c r="G2223" t="s">
        <v>106</v>
      </c>
      <c r="H2223" s="2">
        <v>45565</v>
      </c>
      <c r="I2223">
        <v>30</v>
      </c>
      <c r="J2223" t="s">
        <v>107</v>
      </c>
    </row>
    <row r="2224" spans="1:10">
      <c r="A2224" t="s">
        <v>2300</v>
      </c>
      <c r="B2224" t="s">
        <v>8</v>
      </c>
      <c r="D2224" t="s">
        <v>111</v>
      </c>
      <c r="E2224" t="s">
        <v>68</v>
      </c>
      <c r="G2224" t="s">
        <v>106</v>
      </c>
      <c r="H2224" s="2">
        <v>45572</v>
      </c>
      <c r="I2224">
        <v>30</v>
      </c>
      <c r="J2224" t="s">
        <v>107</v>
      </c>
    </row>
    <row r="2225" spans="1:10">
      <c r="A2225" t="s">
        <v>2301</v>
      </c>
      <c r="B2225" t="s">
        <v>8</v>
      </c>
      <c r="D2225" t="s">
        <v>111</v>
      </c>
      <c r="E2225" t="s">
        <v>68</v>
      </c>
      <c r="G2225" t="s">
        <v>106</v>
      </c>
      <c r="H2225" s="2">
        <v>45579</v>
      </c>
      <c r="I2225">
        <v>30</v>
      </c>
      <c r="J2225" t="s">
        <v>107</v>
      </c>
    </row>
    <row r="2226" spans="1:10">
      <c r="A2226" t="s">
        <v>2302</v>
      </c>
      <c r="B2226" t="s">
        <v>8</v>
      </c>
      <c r="D2226" t="s">
        <v>111</v>
      </c>
      <c r="E2226" t="s">
        <v>68</v>
      </c>
      <c r="G2226" t="s">
        <v>106</v>
      </c>
      <c r="H2226" s="2">
        <v>45586</v>
      </c>
      <c r="I2226">
        <v>30</v>
      </c>
      <c r="J2226" t="s">
        <v>107</v>
      </c>
    </row>
    <row r="2227" spans="1:10">
      <c r="A2227" t="s">
        <v>2303</v>
      </c>
      <c r="B2227" t="s">
        <v>8</v>
      </c>
      <c r="D2227" t="s">
        <v>111</v>
      </c>
      <c r="E2227" t="s">
        <v>68</v>
      </c>
      <c r="G2227" t="s">
        <v>106</v>
      </c>
      <c r="H2227" s="2">
        <v>45593</v>
      </c>
      <c r="I2227">
        <v>30</v>
      </c>
      <c r="J2227" t="s">
        <v>107</v>
      </c>
    </row>
    <row r="2228" spans="1:10">
      <c r="A2228" t="s">
        <v>2304</v>
      </c>
      <c r="B2228" t="s">
        <v>8</v>
      </c>
      <c r="D2228" t="s">
        <v>111</v>
      </c>
      <c r="E2228" t="s">
        <v>68</v>
      </c>
      <c r="G2228" t="s">
        <v>106</v>
      </c>
      <c r="H2228" s="2">
        <v>45600</v>
      </c>
      <c r="I2228">
        <v>30</v>
      </c>
      <c r="J2228" t="s">
        <v>107</v>
      </c>
    </row>
    <row r="2229" spans="1:10">
      <c r="A2229" t="s">
        <v>2305</v>
      </c>
      <c r="B2229" t="s">
        <v>8</v>
      </c>
      <c r="D2229" t="s">
        <v>111</v>
      </c>
      <c r="E2229" t="s">
        <v>68</v>
      </c>
      <c r="G2229" t="s">
        <v>106</v>
      </c>
      <c r="H2229" s="2">
        <v>45607</v>
      </c>
      <c r="I2229">
        <v>30</v>
      </c>
      <c r="J2229" t="s">
        <v>107</v>
      </c>
    </row>
    <row r="2230" spans="1:10">
      <c r="A2230" t="s">
        <v>2306</v>
      </c>
      <c r="B2230" t="s">
        <v>8</v>
      </c>
      <c r="D2230" t="s">
        <v>111</v>
      </c>
      <c r="E2230" t="s">
        <v>68</v>
      </c>
      <c r="G2230" t="s">
        <v>106</v>
      </c>
      <c r="H2230" s="2">
        <v>45614</v>
      </c>
      <c r="I2230">
        <v>30</v>
      </c>
      <c r="J2230" t="s">
        <v>107</v>
      </c>
    </row>
    <row r="2231" spans="1:10">
      <c r="A2231" t="s">
        <v>2307</v>
      </c>
      <c r="B2231" t="s">
        <v>8</v>
      </c>
      <c r="D2231" t="s">
        <v>111</v>
      </c>
      <c r="E2231" t="s">
        <v>68</v>
      </c>
      <c r="G2231" t="s">
        <v>106</v>
      </c>
      <c r="H2231" s="2">
        <v>45621</v>
      </c>
      <c r="I2231">
        <v>30</v>
      </c>
      <c r="J2231" t="s">
        <v>107</v>
      </c>
    </row>
    <row r="2232" spans="1:10">
      <c r="A2232" t="s">
        <v>2308</v>
      </c>
      <c r="B2232" t="s">
        <v>8</v>
      </c>
      <c r="D2232" t="s">
        <v>111</v>
      </c>
      <c r="E2232" t="s">
        <v>82</v>
      </c>
      <c r="G2232" t="s">
        <v>108</v>
      </c>
      <c r="H2232" s="2">
        <v>45292</v>
      </c>
      <c r="I2232">
        <v>25</v>
      </c>
      <c r="J2232" t="s">
        <v>109</v>
      </c>
    </row>
    <row r="2233" spans="1:10">
      <c r="A2233" t="s">
        <v>2309</v>
      </c>
      <c r="B2233" t="s">
        <v>8</v>
      </c>
      <c r="D2233" t="s">
        <v>111</v>
      </c>
      <c r="E2233" t="s">
        <v>82</v>
      </c>
      <c r="G2233" t="s">
        <v>108</v>
      </c>
      <c r="H2233" s="2">
        <v>45299</v>
      </c>
      <c r="I2233">
        <v>25</v>
      </c>
      <c r="J2233" t="s">
        <v>109</v>
      </c>
    </row>
    <row r="2234" spans="1:10">
      <c r="A2234" t="s">
        <v>2310</v>
      </c>
      <c r="B2234" t="s">
        <v>8</v>
      </c>
      <c r="D2234" t="s">
        <v>111</v>
      </c>
      <c r="E2234" t="s">
        <v>82</v>
      </c>
      <c r="G2234" t="s">
        <v>108</v>
      </c>
      <c r="H2234" s="2">
        <v>45306</v>
      </c>
      <c r="I2234">
        <v>25</v>
      </c>
      <c r="J2234" t="s">
        <v>109</v>
      </c>
    </row>
    <row r="2235" spans="1:10">
      <c r="A2235" t="s">
        <v>2311</v>
      </c>
      <c r="B2235" t="s">
        <v>8</v>
      </c>
      <c r="D2235" t="s">
        <v>111</v>
      </c>
      <c r="E2235" t="s">
        <v>82</v>
      </c>
      <c r="G2235" t="s">
        <v>108</v>
      </c>
      <c r="H2235" s="2">
        <v>45313</v>
      </c>
      <c r="I2235">
        <v>25</v>
      </c>
      <c r="J2235" t="s">
        <v>109</v>
      </c>
    </row>
    <row r="2236" spans="1:10">
      <c r="A2236" t="s">
        <v>2312</v>
      </c>
      <c r="B2236" t="s">
        <v>8</v>
      </c>
      <c r="D2236" t="s">
        <v>111</v>
      </c>
      <c r="E2236" t="s">
        <v>82</v>
      </c>
      <c r="G2236" t="s">
        <v>108</v>
      </c>
      <c r="H2236" s="2">
        <v>45320</v>
      </c>
      <c r="I2236">
        <v>25</v>
      </c>
      <c r="J2236" t="s">
        <v>109</v>
      </c>
    </row>
    <row r="2237" spans="1:10">
      <c r="A2237" t="s">
        <v>2313</v>
      </c>
      <c r="B2237" t="s">
        <v>8</v>
      </c>
      <c r="D2237" t="s">
        <v>111</v>
      </c>
      <c r="E2237" t="s">
        <v>82</v>
      </c>
      <c r="G2237" t="s">
        <v>108</v>
      </c>
      <c r="H2237" s="2">
        <v>45327</v>
      </c>
      <c r="I2237">
        <v>25</v>
      </c>
      <c r="J2237" t="s">
        <v>109</v>
      </c>
    </row>
    <row r="2238" spans="1:10">
      <c r="A2238" t="s">
        <v>2314</v>
      </c>
      <c r="B2238" t="s">
        <v>8</v>
      </c>
      <c r="D2238" t="s">
        <v>111</v>
      </c>
      <c r="E2238" t="s">
        <v>82</v>
      </c>
      <c r="G2238" t="s">
        <v>108</v>
      </c>
      <c r="H2238" s="2">
        <v>45334</v>
      </c>
      <c r="I2238">
        <v>25</v>
      </c>
      <c r="J2238" t="s">
        <v>109</v>
      </c>
    </row>
    <row r="2239" spans="1:10">
      <c r="A2239" t="s">
        <v>2315</v>
      </c>
      <c r="B2239" t="s">
        <v>8</v>
      </c>
      <c r="D2239" t="s">
        <v>111</v>
      </c>
      <c r="E2239" t="s">
        <v>82</v>
      </c>
      <c r="G2239" t="s">
        <v>108</v>
      </c>
      <c r="H2239" s="2">
        <v>45341</v>
      </c>
      <c r="I2239">
        <v>25</v>
      </c>
      <c r="J2239" t="s">
        <v>109</v>
      </c>
    </row>
    <row r="2240" spans="1:10">
      <c r="A2240" t="s">
        <v>2316</v>
      </c>
      <c r="B2240" t="s">
        <v>8</v>
      </c>
      <c r="D2240" t="s">
        <v>111</v>
      </c>
      <c r="E2240" t="s">
        <v>82</v>
      </c>
      <c r="G2240" t="s">
        <v>108</v>
      </c>
      <c r="H2240" s="2">
        <v>45348</v>
      </c>
      <c r="I2240">
        <v>25</v>
      </c>
      <c r="J2240" t="s">
        <v>109</v>
      </c>
    </row>
    <row r="2241" spans="1:10">
      <c r="A2241" t="s">
        <v>2317</v>
      </c>
      <c r="B2241" t="s">
        <v>8</v>
      </c>
      <c r="D2241" t="s">
        <v>111</v>
      </c>
      <c r="E2241" t="s">
        <v>82</v>
      </c>
      <c r="G2241" t="s">
        <v>108</v>
      </c>
      <c r="H2241" s="2">
        <v>45355</v>
      </c>
      <c r="I2241">
        <v>25</v>
      </c>
      <c r="J2241" t="s">
        <v>109</v>
      </c>
    </row>
    <row r="2242" spans="1:10">
      <c r="A2242" t="s">
        <v>2318</v>
      </c>
      <c r="B2242" t="s">
        <v>8</v>
      </c>
      <c r="D2242" t="s">
        <v>111</v>
      </c>
      <c r="E2242" t="s">
        <v>82</v>
      </c>
      <c r="G2242" t="s">
        <v>108</v>
      </c>
      <c r="H2242" s="2">
        <v>45376</v>
      </c>
      <c r="I2242">
        <v>20</v>
      </c>
      <c r="J2242" t="s">
        <v>109</v>
      </c>
    </row>
    <row r="2243" spans="1:10">
      <c r="A2243" t="s">
        <v>2319</v>
      </c>
      <c r="B2243" t="s">
        <v>8</v>
      </c>
      <c r="D2243" t="s">
        <v>111</v>
      </c>
      <c r="E2243" t="s">
        <v>82</v>
      </c>
      <c r="G2243" t="s">
        <v>108</v>
      </c>
      <c r="H2243" s="2">
        <v>45383</v>
      </c>
      <c r="I2243">
        <v>20</v>
      </c>
      <c r="J2243" t="s">
        <v>109</v>
      </c>
    </row>
    <row r="2244" spans="1:10">
      <c r="A2244" t="s">
        <v>2320</v>
      </c>
      <c r="B2244" t="s">
        <v>8</v>
      </c>
      <c r="D2244" t="s">
        <v>111</v>
      </c>
      <c r="E2244" t="s">
        <v>82</v>
      </c>
      <c r="G2244" t="s">
        <v>108</v>
      </c>
      <c r="H2244" s="2">
        <v>45390</v>
      </c>
      <c r="I2244">
        <v>20</v>
      </c>
      <c r="J2244" t="s">
        <v>109</v>
      </c>
    </row>
    <row r="2245" spans="1:10">
      <c r="A2245" t="s">
        <v>2321</v>
      </c>
      <c r="B2245" t="s">
        <v>8</v>
      </c>
      <c r="D2245" t="s">
        <v>111</v>
      </c>
      <c r="E2245" t="s">
        <v>82</v>
      </c>
      <c r="G2245" t="s">
        <v>108</v>
      </c>
      <c r="H2245" s="2">
        <v>45397</v>
      </c>
      <c r="I2245">
        <v>20</v>
      </c>
      <c r="J2245" t="s">
        <v>109</v>
      </c>
    </row>
    <row r="2246" spans="1:10">
      <c r="A2246" t="s">
        <v>2322</v>
      </c>
      <c r="B2246" t="s">
        <v>8</v>
      </c>
      <c r="D2246" t="s">
        <v>111</v>
      </c>
      <c r="E2246" t="s">
        <v>82</v>
      </c>
      <c r="G2246" t="s">
        <v>108</v>
      </c>
      <c r="H2246" s="2">
        <v>45467</v>
      </c>
      <c r="I2246">
        <v>10</v>
      </c>
      <c r="J2246" t="s">
        <v>110</v>
      </c>
    </row>
    <row r="2247" spans="1:10">
      <c r="A2247" t="s">
        <v>2323</v>
      </c>
      <c r="B2247" t="s">
        <v>8</v>
      </c>
      <c r="D2247" t="s">
        <v>111</v>
      </c>
      <c r="E2247" t="s">
        <v>82</v>
      </c>
      <c r="G2247" t="s">
        <v>108</v>
      </c>
      <c r="H2247" s="2">
        <v>45474</v>
      </c>
      <c r="I2247">
        <v>10</v>
      </c>
      <c r="J2247" t="s">
        <v>110</v>
      </c>
    </row>
    <row r="2248" spans="1:10">
      <c r="A2248" t="s">
        <v>2324</v>
      </c>
      <c r="B2248" t="s">
        <v>8</v>
      </c>
      <c r="D2248" t="s">
        <v>111</v>
      </c>
      <c r="E2248" t="s">
        <v>82</v>
      </c>
      <c r="G2248" t="s">
        <v>108</v>
      </c>
      <c r="H2248" s="2">
        <v>45481</v>
      </c>
      <c r="I2248">
        <v>10</v>
      </c>
      <c r="J2248" t="s">
        <v>110</v>
      </c>
    </row>
    <row r="2249" spans="1:10">
      <c r="A2249" t="s">
        <v>2325</v>
      </c>
      <c r="B2249" t="s">
        <v>8</v>
      </c>
      <c r="D2249" t="s">
        <v>111</v>
      </c>
      <c r="E2249" t="s">
        <v>82</v>
      </c>
      <c r="G2249" t="s">
        <v>108</v>
      </c>
      <c r="H2249" s="2">
        <v>45488</v>
      </c>
      <c r="I2249">
        <v>10</v>
      </c>
      <c r="J2249" t="s">
        <v>110</v>
      </c>
    </row>
    <row r="2250" spans="1:10">
      <c r="A2250" t="s">
        <v>2326</v>
      </c>
      <c r="B2250" t="s">
        <v>8</v>
      </c>
      <c r="D2250" t="s">
        <v>111</v>
      </c>
      <c r="E2250" t="s">
        <v>82</v>
      </c>
      <c r="G2250" t="s">
        <v>108</v>
      </c>
      <c r="H2250" s="2">
        <v>45495</v>
      </c>
      <c r="I2250">
        <v>10</v>
      </c>
      <c r="J2250" t="s">
        <v>110</v>
      </c>
    </row>
    <row r="2251" spans="1:10">
      <c r="A2251" t="s">
        <v>2327</v>
      </c>
      <c r="B2251" t="s">
        <v>8</v>
      </c>
      <c r="D2251" t="s">
        <v>111</v>
      </c>
      <c r="E2251" t="s">
        <v>82</v>
      </c>
      <c r="G2251" t="s">
        <v>108</v>
      </c>
      <c r="H2251" s="2">
        <v>45502</v>
      </c>
      <c r="I2251">
        <v>10</v>
      </c>
      <c r="J2251" t="s">
        <v>110</v>
      </c>
    </row>
    <row r="2252" spans="1:10">
      <c r="A2252" t="s">
        <v>2328</v>
      </c>
      <c r="B2252" t="s">
        <v>8</v>
      </c>
      <c r="D2252" t="s">
        <v>111</v>
      </c>
      <c r="E2252" t="s">
        <v>82</v>
      </c>
      <c r="G2252" t="s">
        <v>108</v>
      </c>
      <c r="H2252" s="2">
        <v>45509</v>
      </c>
      <c r="I2252">
        <v>10</v>
      </c>
      <c r="J2252" t="s">
        <v>110</v>
      </c>
    </row>
    <row r="2253" spans="1:10">
      <c r="A2253" t="s">
        <v>2329</v>
      </c>
      <c r="B2253" t="s">
        <v>8</v>
      </c>
      <c r="D2253" t="s">
        <v>111</v>
      </c>
      <c r="E2253" t="s">
        <v>82</v>
      </c>
      <c r="G2253" t="s">
        <v>108</v>
      </c>
      <c r="H2253" s="2">
        <v>45516</v>
      </c>
      <c r="I2253">
        <v>5</v>
      </c>
      <c r="J2253" t="s">
        <v>107</v>
      </c>
    </row>
    <row r="2254" spans="1:10">
      <c r="A2254" t="s">
        <v>2330</v>
      </c>
      <c r="B2254" t="s">
        <v>8</v>
      </c>
      <c r="D2254" t="s">
        <v>111</v>
      </c>
      <c r="E2254" t="s">
        <v>82</v>
      </c>
      <c r="G2254" t="s">
        <v>108</v>
      </c>
      <c r="H2254" s="2">
        <v>45523</v>
      </c>
      <c r="I2254">
        <v>5</v>
      </c>
      <c r="J2254" t="s">
        <v>107</v>
      </c>
    </row>
    <row r="2255" spans="1:10">
      <c r="A2255" t="s">
        <v>2331</v>
      </c>
      <c r="B2255" t="s">
        <v>8</v>
      </c>
      <c r="D2255" t="s">
        <v>111</v>
      </c>
      <c r="E2255" t="s">
        <v>82</v>
      </c>
      <c r="G2255" t="s">
        <v>108</v>
      </c>
      <c r="H2255" s="2">
        <v>45530</v>
      </c>
      <c r="I2255">
        <v>5</v>
      </c>
      <c r="J2255" t="s">
        <v>107</v>
      </c>
    </row>
    <row r="2256" spans="1:10">
      <c r="A2256" t="s">
        <v>2332</v>
      </c>
      <c r="B2256" t="s">
        <v>8</v>
      </c>
      <c r="D2256" t="s">
        <v>111</v>
      </c>
      <c r="E2256" t="s">
        <v>82</v>
      </c>
      <c r="G2256" t="s">
        <v>108</v>
      </c>
      <c r="H2256" s="2">
        <v>45537</v>
      </c>
      <c r="I2256">
        <v>5</v>
      </c>
      <c r="J2256" t="s">
        <v>107</v>
      </c>
    </row>
    <row r="2257" spans="1:10">
      <c r="A2257" t="s">
        <v>2333</v>
      </c>
      <c r="B2257" t="s">
        <v>8</v>
      </c>
      <c r="D2257" t="s">
        <v>111</v>
      </c>
      <c r="E2257" t="s">
        <v>82</v>
      </c>
      <c r="G2257" t="s">
        <v>108</v>
      </c>
      <c r="H2257" s="2">
        <v>45544</v>
      </c>
      <c r="I2257">
        <v>5</v>
      </c>
      <c r="J2257" t="s">
        <v>107</v>
      </c>
    </row>
    <row r="2258" spans="1:10">
      <c r="A2258" t="s">
        <v>2334</v>
      </c>
      <c r="B2258" t="s">
        <v>8</v>
      </c>
      <c r="D2258" t="s">
        <v>111</v>
      </c>
      <c r="E2258" t="s">
        <v>82</v>
      </c>
      <c r="G2258" t="s">
        <v>108</v>
      </c>
      <c r="H2258" s="2">
        <v>45551</v>
      </c>
      <c r="I2258">
        <v>5</v>
      </c>
      <c r="J2258" t="s">
        <v>107</v>
      </c>
    </row>
    <row r="2259" spans="1:10">
      <c r="A2259" t="s">
        <v>2335</v>
      </c>
      <c r="B2259" t="s">
        <v>8</v>
      </c>
      <c r="D2259" t="s">
        <v>111</v>
      </c>
      <c r="E2259" t="s">
        <v>82</v>
      </c>
      <c r="G2259" t="s">
        <v>108</v>
      </c>
      <c r="H2259" s="2">
        <v>45558</v>
      </c>
      <c r="I2259">
        <v>5</v>
      </c>
      <c r="J2259" t="s">
        <v>107</v>
      </c>
    </row>
    <row r="2260" spans="1:10">
      <c r="A2260" t="s">
        <v>2336</v>
      </c>
      <c r="B2260" t="s">
        <v>8</v>
      </c>
      <c r="D2260" t="s">
        <v>111</v>
      </c>
      <c r="E2260" t="s">
        <v>82</v>
      </c>
      <c r="G2260" t="s">
        <v>108</v>
      </c>
      <c r="H2260" s="2">
        <v>45565</v>
      </c>
      <c r="I2260">
        <v>5</v>
      </c>
      <c r="J2260" t="s">
        <v>107</v>
      </c>
    </row>
    <row r="2261" spans="1:10">
      <c r="A2261" t="s">
        <v>2337</v>
      </c>
      <c r="B2261" t="s">
        <v>8</v>
      </c>
      <c r="D2261" t="s">
        <v>111</v>
      </c>
      <c r="E2261" t="s">
        <v>82</v>
      </c>
      <c r="G2261" t="s">
        <v>108</v>
      </c>
      <c r="H2261" s="2">
        <v>45572</v>
      </c>
      <c r="I2261">
        <v>5</v>
      </c>
      <c r="J2261" t="s">
        <v>107</v>
      </c>
    </row>
    <row r="2262" spans="1:10">
      <c r="A2262" t="s">
        <v>2338</v>
      </c>
      <c r="B2262" t="s">
        <v>8</v>
      </c>
      <c r="D2262" t="s">
        <v>111</v>
      </c>
      <c r="E2262" t="s">
        <v>82</v>
      </c>
      <c r="G2262" t="s">
        <v>108</v>
      </c>
      <c r="H2262" s="2">
        <v>45579</v>
      </c>
      <c r="I2262">
        <v>5</v>
      </c>
      <c r="J2262" t="s">
        <v>107</v>
      </c>
    </row>
    <row r="2263" spans="1:10">
      <c r="A2263" t="s">
        <v>2339</v>
      </c>
      <c r="B2263" t="s">
        <v>8</v>
      </c>
      <c r="D2263" t="s">
        <v>111</v>
      </c>
      <c r="E2263" t="s">
        <v>82</v>
      </c>
      <c r="G2263" t="s">
        <v>108</v>
      </c>
      <c r="H2263" s="2">
        <v>45586</v>
      </c>
      <c r="I2263">
        <v>5</v>
      </c>
      <c r="J2263" t="s">
        <v>107</v>
      </c>
    </row>
    <row r="2264" spans="1:10">
      <c r="A2264" t="s">
        <v>2340</v>
      </c>
      <c r="B2264" t="s">
        <v>8</v>
      </c>
      <c r="D2264" t="s">
        <v>111</v>
      </c>
      <c r="E2264" t="s">
        <v>82</v>
      </c>
      <c r="G2264" t="s">
        <v>108</v>
      </c>
      <c r="H2264" s="2">
        <v>45593</v>
      </c>
      <c r="I2264">
        <v>5</v>
      </c>
      <c r="J2264" t="s">
        <v>107</v>
      </c>
    </row>
    <row r="2265" spans="1:10">
      <c r="A2265" t="s">
        <v>2341</v>
      </c>
      <c r="B2265" t="s">
        <v>8</v>
      </c>
      <c r="D2265" t="s">
        <v>111</v>
      </c>
      <c r="E2265" t="s">
        <v>82</v>
      </c>
      <c r="G2265" t="s">
        <v>108</v>
      </c>
      <c r="H2265" s="2">
        <v>45600</v>
      </c>
      <c r="I2265">
        <v>5</v>
      </c>
      <c r="J2265" t="s">
        <v>107</v>
      </c>
    </row>
    <row r="2266" spans="1:10">
      <c r="A2266" t="s">
        <v>2342</v>
      </c>
      <c r="B2266" t="s">
        <v>8</v>
      </c>
      <c r="D2266" t="s">
        <v>111</v>
      </c>
      <c r="E2266" t="s">
        <v>82</v>
      </c>
      <c r="G2266" t="s">
        <v>108</v>
      </c>
      <c r="H2266" s="2">
        <v>45607</v>
      </c>
      <c r="I2266">
        <v>5</v>
      </c>
      <c r="J2266" t="s">
        <v>107</v>
      </c>
    </row>
    <row r="2267" spans="1:10">
      <c r="A2267" t="s">
        <v>2343</v>
      </c>
      <c r="B2267" t="s">
        <v>8</v>
      </c>
      <c r="D2267" t="s">
        <v>111</v>
      </c>
      <c r="E2267" t="s">
        <v>82</v>
      </c>
      <c r="G2267" t="s">
        <v>108</v>
      </c>
      <c r="H2267" s="2">
        <v>45614</v>
      </c>
      <c r="I2267">
        <v>5</v>
      </c>
      <c r="J2267" t="s">
        <v>107</v>
      </c>
    </row>
    <row r="2268" spans="1:10">
      <c r="A2268" t="s">
        <v>2344</v>
      </c>
      <c r="B2268" t="s">
        <v>8</v>
      </c>
      <c r="D2268" t="s">
        <v>111</v>
      </c>
      <c r="E2268" t="s">
        <v>82</v>
      </c>
      <c r="G2268" t="s">
        <v>108</v>
      </c>
      <c r="H2268" s="2">
        <v>45621</v>
      </c>
      <c r="I2268">
        <v>5</v>
      </c>
      <c r="J2268" t="s">
        <v>107</v>
      </c>
    </row>
    <row r="2269" spans="1:10">
      <c r="A2269" t="s">
        <v>2345</v>
      </c>
      <c r="B2269" t="s">
        <v>26</v>
      </c>
      <c r="D2269" t="s">
        <v>112</v>
      </c>
      <c r="E2269" t="s">
        <v>62</v>
      </c>
      <c r="G2269" t="s">
        <v>106</v>
      </c>
      <c r="H2269" s="2">
        <v>45369</v>
      </c>
      <c r="I2269">
        <v>10</v>
      </c>
      <c r="J2269" t="s">
        <v>107</v>
      </c>
    </row>
    <row r="2270" spans="1:10">
      <c r="A2270" t="s">
        <v>2346</v>
      </c>
      <c r="B2270" t="s">
        <v>26</v>
      </c>
      <c r="D2270" t="s">
        <v>112</v>
      </c>
      <c r="E2270" t="s">
        <v>62</v>
      </c>
      <c r="G2270" t="s">
        <v>106</v>
      </c>
      <c r="H2270" s="2">
        <v>45376</v>
      </c>
      <c r="I2270">
        <v>10</v>
      </c>
      <c r="J2270" t="s">
        <v>107</v>
      </c>
    </row>
    <row r="2271" spans="1:10">
      <c r="A2271" t="s">
        <v>2347</v>
      </c>
      <c r="B2271" t="s">
        <v>26</v>
      </c>
      <c r="D2271" t="s">
        <v>112</v>
      </c>
      <c r="E2271" t="s">
        <v>62</v>
      </c>
      <c r="G2271" t="s">
        <v>106</v>
      </c>
      <c r="H2271" s="2">
        <v>45383</v>
      </c>
      <c r="I2271">
        <v>10</v>
      </c>
      <c r="J2271" t="s">
        <v>107</v>
      </c>
    </row>
    <row r="2272" spans="1:10">
      <c r="A2272" t="s">
        <v>2348</v>
      </c>
      <c r="B2272" t="s">
        <v>26</v>
      </c>
      <c r="D2272" t="s">
        <v>112</v>
      </c>
      <c r="E2272" t="s">
        <v>62</v>
      </c>
      <c r="G2272" t="s">
        <v>106</v>
      </c>
      <c r="H2272" s="2">
        <v>45390</v>
      </c>
      <c r="I2272">
        <v>10</v>
      </c>
      <c r="J2272" t="s">
        <v>107</v>
      </c>
    </row>
    <row r="2273" spans="1:10">
      <c r="A2273" t="s">
        <v>2349</v>
      </c>
      <c r="B2273" t="s">
        <v>26</v>
      </c>
      <c r="D2273" t="s">
        <v>112</v>
      </c>
      <c r="E2273" t="s">
        <v>62</v>
      </c>
      <c r="G2273" t="s">
        <v>106</v>
      </c>
      <c r="H2273" s="2">
        <v>45397</v>
      </c>
      <c r="I2273">
        <v>10</v>
      </c>
      <c r="J2273" t="s">
        <v>107</v>
      </c>
    </row>
    <row r="2274" spans="1:10">
      <c r="A2274" t="s">
        <v>2350</v>
      </c>
      <c r="B2274" t="s">
        <v>26</v>
      </c>
      <c r="D2274" t="s">
        <v>112</v>
      </c>
      <c r="E2274" t="s">
        <v>62</v>
      </c>
      <c r="G2274" t="s">
        <v>106</v>
      </c>
      <c r="H2274" s="2">
        <v>45404</v>
      </c>
      <c r="I2274">
        <v>10</v>
      </c>
      <c r="J2274" t="s">
        <v>107</v>
      </c>
    </row>
    <row r="2275" spans="1:10">
      <c r="A2275" t="s">
        <v>2351</v>
      </c>
      <c r="B2275" t="s">
        <v>26</v>
      </c>
      <c r="D2275" t="s">
        <v>112</v>
      </c>
      <c r="E2275" t="s">
        <v>62</v>
      </c>
      <c r="G2275" t="s">
        <v>106</v>
      </c>
      <c r="H2275" s="2">
        <v>45411</v>
      </c>
      <c r="I2275">
        <v>10</v>
      </c>
      <c r="J2275" t="s">
        <v>107</v>
      </c>
    </row>
    <row r="2276" spans="1:10">
      <c r="A2276" t="s">
        <v>2352</v>
      </c>
      <c r="B2276" t="s">
        <v>26</v>
      </c>
      <c r="D2276" t="s">
        <v>112</v>
      </c>
      <c r="E2276" t="s">
        <v>62</v>
      </c>
      <c r="G2276" t="s">
        <v>106</v>
      </c>
      <c r="H2276" s="2">
        <v>45418</v>
      </c>
      <c r="I2276">
        <v>10</v>
      </c>
      <c r="J2276" t="s">
        <v>107</v>
      </c>
    </row>
    <row r="2277" spans="1:10">
      <c r="A2277" t="s">
        <v>2353</v>
      </c>
      <c r="B2277" t="s">
        <v>26</v>
      </c>
      <c r="D2277" t="s">
        <v>112</v>
      </c>
      <c r="E2277" t="s">
        <v>62</v>
      </c>
      <c r="G2277" t="s">
        <v>106</v>
      </c>
      <c r="H2277" s="2">
        <v>45425</v>
      </c>
      <c r="I2277">
        <v>10</v>
      </c>
      <c r="J2277" t="s">
        <v>107</v>
      </c>
    </row>
    <row r="2278" spans="1:10">
      <c r="A2278" t="s">
        <v>2354</v>
      </c>
      <c r="B2278" t="s">
        <v>26</v>
      </c>
      <c r="D2278" t="s">
        <v>112</v>
      </c>
      <c r="E2278" t="s">
        <v>62</v>
      </c>
      <c r="G2278" t="s">
        <v>106</v>
      </c>
      <c r="H2278" s="2">
        <v>45432</v>
      </c>
      <c r="I2278">
        <v>10</v>
      </c>
      <c r="J2278" t="s">
        <v>107</v>
      </c>
    </row>
    <row r="2279" spans="1:10">
      <c r="A2279" t="s">
        <v>2355</v>
      </c>
      <c r="B2279" t="s">
        <v>26</v>
      </c>
      <c r="D2279" t="s">
        <v>112</v>
      </c>
      <c r="E2279" t="s">
        <v>82</v>
      </c>
      <c r="G2279" t="s">
        <v>108</v>
      </c>
      <c r="H2279" s="2">
        <v>45292</v>
      </c>
      <c r="I2279">
        <v>20</v>
      </c>
      <c r="J2279" t="s">
        <v>107</v>
      </c>
    </row>
    <row r="2280" spans="1:10">
      <c r="A2280" t="s">
        <v>2356</v>
      </c>
      <c r="B2280" t="s">
        <v>26</v>
      </c>
      <c r="D2280" t="s">
        <v>112</v>
      </c>
      <c r="E2280" t="s">
        <v>82</v>
      </c>
      <c r="G2280" t="s">
        <v>108</v>
      </c>
      <c r="H2280" s="2">
        <v>45299</v>
      </c>
      <c r="I2280">
        <v>20</v>
      </c>
      <c r="J2280" t="s">
        <v>107</v>
      </c>
    </row>
    <row r="2281" spans="1:10">
      <c r="A2281" t="s">
        <v>2357</v>
      </c>
      <c r="B2281" t="s">
        <v>26</v>
      </c>
      <c r="D2281" t="s">
        <v>112</v>
      </c>
      <c r="E2281" t="s">
        <v>82</v>
      </c>
      <c r="G2281" t="s">
        <v>108</v>
      </c>
      <c r="H2281" s="2">
        <v>45306</v>
      </c>
      <c r="I2281">
        <v>20</v>
      </c>
      <c r="J2281" t="s">
        <v>107</v>
      </c>
    </row>
    <row r="2282" spans="1:10">
      <c r="A2282" t="s">
        <v>2358</v>
      </c>
      <c r="B2282" t="s">
        <v>26</v>
      </c>
      <c r="D2282" t="s">
        <v>112</v>
      </c>
      <c r="E2282" t="s">
        <v>82</v>
      </c>
      <c r="G2282" t="s">
        <v>108</v>
      </c>
      <c r="H2282" s="2">
        <v>45313</v>
      </c>
      <c r="I2282">
        <v>20</v>
      </c>
      <c r="J2282" t="s">
        <v>107</v>
      </c>
    </row>
    <row r="2283" spans="1:10">
      <c r="A2283" t="s">
        <v>2359</v>
      </c>
      <c r="B2283" t="s">
        <v>26</v>
      </c>
      <c r="D2283" t="s">
        <v>112</v>
      </c>
      <c r="E2283" t="s">
        <v>82</v>
      </c>
      <c r="G2283" t="s">
        <v>108</v>
      </c>
      <c r="H2283" s="2">
        <v>45320</v>
      </c>
      <c r="I2283">
        <v>20</v>
      </c>
      <c r="J2283" t="s">
        <v>107</v>
      </c>
    </row>
    <row r="2284" spans="1:10">
      <c r="A2284" t="s">
        <v>2360</v>
      </c>
      <c r="B2284" t="s">
        <v>26</v>
      </c>
      <c r="D2284" t="s">
        <v>112</v>
      </c>
      <c r="E2284" t="s">
        <v>82</v>
      </c>
      <c r="G2284" t="s">
        <v>108</v>
      </c>
      <c r="H2284" s="2">
        <v>45327</v>
      </c>
      <c r="I2284">
        <v>20</v>
      </c>
      <c r="J2284" t="s">
        <v>107</v>
      </c>
    </row>
    <row r="2285" spans="1:10">
      <c r="A2285" t="s">
        <v>2361</v>
      </c>
      <c r="B2285" t="s">
        <v>26</v>
      </c>
      <c r="D2285" t="s">
        <v>112</v>
      </c>
      <c r="E2285" t="s">
        <v>82</v>
      </c>
      <c r="G2285" t="s">
        <v>108</v>
      </c>
      <c r="H2285" s="2">
        <v>45334</v>
      </c>
      <c r="I2285">
        <v>20</v>
      </c>
      <c r="J2285" t="s">
        <v>107</v>
      </c>
    </row>
    <row r="2286" spans="1:10">
      <c r="A2286" t="s">
        <v>2362</v>
      </c>
      <c r="B2286" t="s">
        <v>26</v>
      </c>
      <c r="D2286" t="s">
        <v>112</v>
      </c>
      <c r="E2286" t="s">
        <v>82</v>
      </c>
      <c r="G2286" t="s">
        <v>108</v>
      </c>
      <c r="H2286" s="2">
        <v>45341</v>
      </c>
      <c r="I2286">
        <v>20</v>
      </c>
      <c r="J2286" t="s">
        <v>107</v>
      </c>
    </row>
    <row r="2287" spans="1:10">
      <c r="A2287" t="s">
        <v>2363</v>
      </c>
      <c r="B2287" t="s">
        <v>28</v>
      </c>
      <c r="D2287" t="s">
        <v>113</v>
      </c>
      <c r="E2287" t="s">
        <v>26</v>
      </c>
      <c r="G2287" t="s">
        <v>106</v>
      </c>
      <c r="H2287" s="2">
        <v>45369</v>
      </c>
      <c r="I2287">
        <v>20</v>
      </c>
      <c r="J2287" t="s">
        <v>107</v>
      </c>
    </row>
    <row r="2288" spans="1:10">
      <c r="A2288" t="s">
        <v>2364</v>
      </c>
      <c r="B2288" t="s">
        <v>28</v>
      </c>
      <c r="D2288" t="s">
        <v>113</v>
      </c>
      <c r="E2288" t="s">
        <v>26</v>
      </c>
      <c r="G2288" t="s">
        <v>106</v>
      </c>
      <c r="H2288" s="2">
        <v>45376</v>
      </c>
      <c r="I2288">
        <v>20</v>
      </c>
      <c r="J2288" t="s">
        <v>107</v>
      </c>
    </row>
    <row r="2289" spans="1:10">
      <c r="A2289" t="s">
        <v>2365</v>
      </c>
      <c r="B2289" t="s">
        <v>28</v>
      </c>
      <c r="D2289" t="s">
        <v>113</v>
      </c>
      <c r="E2289" t="s">
        <v>26</v>
      </c>
      <c r="G2289" t="s">
        <v>106</v>
      </c>
      <c r="H2289" s="2">
        <v>45383</v>
      </c>
      <c r="I2289">
        <v>20</v>
      </c>
      <c r="J2289" t="s">
        <v>107</v>
      </c>
    </row>
    <row r="2290" spans="1:10">
      <c r="A2290" t="s">
        <v>2366</v>
      </c>
      <c r="B2290" t="s">
        <v>28</v>
      </c>
      <c r="D2290" t="s">
        <v>113</v>
      </c>
      <c r="E2290" t="s">
        <v>26</v>
      </c>
      <c r="G2290" t="s">
        <v>106</v>
      </c>
      <c r="H2290" s="2">
        <v>45390</v>
      </c>
      <c r="I2290">
        <v>20</v>
      </c>
      <c r="J2290" t="s">
        <v>107</v>
      </c>
    </row>
    <row r="2291" spans="1:10">
      <c r="A2291" t="s">
        <v>2367</v>
      </c>
      <c r="B2291" t="s">
        <v>28</v>
      </c>
      <c r="D2291" t="s">
        <v>113</v>
      </c>
      <c r="E2291" t="s">
        <v>26</v>
      </c>
      <c r="G2291" t="s">
        <v>106</v>
      </c>
      <c r="H2291" s="2">
        <v>45397</v>
      </c>
      <c r="I2291">
        <v>20</v>
      </c>
      <c r="J2291" t="s">
        <v>107</v>
      </c>
    </row>
    <row r="2292" spans="1:10">
      <c r="A2292" t="s">
        <v>2368</v>
      </c>
      <c r="B2292" t="s">
        <v>28</v>
      </c>
      <c r="D2292" t="s">
        <v>113</v>
      </c>
      <c r="E2292" t="s">
        <v>26</v>
      </c>
      <c r="G2292" t="s">
        <v>106</v>
      </c>
      <c r="H2292" s="2">
        <v>45404</v>
      </c>
      <c r="I2292">
        <v>20</v>
      </c>
      <c r="J2292" t="s">
        <v>107</v>
      </c>
    </row>
    <row r="2293" spans="1:10">
      <c r="A2293" t="s">
        <v>2369</v>
      </c>
      <c r="B2293" t="s">
        <v>28</v>
      </c>
      <c r="D2293" t="s">
        <v>113</v>
      </c>
      <c r="E2293" t="s">
        <v>26</v>
      </c>
      <c r="G2293" t="s">
        <v>106</v>
      </c>
      <c r="H2293" s="2">
        <v>45411</v>
      </c>
      <c r="I2293">
        <v>20</v>
      </c>
      <c r="J2293" t="s">
        <v>107</v>
      </c>
    </row>
    <row r="2294" spans="1:10">
      <c r="A2294" t="s">
        <v>2370</v>
      </c>
      <c r="B2294" t="s">
        <v>28</v>
      </c>
      <c r="D2294" t="s">
        <v>113</v>
      </c>
      <c r="E2294" t="s">
        <v>26</v>
      </c>
      <c r="G2294" t="s">
        <v>106</v>
      </c>
      <c r="H2294" s="2">
        <v>45418</v>
      </c>
      <c r="I2294">
        <v>20</v>
      </c>
      <c r="J2294" t="s">
        <v>107</v>
      </c>
    </row>
    <row r="2295" spans="1:10">
      <c r="A2295" t="s">
        <v>2371</v>
      </c>
      <c r="B2295" t="s">
        <v>28</v>
      </c>
      <c r="D2295" t="s">
        <v>113</v>
      </c>
      <c r="E2295" t="s">
        <v>26</v>
      </c>
      <c r="G2295" t="s">
        <v>106</v>
      </c>
      <c r="H2295" s="2">
        <v>45425</v>
      </c>
      <c r="I2295">
        <v>20</v>
      </c>
      <c r="J2295" t="s">
        <v>107</v>
      </c>
    </row>
    <row r="2296" spans="1:10">
      <c r="A2296" t="s">
        <v>2372</v>
      </c>
      <c r="B2296" t="s">
        <v>28</v>
      </c>
      <c r="D2296" t="s">
        <v>113</v>
      </c>
      <c r="E2296" t="s">
        <v>26</v>
      </c>
      <c r="G2296" t="s">
        <v>106</v>
      </c>
      <c r="H2296" s="2">
        <v>45432</v>
      </c>
      <c r="I2296">
        <v>20</v>
      </c>
      <c r="J2296" t="s">
        <v>107</v>
      </c>
    </row>
    <row r="2297" spans="1:10">
      <c r="A2297" t="s">
        <v>2373</v>
      </c>
      <c r="B2297" t="s">
        <v>28</v>
      </c>
      <c r="D2297" t="s">
        <v>113</v>
      </c>
      <c r="E2297" t="s">
        <v>26</v>
      </c>
      <c r="G2297" t="s">
        <v>106</v>
      </c>
      <c r="H2297" s="2">
        <v>45439</v>
      </c>
      <c r="I2297">
        <v>20</v>
      </c>
      <c r="J2297" t="s">
        <v>107</v>
      </c>
    </row>
    <row r="2298" spans="1:10">
      <c r="A2298" t="s">
        <v>2374</v>
      </c>
      <c r="B2298" t="s">
        <v>28</v>
      </c>
      <c r="D2298" t="s">
        <v>113</v>
      </c>
      <c r="E2298" t="s">
        <v>26</v>
      </c>
      <c r="G2298" t="s">
        <v>106</v>
      </c>
      <c r="H2298" s="2">
        <v>45446</v>
      </c>
      <c r="I2298">
        <v>20</v>
      </c>
      <c r="J2298" t="s">
        <v>107</v>
      </c>
    </row>
    <row r="2299" spans="1:10">
      <c r="A2299" t="s">
        <v>2375</v>
      </c>
      <c r="B2299" t="s">
        <v>28</v>
      </c>
      <c r="D2299" t="s">
        <v>113</v>
      </c>
      <c r="E2299" t="s">
        <v>26</v>
      </c>
      <c r="G2299" t="s">
        <v>106</v>
      </c>
      <c r="H2299" s="2">
        <v>45453</v>
      </c>
      <c r="I2299">
        <v>20</v>
      </c>
      <c r="J2299" t="s">
        <v>107</v>
      </c>
    </row>
    <row r="2300" spans="1:10">
      <c r="A2300" t="s">
        <v>2376</v>
      </c>
      <c r="B2300" t="s">
        <v>28</v>
      </c>
      <c r="D2300" t="s">
        <v>113</v>
      </c>
      <c r="E2300" t="s">
        <v>26</v>
      </c>
      <c r="G2300" t="s">
        <v>106</v>
      </c>
      <c r="H2300" s="2">
        <v>45460</v>
      </c>
      <c r="I2300">
        <v>20</v>
      </c>
      <c r="J2300" t="s">
        <v>107</v>
      </c>
    </row>
    <row r="2301" spans="1:10">
      <c r="A2301" t="s">
        <v>2377</v>
      </c>
      <c r="B2301" t="s">
        <v>28</v>
      </c>
      <c r="D2301" t="s">
        <v>113</v>
      </c>
      <c r="E2301" t="s">
        <v>26</v>
      </c>
      <c r="G2301" t="s">
        <v>106</v>
      </c>
      <c r="H2301" s="2">
        <v>45467</v>
      </c>
      <c r="I2301">
        <v>20</v>
      </c>
      <c r="J2301" t="s">
        <v>107</v>
      </c>
    </row>
    <row r="2302" spans="1:10">
      <c r="A2302" t="s">
        <v>2378</v>
      </c>
      <c r="B2302" t="s">
        <v>28</v>
      </c>
      <c r="D2302" t="s">
        <v>113</v>
      </c>
      <c r="E2302" t="s">
        <v>26</v>
      </c>
      <c r="G2302" t="s">
        <v>106</v>
      </c>
      <c r="H2302" s="2">
        <v>45474</v>
      </c>
      <c r="I2302">
        <v>20</v>
      </c>
      <c r="J2302" t="s">
        <v>107</v>
      </c>
    </row>
    <row r="2303" spans="1:10">
      <c r="A2303" t="s">
        <v>2379</v>
      </c>
      <c r="B2303" t="s">
        <v>28</v>
      </c>
      <c r="D2303" t="s">
        <v>113</v>
      </c>
      <c r="E2303" t="s">
        <v>26</v>
      </c>
      <c r="G2303" t="s">
        <v>106</v>
      </c>
      <c r="H2303" s="2">
        <v>45481</v>
      </c>
      <c r="I2303">
        <v>20</v>
      </c>
      <c r="J2303" t="s">
        <v>107</v>
      </c>
    </row>
    <row r="2304" spans="1:10">
      <c r="A2304" t="s">
        <v>2380</v>
      </c>
      <c r="B2304" t="s">
        <v>28</v>
      </c>
      <c r="D2304" t="s">
        <v>113</v>
      </c>
      <c r="E2304" t="s">
        <v>26</v>
      </c>
      <c r="G2304" t="s">
        <v>106</v>
      </c>
      <c r="H2304" s="2">
        <v>45488</v>
      </c>
      <c r="I2304">
        <v>20</v>
      </c>
      <c r="J2304" t="s">
        <v>107</v>
      </c>
    </row>
    <row r="2305" spans="1:10">
      <c r="A2305" t="s">
        <v>2381</v>
      </c>
      <c r="B2305" t="s">
        <v>28</v>
      </c>
      <c r="D2305" t="s">
        <v>113</v>
      </c>
      <c r="E2305" t="s">
        <v>26</v>
      </c>
      <c r="G2305" t="s">
        <v>106</v>
      </c>
      <c r="H2305" s="2">
        <v>45495</v>
      </c>
      <c r="I2305">
        <v>20</v>
      </c>
      <c r="J2305" t="s">
        <v>107</v>
      </c>
    </row>
    <row r="2306" spans="1:10">
      <c r="A2306" t="s">
        <v>2382</v>
      </c>
      <c r="B2306" t="s">
        <v>28</v>
      </c>
      <c r="D2306" t="s">
        <v>113</v>
      </c>
      <c r="E2306" t="s">
        <v>26</v>
      </c>
      <c r="G2306" t="s">
        <v>106</v>
      </c>
      <c r="H2306" s="2">
        <v>45502</v>
      </c>
      <c r="I2306">
        <v>20</v>
      </c>
      <c r="J2306" t="s">
        <v>107</v>
      </c>
    </row>
    <row r="2307" spans="1:10">
      <c r="A2307" t="s">
        <v>2383</v>
      </c>
      <c r="B2307" t="s">
        <v>28</v>
      </c>
      <c r="D2307" t="s">
        <v>113</v>
      </c>
      <c r="E2307" t="s">
        <v>26</v>
      </c>
      <c r="G2307" t="s">
        <v>106</v>
      </c>
      <c r="H2307" s="2">
        <v>45509</v>
      </c>
      <c r="I2307">
        <v>20</v>
      </c>
      <c r="J2307" t="s">
        <v>107</v>
      </c>
    </row>
    <row r="2308" spans="1:10">
      <c r="A2308" t="s">
        <v>2384</v>
      </c>
      <c r="B2308" t="s">
        <v>28</v>
      </c>
      <c r="D2308" t="s">
        <v>113</v>
      </c>
      <c r="E2308" t="s">
        <v>26</v>
      </c>
      <c r="G2308" t="s">
        <v>106</v>
      </c>
      <c r="H2308" s="2">
        <v>45516</v>
      </c>
      <c r="I2308">
        <v>20</v>
      </c>
      <c r="J2308" t="s">
        <v>107</v>
      </c>
    </row>
    <row r="2309" spans="1:10">
      <c r="A2309" t="s">
        <v>2385</v>
      </c>
      <c r="B2309" t="s">
        <v>28</v>
      </c>
      <c r="D2309" t="s">
        <v>113</v>
      </c>
      <c r="E2309" t="s">
        <v>26</v>
      </c>
      <c r="G2309" t="s">
        <v>106</v>
      </c>
      <c r="H2309" s="2">
        <v>45523</v>
      </c>
      <c r="I2309">
        <v>20</v>
      </c>
      <c r="J2309" t="s">
        <v>107</v>
      </c>
    </row>
    <row r="2310" spans="1:10">
      <c r="A2310" t="s">
        <v>2386</v>
      </c>
      <c r="B2310" t="s">
        <v>28</v>
      </c>
      <c r="D2310" t="s">
        <v>113</v>
      </c>
      <c r="E2310" t="s">
        <v>26</v>
      </c>
      <c r="G2310" t="s">
        <v>106</v>
      </c>
      <c r="H2310" s="2">
        <v>45530</v>
      </c>
      <c r="I2310">
        <v>20</v>
      </c>
      <c r="J2310" t="s">
        <v>107</v>
      </c>
    </row>
    <row r="2311" spans="1:10">
      <c r="A2311" t="s">
        <v>2387</v>
      </c>
      <c r="B2311" t="s">
        <v>28</v>
      </c>
      <c r="D2311" t="s">
        <v>113</v>
      </c>
      <c r="E2311" t="s">
        <v>26</v>
      </c>
      <c r="G2311" t="s">
        <v>106</v>
      </c>
      <c r="H2311" s="2">
        <v>45537</v>
      </c>
      <c r="I2311">
        <v>20</v>
      </c>
      <c r="J2311" t="s">
        <v>107</v>
      </c>
    </row>
    <row r="2312" spans="1:10">
      <c r="A2312" t="s">
        <v>2388</v>
      </c>
      <c r="B2312" t="s">
        <v>28</v>
      </c>
      <c r="D2312" t="s">
        <v>113</v>
      </c>
      <c r="E2312" t="s">
        <v>26</v>
      </c>
      <c r="G2312" t="s">
        <v>106</v>
      </c>
      <c r="H2312" s="2">
        <v>45544</v>
      </c>
      <c r="I2312">
        <v>20</v>
      </c>
      <c r="J2312" t="s">
        <v>107</v>
      </c>
    </row>
    <row r="2313" spans="1:10">
      <c r="A2313" t="s">
        <v>2389</v>
      </c>
      <c r="B2313" t="s">
        <v>28</v>
      </c>
      <c r="D2313" t="s">
        <v>113</v>
      </c>
      <c r="E2313" t="s">
        <v>26</v>
      </c>
      <c r="G2313" t="s">
        <v>106</v>
      </c>
      <c r="H2313" s="2">
        <v>45551</v>
      </c>
      <c r="I2313">
        <v>20</v>
      </c>
      <c r="J2313" t="s">
        <v>107</v>
      </c>
    </row>
    <row r="2314" spans="1:10">
      <c r="A2314" t="s">
        <v>2390</v>
      </c>
      <c r="B2314" t="s">
        <v>28</v>
      </c>
      <c r="D2314" t="s">
        <v>113</v>
      </c>
      <c r="E2314" t="s">
        <v>26</v>
      </c>
      <c r="G2314" t="s">
        <v>106</v>
      </c>
      <c r="H2314" s="2">
        <v>45558</v>
      </c>
      <c r="I2314">
        <v>20</v>
      </c>
      <c r="J2314" t="s">
        <v>107</v>
      </c>
    </row>
    <row r="2315" spans="1:10">
      <c r="A2315" t="s">
        <v>2391</v>
      </c>
      <c r="B2315" t="s">
        <v>28</v>
      </c>
      <c r="D2315" t="s">
        <v>113</v>
      </c>
      <c r="E2315" t="s">
        <v>26</v>
      </c>
      <c r="G2315" t="s">
        <v>106</v>
      </c>
      <c r="H2315" s="2">
        <v>45565</v>
      </c>
      <c r="I2315">
        <v>20</v>
      </c>
      <c r="J2315" t="s">
        <v>107</v>
      </c>
    </row>
    <row r="2316" spans="1:10">
      <c r="A2316" t="s">
        <v>2392</v>
      </c>
      <c r="B2316" t="s">
        <v>32</v>
      </c>
      <c r="D2316" t="s">
        <v>114</v>
      </c>
      <c r="E2316" t="s">
        <v>26</v>
      </c>
      <c r="G2316" t="s">
        <v>106</v>
      </c>
      <c r="H2316" s="2">
        <v>45369</v>
      </c>
      <c r="I2316">
        <v>20</v>
      </c>
      <c r="J2316" t="s">
        <v>107</v>
      </c>
    </row>
    <row r="2317" spans="1:10">
      <c r="A2317" t="s">
        <v>2393</v>
      </c>
      <c r="B2317" t="s">
        <v>32</v>
      </c>
      <c r="D2317" t="s">
        <v>114</v>
      </c>
      <c r="E2317" t="s">
        <v>26</v>
      </c>
      <c r="G2317" t="s">
        <v>106</v>
      </c>
      <c r="H2317" s="2">
        <v>45376</v>
      </c>
      <c r="I2317">
        <v>20</v>
      </c>
      <c r="J2317" t="s">
        <v>107</v>
      </c>
    </row>
    <row r="2318" spans="1:10">
      <c r="A2318" t="s">
        <v>2394</v>
      </c>
      <c r="B2318" t="s">
        <v>32</v>
      </c>
      <c r="D2318" t="s">
        <v>114</v>
      </c>
      <c r="E2318" t="s">
        <v>26</v>
      </c>
      <c r="G2318" t="s">
        <v>106</v>
      </c>
      <c r="H2318" s="2">
        <v>45383</v>
      </c>
      <c r="I2318">
        <v>20</v>
      </c>
      <c r="J2318" t="s">
        <v>107</v>
      </c>
    </row>
    <row r="2319" spans="1:10">
      <c r="A2319" t="s">
        <v>2395</v>
      </c>
      <c r="B2319" t="s">
        <v>32</v>
      </c>
      <c r="D2319" t="s">
        <v>114</v>
      </c>
      <c r="E2319" t="s">
        <v>26</v>
      </c>
      <c r="G2319" t="s">
        <v>106</v>
      </c>
      <c r="H2319" s="2">
        <v>45390</v>
      </c>
      <c r="I2319">
        <v>20</v>
      </c>
      <c r="J2319" t="s">
        <v>107</v>
      </c>
    </row>
    <row r="2320" spans="1:10">
      <c r="A2320" t="s">
        <v>2396</v>
      </c>
      <c r="B2320" t="s">
        <v>32</v>
      </c>
      <c r="D2320" t="s">
        <v>114</v>
      </c>
      <c r="E2320" t="s">
        <v>26</v>
      </c>
      <c r="G2320" t="s">
        <v>106</v>
      </c>
      <c r="H2320" s="2">
        <v>45397</v>
      </c>
      <c r="I2320">
        <v>20</v>
      </c>
      <c r="J2320" t="s">
        <v>107</v>
      </c>
    </row>
    <row r="2321" spans="1:10">
      <c r="A2321" t="s">
        <v>2397</v>
      </c>
      <c r="B2321" t="s">
        <v>32</v>
      </c>
      <c r="D2321" t="s">
        <v>114</v>
      </c>
      <c r="E2321" t="s">
        <v>26</v>
      </c>
      <c r="G2321" t="s">
        <v>106</v>
      </c>
      <c r="H2321" s="2">
        <v>45404</v>
      </c>
      <c r="I2321">
        <v>20</v>
      </c>
      <c r="J2321" t="s">
        <v>107</v>
      </c>
    </row>
    <row r="2322" spans="1:10">
      <c r="A2322" t="s">
        <v>2398</v>
      </c>
      <c r="B2322" t="s">
        <v>32</v>
      </c>
      <c r="D2322" t="s">
        <v>114</v>
      </c>
      <c r="E2322" t="s">
        <v>26</v>
      </c>
      <c r="G2322" t="s">
        <v>106</v>
      </c>
      <c r="H2322" s="2">
        <v>45411</v>
      </c>
      <c r="I2322">
        <v>20</v>
      </c>
      <c r="J2322" t="s">
        <v>107</v>
      </c>
    </row>
    <row r="2323" spans="1:10">
      <c r="A2323" t="s">
        <v>2399</v>
      </c>
      <c r="B2323" t="s">
        <v>32</v>
      </c>
      <c r="D2323" t="s">
        <v>114</v>
      </c>
      <c r="E2323" t="s">
        <v>26</v>
      </c>
      <c r="G2323" t="s">
        <v>106</v>
      </c>
      <c r="H2323" s="2">
        <v>45418</v>
      </c>
      <c r="I2323">
        <v>20</v>
      </c>
      <c r="J2323" t="s">
        <v>107</v>
      </c>
    </row>
    <row r="2324" spans="1:10">
      <c r="A2324" t="s">
        <v>2400</v>
      </c>
      <c r="B2324" t="s">
        <v>32</v>
      </c>
      <c r="D2324" t="s">
        <v>114</v>
      </c>
      <c r="E2324" t="s">
        <v>26</v>
      </c>
      <c r="G2324" t="s">
        <v>106</v>
      </c>
      <c r="H2324" s="2">
        <v>45425</v>
      </c>
      <c r="I2324">
        <v>20</v>
      </c>
      <c r="J2324" t="s">
        <v>107</v>
      </c>
    </row>
    <row r="2325" spans="1:10">
      <c r="A2325" t="s">
        <v>2401</v>
      </c>
      <c r="B2325" t="s">
        <v>32</v>
      </c>
      <c r="D2325" t="s">
        <v>114</v>
      </c>
      <c r="E2325" t="s">
        <v>26</v>
      </c>
      <c r="G2325" t="s">
        <v>106</v>
      </c>
      <c r="H2325" s="2">
        <v>45432</v>
      </c>
      <c r="I2325">
        <v>20</v>
      </c>
      <c r="J2325" t="s">
        <v>107</v>
      </c>
    </row>
    <row r="2326" spans="1:10">
      <c r="A2326" t="s">
        <v>2402</v>
      </c>
      <c r="B2326" t="s">
        <v>32</v>
      </c>
      <c r="D2326" t="s">
        <v>114</v>
      </c>
      <c r="E2326" t="s">
        <v>26</v>
      </c>
      <c r="G2326" t="s">
        <v>106</v>
      </c>
      <c r="H2326" s="2">
        <v>45439</v>
      </c>
      <c r="I2326">
        <v>20</v>
      </c>
      <c r="J2326" t="s">
        <v>107</v>
      </c>
    </row>
    <row r="2327" spans="1:10">
      <c r="A2327" t="s">
        <v>2403</v>
      </c>
      <c r="B2327" t="s">
        <v>32</v>
      </c>
      <c r="D2327" t="s">
        <v>114</v>
      </c>
      <c r="E2327" t="s">
        <v>26</v>
      </c>
      <c r="G2327" t="s">
        <v>106</v>
      </c>
      <c r="H2327" s="2">
        <v>45446</v>
      </c>
      <c r="I2327">
        <v>20</v>
      </c>
      <c r="J2327" t="s">
        <v>107</v>
      </c>
    </row>
    <row r="2328" spans="1:10">
      <c r="A2328" t="s">
        <v>2404</v>
      </c>
      <c r="B2328" t="s">
        <v>32</v>
      </c>
      <c r="D2328" t="s">
        <v>114</v>
      </c>
      <c r="E2328" t="s">
        <v>26</v>
      </c>
      <c r="G2328" t="s">
        <v>106</v>
      </c>
      <c r="H2328" s="2">
        <v>45453</v>
      </c>
      <c r="I2328">
        <v>20</v>
      </c>
      <c r="J2328" t="s">
        <v>107</v>
      </c>
    </row>
    <row r="2329" spans="1:10">
      <c r="A2329" t="s">
        <v>2405</v>
      </c>
      <c r="B2329" t="s">
        <v>32</v>
      </c>
      <c r="D2329" t="s">
        <v>114</v>
      </c>
      <c r="E2329" t="s">
        <v>26</v>
      </c>
      <c r="G2329" t="s">
        <v>106</v>
      </c>
      <c r="H2329" s="2">
        <v>45460</v>
      </c>
      <c r="I2329">
        <v>20</v>
      </c>
      <c r="J2329" t="s">
        <v>107</v>
      </c>
    </row>
    <row r="2330" spans="1:10">
      <c r="A2330" t="s">
        <v>2406</v>
      </c>
      <c r="B2330" t="s">
        <v>32</v>
      </c>
      <c r="D2330" t="s">
        <v>114</v>
      </c>
      <c r="E2330" t="s">
        <v>26</v>
      </c>
      <c r="G2330" t="s">
        <v>106</v>
      </c>
      <c r="H2330" s="2">
        <v>45467</v>
      </c>
      <c r="I2330">
        <v>20</v>
      </c>
      <c r="J2330" t="s">
        <v>107</v>
      </c>
    </row>
    <row r="2331" spans="1:10">
      <c r="A2331" t="s">
        <v>2407</v>
      </c>
      <c r="B2331" t="s">
        <v>32</v>
      </c>
      <c r="D2331" t="s">
        <v>114</v>
      </c>
      <c r="E2331" t="s">
        <v>26</v>
      </c>
      <c r="G2331" t="s">
        <v>106</v>
      </c>
      <c r="H2331" s="2">
        <v>45474</v>
      </c>
      <c r="I2331">
        <v>20</v>
      </c>
      <c r="J2331" t="s">
        <v>107</v>
      </c>
    </row>
    <row r="2332" spans="1:10">
      <c r="A2332" t="s">
        <v>2408</v>
      </c>
      <c r="B2332" t="s">
        <v>32</v>
      </c>
      <c r="D2332" t="s">
        <v>114</v>
      </c>
      <c r="E2332" t="s">
        <v>26</v>
      </c>
      <c r="G2332" t="s">
        <v>106</v>
      </c>
      <c r="H2332" s="2">
        <v>45481</v>
      </c>
      <c r="I2332">
        <v>20</v>
      </c>
      <c r="J2332" t="s">
        <v>107</v>
      </c>
    </row>
    <row r="2333" spans="1:10">
      <c r="A2333" t="s">
        <v>2409</v>
      </c>
      <c r="B2333" t="s">
        <v>32</v>
      </c>
      <c r="D2333" t="s">
        <v>114</v>
      </c>
      <c r="E2333" t="s">
        <v>26</v>
      </c>
      <c r="G2333" t="s">
        <v>106</v>
      </c>
      <c r="H2333" s="2">
        <v>45488</v>
      </c>
      <c r="I2333">
        <v>20</v>
      </c>
      <c r="J2333" t="s">
        <v>107</v>
      </c>
    </row>
    <row r="2334" spans="1:10">
      <c r="A2334" t="s">
        <v>2410</v>
      </c>
      <c r="B2334" t="s">
        <v>32</v>
      </c>
      <c r="D2334" t="s">
        <v>114</v>
      </c>
      <c r="E2334" t="s">
        <v>26</v>
      </c>
      <c r="G2334" t="s">
        <v>106</v>
      </c>
      <c r="H2334" s="2">
        <v>45495</v>
      </c>
      <c r="I2334">
        <v>20</v>
      </c>
      <c r="J2334" t="s">
        <v>107</v>
      </c>
    </row>
    <row r="2335" spans="1:10">
      <c r="A2335" t="s">
        <v>2411</v>
      </c>
      <c r="B2335" t="s">
        <v>32</v>
      </c>
      <c r="D2335" t="s">
        <v>114</v>
      </c>
      <c r="E2335" t="s">
        <v>26</v>
      </c>
      <c r="G2335" t="s">
        <v>106</v>
      </c>
      <c r="H2335" s="2">
        <v>45502</v>
      </c>
      <c r="I2335">
        <v>20</v>
      </c>
      <c r="J2335" t="s">
        <v>107</v>
      </c>
    </row>
    <row r="2336" spans="1:10">
      <c r="A2336" t="s">
        <v>2412</v>
      </c>
      <c r="B2336" t="s">
        <v>32</v>
      </c>
      <c r="D2336" t="s">
        <v>114</v>
      </c>
      <c r="E2336" t="s">
        <v>26</v>
      </c>
      <c r="G2336" t="s">
        <v>106</v>
      </c>
      <c r="H2336" s="2">
        <v>45509</v>
      </c>
      <c r="I2336">
        <v>20</v>
      </c>
      <c r="J2336" t="s">
        <v>107</v>
      </c>
    </row>
    <row r="2337" spans="1:10">
      <c r="A2337" t="s">
        <v>2413</v>
      </c>
      <c r="B2337" t="s">
        <v>32</v>
      </c>
      <c r="D2337" t="s">
        <v>114</v>
      </c>
      <c r="E2337" t="s">
        <v>26</v>
      </c>
      <c r="G2337" t="s">
        <v>106</v>
      </c>
      <c r="H2337" s="2">
        <v>45516</v>
      </c>
      <c r="I2337">
        <v>20</v>
      </c>
      <c r="J2337" t="s">
        <v>107</v>
      </c>
    </row>
    <row r="2338" spans="1:10">
      <c r="A2338" t="s">
        <v>2414</v>
      </c>
      <c r="B2338" t="s">
        <v>32</v>
      </c>
      <c r="D2338" t="s">
        <v>114</v>
      </c>
      <c r="E2338" t="s">
        <v>26</v>
      </c>
      <c r="G2338" t="s">
        <v>106</v>
      </c>
      <c r="H2338" s="2">
        <v>45523</v>
      </c>
      <c r="I2338">
        <v>20</v>
      </c>
      <c r="J2338" t="s">
        <v>107</v>
      </c>
    </row>
    <row r="2339" spans="1:10">
      <c r="A2339" t="s">
        <v>2415</v>
      </c>
      <c r="B2339" t="s">
        <v>32</v>
      </c>
      <c r="D2339" t="s">
        <v>114</v>
      </c>
      <c r="E2339" t="s">
        <v>26</v>
      </c>
      <c r="G2339" t="s">
        <v>106</v>
      </c>
      <c r="H2339" s="2">
        <v>45530</v>
      </c>
      <c r="I2339">
        <v>20</v>
      </c>
      <c r="J2339" t="s">
        <v>107</v>
      </c>
    </row>
    <row r="2340" spans="1:10">
      <c r="A2340" t="s">
        <v>2416</v>
      </c>
      <c r="B2340" t="s">
        <v>32</v>
      </c>
      <c r="D2340" t="s">
        <v>114</v>
      </c>
      <c r="E2340" t="s">
        <v>26</v>
      </c>
      <c r="G2340" t="s">
        <v>106</v>
      </c>
      <c r="H2340" s="2">
        <v>45537</v>
      </c>
      <c r="I2340">
        <v>20</v>
      </c>
      <c r="J2340" t="s">
        <v>107</v>
      </c>
    </row>
    <row r="2341" spans="1:10">
      <c r="A2341" t="s">
        <v>2417</v>
      </c>
      <c r="B2341" t="s">
        <v>32</v>
      </c>
      <c r="D2341" t="s">
        <v>114</v>
      </c>
      <c r="E2341" t="s">
        <v>26</v>
      </c>
      <c r="G2341" t="s">
        <v>106</v>
      </c>
      <c r="H2341" s="2">
        <v>45544</v>
      </c>
      <c r="I2341">
        <v>20</v>
      </c>
      <c r="J2341" t="s">
        <v>107</v>
      </c>
    </row>
    <row r="2342" spans="1:10">
      <c r="A2342" t="s">
        <v>2418</v>
      </c>
      <c r="B2342" t="s">
        <v>32</v>
      </c>
      <c r="D2342" t="s">
        <v>114</v>
      </c>
      <c r="E2342" t="s">
        <v>26</v>
      </c>
      <c r="G2342" t="s">
        <v>106</v>
      </c>
      <c r="H2342" s="2">
        <v>45551</v>
      </c>
      <c r="I2342">
        <v>20</v>
      </c>
      <c r="J2342" t="s">
        <v>107</v>
      </c>
    </row>
    <row r="2343" spans="1:10">
      <c r="A2343" t="s">
        <v>2419</v>
      </c>
      <c r="B2343" t="s">
        <v>32</v>
      </c>
      <c r="D2343" t="s">
        <v>114</v>
      </c>
      <c r="E2343" t="s">
        <v>26</v>
      </c>
      <c r="G2343" t="s">
        <v>106</v>
      </c>
      <c r="H2343" s="2">
        <v>45558</v>
      </c>
      <c r="I2343">
        <v>20</v>
      </c>
      <c r="J2343" t="s">
        <v>107</v>
      </c>
    </row>
    <row r="2344" spans="1:10">
      <c r="A2344" t="s">
        <v>2420</v>
      </c>
      <c r="B2344" t="s">
        <v>32</v>
      </c>
      <c r="D2344" t="s">
        <v>114</v>
      </c>
      <c r="E2344" t="s">
        <v>26</v>
      </c>
      <c r="G2344" t="s">
        <v>106</v>
      </c>
      <c r="H2344" s="2">
        <v>45565</v>
      </c>
      <c r="I2344">
        <v>20</v>
      </c>
      <c r="J2344" t="s">
        <v>107</v>
      </c>
    </row>
    <row r="2345" spans="1:10">
      <c r="A2345" t="s">
        <v>2421</v>
      </c>
      <c r="B2345" t="s">
        <v>22</v>
      </c>
      <c r="D2345" t="s">
        <v>115</v>
      </c>
      <c r="E2345" t="s">
        <v>10</v>
      </c>
      <c r="G2345" t="s">
        <v>108</v>
      </c>
      <c r="H2345" s="2">
        <v>45523</v>
      </c>
      <c r="I2345">
        <v>70</v>
      </c>
      <c r="J2345" t="s">
        <v>109</v>
      </c>
    </row>
    <row r="2346" spans="1:10">
      <c r="A2346" t="s">
        <v>2422</v>
      </c>
      <c r="B2346" t="s">
        <v>22</v>
      </c>
      <c r="D2346" t="s">
        <v>115</v>
      </c>
      <c r="E2346" t="s">
        <v>10</v>
      </c>
      <c r="G2346" t="s">
        <v>108</v>
      </c>
      <c r="H2346" s="2">
        <v>45530</v>
      </c>
      <c r="I2346">
        <v>30</v>
      </c>
      <c r="J2346" t="s">
        <v>109</v>
      </c>
    </row>
    <row r="2347" spans="1:10">
      <c r="A2347" t="s">
        <v>2423</v>
      </c>
      <c r="B2347" t="s">
        <v>22</v>
      </c>
      <c r="D2347" t="s">
        <v>115</v>
      </c>
      <c r="E2347" t="s">
        <v>10</v>
      </c>
      <c r="G2347" t="s">
        <v>108</v>
      </c>
      <c r="H2347" s="2">
        <v>45537</v>
      </c>
      <c r="I2347">
        <v>30</v>
      </c>
      <c r="J2347" t="s">
        <v>109</v>
      </c>
    </row>
    <row r="2348" spans="1:10">
      <c r="A2348" t="s">
        <v>2424</v>
      </c>
      <c r="B2348" t="s">
        <v>22</v>
      </c>
      <c r="D2348" t="s">
        <v>115</v>
      </c>
      <c r="E2348" t="s">
        <v>10</v>
      </c>
      <c r="G2348" t="s">
        <v>108</v>
      </c>
      <c r="H2348" s="2">
        <v>45544</v>
      </c>
      <c r="I2348">
        <v>30</v>
      </c>
      <c r="J2348" t="s">
        <v>109</v>
      </c>
    </row>
    <row r="2349" spans="1:10">
      <c r="A2349" t="s">
        <v>2425</v>
      </c>
      <c r="B2349" t="s">
        <v>22</v>
      </c>
      <c r="D2349" t="s">
        <v>115</v>
      </c>
      <c r="E2349" t="s">
        <v>10</v>
      </c>
      <c r="G2349" t="s">
        <v>108</v>
      </c>
      <c r="H2349" s="2">
        <v>45551</v>
      </c>
      <c r="I2349">
        <v>30</v>
      </c>
      <c r="J2349" t="s">
        <v>109</v>
      </c>
    </row>
    <row r="2350" spans="1:10">
      <c r="A2350" t="s">
        <v>2426</v>
      </c>
      <c r="B2350" t="s">
        <v>22</v>
      </c>
      <c r="D2350" t="s">
        <v>115</v>
      </c>
      <c r="E2350" t="s">
        <v>14</v>
      </c>
      <c r="G2350" t="s">
        <v>108</v>
      </c>
      <c r="H2350" s="2">
        <v>45516</v>
      </c>
      <c r="I2350">
        <v>70</v>
      </c>
      <c r="J2350" t="s">
        <v>109</v>
      </c>
    </row>
    <row r="2351" spans="1:10">
      <c r="A2351" t="s">
        <v>2427</v>
      </c>
      <c r="B2351" t="s">
        <v>22</v>
      </c>
      <c r="D2351" t="s">
        <v>115</v>
      </c>
      <c r="E2351" t="s">
        <v>14</v>
      </c>
      <c r="G2351" t="s">
        <v>108</v>
      </c>
      <c r="H2351" s="2">
        <v>45523</v>
      </c>
      <c r="I2351">
        <v>30</v>
      </c>
      <c r="J2351" t="s">
        <v>109</v>
      </c>
    </row>
    <row r="2352" spans="1:10">
      <c r="A2352" t="s">
        <v>2428</v>
      </c>
      <c r="B2352" t="s">
        <v>22</v>
      </c>
      <c r="D2352" t="s">
        <v>115</v>
      </c>
      <c r="E2352" t="s">
        <v>14</v>
      </c>
      <c r="G2352" t="s">
        <v>108</v>
      </c>
      <c r="H2352" s="2">
        <v>45530</v>
      </c>
      <c r="I2352">
        <v>30</v>
      </c>
      <c r="J2352" t="s">
        <v>109</v>
      </c>
    </row>
    <row r="2353" spans="1:10">
      <c r="A2353" t="s">
        <v>2429</v>
      </c>
      <c r="B2353" t="s">
        <v>22</v>
      </c>
      <c r="D2353" t="s">
        <v>115</v>
      </c>
      <c r="E2353" t="s">
        <v>14</v>
      </c>
      <c r="G2353" t="s">
        <v>108</v>
      </c>
      <c r="H2353" s="2">
        <v>45537</v>
      </c>
      <c r="I2353">
        <v>30</v>
      </c>
      <c r="J2353" t="s">
        <v>109</v>
      </c>
    </row>
    <row r="2354" spans="1:10">
      <c r="A2354" t="s">
        <v>2430</v>
      </c>
      <c r="B2354" t="s">
        <v>22</v>
      </c>
      <c r="D2354" t="s">
        <v>115</v>
      </c>
      <c r="E2354" t="s">
        <v>14</v>
      </c>
      <c r="G2354" t="s">
        <v>108</v>
      </c>
      <c r="H2354" s="2">
        <v>45544</v>
      </c>
      <c r="I2354">
        <v>30</v>
      </c>
      <c r="J2354" t="s">
        <v>109</v>
      </c>
    </row>
    <row r="2355" spans="1:10">
      <c r="A2355" t="s">
        <v>2431</v>
      </c>
      <c r="B2355" t="s">
        <v>22</v>
      </c>
      <c r="D2355" t="s">
        <v>115</v>
      </c>
      <c r="E2355" t="s">
        <v>14</v>
      </c>
      <c r="G2355" t="s">
        <v>108</v>
      </c>
      <c r="H2355" s="2">
        <v>45551</v>
      </c>
      <c r="I2355">
        <v>30</v>
      </c>
      <c r="J2355" t="s">
        <v>109</v>
      </c>
    </row>
    <row r="2356" spans="1:10">
      <c r="A2356" t="s">
        <v>2432</v>
      </c>
      <c r="B2356" t="s">
        <v>22</v>
      </c>
      <c r="D2356" t="s">
        <v>115</v>
      </c>
      <c r="E2356" t="s">
        <v>28</v>
      </c>
      <c r="G2356" t="s">
        <v>108</v>
      </c>
      <c r="H2356" s="2">
        <v>45537</v>
      </c>
      <c r="I2356">
        <v>50</v>
      </c>
      <c r="J2356" t="s">
        <v>109</v>
      </c>
    </row>
    <row r="2357" spans="1:10">
      <c r="A2357" t="s">
        <v>2433</v>
      </c>
      <c r="B2357" t="s">
        <v>22</v>
      </c>
      <c r="D2357" t="s">
        <v>115</v>
      </c>
      <c r="E2357" t="s">
        <v>28</v>
      </c>
      <c r="G2357" t="s">
        <v>108</v>
      </c>
      <c r="H2357" s="2">
        <v>45544</v>
      </c>
      <c r="I2357">
        <v>50</v>
      </c>
      <c r="J2357" t="s">
        <v>109</v>
      </c>
    </row>
    <row r="2358" spans="1:10">
      <c r="A2358" t="s">
        <v>2434</v>
      </c>
      <c r="B2358" t="s">
        <v>22</v>
      </c>
      <c r="D2358" t="s">
        <v>115</v>
      </c>
      <c r="E2358" t="s">
        <v>28</v>
      </c>
      <c r="G2358" t="s">
        <v>108</v>
      </c>
      <c r="H2358" s="2">
        <v>45551</v>
      </c>
      <c r="I2358">
        <v>50</v>
      </c>
      <c r="J2358" t="s">
        <v>109</v>
      </c>
    </row>
    <row r="2359" spans="1:10">
      <c r="A2359" t="s">
        <v>2435</v>
      </c>
      <c r="B2359" t="s">
        <v>22</v>
      </c>
      <c r="D2359" t="s">
        <v>115</v>
      </c>
      <c r="E2359" t="s">
        <v>60</v>
      </c>
      <c r="G2359" t="s">
        <v>106</v>
      </c>
      <c r="H2359" s="2">
        <v>45558</v>
      </c>
      <c r="I2359">
        <v>50</v>
      </c>
      <c r="J2359" t="s">
        <v>110</v>
      </c>
    </row>
    <row r="2360" spans="1:10">
      <c r="A2360" t="s">
        <v>2436</v>
      </c>
      <c r="B2360" t="s">
        <v>22</v>
      </c>
      <c r="D2360" t="s">
        <v>115</v>
      </c>
      <c r="E2360" t="s">
        <v>60</v>
      </c>
      <c r="G2360" t="s">
        <v>106</v>
      </c>
      <c r="H2360" s="2">
        <v>45565</v>
      </c>
      <c r="I2360">
        <v>50</v>
      </c>
      <c r="J2360" t="s">
        <v>110</v>
      </c>
    </row>
    <row r="2361" spans="1:10">
      <c r="A2361" t="s">
        <v>2437</v>
      </c>
      <c r="B2361" t="s">
        <v>22</v>
      </c>
      <c r="D2361" t="s">
        <v>115</v>
      </c>
      <c r="E2361" t="s">
        <v>60</v>
      </c>
      <c r="G2361" t="s">
        <v>106</v>
      </c>
      <c r="H2361" s="2">
        <v>45572</v>
      </c>
      <c r="I2361">
        <v>50</v>
      </c>
      <c r="J2361" t="s">
        <v>110</v>
      </c>
    </row>
    <row r="2362" spans="1:10">
      <c r="A2362" t="s">
        <v>2438</v>
      </c>
      <c r="B2362" t="s">
        <v>22</v>
      </c>
      <c r="D2362" t="s">
        <v>115</v>
      </c>
      <c r="E2362" t="s">
        <v>60</v>
      </c>
      <c r="G2362" t="s">
        <v>106</v>
      </c>
      <c r="H2362" s="2">
        <v>45579</v>
      </c>
      <c r="I2362">
        <v>50</v>
      </c>
      <c r="J2362" t="s">
        <v>110</v>
      </c>
    </row>
    <row r="2363" spans="1:10">
      <c r="A2363" t="s">
        <v>2439</v>
      </c>
      <c r="B2363" t="s">
        <v>22</v>
      </c>
      <c r="D2363" t="s">
        <v>115</v>
      </c>
      <c r="E2363" t="s">
        <v>60</v>
      </c>
      <c r="G2363" t="s">
        <v>106</v>
      </c>
      <c r="H2363" s="2">
        <v>45586</v>
      </c>
      <c r="I2363">
        <v>20</v>
      </c>
      <c r="J2363" t="s">
        <v>110</v>
      </c>
    </row>
    <row r="2364" spans="1:10">
      <c r="A2364" t="s">
        <v>2440</v>
      </c>
      <c r="B2364" t="s">
        <v>22</v>
      </c>
      <c r="D2364" t="s">
        <v>115</v>
      </c>
      <c r="E2364" t="s">
        <v>60</v>
      </c>
      <c r="G2364" t="s">
        <v>106</v>
      </c>
      <c r="H2364" s="2">
        <v>45593</v>
      </c>
      <c r="I2364">
        <v>20</v>
      </c>
      <c r="J2364" t="s">
        <v>110</v>
      </c>
    </row>
    <row r="2365" spans="1:10">
      <c r="A2365" t="s">
        <v>2441</v>
      </c>
      <c r="B2365" t="s">
        <v>22</v>
      </c>
      <c r="D2365" t="s">
        <v>115</v>
      </c>
      <c r="E2365" t="s">
        <v>60</v>
      </c>
      <c r="G2365" t="s">
        <v>106</v>
      </c>
      <c r="H2365" s="2">
        <v>45600</v>
      </c>
      <c r="I2365">
        <v>20</v>
      </c>
      <c r="J2365" t="s">
        <v>110</v>
      </c>
    </row>
    <row r="2366" spans="1:10">
      <c r="A2366" t="s">
        <v>2442</v>
      </c>
      <c r="B2366" t="s">
        <v>22</v>
      </c>
      <c r="D2366" t="s">
        <v>115</v>
      </c>
      <c r="E2366" t="s">
        <v>60</v>
      </c>
      <c r="G2366" t="s">
        <v>106</v>
      </c>
      <c r="H2366" s="2">
        <v>45607</v>
      </c>
      <c r="I2366">
        <v>50</v>
      </c>
      <c r="J2366" t="s">
        <v>110</v>
      </c>
    </row>
    <row r="2367" spans="1:10">
      <c r="A2367" t="s">
        <v>2443</v>
      </c>
      <c r="B2367" t="s">
        <v>22</v>
      </c>
      <c r="D2367" t="s">
        <v>115</v>
      </c>
      <c r="E2367" t="s">
        <v>74</v>
      </c>
      <c r="G2367" t="s">
        <v>108</v>
      </c>
      <c r="H2367" s="2">
        <v>45537</v>
      </c>
      <c r="I2367">
        <v>50</v>
      </c>
      <c r="J2367" t="s">
        <v>109</v>
      </c>
    </row>
    <row r="2368" spans="1:10">
      <c r="A2368" t="s">
        <v>2444</v>
      </c>
      <c r="B2368" t="s">
        <v>22</v>
      </c>
      <c r="D2368" t="s">
        <v>115</v>
      </c>
      <c r="E2368" t="s">
        <v>74</v>
      </c>
      <c r="G2368" t="s">
        <v>108</v>
      </c>
      <c r="H2368" s="2">
        <v>45544</v>
      </c>
      <c r="I2368">
        <v>50</v>
      </c>
      <c r="J2368" t="s">
        <v>109</v>
      </c>
    </row>
    <row r="2369" spans="1:10">
      <c r="A2369" t="s">
        <v>2445</v>
      </c>
      <c r="B2369" t="s">
        <v>22</v>
      </c>
      <c r="D2369" t="s">
        <v>115</v>
      </c>
      <c r="E2369" t="s">
        <v>74</v>
      </c>
      <c r="G2369" t="s">
        <v>108</v>
      </c>
      <c r="H2369" s="2">
        <v>45551</v>
      </c>
      <c r="I2369">
        <v>50</v>
      </c>
      <c r="J2369" t="s">
        <v>109</v>
      </c>
    </row>
    <row r="2370" spans="1:10">
      <c r="A2370" t="s">
        <v>2446</v>
      </c>
      <c r="B2370" t="s">
        <v>22</v>
      </c>
      <c r="D2370" t="s">
        <v>115</v>
      </c>
      <c r="E2370" t="s">
        <v>84</v>
      </c>
      <c r="G2370" t="s">
        <v>108</v>
      </c>
      <c r="H2370" s="2">
        <v>45537</v>
      </c>
      <c r="I2370">
        <v>70</v>
      </c>
      <c r="J2370" t="s">
        <v>109</v>
      </c>
    </row>
    <row r="2371" spans="1:10">
      <c r="A2371" t="s">
        <v>2447</v>
      </c>
      <c r="B2371" t="s">
        <v>22</v>
      </c>
      <c r="D2371" t="s">
        <v>115</v>
      </c>
      <c r="E2371" t="s">
        <v>84</v>
      </c>
      <c r="G2371" t="s">
        <v>108</v>
      </c>
      <c r="H2371" s="2">
        <v>45544</v>
      </c>
      <c r="I2371">
        <v>70</v>
      </c>
      <c r="J2371" t="s">
        <v>109</v>
      </c>
    </row>
    <row r="2372" spans="1:10">
      <c r="A2372" t="s">
        <v>2448</v>
      </c>
      <c r="B2372" t="s">
        <v>22</v>
      </c>
      <c r="D2372" t="s">
        <v>115</v>
      </c>
      <c r="E2372" t="s">
        <v>84</v>
      </c>
      <c r="G2372" t="s">
        <v>108</v>
      </c>
      <c r="H2372" s="2">
        <v>45551</v>
      </c>
      <c r="I2372">
        <v>70</v>
      </c>
      <c r="J2372" t="s">
        <v>109</v>
      </c>
    </row>
    <row r="2373" spans="1:10">
      <c r="A2373" t="s">
        <v>2449</v>
      </c>
      <c r="B2373" t="s">
        <v>2</v>
      </c>
      <c r="D2373" t="s">
        <v>116</v>
      </c>
      <c r="E2373" t="s">
        <v>86</v>
      </c>
      <c r="G2373" t="s">
        <v>106</v>
      </c>
      <c r="H2373" s="2">
        <v>45292</v>
      </c>
      <c r="I2373">
        <v>50</v>
      </c>
      <c r="J2373" t="s">
        <v>107</v>
      </c>
    </row>
    <row r="2374" spans="1:10">
      <c r="A2374" t="s">
        <v>2450</v>
      </c>
      <c r="B2374" t="s">
        <v>2</v>
      </c>
      <c r="D2374" t="s">
        <v>116</v>
      </c>
      <c r="E2374" t="s">
        <v>86</v>
      </c>
      <c r="G2374" t="s">
        <v>106</v>
      </c>
      <c r="H2374" s="2">
        <v>45299</v>
      </c>
      <c r="I2374">
        <v>50</v>
      </c>
      <c r="J2374" t="s">
        <v>107</v>
      </c>
    </row>
    <row r="2375" spans="1:10">
      <c r="A2375" t="s">
        <v>2451</v>
      </c>
      <c r="B2375" t="s">
        <v>2</v>
      </c>
      <c r="D2375" t="s">
        <v>116</v>
      </c>
      <c r="E2375" t="s">
        <v>86</v>
      </c>
      <c r="G2375" t="s">
        <v>106</v>
      </c>
      <c r="H2375" s="2">
        <v>45306</v>
      </c>
      <c r="I2375">
        <v>50</v>
      </c>
      <c r="J2375" t="s">
        <v>107</v>
      </c>
    </row>
    <row r="2376" spans="1:10">
      <c r="A2376" t="s">
        <v>2452</v>
      </c>
      <c r="B2376" t="s">
        <v>2</v>
      </c>
      <c r="D2376" t="s">
        <v>116</v>
      </c>
      <c r="E2376" t="s">
        <v>86</v>
      </c>
      <c r="G2376" t="s">
        <v>106</v>
      </c>
      <c r="H2376" s="2">
        <v>45313</v>
      </c>
      <c r="I2376">
        <v>50</v>
      </c>
      <c r="J2376" t="s">
        <v>107</v>
      </c>
    </row>
    <row r="2377" spans="1:10">
      <c r="A2377" t="s">
        <v>2453</v>
      </c>
      <c r="B2377" t="s">
        <v>2</v>
      </c>
      <c r="D2377" t="s">
        <v>116</v>
      </c>
      <c r="E2377" t="s">
        <v>86</v>
      </c>
      <c r="G2377" t="s">
        <v>106</v>
      </c>
      <c r="H2377" s="2">
        <v>45320</v>
      </c>
      <c r="I2377">
        <v>50</v>
      </c>
      <c r="J2377" t="s">
        <v>107</v>
      </c>
    </row>
    <row r="2378" spans="1:10">
      <c r="A2378" t="s">
        <v>2454</v>
      </c>
      <c r="B2378" t="s">
        <v>2</v>
      </c>
      <c r="D2378" t="s">
        <v>116</v>
      </c>
      <c r="E2378" t="s">
        <v>86</v>
      </c>
      <c r="G2378" t="s">
        <v>106</v>
      </c>
      <c r="H2378" s="2">
        <v>45327</v>
      </c>
      <c r="I2378">
        <v>50</v>
      </c>
      <c r="J2378" t="s">
        <v>107</v>
      </c>
    </row>
    <row r="2379" spans="1:10">
      <c r="A2379" t="s">
        <v>2455</v>
      </c>
      <c r="B2379" t="s">
        <v>2</v>
      </c>
      <c r="D2379" t="s">
        <v>116</v>
      </c>
      <c r="E2379" t="s">
        <v>86</v>
      </c>
      <c r="G2379" t="s">
        <v>106</v>
      </c>
      <c r="H2379" s="2">
        <v>45334</v>
      </c>
      <c r="I2379">
        <v>50</v>
      </c>
      <c r="J2379" t="s">
        <v>107</v>
      </c>
    </row>
    <row r="2380" spans="1:10">
      <c r="A2380" t="s">
        <v>2456</v>
      </c>
      <c r="B2380" t="s">
        <v>2</v>
      </c>
      <c r="D2380" t="s">
        <v>116</v>
      </c>
      <c r="E2380" t="s">
        <v>86</v>
      </c>
      <c r="G2380" t="s">
        <v>106</v>
      </c>
      <c r="H2380" s="2">
        <v>45341</v>
      </c>
      <c r="I2380">
        <v>50</v>
      </c>
      <c r="J2380" t="s">
        <v>107</v>
      </c>
    </row>
    <row r="2381" spans="1:10">
      <c r="A2381" t="s">
        <v>2457</v>
      </c>
      <c r="B2381" t="s">
        <v>2</v>
      </c>
      <c r="D2381" t="s">
        <v>116</v>
      </c>
      <c r="E2381" t="s">
        <v>86</v>
      </c>
      <c r="G2381" t="s">
        <v>106</v>
      </c>
      <c r="H2381" s="2">
        <v>45348</v>
      </c>
      <c r="I2381">
        <v>50</v>
      </c>
      <c r="J2381" t="s">
        <v>107</v>
      </c>
    </row>
    <row r="2382" spans="1:10">
      <c r="A2382" t="s">
        <v>2458</v>
      </c>
      <c r="B2382" t="s">
        <v>2</v>
      </c>
      <c r="D2382" t="s">
        <v>116</v>
      </c>
      <c r="E2382" t="s">
        <v>86</v>
      </c>
      <c r="G2382" t="s">
        <v>106</v>
      </c>
      <c r="H2382" s="2">
        <v>45355</v>
      </c>
      <c r="I2382">
        <v>50</v>
      </c>
      <c r="J2382" t="s">
        <v>107</v>
      </c>
    </row>
    <row r="2383" spans="1:10">
      <c r="A2383" t="s">
        <v>2459</v>
      </c>
      <c r="B2383" t="s">
        <v>2</v>
      </c>
      <c r="D2383" t="s">
        <v>116</v>
      </c>
      <c r="E2383" t="s">
        <v>86</v>
      </c>
      <c r="G2383" t="s">
        <v>106</v>
      </c>
      <c r="H2383" s="2">
        <v>45362</v>
      </c>
      <c r="I2383">
        <v>50</v>
      </c>
      <c r="J2383" t="s">
        <v>107</v>
      </c>
    </row>
    <row r="2384" spans="1:10">
      <c r="A2384" t="s">
        <v>2460</v>
      </c>
      <c r="B2384" t="s">
        <v>2</v>
      </c>
      <c r="D2384" t="s">
        <v>116</v>
      </c>
      <c r="E2384" t="s">
        <v>86</v>
      </c>
      <c r="G2384" t="s">
        <v>106</v>
      </c>
      <c r="H2384" s="2">
        <v>45369</v>
      </c>
      <c r="I2384">
        <v>50</v>
      </c>
      <c r="J2384" t="s">
        <v>107</v>
      </c>
    </row>
    <row r="2385" spans="1:10">
      <c r="A2385" t="s">
        <v>2461</v>
      </c>
      <c r="B2385" t="s">
        <v>2</v>
      </c>
      <c r="D2385" t="s">
        <v>116</v>
      </c>
      <c r="E2385" t="s">
        <v>86</v>
      </c>
      <c r="G2385" t="s">
        <v>106</v>
      </c>
      <c r="H2385" s="2">
        <v>45376</v>
      </c>
      <c r="I2385">
        <v>50</v>
      </c>
      <c r="J2385" t="s">
        <v>107</v>
      </c>
    </row>
    <row r="2386" spans="1:10">
      <c r="A2386" t="s">
        <v>2462</v>
      </c>
      <c r="B2386" t="s">
        <v>2</v>
      </c>
      <c r="D2386" t="s">
        <v>116</v>
      </c>
      <c r="E2386" t="s">
        <v>86</v>
      </c>
      <c r="G2386" t="s">
        <v>106</v>
      </c>
      <c r="H2386" s="2">
        <v>45383</v>
      </c>
      <c r="I2386">
        <v>50</v>
      </c>
      <c r="J2386" t="s">
        <v>107</v>
      </c>
    </row>
    <row r="2387" spans="1:10">
      <c r="A2387" t="s">
        <v>2463</v>
      </c>
      <c r="B2387" t="s">
        <v>2</v>
      </c>
      <c r="D2387" t="s">
        <v>116</v>
      </c>
      <c r="E2387" t="s">
        <v>86</v>
      </c>
      <c r="G2387" t="s">
        <v>106</v>
      </c>
      <c r="H2387" s="2">
        <v>45390</v>
      </c>
      <c r="I2387">
        <v>50</v>
      </c>
      <c r="J2387" t="s">
        <v>107</v>
      </c>
    </row>
    <row r="2388" spans="1:10">
      <c r="A2388" t="s">
        <v>2464</v>
      </c>
      <c r="B2388" t="s">
        <v>2</v>
      </c>
      <c r="D2388" t="s">
        <v>116</v>
      </c>
      <c r="E2388" t="s">
        <v>86</v>
      </c>
      <c r="G2388" t="s">
        <v>106</v>
      </c>
      <c r="H2388" s="2">
        <v>45397</v>
      </c>
      <c r="I2388">
        <v>50</v>
      </c>
      <c r="J2388" t="s">
        <v>107</v>
      </c>
    </row>
    <row r="2389" spans="1:10">
      <c r="A2389" t="s">
        <v>2465</v>
      </c>
      <c r="B2389" t="s">
        <v>2</v>
      </c>
      <c r="D2389" t="s">
        <v>116</v>
      </c>
      <c r="E2389" t="s">
        <v>86</v>
      </c>
      <c r="G2389" t="s">
        <v>106</v>
      </c>
      <c r="H2389" s="2">
        <v>45404</v>
      </c>
      <c r="I2389">
        <v>5</v>
      </c>
      <c r="J2389" t="s">
        <v>107</v>
      </c>
    </row>
    <row r="2390" spans="1:10">
      <c r="A2390" t="s">
        <v>2466</v>
      </c>
      <c r="B2390" t="s">
        <v>2</v>
      </c>
      <c r="D2390" t="s">
        <v>116</v>
      </c>
      <c r="E2390" t="s">
        <v>86</v>
      </c>
      <c r="G2390" t="s">
        <v>106</v>
      </c>
      <c r="H2390" s="2">
        <v>45411</v>
      </c>
      <c r="I2390">
        <v>5</v>
      </c>
      <c r="J2390" t="s">
        <v>107</v>
      </c>
    </row>
    <row r="2391" spans="1:10">
      <c r="A2391" t="s">
        <v>2467</v>
      </c>
      <c r="B2391" t="s">
        <v>2</v>
      </c>
      <c r="D2391" t="s">
        <v>116</v>
      </c>
      <c r="E2391" t="s">
        <v>86</v>
      </c>
      <c r="G2391" t="s">
        <v>106</v>
      </c>
      <c r="H2391" s="2">
        <v>45418</v>
      </c>
      <c r="I2391">
        <v>5</v>
      </c>
      <c r="J2391" t="s">
        <v>107</v>
      </c>
    </row>
    <row r="2392" spans="1:10">
      <c r="A2392" t="s">
        <v>2468</v>
      </c>
      <c r="B2392" t="s">
        <v>2</v>
      </c>
      <c r="D2392" t="s">
        <v>116</v>
      </c>
      <c r="E2392" t="s">
        <v>86</v>
      </c>
      <c r="G2392" t="s">
        <v>106</v>
      </c>
      <c r="H2392" s="2">
        <v>45425</v>
      </c>
      <c r="I2392">
        <v>5</v>
      </c>
      <c r="J2392" t="s">
        <v>107</v>
      </c>
    </row>
    <row r="2393" spans="1:10">
      <c r="A2393" t="s">
        <v>2469</v>
      </c>
      <c r="B2393" t="s">
        <v>2</v>
      </c>
      <c r="D2393" t="s">
        <v>116</v>
      </c>
      <c r="E2393" t="s">
        <v>86</v>
      </c>
      <c r="G2393" t="s">
        <v>106</v>
      </c>
      <c r="H2393" s="2">
        <v>45432</v>
      </c>
      <c r="I2393">
        <v>5</v>
      </c>
      <c r="J2393" t="s">
        <v>107</v>
      </c>
    </row>
    <row r="2394" spans="1:10">
      <c r="A2394" t="s">
        <v>2470</v>
      </c>
      <c r="B2394" t="s">
        <v>2</v>
      </c>
      <c r="D2394" t="s">
        <v>116</v>
      </c>
      <c r="E2394" t="s">
        <v>86</v>
      </c>
      <c r="G2394" t="s">
        <v>106</v>
      </c>
      <c r="H2394" s="2">
        <v>45439</v>
      </c>
      <c r="I2394">
        <v>5</v>
      </c>
      <c r="J2394" t="s">
        <v>107</v>
      </c>
    </row>
    <row r="2395" spans="1:10">
      <c r="A2395" t="s">
        <v>2471</v>
      </c>
      <c r="B2395" t="s">
        <v>2</v>
      </c>
      <c r="D2395" t="s">
        <v>116</v>
      </c>
      <c r="E2395" t="s">
        <v>86</v>
      </c>
      <c r="G2395" t="s">
        <v>106</v>
      </c>
      <c r="H2395" s="2">
        <v>45446</v>
      </c>
      <c r="I2395">
        <v>5</v>
      </c>
      <c r="J2395" t="s">
        <v>107</v>
      </c>
    </row>
    <row r="2396" spans="1:10">
      <c r="A2396" t="s">
        <v>2472</v>
      </c>
      <c r="B2396" t="s">
        <v>2</v>
      </c>
      <c r="D2396" t="s">
        <v>116</v>
      </c>
      <c r="E2396" t="s">
        <v>86</v>
      </c>
      <c r="G2396" t="s">
        <v>106</v>
      </c>
      <c r="H2396" s="2">
        <v>45453</v>
      </c>
      <c r="I2396">
        <v>5</v>
      </c>
      <c r="J2396" t="s">
        <v>107</v>
      </c>
    </row>
    <row r="2397" spans="1:10">
      <c r="A2397" t="s">
        <v>2473</v>
      </c>
      <c r="B2397" t="s">
        <v>2</v>
      </c>
      <c r="D2397" t="s">
        <v>116</v>
      </c>
      <c r="E2397" t="s">
        <v>86</v>
      </c>
      <c r="G2397" t="s">
        <v>106</v>
      </c>
      <c r="H2397" s="2">
        <v>45684</v>
      </c>
      <c r="I2397">
        <v>30</v>
      </c>
      <c r="J2397" t="s">
        <v>107</v>
      </c>
    </row>
    <row r="2398" spans="1:10">
      <c r="A2398" t="s">
        <v>2474</v>
      </c>
      <c r="B2398" t="s">
        <v>2</v>
      </c>
      <c r="D2398" t="s">
        <v>116</v>
      </c>
      <c r="E2398" t="s">
        <v>86</v>
      </c>
      <c r="G2398" t="s">
        <v>106</v>
      </c>
      <c r="H2398" s="2">
        <v>45691</v>
      </c>
      <c r="I2398">
        <v>30</v>
      </c>
      <c r="J2398" t="s">
        <v>107</v>
      </c>
    </row>
    <row r="2399" spans="1:10">
      <c r="A2399" t="s">
        <v>2475</v>
      </c>
      <c r="B2399" t="s">
        <v>2</v>
      </c>
      <c r="D2399" t="s">
        <v>116</v>
      </c>
      <c r="E2399" t="s">
        <v>86</v>
      </c>
      <c r="G2399" t="s">
        <v>106</v>
      </c>
      <c r="H2399" s="2">
        <v>45698</v>
      </c>
      <c r="I2399">
        <v>30</v>
      </c>
      <c r="J2399" t="s">
        <v>107</v>
      </c>
    </row>
    <row r="2400" spans="1:10">
      <c r="A2400" t="s">
        <v>2476</v>
      </c>
      <c r="B2400" t="s">
        <v>2</v>
      </c>
      <c r="D2400" t="s">
        <v>116</v>
      </c>
      <c r="E2400" t="s">
        <v>86</v>
      </c>
      <c r="G2400" t="s">
        <v>106</v>
      </c>
      <c r="H2400" s="2">
        <v>45705</v>
      </c>
      <c r="I2400">
        <v>30</v>
      </c>
      <c r="J2400" t="s">
        <v>107</v>
      </c>
    </row>
    <row r="2401" spans="1:10">
      <c r="A2401" t="s">
        <v>2477</v>
      </c>
      <c r="B2401" t="s">
        <v>2</v>
      </c>
      <c r="D2401" t="s">
        <v>116</v>
      </c>
      <c r="E2401" t="s">
        <v>86</v>
      </c>
      <c r="G2401" t="s">
        <v>106</v>
      </c>
      <c r="H2401" s="2">
        <v>45712</v>
      </c>
      <c r="I2401">
        <v>30</v>
      </c>
      <c r="J2401" t="s">
        <v>107</v>
      </c>
    </row>
    <row r="2402" spans="1:10">
      <c r="A2402" t="s">
        <v>2478</v>
      </c>
      <c r="B2402" t="s">
        <v>10</v>
      </c>
      <c r="C2402" t="s">
        <v>1535</v>
      </c>
      <c r="D2402" t="s">
        <v>117</v>
      </c>
      <c r="E2402" t="s">
        <v>78</v>
      </c>
      <c r="F2402">
        <v>500</v>
      </c>
      <c r="G2402" t="s">
        <v>106</v>
      </c>
      <c r="H2402" s="2">
        <v>45348</v>
      </c>
      <c r="I2402">
        <v>5</v>
      </c>
      <c r="J2402" t="s">
        <v>110</v>
      </c>
    </row>
    <row r="2403" spans="1:10">
      <c r="A2403" t="s">
        <v>2479</v>
      </c>
      <c r="B2403" t="s">
        <v>10</v>
      </c>
      <c r="C2403" t="s">
        <v>1535</v>
      </c>
      <c r="D2403" t="s">
        <v>117</v>
      </c>
      <c r="E2403" t="s">
        <v>78</v>
      </c>
      <c r="F2403">
        <v>500</v>
      </c>
      <c r="G2403" t="s">
        <v>106</v>
      </c>
      <c r="H2403" s="2">
        <v>45355</v>
      </c>
      <c r="I2403">
        <v>5</v>
      </c>
      <c r="J2403" t="s">
        <v>110</v>
      </c>
    </row>
    <row r="2404" spans="1:10">
      <c r="A2404" t="s">
        <v>2480</v>
      </c>
      <c r="B2404" t="s">
        <v>10</v>
      </c>
      <c r="C2404" t="s">
        <v>1535</v>
      </c>
      <c r="D2404" t="s">
        <v>117</v>
      </c>
      <c r="E2404" t="s">
        <v>78</v>
      </c>
      <c r="F2404">
        <v>500</v>
      </c>
      <c r="G2404" t="s">
        <v>106</v>
      </c>
      <c r="H2404" s="2">
        <v>45362</v>
      </c>
      <c r="I2404">
        <v>5</v>
      </c>
      <c r="J2404" t="s">
        <v>110</v>
      </c>
    </row>
    <row r="2405" spans="1:10">
      <c r="A2405" t="s">
        <v>2481</v>
      </c>
      <c r="B2405" t="s">
        <v>10</v>
      </c>
      <c r="C2405" t="s">
        <v>1535</v>
      </c>
      <c r="D2405" t="s">
        <v>117</v>
      </c>
      <c r="E2405" t="s">
        <v>78</v>
      </c>
      <c r="F2405">
        <v>500</v>
      </c>
      <c r="G2405" t="s">
        <v>106</v>
      </c>
      <c r="H2405" s="2">
        <v>45369</v>
      </c>
      <c r="I2405">
        <v>5</v>
      </c>
      <c r="J2405" t="s">
        <v>110</v>
      </c>
    </row>
    <row r="2406" spans="1:10">
      <c r="A2406" t="s">
        <v>2482</v>
      </c>
      <c r="B2406" t="s">
        <v>10</v>
      </c>
      <c r="C2406" t="s">
        <v>1535</v>
      </c>
      <c r="D2406" t="s">
        <v>117</v>
      </c>
      <c r="E2406" t="s">
        <v>78</v>
      </c>
      <c r="F2406">
        <v>500</v>
      </c>
      <c r="G2406" t="s">
        <v>106</v>
      </c>
      <c r="H2406" s="2">
        <v>45376</v>
      </c>
      <c r="I2406">
        <v>5</v>
      </c>
      <c r="J2406" t="s">
        <v>110</v>
      </c>
    </row>
    <row r="2407" spans="1:10">
      <c r="A2407" t="s">
        <v>2483</v>
      </c>
      <c r="B2407" t="s">
        <v>10</v>
      </c>
      <c r="C2407" t="s">
        <v>1535</v>
      </c>
      <c r="D2407" t="s">
        <v>117</v>
      </c>
      <c r="E2407" t="s">
        <v>78</v>
      </c>
      <c r="F2407">
        <v>500</v>
      </c>
      <c r="G2407" t="s">
        <v>106</v>
      </c>
      <c r="H2407" s="2">
        <v>45383</v>
      </c>
      <c r="I2407">
        <v>5</v>
      </c>
      <c r="J2407" t="s">
        <v>110</v>
      </c>
    </row>
    <row r="2408" spans="1:10">
      <c r="A2408" t="s">
        <v>2484</v>
      </c>
      <c r="B2408" t="s">
        <v>10</v>
      </c>
      <c r="C2408" t="s">
        <v>1535</v>
      </c>
      <c r="D2408" t="s">
        <v>117</v>
      </c>
      <c r="E2408" t="s">
        <v>78</v>
      </c>
      <c r="F2408">
        <v>500</v>
      </c>
      <c r="G2408" t="s">
        <v>106</v>
      </c>
      <c r="H2408" s="2">
        <v>45390</v>
      </c>
      <c r="I2408">
        <v>5</v>
      </c>
      <c r="J2408" t="s">
        <v>110</v>
      </c>
    </row>
    <row r="2409" spans="1:10">
      <c r="A2409" t="s">
        <v>2485</v>
      </c>
      <c r="B2409" t="s">
        <v>10</v>
      </c>
      <c r="C2409" t="s">
        <v>1535</v>
      </c>
      <c r="D2409" t="s">
        <v>117</v>
      </c>
      <c r="E2409" t="s">
        <v>78</v>
      </c>
      <c r="F2409">
        <v>500</v>
      </c>
      <c r="G2409" t="s">
        <v>106</v>
      </c>
      <c r="H2409" s="2">
        <v>45397</v>
      </c>
      <c r="I2409">
        <v>5</v>
      </c>
      <c r="J2409" t="s">
        <v>110</v>
      </c>
    </row>
    <row r="2410" spans="1:10">
      <c r="A2410" t="s">
        <v>2486</v>
      </c>
      <c r="B2410" t="s">
        <v>10</v>
      </c>
      <c r="C2410" t="s">
        <v>1535</v>
      </c>
      <c r="D2410" t="s">
        <v>117</v>
      </c>
      <c r="E2410" t="s">
        <v>78</v>
      </c>
      <c r="F2410">
        <v>500</v>
      </c>
      <c r="G2410" t="s">
        <v>106</v>
      </c>
      <c r="H2410" s="2">
        <v>45404</v>
      </c>
      <c r="I2410">
        <v>5</v>
      </c>
      <c r="J2410" t="s">
        <v>107</v>
      </c>
    </row>
    <row r="2411" spans="1:10">
      <c r="A2411" t="s">
        <v>2487</v>
      </c>
      <c r="B2411" t="s">
        <v>10</v>
      </c>
      <c r="C2411" t="s">
        <v>1535</v>
      </c>
      <c r="D2411" t="s">
        <v>117</v>
      </c>
      <c r="E2411" t="s">
        <v>78</v>
      </c>
      <c r="F2411">
        <v>500</v>
      </c>
      <c r="G2411" t="s">
        <v>106</v>
      </c>
      <c r="H2411" s="2">
        <v>45411</v>
      </c>
      <c r="I2411">
        <v>5</v>
      </c>
      <c r="J2411" t="s">
        <v>107</v>
      </c>
    </row>
    <row r="2412" spans="1:10">
      <c r="A2412" t="s">
        <v>2488</v>
      </c>
      <c r="B2412" t="s">
        <v>10</v>
      </c>
      <c r="C2412" t="s">
        <v>1535</v>
      </c>
      <c r="D2412" t="s">
        <v>117</v>
      </c>
      <c r="E2412" t="s">
        <v>78</v>
      </c>
      <c r="F2412">
        <v>500</v>
      </c>
      <c r="G2412" t="s">
        <v>106</v>
      </c>
      <c r="H2412" s="2">
        <v>45418</v>
      </c>
      <c r="I2412">
        <v>5</v>
      </c>
      <c r="J2412" t="s">
        <v>107</v>
      </c>
    </row>
    <row r="2413" spans="1:10">
      <c r="A2413" t="s">
        <v>2489</v>
      </c>
      <c r="B2413" t="s">
        <v>10</v>
      </c>
      <c r="C2413" t="s">
        <v>1535</v>
      </c>
      <c r="D2413" t="s">
        <v>117</v>
      </c>
      <c r="E2413" t="s">
        <v>78</v>
      </c>
      <c r="F2413">
        <v>500</v>
      </c>
      <c r="G2413" t="s">
        <v>106</v>
      </c>
      <c r="H2413" s="2">
        <v>45425</v>
      </c>
      <c r="I2413">
        <v>5</v>
      </c>
      <c r="J2413" t="s">
        <v>107</v>
      </c>
    </row>
    <row r="2414" spans="1:10">
      <c r="A2414" t="s">
        <v>2490</v>
      </c>
      <c r="B2414" t="s">
        <v>10</v>
      </c>
      <c r="C2414" t="s">
        <v>1535</v>
      </c>
      <c r="D2414" t="s">
        <v>117</v>
      </c>
      <c r="E2414" t="s">
        <v>78</v>
      </c>
      <c r="F2414">
        <v>500</v>
      </c>
      <c r="G2414" t="s">
        <v>106</v>
      </c>
      <c r="H2414" s="2">
        <v>45432</v>
      </c>
      <c r="I2414">
        <v>5</v>
      </c>
      <c r="J2414" t="s">
        <v>107</v>
      </c>
    </row>
    <row r="2415" spans="1:10">
      <c r="A2415" t="s">
        <v>2491</v>
      </c>
      <c r="B2415" t="s">
        <v>10</v>
      </c>
      <c r="C2415" t="s">
        <v>1535</v>
      </c>
      <c r="D2415" t="s">
        <v>117</v>
      </c>
      <c r="E2415" t="s">
        <v>78</v>
      </c>
      <c r="F2415">
        <v>500</v>
      </c>
      <c r="G2415" t="s">
        <v>106</v>
      </c>
      <c r="H2415" s="2">
        <v>45439</v>
      </c>
      <c r="I2415">
        <v>5</v>
      </c>
      <c r="J2415" t="s">
        <v>107</v>
      </c>
    </row>
    <row r="2416" spans="1:10">
      <c r="A2416" t="s">
        <v>2492</v>
      </c>
      <c r="B2416" t="s">
        <v>10</v>
      </c>
      <c r="C2416" t="s">
        <v>1535</v>
      </c>
      <c r="D2416" t="s">
        <v>117</v>
      </c>
      <c r="E2416" t="s">
        <v>78</v>
      </c>
      <c r="F2416">
        <v>500</v>
      </c>
      <c r="G2416" t="s">
        <v>106</v>
      </c>
      <c r="H2416" s="2">
        <v>45446</v>
      </c>
      <c r="I2416">
        <v>5</v>
      </c>
      <c r="J2416" t="s">
        <v>107</v>
      </c>
    </row>
    <row r="2417" spans="1:10">
      <c r="A2417" t="s">
        <v>2493</v>
      </c>
      <c r="B2417" t="s">
        <v>10</v>
      </c>
      <c r="C2417" t="s">
        <v>1535</v>
      </c>
      <c r="D2417" t="s">
        <v>117</v>
      </c>
      <c r="E2417" t="s">
        <v>78</v>
      </c>
      <c r="F2417">
        <v>500</v>
      </c>
      <c r="G2417" t="s">
        <v>106</v>
      </c>
      <c r="H2417" s="2">
        <v>45453</v>
      </c>
      <c r="I2417">
        <v>5</v>
      </c>
      <c r="J2417" t="s">
        <v>107</v>
      </c>
    </row>
    <row r="2418" spans="1:10">
      <c r="A2418" t="s">
        <v>2494</v>
      </c>
      <c r="B2418" t="s">
        <v>20</v>
      </c>
      <c r="D2418" t="s">
        <v>118</v>
      </c>
      <c r="E2418" t="s">
        <v>4</v>
      </c>
      <c r="G2418" t="s">
        <v>177</v>
      </c>
      <c r="H2418" s="2">
        <v>45292</v>
      </c>
      <c r="I2418">
        <v>10</v>
      </c>
      <c r="J2418" t="s">
        <v>107</v>
      </c>
    </row>
    <row r="2419" spans="1:10">
      <c r="A2419" t="s">
        <v>2495</v>
      </c>
      <c r="B2419" t="s">
        <v>20</v>
      </c>
      <c r="D2419" t="s">
        <v>118</v>
      </c>
      <c r="E2419" t="s">
        <v>4</v>
      </c>
      <c r="G2419" t="s">
        <v>177</v>
      </c>
      <c r="H2419" s="2">
        <v>45299</v>
      </c>
      <c r="I2419">
        <v>10</v>
      </c>
      <c r="J2419" t="s">
        <v>107</v>
      </c>
    </row>
    <row r="2420" spans="1:10">
      <c r="A2420" t="s">
        <v>2496</v>
      </c>
      <c r="B2420" t="s">
        <v>20</v>
      </c>
      <c r="D2420" t="s">
        <v>118</v>
      </c>
      <c r="E2420" t="s">
        <v>4</v>
      </c>
      <c r="G2420" t="s">
        <v>177</v>
      </c>
      <c r="H2420" s="2">
        <v>45306</v>
      </c>
      <c r="I2420">
        <v>10</v>
      </c>
      <c r="J2420" t="s">
        <v>107</v>
      </c>
    </row>
    <row r="2421" spans="1:10">
      <c r="A2421" t="s">
        <v>2497</v>
      </c>
      <c r="B2421" t="s">
        <v>20</v>
      </c>
      <c r="D2421" t="s">
        <v>118</v>
      </c>
      <c r="E2421" t="s">
        <v>4</v>
      </c>
      <c r="G2421" t="s">
        <v>177</v>
      </c>
      <c r="H2421" s="2">
        <v>45313</v>
      </c>
      <c r="I2421">
        <v>10</v>
      </c>
      <c r="J2421" t="s">
        <v>107</v>
      </c>
    </row>
    <row r="2422" spans="1:10">
      <c r="A2422" t="s">
        <v>2498</v>
      </c>
      <c r="B2422" t="s">
        <v>20</v>
      </c>
      <c r="D2422" t="s">
        <v>119</v>
      </c>
      <c r="E2422" t="s">
        <v>18</v>
      </c>
      <c r="G2422" t="s">
        <v>164</v>
      </c>
      <c r="H2422" s="2">
        <v>45292</v>
      </c>
      <c r="I2422">
        <v>50</v>
      </c>
      <c r="J2422" t="s">
        <v>109</v>
      </c>
    </row>
    <row r="2423" spans="1:10">
      <c r="A2423" t="s">
        <v>2499</v>
      </c>
      <c r="B2423" t="s">
        <v>20</v>
      </c>
      <c r="D2423" t="s">
        <v>119</v>
      </c>
      <c r="E2423" t="s">
        <v>18</v>
      </c>
      <c r="G2423" t="s">
        <v>164</v>
      </c>
      <c r="H2423" s="2">
        <v>45299</v>
      </c>
      <c r="I2423">
        <v>50</v>
      </c>
      <c r="J2423" t="s">
        <v>109</v>
      </c>
    </row>
    <row r="2424" spans="1:10">
      <c r="A2424" t="s">
        <v>2500</v>
      </c>
      <c r="B2424" t="s">
        <v>20</v>
      </c>
      <c r="D2424" t="s">
        <v>119</v>
      </c>
      <c r="E2424" t="s">
        <v>18</v>
      </c>
      <c r="G2424" t="s">
        <v>164</v>
      </c>
      <c r="H2424" s="2">
        <v>45306</v>
      </c>
      <c r="I2424">
        <v>20</v>
      </c>
      <c r="J2424" t="s">
        <v>109</v>
      </c>
    </row>
    <row r="2425" spans="1:10">
      <c r="A2425" t="s">
        <v>2501</v>
      </c>
      <c r="B2425" t="s">
        <v>20</v>
      </c>
      <c r="D2425" t="s">
        <v>119</v>
      </c>
      <c r="E2425" t="s">
        <v>18</v>
      </c>
      <c r="G2425" t="s">
        <v>164</v>
      </c>
      <c r="H2425" s="2">
        <v>45313</v>
      </c>
      <c r="I2425">
        <v>20</v>
      </c>
      <c r="J2425" t="s">
        <v>109</v>
      </c>
    </row>
    <row r="2426" spans="1:10">
      <c r="A2426" t="s">
        <v>2502</v>
      </c>
      <c r="B2426" t="s">
        <v>20</v>
      </c>
      <c r="D2426" t="s">
        <v>120</v>
      </c>
      <c r="E2426" t="s">
        <v>52</v>
      </c>
      <c r="G2426" t="s">
        <v>177</v>
      </c>
      <c r="H2426" s="2">
        <v>45292</v>
      </c>
      <c r="I2426">
        <v>10</v>
      </c>
      <c r="J2426" t="s">
        <v>107</v>
      </c>
    </row>
    <row r="2427" spans="1:10">
      <c r="A2427" t="s">
        <v>2503</v>
      </c>
      <c r="B2427" t="s">
        <v>20</v>
      </c>
      <c r="D2427" t="s">
        <v>120</v>
      </c>
      <c r="E2427" t="s">
        <v>52</v>
      </c>
      <c r="G2427" t="s">
        <v>177</v>
      </c>
      <c r="H2427" s="2">
        <v>45299</v>
      </c>
      <c r="I2427">
        <v>10</v>
      </c>
      <c r="J2427" t="s">
        <v>107</v>
      </c>
    </row>
    <row r="2428" spans="1:10">
      <c r="A2428" t="s">
        <v>2504</v>
      </c>
      <c r="B2428" t="s">
        <v>20</v>
      </c>
      <c r="D2428" t="s">
        <v>120</v>
      </c>
      <c r="E2428" t="s">
        <v>52</v>
      </c>
      <c r="G2428" t="s">
        <v>177</v>
      </c>
      <c r="H2428" s="2">
        <v>45306</v>
      </c>
      <c r="I2428">
        <v>10</v>
      </c>
      <c r="J2428" t="s">
        <v>107</v>
      </c>
    </row>
    <row r="2429" spans="1:10">
      <c r="A2429" t="s">
        <v>2505</v>
      </c>
      <c r="B2429" t="s">
        <v>20</v>
      </c>
      <c r="D2429" t="s">
        <v>120</v>
      </c>
      <c r="E2429" t="s">
        <v>52</v>
      </c>
      <c r="G2429" t="s">
        <v>177</v>
      </c>
      <c r="H2429" s="2">
        <v>45313</v>
      </c>
      <c r="I2429">
        <v>10</v>
      </c>
      <c r="J2429" t="s">
        <v>107</v>
      </c>
    </row>
    <row r="2430" spans="1:10">
      <c r="A2430" t="s">
        <v>2506</v>
      </c>
      <c r="B2430" t="s">
        <v>20</v>
      </c>
      <c r="D2430" t="s">
        <v>120</v>
      </c>
      <c r="E2430" t="s">
        <v>52</v>
      </c>
      <c r="G2430" t="s">
        <v>177</v>
      </c>
      <c r="H2430" s="2">
        <v>45320</v>
      </c>
      <c r="I2430">
        <v>20</v>
      </c>
      <c r="J2430" t="s">
        <v>107</v>
      </c>
    </row>
    <row r="2431" spans="1:10">
      <c r="A2431" t="s">
        <v>2507</v>
      </c>
      <c r="B2431" t="s">
        <v>20</v>
      </c>
      <c r="D2431" t="s">
        <v>120</v>
      </c>
      <c r="E2431" t="s">
        <v>52</v>
      </c>
      <c r="G2431" t="s">
        <v>177</v>
      </c>
      <c r="H2431" s="2">
        <v>45327</v>
      </c>
      <c r="I2431">
        <v>20</v>
      </c>
      <c r="J2431" t="s">
        <v>107</v>
      </c>
    </row>
    <row r="2432" spans="1:10">
      <c r="A2432" t="s">
        <v>2508</v>
      </c>
      <c r="B2432" t="s">
        <v>20</v>
      </c>
      <c r="D2432" t="s">
        <v>120</v>
      </c>
      <c r="E2432" t="s">
        <v>52</v>
      </c>
      <c r="G2432" t="s">
        <v>177</v>
      </c>
      <c r="H2432" s="2">
        <v>45334</v>
      </c>
      <c r="I2432">
        <v>30</v>
      </c>
      <c r="J2432" t="s">
        <v>107</v>
      </c>
    </row>
    <row r="2433" spans="1:10">
      <c r="A2433" t="s">
        <v>2509</v>
      </c>
      <c r="B2433" t="s">
        <v>20</v>
      </c>
      <c r="D2433" t="s">
        <v>120</v>
      </c>
      <c r="E2433" t="s">
        <v>52</v>
      </c>
      <c r="G2433" t="s">
        <v>177</v>
      </c>
      <c r="H2433" s="2">
        <v>45341</v>
      </c>
      <c r="I2433">
        <v>30</v>
      </c>
      <c r="J2433" t="s">
        <v>107</v>
      </c>
    </row>
    <row r="2434" spans="1:10">
      <c r="A2434" t="s">
        <v>2510</v>
      </c>
      <c r="B2434" t="s">
        <v>20</v>
      </c>
      <c r="D2434" t="s">
        <v>120</v>
      </c>
      <c r="E2434" t="s">
        <v>52</v>
      </c>
      <c r="G2434" t="s">
        <v>177</v>
      </c>
      <c r="H2434" s="2">
        <v>45348</v>
      </c>
      <c r="I2434">
        <v>30</v>
      </c>
      <c r="J2434" t="s">
        <v>107</v>
      </c>
    </row>
    <row r="2435" spans="1:10">
      <c r="A2435" t="s">
        <v>2511</v>
      </c>
      <c r="B2435" t="s">
        <v>20</v>
      </c>
      <c r="D2435" t="s">
        <v>120</v>
      </c>
      <c r="E2435" t="s">
        <v>52</v>
      </c>
      <c r="G2435" t="s">
        <v>177</v>
      </c>
      <c r="H2435" s="2">
        <v>45355</v>
      </c>
      <c r="I2435">
        <v>30</v>
      </c>
      <c r="J2435" t="s">
        <v>107</v>
      </c>
    </row>
    <row r="2436" spans="1:10">
      <c r="A2436" t="s">
        <v>2512</v>
      </c>
      <c r="B2436" t="s">
        <v>20</v>
      </c>
      <c r="D2436" t="s">
        <v>120</v>
      </c>
      <c r="E2436" t="s">
        <v>52</v>
      </c>
      <c r="G2436" t="s">
        <v>177</v>
      </c>
      <c r="H2436" s="2">
        <v>45362</v>
      </c>
      <c r="I2436">
        <v>30</v>
      </c>
      <c r="J2436" t="s">
        <v>107</v>
      </c>
    </row>
    <row r="2437" spans="1:10">
      <c r="A2437" t="s">
        <v>2513</v>
      </c>
      <c r="B2437" t="s">
        <v>20</v>
      </c>
      <c r="D2437" t="s">
        <v>120</v>
      </c>
      <c r="E2437" t="s">
        <v>52</v>
      </c>
      <c r="G2437" t="s">
        <v>177</v>
      </c>
      <c r="H2437" s="2">
        <v>45369</v>
      </c>
      <c r="I2437">
        <v>20</v>
      </c>
      <c r="J2437" t="s">
        <v>107</v>
      </c>
    </row>
    <row r="2438" spans="1:10">
      <c r="A2438" t="s">
        <v>2514</v>
      </c>
      <c r="B2438" t="s">
        <v>4</v>
      </c>
      <c r="C2438" t="s">
        <v>700</v>
      </c>
      <c r="D2438" t="s">
        <v>121</v>
      </c>
      <c r="E2438" t="s">
        <v>26</v>
      </c>
      <c r="F2438">
        <v>25</v>
      </c>
      <c r="G2438" t="s">
        <v>106</v>
      </c>
      <c r="H2438" s="2">
        <v>45628</v>
      </c>
      <c r="I2438">
        <v>50</v>
      </c>
      <c r="J2438" t="s">
        <v>107</v>
      </c>
    </row>
    <row r="2439" spans="1:10">
      <c r="A2439" t="s">
        <v>2515</v>
      </c>
      <c r="B2439" t="s">
        <v>4</v>
      </c>
      <c r="C2439" t="s">
        <v>700</v>
      </c>
      <c r="D2439" t="s">
        <v>121</v>
      </c>
      <c r="E2439" t="s">
        <v>26</v>
      </c>
      <c r="F2439">
        <v>25</v>
      </c>
      <c r="G2439" t="s">
        <v>106</v>
      </c>
      <c r="H2439" s="2">
        <v>45635</v>
      </c>
      <c r="I2439">
        <v>50</v>
      </c>
      <c r="J2439" t="s">
        <v>107</v>
      </c>
    </row>
    <row r="2440" spans="1:10">
      <c r="A2440" t="s">
        <v>2516</v>
      </c>
      <c r="B2440" t="s">
        <v>4</v>
      </c>
      <c r="C2440" t="s">
        <v>700</v>
      </c>
      <c r="D2440" t="s">
        <v>121</v>
      </c>
      <c r="E2440" t="s">
        <v>26</v>
      </c>
      <c r="F2440">
        <v>25</v>
      </c>
      <c r="G2440" t="s">
        <v>106</v>
      </c>
      <c r="H2440" s="2">
        <v>45642</v>
      </c>
      <c r="I2440">
        <v>50</v>
      </c>
      <c r="J2440" t="s">
        <v>107</v>
      </c>
    </row>
    <row r="2441" spans="1:10">
      <c r="A2441" t="s">
        <v>2517</v>
      </c>
      <c r="B2441" t="s">
        <v>4</v>
      </c>
      <c r="C2441" t="s">
        <v>700</v>
      </c>
      <c r="D2441" t="s">
        <v>121</v>
      </c>
      <c r="E2441" t="s">
        <v>26</v>
      </c>
      <c r="F2441">
        <v>25</v>
      </c>
      <c r="G2441" t="s">
        <v>106</v>
      </c>
      <c r="H2441" s="2">
        <v>45649</v>
      </c>
      <c r="I2441">
        <v>50</v>
      </c>
      <c r="J2441" t="s">
        <v>107</v>
      </c>
    </row>
    <row r="2442" spans="1:10">
      <c r="A2442" t="s">
        <v>2518</v>
      </c>
      <c r="B2442" t="s">
        <v>4</v>
      </c>
      <c r="C2442" t="s">
        <v>700</v>
      </c>
      <c r="D2442" t="s">
        <v>121</v>
      </c>
      <c r="E2442" t="s">
        <v>26</v>
      </c>
      <c r="F2442">
        <v>25</v>
      </c>
      <c r="G2442" t="s">
        <v>106</v>
      </c>
      <c r="H2442" s="2">
        <v>45656</v>
      </c>
      <c r="I2442">
        <v>50</v>
      </c>
      <c r="J2442" t="s">
        <v>107</v>
      </c>
    </row>
    <row r="2443" spans="1:10">
      <c r="A2443" t="s">
        <v>2519</v>
      </c>
      <c r="B2443" t="s">
        <v>4</v>
      </c>
      <c r="C2443" t="s">
        <v>700</v>
      </c>
      <c r="D2443" t="s">
        <v>121</v>
      </c>
      <c r="E2443" t="s">
        <v>26</v>
      </c>
      <c r="F2443">
        <v>25</v>
      </c>
      <c r="G2443" t="s">
        <v>106</v>
      </c>
      <c r="H2443" s="2">
        <v>45663</v>
      </c>
      <c r="I2443">
        <v>50</v>
      </c>
      <c r="J2443" t="s">
        <v>107</v>
      </c>
    </row>
    <row r="2444" spans="1:10">
      <c r="A2444" t="s">
        <v>2520</v>
      </c>
      <c r="B2444" t="s">
        <v>4</v>
      </c>
      <c r="C2444" t="s">
        <v>700</v>
      </c>
      <c r="D2444" t="s">
        <v>121</v>
      </c>
      <c r="E2444" t="s">
        <v>26</v>
      </c>
      <c r="F2444">
        <v>25</v>
      </c>
      <c r="G2444" t="s">
        <v>106</v>
      </c>
      <c r="H2444" s="2">
        <v>45670</v>
      </c>
      <c r="I2444">
        <v>50</v>
      </c>
      <c r="J2444" t="s">
        <v>107</v>
      </c>
    </row>
    <row r="2445" spans="1:10">
      <c r="A2445" t="s">
        <v>2521</v>
      </c>
      <c r="B2445" t="s">
        <v>4</v>
      </c>
      <c r="C2445" t="s">
        <v>700</v>
      </c>
      <c r="D2445" t="s">
        <v>121</v>
      </c>
      <c r="E2445" t="s">
        <v>26</v>
      </c>
      <c r="F2445">
        <v>25</v>
      </c>
      <c r="G2445" t="s">
        <v>106</v>
      </c>
      <c r="H2445" s="2">
        <v>45677</v>
      </c>
      <c r="I2445">
        <v>50</v>
      </c>
      <c r="J2445" t="s">
        <v>107</v>
      </c>
    </row>
    <row r="2446" spans="1:10">
      <c r="A2446" t="s">
        <v>2522</v>
      </c>
      <c r="B2446" t="s">
        <v>4</v>
      </c>
      <c r="C2446" t="s">
        <v>700</v>
      </c>
      <c r="D2446" t="s">
        <v>121</v>
      </c>
      <c r="E2446" t="s">
        <v>26</v>
      </c>
      <c r="F2446">
        <v>25</v>
      </c>
      <c r="G2446" t="s">
        <v>106</v>
      </c>
      <c r="H2446" s="2">
        <v>45684</v>
      </c>
      <c r="I2446">
        <v>50</v>
      </c>
      <c r="J2446" t="s">
        <v>107</v>
      </c>
    </row>
    <row r="2447" spans="1:10">
      <c r="A2447" t="s">
        <v>2523</v>
      </c>
      <c r="B2447" t="s">
        <v>4</v>
      </c>
      <c r="C2447" t="s">
        <v>700</v>
      </c>
      <c r="D2447" t="s">
        <v>121</v>
      </c>
      <c r="E2447" t="s">
        <v>26</v>
      </c>
      <c r="F2447">
        <v>25</v>
      </c>
      <c r="G2447" t="s">
        <v>106</v>
      </c>
      <c r="H2447" s="2">
        <v>45691</v>
      </c>
      <c r="I2447">
        <v>50</v>
      </c>
      <c r="J2447" t="s">
        <v>107</v>
      </c>
    </row>
    <row r="2448" spans="1:10">
      <c r="A2448" t="s">
        <v>2524</v>
      </c>
      <c r="B2448" t="s">
        <v>4</v>
      </c>
      <c r="C2448" t="s">
        <v>700</v>
      </c>
      <c r="D2448" t="s">
        <v>121</v>
      </c>
      <c r="E2448" t="s">
        <v>26</v>
      </c>
      <c r="F2448">
        <v>25</v>
      </c>
      <c r="G2448" t="s">
        <v>106</v>
      </c>
      <c r="H2448" s="2">
        <v>45698</v>
      </c>
      <c r="I2448">
        <v>50</v>
      </c>
      <c r="J2448" t="s">
        <v>107</v>
      </c>
    </row>
    <row r="2449" spans="1:10">
      <c r="A2449" t="s">
        <v>2525</v>
      </c>
      <c r="B2449" t="s">
        <v>4</v>
      </c>
      <c r="C2449" t="s">
        <v>700</v>
      </c>
      <c r="D2449" t="s">
        <v>121</v>
      </c>
      <c r="E2449" t="s">
        <v>26</v>
      </c>
      <c r="F2449">
        <v>25</v>
      </c>
      <c r="G2449" t="s">
        <v>106</v>
      </c>
      <c r="H2449" s="2">
        <v>45705</v>
      </c>
      <c r="I2449">
        <v>50</v>
      </c>
      <c r="J2449" t="s">
        <v>107</v>
      </c>
    </row>
    <row r="2450" spans="1:10">
      <c r="A2450" t="s">
        <v>2526</v>
      </c>
      <c r="B2450" t="s">
        <v>12</v>
      </c>
      <c r="D2450" t="s">
        <v>122</v>
      </c>
      <c r="E2450" t="s">
        <v>10</v>
      </c>
      <c r="G2450" t="s">
        <v>108</v>
      </c>
      <c r="H2450" s="2">
        <v>45292</v>
      </c>
      <c r="I2450">
        <v>20</v>
      </c>
      <c r="J2450" t="s">
        <v>107</v>
      </c>
    </row>
    <row r="2451" spans="1:10">
      <c r="A2451" t="s">
        <v>2527</v>
      </c>
      <c r="B2451" t="s">
        <v>12</v>
      </c>
      <c r="D2451" t="s">
        <v>122</v>
      </c>
      <c r="E2451" t="s">
        <v>10</v>
      </c>
      <c r="G2451" t="s">
        <v>108</v>
      </c>
      <c r="H2451" s="2">
        <v>45299</v>
      </c>
      <c r="I2451">
        <v>20</v>
      </c>
      <c r="J2451" t="s">
        <v>107</v>
      </c>
    </row>
    <row r="2452" spans="1:10">
      <c r="A2452" t="s">
        <v>2528</v>
      </c>
      <c r="B2452" t="s">
        <v>12</v>
      </c>
      <c r="D2452" t="s">
        <v>122</v>
      </c>
      <c r="E2452" t="s">
        <v>10</v>
      </c>
      <c r="G2452" t="s">
        <v>108</v>
      </c>
      <c r="H2452" s="2">
        <v>45306</v>
      </c>
      <c r="I2452">
        <v>20</v>
      </c>
      <c r="J2452" t="s">
        <v>107</v>
      </c>
    </row>
    <row r="2453" spans="1:10">
      <c r="A2453" t="s">
        <v>2529</v>
      </c>
      <c r="B2453" t="s">
        <v>12</v>
      </c>
      <c r="D2453" t="s">
        <v>122</v>
      </c>
      <c r="E2453" t="s">
        <v>10</v>
      </c>
      <c r="G2453" t="s">
        <v>108</v>
      </c>
      <c r="H2453" s="2">
        <v>45313</v>
      </c>
      <c r="I2453">
        <v>20</v>
      </c>
      <c r="J2453" t="s">
        <v>107</v>
      </c>
    </row>
    <row r="2454" spans="1:10">
      <c r="A2454" t="s">
        <v>2530</v>
      </c>
      <c r="B2454" t="s">
        <v>12</v>
      </c>
      <c r="D2454" t="s">
        <v>122</v>
      </c>
      <c r="E2454" t="s">
        <v>10</v>
      </c>
      <c r="G2454" t="s">
        <v>108</v>
      </c>
      <c r="H2454" s="2">
        <v>45341</v>
      </c>
      <c r="I2454">
        <v>10</v>
      </c>
      <c r="J2454" t="s">
        <v>107</v>
      </c>
    </row>
    <row r="2455" spans="1:10">
      <c r="A2455" t="s">
        <v>2531</v>
      </c>
      <c r="B2455" t="s">
        <v>12</v>
      </c>
      <c r="D2455" t="s">
        <v>122</v>
      </c>
      <c r="E2455" t="s">
        <v>10</v>
      </c>
      <c r="G2455" t="s">
        <v>108</v>
      </c>
      <c r="H2455" s="2">
        <v>45348</v>
      </c>
      <c r="I2455">
        <v>5</v>
      </c>
      <c r="J2455" t="s">
        <v>107</v>
      </c>
    </row>
    <row r="2456" spans="1:10">
      <c r="A2456" t="s">
        <v>2532</v>
      </c>
      <c r="B2456" t="s">
        <v>12</v>
      </c>
      <c r="D2456" t="s">
        <v>122</v>
      </c>
      <c r="E2456" t="s">
        <v>10</v>
      </c>
      <c r="G2456" t="s">
        <v>108</v>
      </c>
      <c r="H2456" s="2">
        <v>45355</v>
      </c>
      <c r="I2456">
        <v>5</v>
      </c>
      <c r="J2456" t="s">
        <v>107</v>
      </c>
    </row>
    <row r="2457" spans="1:10">
      <c r="A2457" t="s">
        <v>2533</v>
      </c>
      <c r="B2457" t="s">
        <v>12</v>
      </c>
      <c r="D2457" t="s">
        <v>122</v>
      </c>
      <c r="E2457" t="s">
        <v>10</v>
      </c>
      <c r="G2457" t="s">
        <v>108</v>
      </c>
      <c r="H2457" s="2">
        <v>45362</v>
      </c>
      <c r="I2457">
        <v>5</v>
      </c>
      <c r="J2457" t="s">
        <v>107</v>
      </c>
    </row>
    <row r="2458" spans="1:10">
      <c r="A2458" t="s">
        <v>2534</v>
      </c>
      <c r="B2458" t="s">
        <v>12</v>
      </c>
      <c r="D2458" t="s">
        <v>122</v>
      </c>
      <c r="E2458" t="s">
        <v>10</v>
      </c>
      <c r="G2458" t="s">
        <v>108</v>
      </c>
      <c r="H2458" s="2">
        <v>45369</v>
      </c>
      <c r="I2458">
        <v>5</v>
      </c>
      <c r="J2458" t="s">
        <v>107</v>
      </c>
    </row>
    <row r="2459" spans="1:10">
      <c r="A2459" t="s">
        <v>2535</v>
      </c>
      <c r="B2459" t="s">
        <v>12</v>
      </c>
      <c r="D2459" t="s">
        <v>122</v>
      </c>
      <c r="E2459" t="s">
        <v>10</v>
      </c>
      <c r="G2459" t="s">
        <v>108</v>
      </c>
      <c r="H2459" s="2">
        <v>45376</v>
      </c>
      <c r="I2459">
        <v>5</v>
      </c>
      <c r="J2459" t="s">
        <v>107</v>
      </c>
    </row>
    <row r="2460" spans="1:10">
      <c r="A2460" t="s">
        <v>2536</v>
      </c>
      <c r="B2460" t="s">
        <v>12</v>
      </c>
      <c r="D2460" t="s">
        <v>122</v>
      </c>
      <c r="E2460" t="s">
        <v>10</v>
      </c>
      <c r="G2460" t="s">
        <v>108</v>
      </c>
      <c r="H2460" s="2">
        <v>45383</v>
      </c>
      <c r="I2460">
        <v>5</v>
      </c>
      <c r="J2460" t="s">
        <v>107</v>
      </c>
    </row>
    <row r="2461" spans="1:10">
      <c r="A2461" t="s">
        <v>2537</v>
      </c>
      <c r="B2461" t="s">
        <v>12</v>
      </c>
      <c r="D2461" t="s">
        <v>122</v>
      </c>
      <c r="E2461" t="s">
        <v>10</v>
      </c>
      <c r="G2461" t="s">
        <v>108</v>
      </c>
      <c r="H2461" s="2">
        <v>45390</v>
      </c>
      <c r="I2461">
        <v>5</v>
      </c>
      <c r="J2461" t="s">
        <v>107</v>
      </c>
    </row>
    <row r="2462" spans="1:10">
      <c r="A2462" t="s">
        <v>2538</v>
      </c>
      <c r="B2462" t="s">
        <v>12</v>
      </c>
      <c r="D2462" t="s">
        <v>122</v>
      </c>
      <c r="E2462" t="s">
        <v>10</v>
      </c>
      <c r="G2462" t="s">
        <v>108</v>
      </c>
      <c r="H2462" s="2">
        <v>45397</v>
      </c>
      <c r="I2462">
        <v>5</v>
      </c>
      <c r="J2462" t="s">
        <v>107</v>
      </c>
    </row>
    <row r="2463" spans="1:10">
      <c r="A2463" t="s">
        <v>2539</v>
      </c>
      <c r="B2463" t="s">
        <v>12</v>
      </c>
      <c r="D2463" t="s">
        <v>122</v>
      </c>
      <c r="E2463" t="s">
        <v>10</v>
      </c>
      <c r="G2463" t="s">
        <v>108</v>
      </c>
      <c r="H2463" s="2">
        <v>45404</v>
      </c>
      <c r="I2463">
        <v>5</v>
      </c>
      <c r="J2463" t="s">
        <v>107</v>
      </c>
    </row>
    <row r="2464" spans="1:10">
      <c r="A2464" t="s">
        <v>2540</v>
      </c>
      <c r="B2464" t="s">
        <v>12</v>
      </c>
      <c r="D2464" t="s">
        <v>122</v>
      </c>
      <c r="E2464" t="s">
        <v>10</v>
      </c>
      <c r="G2464" t="s">
        <v>108</v>
      </c>
      <c r="H2464" s="2">
        <v>45411</v>
      </c>
      <c r="I2464">
        <v>5</v>
      </c>
      <c r="J2464" t="s">
        <v>107</v>
      </c>
    </row>
    <row r="2465" spans="1:10">
      <c r="A2465" t="s">
        <v>2541</v>
      </c>
      <c r="B2465" t="s">
        <v>12</v>
      </c>
      <c r="D2465" t="s">
        <v>122</v>
      </c>
      <c r="E2465" t="s">
        <v>10</v>
      </c>
      <c r="G2465" t="s">
        <v>108</v>
      </c>
      <c r="H2465" s="2">
        <v>45418</v>
      </c>
      <c r="I2465">
        <v>5</v>
      </c>
      <c r="J2465" t="s">
        <v>107</v>
      </c>
    </row>
    <row r="2466" spans="1:10">
      <c r="A2466" t="s">
        <v>2542</v>
      </c>
      <c r="B2466" t="s">
        <v>12</v>
      </c>
      <c r="D2466" t="s">
        <v>122</v>
      </c>
      <c r="E2466" t="s">
        <v>10</v>
      </c>
      <c r="G2466" t="s">
        <v>108</v>
      </c>
      <c r="H2466" s="2">
        <v>45425</v>
      </c>
      <c r="I2466">
        <v>5</v>
      </c>
      <c r="J2466" t="s">
        <v>107</v>
      </c>
    </row>
    <row r="2467" spans="1:10">
      <c r="A2467" t="s">
        <v>2543</v>
      </c>
      <c r="B2467" t="s">
        <v>12</v>
      </c>
      <c r="D2467" t="s">
        <v>122</v>
      </c>
      <c r="E2467" t="s">
        <v>14</v>
      </c>
      <c r="G2467" t="s">
        <v>108</v>
      </c>
      <c r="H2467" s="2">
        <v>45306</v>
      </c>
      <c r="I2467">
        <v>10</v>
      </c>
      <c r="J2467" t="s">
        <v>107</v>
      </c>
    </row>
    <row r="2468" spans="1:10">
      <c r="A2468" t="s">
        <v>2544</v>
      </c>
      <c r="B2468" t="s">
        <v>12</v>
      </c>
      <c r="D2468" t="s">
        <v>122</v>
      </c>
      <c r="E2468" t="s">
        <v>14</v>
      </c>
      <c r="G2468" t="s">
        <v>108</v>
      </c>
      <c r="H2468" s="2">
        <v>45313</v>
      </c>
      <c r="I2468">
        <v>10</v>
      </c>
      <c r="J2468" t="s">
        <v>107</v>
      </c>
    </row>
    <row r="2469" spans="1:10">
      <c r="A2469" t="s">
        <v>2545</v>
      </c>
      <c r="B2469" t="s">
        <v>12</v>
      </c>
      <c r="D2469" t="s">
        <v>122</v>
      </c>
      <c r="E2469" t="s">
        <v>14</v>
      </c>
      <c r="G2469" t="s">
        <v>108</v>
      </c>
      <c r="H2469" s="2">
        <v>45320</v>
      </c>
      <c r="I2469">
        <v>10</v>
      </c>
      <c r="J2469" t="s">
        <v>107</v>
      </c>
    </row>
    <row r="2470" spans="1:10">
      <c r="A2470" t="s">
        <v>2546</v>
      </c>
      <c r="B2470" t="s">
        <v>12</v>
      </c>
      <c r="D2470" t="s">
        <v>122</v>
      </c>
      <c r="E2470" t="s">
        <v>14</v>
      </c>
      <c r="G2470" t="s">
        <v>108</v>
      </c>
      <c r="H2470" s="2">
        <v>45327</v>
      </c>
      <c r="I2470">
        <v>10</v>
      </c>
      <c r="J2470" t="s">
        <v>107</v>
      </c>
    </row>
    <row r="2471" spans="1:10">
      <c r="A2471" t="s">
        <v>2547</v>
      </c>
      <c r="B2471" t="s">
        <v>12</v>
      </c>
      <c r="D2471" t="s">
        <v>122</v>
      </c>
      <c r="E2471" t="s">
        <v>14</v>
      </c>
      <c r="G2471" t="s">
        <v>108</v>
      </c>
      <c r="H2471" s="2">
        <v>45334</v>
      </c>
      <c r="I2471">
        <v>10</v>
      </c>
      <c r="J2471" t="s">
        <v>107</v>
      </c>
    </row>
    <row r="2472" spans="1:10">
      <c r="A2472" t="s">
        <v>2548</v>
      </c>
      <c r="B2472" t="s">
        <v>12</v>
      </c>
      <c r="D2472" t="s">
        <v>122</v>
      </c>
      <c r="E2472" t="s">
        <v>14</v>
      </c>
      <c r="G2472" t="s">
        <v>108</v>
      </c>
      <c r="H2472" s="2">
        <v>45341</v>
      </c>
      <c r="I2472">
        <v>10</v>
      </c>
      <c r="J2472" t="s">
        <v>107</v>
      </c>
    </row>
    <row r="2473" spans="1:10">
      <c r="A2473" t="s">
        <v>2549</v>
      </c>
      <c r="B2473" t="s">
        <v>12</v>
      </c>
      <c r="D2473" t="s">
        <v>122</v>
      </c>
      <c r="E2473" t="s">
        <v>20</v>
      </c>
      <c r="G2473" t="s">
        <v>108</v>
      </c>
      <c r="H2473" s="2">
        <v>45292</v>
      </c>
      <c r="I2473">
        <v>5</v>
      </c>
      <c r="J2473" t="s">
        <v>107</v>
      </c>
    </row>
    <row r="2474" spans="1:10">
      <c r="A2474" t="s">
        <v>2550</v>
      </c>
      <c r="B2474" t="s">
        <v>12</v>
      </c>
      <c r="D2474" t="s">
        <v>122</v>
      </c>
      <c r="E2474" t="s">
        <v>20</v>
      </c>
      <c r="G2474" t="s">
        <v>108</v>
      </c>
      <c r="H2474" s="2">
        <v>45299</v>
      </c>
      <c r="I2474">
        <v>5</v>
      </c>
      <c r="J2474" t="s">
        <v>107</v>
      </c>
    </row>
    <row r="2475" spans="1:10">
      <c r="A2475" t="s">
        <v>2551</v>
      </c>
      <c r="B2475" t="s">
        <v>12</v>
      </c>
      <c r="D2475" t="s">
        <v>122</v>
      </c>
      <c r="E2475" t="s">
        <v>20</v>
      </c>
      <c r="G2475" t="s">
        <v>108</v>
      </c>
      <c r="H2475" s="2">
        <v>45306</v>
      </c>
      <c r="I2475">
        <v>5</v>
      </c>
      <c r="J2475" t="s">
        <v>107</v>
      </c>
    </row>
    <row r="2476" spans="1:10">
      <c r="A2476" t="s">
        <v>2552</v>
      </c>
      <c r="B2476" t="s">
        <v>12</v>
      </c>
      <c r="D2476" t="s">
        <v>122</v>
      </c>
      <c r="E2476" t="s">
        <v>20</v>
      </c>
      <c r="G2476" t="s">
        <v>108</v>
      </c>
      <c r="H2476" s="2">
        <v>45313</v>
      </c>
      <c r="I2476">
        <v>5</v>
      </c>
      <c r="J2476" t="s">
        <v>107</v>
      </c>
    </row>
    <row r="2477" spans="1:10">
      <c r="A2477" t="s">
        <v>2553</v>
      </c>
      <c r="B2477" t="s">
        <v>12</v>
      </c>
      <c r="D2477" t="s">
        <v>122</v>
      </c>
      <c r="E2477" t="s">
        <v>20</v>
      </c>
      <c r="G2477" t="s">
        <v>108</v>
      </c>
      <c r="H2477" s="2">
        <v>45320</v>
      </c>
      <c r="I2477">
        <v>5</v>
      </c>
      <c r="J2477" t="s">
        <v>107</v>
      </c>
    </row>
    <row r="2478" spans="1:10">
      <c r="A2478" t="s">
        <v>2554</v>
      </c>
      <c r="B2478" t="s">
        <v>12</v>
      </c>
      <c r="D2478" t="s">
        <v>122</v>
      </c>
      <c r="E2478" t="s">
        <v>20</v>
      </c>
      <c r="G2478" t="s">
        <v>108</v>
      </c>
      <c r="H2478" s="2">
        <v>45327</v>
      </c>
      <c r="I2478">
        <v>5</v>
      </c>
      <c r="J2478" t="s">
        <v>107</v>
      </c>
    </row>
    <row r="2479" spans="1:10">
      <c r="A2479" t="s">
        <v>2555</v>
      </c>
      <c r="B2479" t="s">
        <v>12</v>
      </c>
      <c r="D2479" t="s">
        <v>122</v>
      </c>
      <c r="E2479" t="s">
        <v>20</v>
      </c>
      <c r="G2479" t="s">
        <v>108</v>
      </c>
      <c r="H2479" s="2">
        <v>45334</v>
      </c>
      <c r="I2479">
        <v>5</v>
      </c>
      <c r="J2479" t="s">
        <v>107</v>
      </c>
    </row>
    <row r="2480" spans="1:10">
      <c r="A2480" t="s">
        <v>2556</v>
      </c>
      <c r="B2480" t="s">
        <v>12</v>
      </c>
      <c r="D2480" t="s">
        <v>122</v>
      </c>
      <c r="E2480" t="s">
        <v>20</v>
      </c>
      <c r="G2480" t="s">
        <v>108</v>
      </c>
      <c r="H2480" s="2">
        <v>45341</v>
      </c>
      <c r="I2480">
        <v>10</v>
      </c>
      <c r="J2480" t="s">
        <v>107</v>
      </c>
    </row>
    <row r="2481" spans="1:10">
      <c r="A2481" t="s">
        <v>2557</v>
      </c>
      <c r="B2481" t="s">
        <v>12</v>
      </c>
      <c r="D2481" t="s">
        <v>122</v>
      </c>
      <c r="E2481" t="s">
        <v>20</v>
      </c>
      <c r="G2481" t="s">
        <v>108</v>
      </c>
      <c r="H2481" s="2">
        <v>45348</v>
      </c>
      <c r="I2481">
        <v>5</v>
      </c>
      <c r="J2481" t="s">
        <v>107</v>
      </c>
    </row>
    <row r="2482" spans="1:10">
      <c r="A2482" t="s">
        <v>2558</v>
      </c>
      <c r="B2482" t="s">
        <v>12</v>
      </c>
      <c r="D2482" t="s">
        <v>122</v>
      </c>
      <c r="E2482" t="s">
        <v>20</v>
      </c>
      <c r="G2482" t="s">
        <v>108</v>
      </c>
      <c r="H2482" s="2">
        <v>45355</v>
      </c>
      <c r="I2482">
        <v>5</v>
      </c>
      <c r="J2482" t="s">
        <v>107</v>
      </c>
    </row>
    <row r="2483" spans="1:10">
      <c r="A2483" t="s">
        <v>2559</v>
      </c>
      <c r="B2483" t="s">
        <v>12</v>
      </c>
      <c r="D2483" t="s">
        <v>122</v>
      </c>
      <c r="E2483" t="s">
        <v>20</v>
      </c>
      <c r="G2483" t="s">
        <v>108</v>
      </c>
      <c r="H2483" s="2">
        <v>45362</v>
      </c>
      <c r="I2483">
        <v>5</v>
      </c>
      <c r="J2483" t="s">
        <v>107</v>
      </c>
    </row>
    <row r="2484" spans="1:10">
      <c r="A2484" t="s">
        <v>2560</v>
      </c>
      <c r="B2484" t="s">
        <v>12</v>
      </c>
      <c r="D2484" t="s">
        <v>122</v>
      </c>
      <c r="E2484" t="s">
        <v>20</v>
      </c>
      <c r="G2484" t="s">
        <v>108</v>
      </c>
      <c r="H2484" s="2">
        <v>45369</v>
      </c>
      <c r="I2484">
        <v>5</v>
      </c>
      <c r="J2484" t="s">
        <v>107</v>
      </c>
    </row>
    <row r="2485" spans="1:10">
      <c r="A2485" t="s">
        <v>2561</v>
      </c>
      <c r="B2485" t="s">
        <v>12</v>
      </c>
      <c r="D2485" t="s">
        <v>122</v>
      </c>
      <c r="E2485" t="s">
        <v>20</v>
      </c>
      <c r="G2485" t="s">
        <v>108</v>
      </c>
      <c r="H2485" s="2">
        <v>45376</v>
      </c>
      <c r="I2485">
        <v>5</v>
      </c>
      <c r="J2485" t="s">
        <v>107</v>
      </c>
    </row>
    <row r="2486" spans="1:10">
      <c r="A2486" t="s">
        <v>2562</v>
      </c>
      <c r="B2486" t="s">
        <v>12</v>
      </c>
      <c r="D2486" t="s">
        <v>122</v>
      </c>
      <c r="E2486" t="s">
        <v>20</v>
      </c>
      <c r="G2486" t="s">
        <v>108</v>
      </c>
      <c r="H2486" s="2">
        <v>45383</v>
      </c>
      <c r="I2486">
        <v>5</v>
      </c>
      <c r="J2486" t="s">
        <v>107</v>
      </c>
    </row>
    <row r="2487" spans="1:10">
      <c r="A2487" t="s">
        <v>2563</v>
      </c>
      <c r="B2487" t="s">
        <v>12</v>
      </c>
      <c r="D2487" t="s">
        <v>122</v>
      </c>
      <c r="E2487" t="s">
        <v>20</v>
      </c>
      <c r="G2487" t="s">
        <v>108</v>
      </c>
      <c r="H2487" s="2">
        <v>45390</v>
      </c>
      <c r="I2487">
        <v>5</v>
      </c>
      <c r="J2487" t="s">
        <v>107</v>
      </c>
    </row>
    <row r="2488" spans="1:10">
      <c r="A2488" t="s">
        <v>2564</v>
      </c>
      <c r="B2488" t="s">
        <v>12</v>
      </c>
      <c r="D2488" t="s">
        <v>122</v>
      </c>
      <c r="E2488" t="s">
        <v>20</v>
      </c>
      <c r="G2488" t="s">
        <v>108</v>
      </c>
      <c r="H2488" s="2">
        <v>45397</v>
      </c>
      <c r="I2488">
        <v>5</v>
      </c>
      <c r="J2488" t="s">
        <v>107</v>
      </c>
    </row>
    <row r="2489" spans="1:10">
      <c r="A2489" t="s">
        <v>2565</v>
      </c>
      <c r="B2489" t="s">
        <v>12</v>
      </c>
      <c r="D2489" t="s">
        <v>122</v>
      </c>
      <c r="E2489" t="s">
        <v>20</v>
      </c>
      <c r="G2489" t="s">
        <v>108</v>
      </c>
      <c r="H2489" s="2">
        <v>45404</v>
      </c>
      <c r="I2489">
        <v>5</v>
      </c>
      <c r="J2489" t="s">
        <v>107</v>
      </c>
    </row>
    <row r="2490" spans="1:10">
      <c r="A2490" t="s">
        <v>2566</v>
      </c>
      <c r="B2490" t="s">
        <v>12</v>
      </c>
      <c r="D2490" t="s">
        <v>122</v>
      </c>
      <c r="E2490" t="s">
        <v>20</v>
      </c>
      <c r="G2490" t="s">
        <v>108</v>
      </c>
      <c r="H2490" s="2">
        <v>45411</v>
      </c>
      <c r="I2490">
        <v>5</v>
      </c>
      <c r="J2490" t="s">
        <v>107</v>
      </c>
    </row>
    <row r="2491" spans="1:10">
      <c r="A2491" t="s">
        <v>2567</v>
      </c>
      <c r="B2491" t="s">
        <v>12</v>
      </c>
      <c r="D2491" t="s">
        <v>122</v>
      </c>
      <c r="E2491" t="s">
        <v>20</v>
      </c>
      <c r="G2491" t="s">
        <v>108</v>
      </c>
      <c r="H2491" s="2">
        <v>45418</v>
      </c>
      <c r="I2491">
        <v>5</v>
      </c>
      <c r="J2491" t="s">
        <v>107</v>
      </c>
    </row>
    <row r="2492" spans="1:10">
      <c r="A2492" t="s">
        <v>2568</v>
      </c>
      <c r="B2492" t="s">
        <v>12</v>
      </c>
      <c r="D2492" t="s">
        <v>122</v>
      </c>
      <c r="E2492" t="s">
        <v>20</v>
      </c>
      <c r="G2492" t="s">
        <v>108</v>
      </c>
      <c r="H2492" s="2">
        <v>45425</v>
      </c>
      <c r="I2492">
        <v>5</v>
      </c>
      <c r="J2492" t="s">
        <v>107</v>
      </c>
    </row>
    <row r="2493" spans="1:10">
      <c r="A2493" t="s">
        <v>2569</v>
      </c>
      <c r="B2493" t="s">
        <v>12</v>
      </c>
      <c r="D2493" t="s">
        <v>122</v>
      </c>
      <c r="E2493" t="s">
        <v>56</v>
      </c>
      <c r="G2493" t="s">
        <v>108</v>
      </c>
      <c r="H2493" s="2">
        <v>45292</v>
      </c>
      <c r="I2493">
        <v>25</v>
      </c>
      <c r="J2493" t="s">
        <v>107</v>
      </c>
    </row>
    <row r="2494" spans="1:10">
      <c r="A2494" t="s">
        <v>2570</v>
      </c>
      <c r="B2494" t="s">
        <v>12</v>
      </c>
      <c r="D2494" t="s">
        <v>122</v>
      </c>
      <c r="E2494" t="s">
        <v>56</v>
      </c>
      <c r="G2494" t="s">
        <v>108</v>
      </c>
      <c r="H2494" s="2">
        <v>45299</v>
      </c>
      <c r="I2494">
        <v>20</v>
      </c>
      <c r="J2494" t="s">
        <v>107</v>
      </c>
    </row>
    <row r="2495" spans="1:10">
      <c r="A2495" t="s">
        <v>2571</v>
      </c>
      <c r="B2495" t="s">
        <v>12</v>
      </c>
      <c r="D2495" t="s">
        <v>122</v>
      </c>
      <c r="E2495" t="s">
        <v>56</v>
      </c>
      <c r="G2495" t="s">
        <v>108</v>
      </c>
      <c r="H2495" s="2">
        <v>45306</v>
      </c>
      <c r="I2495">
        <v>20</v>
      </c>
      <c r="J2495" t="s">
        <v>107</v>
      </c>
    </row>
    <row r="2496" spans="1:10">
      <c r="A2496" t="s">
        <v>2572</v>
      </c>
      <c r="B2496" t="s">
        <v>12</v>
      </c>
      <c r="D2496" t="s">
        <v>122</v>
      </c>
      <c r="E2496" t="s">
        <v>56</v>
      </c>
      <c r="G2496" t="s">
        <v>108</v>
      </c>
      <c r="H2496" s="2">
        <v>45313</v>
      </c>
      <c r="I2496">
        <v>20</v>
      </c>
      <c r="J2496" t="s">
        <v>107</v>
      </c>
    </row>
    <row r="2497" spans="1:10">
      <c r="A2497" t="s">
        <v>2573</v>
      </c>
      <c r="B2497" t="s">
        <v>12</v>
      </c>
      <c r="D2497" t="s">
        <v>122</v>
      </c>
      <c r="E2497" t="s">
        <v>56</v>
      </c>
      <c r="G2497" t="s">
        <v>108</v>
      </c>
      <c r="H2497" s="2">
        <v>45320</v>
      </c>
      <c r="I2497">
        <v>20</v>
      </c>
      <c r="J2497" t="s">
        <v>107</v>
      </c>
    </row>
    <row r="2498" spans="1:10">
      <c r="A2498" t="s">
        <v>2574</v>
      </c>
      <c r="B2498" t="s">
        <v>12</v>
      </c>
      <c r="D2498" t="s">
        <v>122</v>
      </c>
      <c r="E2498" t="s">
        <v>56</v>
      </c>
      <c r="G2498" t="s">
        <v>108</v>
      </c>
      <c r="H2498" s="2">
        <v>45327</v>
      </c>
      <c r="I2498">
        <v>20</v>
      </c>
      <c r="J2498" t="s">
        <v>107</v>
      </c>
    </row>
    <row r="2499" spans="1:10">
      <c r="A2499" t="s">
        <v>2575</v>
      </c>
      <c r="B2499" t="s">
        <v>12</v>
      </c>
      <c r="D2499" t="s">
        <v>122</v>
      </c>
      <c r="E2499" t="s">
        <v>56</v>
      </c>
      <c r="G2499" t="s">
        <v>108</v>
      </c>
      <c r="H2499" s="2">
        <v>45334</v>
      </c>
      <c r="I2499">
        <v>20</v>
      </c>
      <c r="J2499" t="s">
        <v>107</v>
      </c>
    </row>
    <row r="2500" spans="1:10">
      <c r="A2500" t="s">
        <v>2576</v>
      </c>
      <c r="B2500" t="s">
        <v>12</v>
      </c>
      <c r="D2500" t="s">
        <v>122</v>
      </c>
      <c r="E2500" t="s">
        <v>56</v>
      </c>
      <c r="G2500" t="s">
        <v>108</v>
      </c>
      <c r="H2500" s="2">
        <v>45341</v>
      </c>
      <c r="I2500">
        <v>20</v>
      </c>
      <c r="J2500" t="s">
        <v>107</v>
      </c>
    </row>
    <row r="2501" spans="1:10">
      <c r="A2501" t="s">
        <v>2577</v>
      </c>
      <c r="B2501" t="s">
        <v>12</v>
      </c>
      <c r="D2501" t="s">
        <v>122</v>
      </c>
      <c r="E2501" t="s">
        <v>56</v>
      </c>
      <c r="G2501" t="s">
        <v>108</v>
      </c>
      <c r="H2501" s="2">
        <v>45348</v>
      </c>
      <c r="I2501">
        <v>5</v>
      </c>
      <c r="J2501" t="s">
        <v>107</v>
      </c>
    </row>
    <row r="2502" spans="1:10">
      <c r="A2502" t="s">
        <v>2578</v>
      </c>
      <c r="B2502" t="s">
        <v>12</v>
      </c>
      <c r="D2502" t="s">
        <v>122</v>
      </c>
      <c r="E2502" t="s">
        <v>56</v>
      </c>
      <c r="G2502" t="s">
        <v>108</v>
      </c>
      <c r="H2502" s="2">
        <v>45355</v>
      </c>
      <c r="I2502">
        <v>5</v>
      </c>
      <c r="J2502" t="s">
        <v>107</v>
      </c>
    </row>
    <row r="2503" spans="1:10">
      <c r="A2503" t="s">
        <v>2579</v>
      </c>
      <c r="B2503" t="s">
        <v>12</v>
      </c>
      <c r="D2503" t="s">
        <v>122</v>
      </c>
      <c r="E2503" t="s">
        <v>56</v>
      </c>
      <c r="G2503" t="s">
        <v>108</v>
      </c>
      <c r="H2503" s="2">
        <v>45362</v>
      </c>
      <c r="I2503">
        <v>5</v>
      </c>
      <c r="J2503" t="s">
        <v>107</v>
      </c>
    </row>
    <row r="2504" spans="1:10">
      <c r="A2504" t="s">
        <v>2580</v>
      </c>
      <c r="B2504" t="s">
        <v>12</v>
      </c>
      <c r="D2504" t="s">
        <v>122</v>
      </c>
      <c r="E2504" t="s">
        <v>56</v>
      </c>
      <c r="G2504" t="s">
        <v>108</v>
      </c>
      <c r="H2504" s="2">
        <v>45369</v>
      </c>
      <c r="I2504">
        <v>5</v>
      </c>
      <c r="J2504" t="s">
        <v>107</v>
      </c>
    </row>
    <row r="2505" spans="1:10">
      <c r="A2505" t="s">
        <v>2581</v>
      </c>
      <c r="B2505" t="s">
        <v>12</v>
      </c>
      <c r="D2505" t="s">
        <v>122</v>
      </c>
      <c r="E2505" t="s">
        <v>56</v>
      </c>
      <c r="G2505" t="s">
        <v>108</v>
      </c>
      <c r="H2505" s="2">
        <v>45376</v>
      </c>
      <c r="I2505">
        <v>5</v>
      </c>
      <c r="J2505" t="s">
        <v>107</v>
      </c>
    </row>
    <row r="2506" spans="1:10">
      <c r="A2506" t="s">
        <v>2582</v>
      </c>
      <c r="B2506" t="s">
        <v>12</v>
      </c>
      <c r="D2506" t="s">
        <v>122</v>
      </c>
      <c r="E2506" t="s">
        <v>56</v>
      </c>
      <c r="G2506" t="s">
        <v>108</v>
      </c>
      <c r="H2506" s="2">
        <v>45383</v>
      </c>
      <c r="I2506">
        <v>5</v>
      </c>
      <c r="J2506" t="s">
        <v>107</v>
      </c>
    </row>
    <row r="2507" spans="1:10">
      <c r="A2507" t="s">
        <v>2583</v>
      </c>
      <c r="B2507" t="s">
        <v>12</v>
      </c>
      <c r="D2507" t="s">
        <v>122</v>
      </c>
      <c r="E2507" t="s">
        <v>56</v>
      </c>
      <c r="G2507" t="s">
        <v>108</v>
      </c>
      <c r="H2507" s="2">
        <v>45390</v>
      </c>
      <c r="I2507">
        <v>5</v>
      </c>
      <c r="J2507" t="s">
        <v>107</v>
      </c>
    </row>
    <row r="2508" spans="1:10">
      <c r="A2508" t="s">
        <v>2584</v>
      </c>
      <c r="B2508" t="s">
        <v>12</v>
      </c>
      <c r="D2508" t="s">
        <v>122</v>
      </c>
      <c r="E2508" t="s">
        <v>56</v>
      </c>
      <c r="G2508" t="s">
        <v>108</v>
      </c>
      <c r="H2508" s="2">
        <v>45397</v>
      </c>
      <c r="I2508">
        <v>5</v>
      </c>
      <c r="J2508" t="s">
        <v>107</v>
      </c>
    </row>
    <row r="2509" spans="1:10">
      <c r="A2509" t="s">
        <v>2585</v>
      </c>
      <c r="B2509" t="s">
        <v>12</v>
      </c>
      <c r="D2509" t="s">
        <v>122</v>
      </c>
      <c r="E2509" t="s">
        <v>56</v>
      </c>
      <c r="G2509" t="s">
        <v>108</v>
      </c>
      <c r="H2509" s="2">
        <v>45404</v>
      </c>
      <c r="I2509">
        <v>5</v>
      </c>
      <c r="J2509" t="s">
        <v>107</v>
      </c>
    </row>
    <row r="2510" spans="1:10">
      <c r="A2510" t="s">
        <v>2586</v>
      </c>
      <c r="B2510" t="s">
        <v>12</v>
      </c>
      <c r="D2510" t="s">
        <v>122</v>
      </c>
      <c r="E2510" t="s">
        <v>56</v>
      </c>
      <c r="G2510" t="s">
        <v>108</v>
      </c>
      <c r="H2510" s="2">
        <v>45411</v>
      </c>
      <c r="I2510">
        <v>5</v>
      </c>
      <c r="J2510" t="s">
        <v>107</v>
      </c>
    </row>
    <row r="2511" spans="1:10">
      <c r="A2511" t="s">
        <v>2587</v>
      </c>
      <c r="B2511" t="s">
        <v>12</v>
      </c>
      <c r="D2511" t="s">
        <v>122</v>
      </c>
      <c r="E2511" t="s">
        <v>56</v>
      </c>
      <c r="G2511" t="s">
        <v>108</v>
      </c>
      <c r="H2511" s="2">
        <v>45418</v>
      </c>
      <c r="I2511">
        <v>5</v>
      </c>
      <c r="J2511" t="s">
        <v>107</v>
      </c>
    </row>
    <row r="2512" spans="1:10">
      <c r="A2512" t="s">
        <v>2588</v>
      </c>
      <c r="B2512" t="s">
        <v>12</v>
      </c>
      <c r="D2512" t="s">
        <v>122</v>
      </c>
      <c r="E2512" t="s">
        <v>56</v>
      </c>
      <c r="G2512" t="s">
        <v>108</v>
      </c>
      <c r="H2512" s="2">
        <v>45425</v>
      </c>
      <c r="I2512">
        <v>5</v>
      </c>
      <c r="J2512" t="s">
        <v>107</v>
      </c>
    </row>
    <row r="2513" spans="1:10">
      <c r="A2513" t="s">
        <v>2589</v>
      </c>
      <c r="B2513" t="s">
        <v>12</v>
      </c>
      <c r="D2513" t="s">
        <v>122</v>
      </c>
      <c r="E2513" t="s">
        <v>74</v>
      </c>
      <c r="G2513" t="s">
        <v>108</v>
      </c>
      <c r="H2513" s="2">
        <v>45341</v>
      </c>
      <c r="I2513">
        <v>10</v>
      </c>
      <c r="J2513" t="s">
        <v>107</v>
      </c>
    </row>
    <row r="2514" spans="1:10">
      <c r="A2514" t="s">
        <v>2590</v>
      </c>
      <c r="B2514" t="s">
        <v>12</v>
      </c>
      <c r="D2514" t="s">
        <v>122</v>
      </c>
      <c r="E2514" t="s">
        <v>74</v>
      </c>
      <c r="G2514" t="s">
        <v>108</v>
      </c>
      <c r="H2514" s="2">
        <v>45348</v>
      </c>
      <c r="I2514">
        <v>5</v>
      </c>
      <c r="J2514" t="s">
        <v>107</v>
      </c>
    </row>
    <row r="2515" spans="1:10">
      <c r="A2515" t="s">
        <v>2591</v>
      </c>
      <c r="B2515" t="s">
        <v>12</v>
      </c>
      <c r="D2515" t="s">
        <v>122</v>
      </c>
      <c r="E2515" t="s">
        <v>74</v>
      </c>
      <c r="G2515" t="s">
        <v>108</v>
      </c>
      <c r="H2515" s="2">
        <v>45355</v>
      </c>
      <c r="I2515">
        <v>5</v>
      </c>
      <c r="J2515" t="s">
        <v>107</v>
      </c>
    </row>
    <row r="2516" spans="1:10">
      <c r="A2516" t="s">
        <v>2592</v>
      </c>
      <c r="B2516" t="s">
        <v>12</v>
      </c>
      <c r="D2516" t="s">
        <v>122</v>
      </c>
      <c r="E2516" t="s">
        <v>74</v>
      </c>
      <c r="G2516" t="s">
        <v>108</v>
      </c>
      <c r="H2516" s="2">
        <v>45362</v>
      </c>
      <c r="I2516">
        <v>5</v>
      </c>
      <c r="J2516" t="s">
        <v>107</v>
      </c>
    </row>
    <row r="2517" spans="1:10">
      <c r="A2517" t="s">
        <v>2593</v>
      </c>
      <c r="B2517" t="s">
        <v>12</v>
      </c>
      <c r="D2517" t="s">
        <v>122</v>
      </c>
      <c r="E2517" t="s">
        <v>74</v>
      </c>
      <c r="G2517" t="s">
        <v>108</v>
      </c>
      <c r="H2517" s="2">
        <v>45369</v>
      </c>
      <c r="I2517">
        <v>5</v>
      </c>
      <c r="J2517" t="s">
        <v>107</v>
      </c>
    </row>
    <row r="2518" spans="1:10">
      <c r="A2518" t="s">
        <v>2594</v>
      </c>
      <c r="B2518" t="s">
        <v>12</v>
      </c>
      <c r="D2518" t="s">
        <v>122</v>
      </c>
      <c r="E2518" t="s">
        <v>74</v>
      </c>
      <c r="G2518" t="s">
        <v>108</v>
      </c>
      <c r="H2518" s="2">
        <v>45376</v>
      </c>
      <c r="I2518">
        <v>5</v>
      </c>
      <c r="J2518" t="s">
        <v>107</v>
      </c>
    </row>
    <row r="2519" spans="1:10">
      <c r="A2519" t="s">
        <v>2595</v>
      </c>
      <c r="B2519" t="s">
        <v>12</v>
      </c>
      <c r="D2519" t="s">
        <v>122</v>
      </c>
      <c r="E2519" t="s">
        <v>74</v>
      </c>
      <c r="G2519" t="s">
        <v>108</v>
      </c>
      <c r="H2519" s="2">
        <v>45383</v>
      </c>
      <c r="I2519">
        <v>5</v>
      </c>
      <c r="J2519" t="s">
        <v>107</v>
      </c>
    </row>
    <row r="2520" spans="1:10">
      <c r="A2520" t="s">
        <v>2596</v>
      </c>
      <c r="B2520" t="s">
        <v>12</v>
      </c>
      <c r="D2520" t="s">
        <v>122</v>
      </c>
      <c r="E2520" t="s">
        <v>74</v>
      </c>
      <c r="G2520" t="s">
        <v>108</v>
      </c>
      <c r="H2520" s="2">
        <v>45390</v>
      </c>
      <c r="I2520">
        <v>5</v>
      </c>
      <c r="J2520" t="s">
        <v>107</v>
      </c>
    </row>
    <row r="2521" spans="1:10">
      <c r="A2521" t="s">
        <v>2597</v>
      </c>
      <c r="B2521" t="s">
        <v>12</v>
      </c>
      <c r="D2521" t="s">
        <v>122</v>
      </c>
      <c r="E2521" t="s">
        <v>74</v>
      </c>
      <c r="G2521" t="s">
        <v>108</v>
      </c>
      <c r="H2521" s="2">
        <v>45397</v>
      </c>
      <c r="I2521">
        <v>5</v>
      </c>
      <c r="J2521" t="s">
        <v>107</v>
      </c>
    </row>
    <row r="2522" spans="1:10">
      <c r="A2522" t="s">
        <v>2598</v>
      </c>
      <c r="B2522" t="s">
        <v>12</v>
      </c>
      <c r="D2522" t="s">
        <v>122</v>
      </c>
      <c r="E2522" t="s">
        <v>74</v>
      </c>
      <c r="G2522" t="s">
        <v>108</v>
      </c>
      <c r="H2522" s="2">
        <v>45404</v>
      </c>
      <c r="I2522">
        <v>5</v>
      </c>
      <c r="J2522" t="s">
        <v>107</v>
      </c>
    </row>
    <row r="2523" spans="1:10">
      <c r="A2523" t="s">
        <v>2599</v>
      </c>
      <c r="B2523" t="s">
        <v>12</v>
      </c>
      <c r="D2523" t="s">
        <v>122</v>
      </c>
      <c r="E2523" t="s">
        <v>74</v>
      </c>
      <c r="G2523" t="s">
        <v>108</v>
      </c>
      <c r="H2523" s="2">
        <v>45411</v>
      </c>
      <c r="I2523">
        <v>5</v>
      </c>
      <c r="J2523" t="s">
        <v>107</v>
      </c>
    </row>
    <row r="2524" spans="1:10">
      <c r="A2524" t="s">
        <v>2600</v>
      </c>
      <c r="B2524" t="s">
        <v>12</v>
      </c>
      <c r="D2524" t="s">
        <v>122</v>
      </c>
      <c r="E2524" t="s">
        <v>74</v>
      </c>
      <c r="G2524" t="s">
        <v>108</v>
      </c>
      <c r="H2524" s="2">
        <v>45418</v>
      </c>
      <c r="I2524">
        <v>5</v>
      </c>
      <c r="J2524" t="s">
        <v>107</v>
      </c>
    </row>
    <row r="2525" spans="1:10">
      <c r="A2525" t="s">
        <v>2601</v>
      </c>
      <c r="B2525" t="s">
        <v>12</v>
      </c>
      <c r="D2525" t="s">
        <v>122</v>
      </c>
      <c r="E2525" t="s">
        <v>74</v>
      </c>
      <c r="G2525" t="s">
        <v>108</v>
      </c>
      <c r="H2525" s="2">
        <v>45425</v>
      </c>
      <c r="I2525">
        <v>5</v>
      </c>
      <c r="J2525" t="s">
        <v>107</v>
      </c>
    </row>
    <row r="2526" spans="1:10">
      <c r="A2526" t="s">
        <v>2602</v>
      </c>
      <c r="B2526" t="s">
        <v>20</v>
      </c>
      <c r="D2526" t="s">
        <v>123</v>
      </c>
      <c r="E2526" t="s">
        <v>52</v>
      </c>
      <c r="G2526" t="s">
        <v>177</v>
      </c>
      <c r="H2526" s="2">
        <v>45292</v>
      </c>
      <c r="I2526">
        <v>5</v>
      </c>
      <c r="J2526" t="s">
        <v>107</v>
      </c>
    </row>
    <row r="2527" spans="1:10">
      <c r="A2527" t="s">
        <v>2603</v>
      </c>
      <c r="B2527" t="s">
        <v>20</v>
      </c>
      <c r="D2527" t="s">
        <v>123</v>
      </c>
      <c r="E2527" t="s">
        <v>52</v>
      </c>
      <c r="G2527" t="s">
        <v>177</v>
      </c>
      <c r="H2527" s="2">
        <v>45299</v>
      </c>
      <c r="I2527">
        <v>5</v>
      </c>
      <c r="J2527" t="s">
        <v>107</v>
      </c>
    </row>
    <row r="2528" spans="1:10">
      <c r="A2528" t="s">
        <v>2604</v>
      </c>
      <c r="B2528" t="s">
        <v>20</v>
      </c>
      <c r="D2528" t="s">
        <v>123</v>
      </c>
      <c r="E2528" t="s">
        <v>52</v>
      </c>
      <c r="G2528" t="s">
        <v>177</v>
      </c>
      <c r="H2528" s="2">
        <v>45306</v>
      </c>
      <c r="I2528">
        <v>5</v>
      </c>
      <c r="J2528" t="s">
        <v>107</v>
      </c>
    </row>
    <row r="2529" spans="1:10">
      <c r="A2529" t="s">
        <v>2605</v>
      </c>
      <c r="B2529" t="s">
        <v>20</v>
      </c>
      <c r="D2529" t="s">
        <v>123</v>
      </c>
      <c r="E2529" t="s">
        <v>52</v>
      </c>
      <c r="G2529" t="s">
        <v>177</v>
      </c>
      <c r="H2529" s="2">
        <v>45313</v>
      </c>
      <c r="I2529">
        <v>5</v>
      </c>
      <c r="J2529" t="s">
        <v>107</v>
      </c>
    </row>
    <row r="2530" spans="1:10">
      <c r="A2530" t="s">
        <v>2606</v>
      </c>
      <c r="B2530" t="s">
        <v>20</v>
      </c>
      <c r="D2530" t="s">
        <v>123</v>
      </c>
      <c r="E2530" t="s">
        <v>52</v>
      </c>
      <c r="G2530" t="s">
        <v>177</v>
      </c>
      <c r="H2530" s="2">
        <v>45320</v>
      </c>
      <c r="I2530">
        <v>5</v>
      </c>
      <c r="J2530" t="s">
        <v>107</v>
      </c>
    </row>
    <row r="2531" spans="1:10">
      <c r="A2531" t="s">
        <v>2607</v>
      </c>
      <c r="B2531" t="s">
        <v>20</v>
      </c>
      <c r="D2531" t="s">
        <v>123</v>
      </c>
      <c r="E2531" t="s">
        <v>52</v>
      </c>
      <c r="G2531" t="s">
        <v>177</v>
      </c>
      <c r="H2531" s="2">
        <v>45327</v>
      </c>
      <c r="I2531">
        <v>5</v>
      </c>
      <c r="J2531" t="s">
        <v>107</v>
      </c>
    </row>
    <row r="2532" spans="1:10">
      <c r="A2532" t="s">
        <v>2608</v>
      </c>
      <c r="B2532" t="s">
        <v>20</v>
      </c>
      <c r="D2532" t="s">
        <v>123</v>
      </c>
      <c r="E2532" t="s">
        <v>52</v>
      </c>
      <c r="G2532" t="s">
        <v>177</v>
      </c>
      <c r="H2532" s="2">
        <v>45334</v>
      </c>
      <c r="I2532">
        <v>5</v>
      </c>
      <c r="J2532" t="s">
        <v>107</v>
      </c>
    </row>
    <row r="2533" spans="1:10">
      <c r="A2533" t="s">
        <v>2609</v>
      </c>
      <c r="B2533" t="s">
        <v>20</v>
      </c>
      <c r="D2533" t="s">
        <v>123</v>
      </c>
      <c r="E2533" t="s">
        <v>52</v>
      </c>
      <c r="G2533" t="s">
        <v>177</v>
      </c>
      <c r="H2533" s="2">
        <v>45341</v>
      </c>
      <c r="I2533">
        <v>5</v>
      </c>
      <c r="J2533" t="s">
        <v>107</v>
      </c>
    </row>
    <row r="2534" spans="1:10">
      <c r="A2534" t="s">
        <v>2610</v>
      </c>
      <c r="B2534" t="s">
        <v>20</v>
      </c>
      <c r="D2534" t="s">
        <v>123</v>
      </c>
      <c r="E2534" t="s">
        <v>52</v>
      </c>
      <c r="G2534" t="s">
        <v>177</v>
      </c>
      <c r="H2534" s="2">
        <v>45348</v>
      </c>
      <c r="I2534">
        <v>5</v>
      </c>
      <c r="J2534" t="s">
        <v>107</v>
      </c>
    </row>
    <row r="2535" spans="1:10">
      <c r="A2535" t="s">
        <v>2611</v>
      </c>
      <c r="B2535" t="s">
        <v>20</v>
      </c>
      <c r="D2535" t="s">
        <v>123</v>
      </c>
      <c r="E2535" t="s">
        <v>52</v>
      </c>
      <c r="G2535" t="s">
        <v>177</v>
      </c>
      <c r="H2535" s="2">
        <v>45355</v>
      </c>
      <c r="I2535">
        <v>5</v>
      </c>
      <c r="J2535" t="s">
        <v>107</v>
      </c>
    </row>
    <row r="2536" spans="1:10">
      <c r="A2536" t="s">
        <v>2612</v>
      </c>
      <c r="B2536" t="s">
        <v>20</v>
      </c>
      <c r="D2536" t="s">
        <v>123</v>
      </c>
      <c r="E2536" t="s">
        <v>52</v>
      </c>
      <c r="G2536" t="s">
        <v>177</v>
      </c>
      <c r="H2536" s="2">
        <v>45362</v>
      </c>
      <c r="I2536">
        <v>5</v>
      </c>
      <c r="J2536" t="s">
        <v>107</v>
      </c>
    </row>
    <row r="2537" spans="1:10">
      <c r="A2537" t="s">
        <v>2613</v>
      </c>
      <c r="B2537" t="s">
        <v>20</v>
      </c>
      <c r="D2537" t="s">
        <v>123</v>
      </c>
      <c r="E2537" t="s">
        <v>52</v>
      </c>
      <c r="G2537" t="s">
        <v>177</v>
      </c>
      <c r="H2537" s="2">
        <v>45628</v>
      </c>
      <c r="I2537">
        <v>10</v>
      </c>
      <c r="J2537" t="s">
        <v>107</v>
      </c>
    </row>
    <row r="2538" spans="1:10">
      <c r="A2538" t="s">
        <v>2614</v>
      </c>
      <c r="B2538" t="s">
        <v>20</v>
      </c>
      <c r="D2538" t="s">
        <v>123</v>
      </c>
      <c r="E2538" t="s">
        <v>52</v>
      </c>
      <c r="G2538" t="s">
        <v>177</v>
      </c>
      <c r="H2538" s="2">
        <v>45635</v>
      </c>
      <c r="I2538">
        <v>10</v>
      </c>
      <c r="J2538" t="s">
        <v>107</v>
      </c>
    </row>
    <row r="2539" spans="1:10">
      <c r="A2539" t="s">
        <v>2615</v>
      </c>
      <c r="B2539" t="s">
        <v>20</v>
      </c>
      <c r="D2539" t="s">
        <v>123</v>
      </c>
      <c r="E2539" t="s">
        <v>52</v>
      </c>
      <c r="G2539" t="s">
        <v>177</v>
      </c>
      <c r="H2539" s="2">
        <v>45642</v>
      </c>
      <c r="I2539">
        <v>10</v>
      </c>
      <c r="J2539" t="s">
        <v>107</v>
      </c>
    </row>
    <row r="2540" spans="1:10">
      <c r="A2540" t="s">
        <v>2616</v>
      </c>
      <c r="B2540" t="s">
        <v>20</v>
      </c>
      <c r="D2540" t="s">
        <v>123</v>
      </c>
      <c r="E2540" t="s">
        <v>52</v>
      </c>
      <c r="G2540" t="s">
        <v>177</v>
      </c>
      <c r="H2540" s="2">
        <v>45649</v>
      </c>
      <c r="I2540">
        <v>10</v>
      </c>
      <c r="J2540" t="s">
        <v>107</v>
      </c>
    </row>
    <row r="2541" spans="1:10">
      <c r="A2541" t="s">
        <v>2617</v>
      </c>
      <c r="B2541" t="s">
        <v>20</v>
      </c>
      <c r="D2541" t="s">
        <v>123</v>
      </c>
      <c r="E2541" t="s">
        <v>52</v>
      </c>
      <c r="G2541" t="s">
        <v>177</v>
      </c>
      <c r="H2541" s="2">
        <v>45656</v>
      </c>
      <c r="I2541">
        <v>10</v>
      </c>
      <c r="J2541" t="s">
        <v>107</v>
      </c>
    </row>
    <row r="2542" spans="1:10">
      <c r="A2542" t="s">
        <v>2618</v>
      </c>
      <c r="B2542" t="s">
        <v>20</v>
      </c>
      <c r="D2542" t="s">
        <v>123</v>
      </c>
      <c r="E2542" t="s">
        <v>52</v>
      </c>
      <c r="G2542" t="s">
        <v>177</v>
      </c>
      <c r="H2542" s="2">
        <v>45663</v>
      </c>
      <c r="I2542">
        <v>10</v>
      </c>
      <c r="J2542" t="s">
        <v>107</v>
      </c>
    </row>
    <row r="2543" spans="1:10">
      <c r="A2543" t="s">
        <v>2619</v>
      </c>
      <c r="B2543" t="s">
        <v>20</v>
      </c>
      <c r="D2543" t="s">
        <v>123</v>
      </c>
      <c r="E2543" t="s">
        <v>52</v>
      </c>
      <c r="G2543" t="s">
        <v>177</v>
      </c>
      <c r="H2543" s="2">
        <v>45670</v>
      </c>
      <c r="I2543">
        <v>10</v>
      </c>
      <c r="J2543" t="s">
        <v>107</v>
      </c>
    </row>
    <row r="2544" spans="1:10">
      <c r="A2544" t="s">
        <v>2620</v>
      </c>
      <c r="B2544" t="s">
        <v>20</v>
      </c>
      <c r="D2544" t="s">
        <v>123</v>
      </c>
      <c r="E2544" t="s">
        <v>52</v>
      </c>
      <c r="G2544" t="s">
        <v>177</v>
      </c>
      <c r="H2544" s="2">
        <v>45677</v>
      </c>
      <c r="I2544">
        <v>10</v>
      </c>
      <c r="J2544" t="s">
        <v>107</v>
      </c>
    </row>
    <row r="2545" spans="1:10">
      <c r="A2545" t="s">
        <v>2621</v>
      </c>
      <c r="B2545" t="s">
        <v>20</v>
      </c>
      <c r="D2545" t="s">
        <v>123</v>
      </c>
      <c r="E2545" t="s">
        <v>52</v>
      </c>
      <c r="G2545" t="s">
        <v>177</v>
      </c>
      <c r="H2545" s="2">
        <v>45684</v>
      </c>
      <c r="I2545">
        <v>10</v>
      </c>
      <c r="J2545" t="s">
        <v>107</v>
      </c>
    </row>
    <row r="2546" spans="1:10">
      <c r="A2546" t="s">
        <v>2622</v>
      </c>
      <c r="B2546" t="s">
        <v>20</v>
      </c>
      <c r="D2546" t="s">
        <v>123</v>
      </c>
      <c r="E2546" t="s">
        <v>52</v>
      </c>
      <c r="G2546" t="s">
        <v>177</v>
      </c>
      <c r="H2546" s="2">
        <v>45691</v>
      </c>
      <c r="I2546">
        <v>10</v>
      </c>
      <c r="J2546" t="s">
        <v>107</v>
      </c>
    </row>
    <row r="2547" spans="1:10">
      <c r="A2547" t="s">
        <v>2623</v>
      </c>
      <c r="B2547" t="s">
        <v>20</v>
      </c>
      <c r="D2547" t="s">
        <v>123</v>
      </c>
      <c r="E2547" t="s">
        <v>52</v>
      </c>
      <c r="G2547" t="s">
        <v>177</v>
      </c>
      <c r="H2547" s="2">
        <v>45698</v>
      </c>
      <c r="I2547">
        <v>10</v>
      </c>
      <c r="J2547" t="s">
        <v>107</v>
      </c>
    </row>
    <row r="2548" spans="1:10">
      <c r="A2548" t="s">
        <v>2624</v>
      </c>
      <c r="B2548" t="s">
        <v>20</v>
      </c>
      <c r="D2548" t="s">
        <v>123</v>
      </c>
      <c r="E2548" t="s">
        <v>52</v>
      </c>
      <c r="G2548" t="s">
        <v>177</v>
      </c>
      <c r="H2548" s="2">
        <v>45705</v>
      </c>
      <c r="I2548">
        <v>10</v>
      </c>
      <c r="J2548" t="s">
        <v>107</v>
      </c>
    </row>
    <row r="2549" spans="1:10">
      <c r="A2549" t="s">
        <v>2625</v>
      </c>
      <c r="B2549" t="s">
        <v>22</v>
      </c>
      <c r="C2549" t="s">
        <v>1367</v>
      </c>
      <c r="D2549" t="s">
        <v>124</v>
      </c>
      <c r="E2549" t="s">
        <v>96</v>
      </c>
      <c r="G2549" t="s">
        <v>106</v>
      </c>
      <c r="H2549" s="2">
        <v>45292</v>
      </c>
      <c r="I2549">
        <v>50</v>
      </c>
      <c r="J2549" t="s">
        <v>110</v>
      </c>
    </row>
    <row r="2550" spans="1:10">
      <c r="A2550" t="s">
        <v>2626</v>
      </c>
      <c r="B2550" t="s">
        <v>22</v>
      </c>
      <c r="C2550" t="s">
        <v>1367</v>
      </c>
      <c r="D2550" t="s">
        <v>124</v>
      </c>
      <c r="E2550" t="s">
        <v>96</v>
      </c>
      <c r="G2550" t="s">
        <v>106</v>
      </c>
      <c r="H2550" s="2">
        <v>45299</v>
      </c>
      <c r="I2550">
        <v>50</v>
      </c>
      <c r="J2550" t="s">
        <v>110</v>
      </c>
    </row>
    <row r="2551" spans="1:10">
      <c r="A2551" t="s">
        <v>2627</v>
      </c>
      <c r="B2551" t="s">
        <v>22</v>
      </c>
      <c r="C2551" t="s">
        <v>1367</v>
      </c>
      <c r="D2551" t="s">
        <v>124</v>
      </c>
      <c r="E2551" t="s">
        <v>96</v>
      </c>
      <c r="G2551" t="s">
        <v>106</v>
      </c>
      <c r="H2551" s="2">
        <v>45306</v>
      </c>
      <c r="I2551">
        <v>50</v>
      </c>
      <c r="J2551" t="s">
        <v>110</v>
      </c>
    </row>
    <row r="2552" spans="1:10">
      <c r="A2552" t="s">
        <v>2628</v>
      </c>
      <c r="B2552" t="s">
        <v>22</v>
      </c>
      <c r="C2552" t="s">
        <v>1367</v>
      </c>
      <c r="D2552" t="s">
        <v>124</v>
      </c>
      <c r="E2552" t="s">
        <v>96</v>
      </c>
      <c r="G2552" t="s">
        <v>106</v>
      </c>
      <c r="H2552" s="2">
        <v>45313</v>
      </c>
      <c r="I2552">
        <v>50</v>
      </c>
      <c r="J2552" t="s">
        <v>110</v>
      </c>
    </row>
    <row r="2553" spans="1:10">
      <c r="A2553" t="s">
        <v>2629</v>
      </c>
      <c r="B2553" t="s">
        <v>22</v>
      </c>
      <c r="C2553" t="s">
        <v>1367</v>
      </c>
      <c r="D2553" t="s">
        <v>124</v>
      </c>
      <c r="E2553" t="s">
        <v>96</v>
      </c>
      <c r="G2553" t="s">
        <v>106</v>
      </c>
      <c r="H2553" s="2">
        <v>45320</v>
      </c>
      <c r="I2553">
        <v>50</v>
      </c>
      <c r="J2553" t="s">
        <v>107</v>
      </c>
    </row>
    <row r="2554" spans="1:10">
      <c r="A2554" t="s">
        <v>2630</v>
      </c>
      <c r="B2554" t="s">
        <v>22</v>
      </c>
      <c r="C2554" t="s">
        <v>1367</v>
      </c>
      <c r="D2554" t="s">
        <v>124</v>
      </c>
      <c r="E2554" t="s">
        <v>96</v>
      </c>
      <c r="G2554" t="s">
        <v>106</v>
      </c>
      <c r="H2554" s="2">
        <v>45327</v>
      </c>
      <c r="I2554">
        <v>50</v>
      </c>
      <c r="J2554" t="s">
        <v>107</v>
      </c>
    </row>
    <row r="2555" spans="1:10">
      <c r="A2555" t="s">
        <v>2631</v>
      </c>
      <c r="B2555" t="s">
        <v>22</v>
      </c>
      <c r="C2555" t="s">
        <v>1367</v>
      </c>
      <c r="D2555" t="s">
        <v>124</v>
      </c>
      <c r="E2555" t="s">
        <v>96</v>
      </c>
      <c r="G2555" t="s">
        <v>106</v>
      </c>
      <c r="H2555" s="2">
        <v>45334</v>
      </c>
      <c r="I2555">
        <v>50</v>
      </c>
      <c r="J2555" t="s">
        <v>107</v>
      </c>
    </row>
    <row r="2556" spans="1:10">
      <c r="A2556" t="s">
        <v>2632</v>
      </c>
      <c r="B2556" t="s">
        <v>22</v>
      </c>
      <c r="C2556" t="s">
        <v>1367</v>
      </c>
      <c r="D2556" t="s">
        <v>124</v>
      </c>
      <c r="E2556" t="s">
        <v>96</v>
      </c>
      <c r="G2556" t="s">
        <v>106</v>
      </c>
      <c r="H2556" s="2">
        <v>45341</v>
      </c>
      <c r="I2556">
        <v>50</v>
      </c>
      <c r="J2556" t="s">
        <v>107</v>
      </c>
    </row>
    <row r="2557" spans="1:10">
      <c r="A2557" t="s">
        <v>2633</v>
      </c>
      <c r="B2557" t="s">
        <v>22</v>
      </c>
      <c r="C2557" t="s">
        <v>1367</v>
      </c>
      <c r="D2557" t="s">
        <v>124</v>
      </c>
      <c r="E2557" t="s">
        <v>96</v>
      </c>
      <c r="G2557" t="s">
        <v>106</v>
      </c>
      <c r="H2557" s="2">
        <v>45348</v>
      </c>
      <c r="I2557">
        <v>50</v>
      </c>
      <c r="J2557" t="s">
        <v>107</v>
      </c>
    </row>
    <row r="2558" spans="1:10">
      <c r="A2558" t="s">
        <v>2634</v>
      </c>
      <c r="B2558" t="s">
        <v>22</v>
      </c>
      <c r="C2558" t="s">
        <v>1367</v>
      </c>
      <c r="D2558" t="s">
        <v>124</v>
      </c>
      <c r="E2558" t="s">
        <v>96</v>
      </c>
      <c r="G2558" t="s">
        <v>106</v>
      </c>
      <c r="H2558" s="2">
        <v>45355</v>
      </c>
      <c r="I2558">
        <v>50</v>
      </c>
      <c r="J2558" t="s">
        <v>107</v>
      </c>
    </row>
    <row r="2559" spans="1:10">
      <c r="A2559" t="s">
        <v>2635</v>
      </c>
      <c r="B2559" t="s">
        <v>22</v>
      </c>
      <c r="C2559" t="s">
        <v>1367</v>
      </c>
      <c r="D2559" t="s">
        <v>124</v>
      </c>
      <c r="E2559" t="s">
        <v>96</v>
      </c>
      <c r="G2559" t="s">
        <v>106</v>
      </c>
      <c r="H2559" s="2">
        <v>45362</v>
      </c>
      <c r="I2559">
        <v>50</v>
      </c>
      <c r="J2559" t="s">
        <v>107</v>
      </c>
    </row>
    <row r="2560" spans="1:10">
      <c r="A2560" t="s">
        <v>2636</v>
      </c>
      <c r="B2560" t="s">
        <v>22</v>
      </c>
      <c r="C2560" t="s">
        <v>1367</v>
      </c>
      <c r="D2560" t="s">
        <v>124</v>
      </c>
      <c r="E2560" t="s">
        <v>96</v>
      </c>
      <c r="G2560" t="s">
        <v>106</v>
      </c>
      <c r="H2560" s="2">
        <v>45369</v>
      </c>
      <c r="I2560">
        <v>50</v>
      </c>
      <c r="J2560" t="s">
        <v>107</v>
      </c>
    </row>
    <row r="2561" spans="1:10">
      <c r="A2561" t="s">
        <v>2637</v>
      </c>
      <c r="B2561" t="s">
        <v>22</v>
      </c>
      <c r="D2561" t="s">
        <v>125</v>
      </c>
      <c r="E2561" t="s">
        <v>52</v>
      </c>
      <c r="G2561" t="s">
        <v>164</v>
      </c>
      <c r="H2561" s="2">
        <v>45453</v>
      </c>
      <c r="I2561">
        <v>5</v>
      </c>
      <c r="J2561" t="s">
        <v>110</v>
      </c>
    </row>
    <row r="2562" spans="1:10">
      <c r="A2562" t="s">
        <v>2638</v>
      </c>
      <c r="B2562" t="s">
        <v>22</v>
      </c>
      <c r="D2562" t="s">
        <v>125</v>
      </c>
      <c r="E2562" t="s">
        <v>52</v>
      </c>
      <c r="G2562" t="s">
        <v>164</v>
      </c>
      <c r="H2562" s="2">
        <v>45460</v>
      </c>
      <c r="I2562">
        <v>5</v>
      </c>
      <c r="J2562" t="s">
        <v>110</v>
      </c>
    </row>
    <row r="2563" spans="1:10">
      <c r="A2563" t="s">
        <v>2639</v>
      </c>
      <c r="B2563" t="s">
        <v>22</v>
      </c>
      <c r="D2563" t="s">
        <v>125</v>
      </c>
      <c r="E2563" t="s">
        <v>52</v>
      </c>
      <c r="G2563" t="s">
        <v>164</v>
      </c>
      <c r="H2563" s="2">
        <v>45467</v>
      </c>
      <c r="I2563">
        <v>5</v>
      </c>
      <c r="J2563" t="s">
        <v>110</v>
      </c>
    </row>
    <row r="2564" spans="1:10">
      <c r="A2564" t="s">
        <v>2640</v>
      </c>
      <c r="B2564" t="s">
        <v>22</v>
      </c>
      <c r="D2564" t="s">
        <v>125</v>
      </c>
      <c r="E2564" t="s">
        <v>52</v>
      </c>
      <c r="G2564" t="s">
        <v>164</v>
      </c>
      <c r="H2564" s="2">
        <v>45474</v>
      </c>
      <c r="I2564">
        <v>5</v>
      </c>
      <c r="J2564" t="s">
        <v>110</v>
      </c>
    </row>
    <row r="2565" spans="1:10">
      <c r="A2565" t="s">
        <v>2641</v>
      </c>
      <c r="B2565" t="s">
        <v>22</v>
      </c>
      <c r="D2565" t="s">
        <v>125</v>
      </c>
      <c r="E2565" t="s">
        <v>52</v>
      </c>
      <c r="G2565" t="s">
        <v>164</v>
      </c>
      <c r="H2565" s="2">
        <v>45481</v>
      </c>
      <c r="I2565">
        <v>10</v>
      </c>
      <c r="J2565" t="s">
        <v>107</v>
      </c>
    </row>
    <row r="2566" spans="1:10">
      <c r="A2566" t="s">
        <v>2642</v>
      </c>
      <c r="B2566" t="s">
        <v>22</v>
      </c>
      <c r="D2566" t="s">
        <v>125</v>
      </c>
      <c r="E2566" t="s">
        <v>52</v>
      </c>
      <c r="G2566" t="s">
        <v>164</v>
      </c>
      <c r="H2566" s="2">
        <v>45488</v>
      </c>
      <c r="I2566">
        <v>10</v>
      </c>
      <c r="J2566" t="s">
        <v>107</v>
      </c>
    </row>
    <row r="2567" spans="1:10">
      <c r="A2567" t="s">
        <v>2643</v>
      </c>
      <c r="B2567" t="s">
        <v>22</v>
      </c>
      <c r="D2567" t="s">
        <v>125</v>
      </c>
      <c r="E2567" t="s">
        <v>52</v>
      </c>
      <c r="G2567" t="s">
        <v>164</v>
      </c>
      <c r="H2567" s="2">
        <v>45495</v>
      </c>
      <c r="I2567">
        <v>10</v>
      </c>
      <c r="J2567" t="s">
        <v>107</v>
      </c>
    </row>
    <row r="2568" spans="1:10">
      <c r="A2568" t="s">
        <v>2644</v>
      </c>
      <c r="B2568" t="s">
        <v>22</v>
      </c>
      <c r="D2568" t="s">
        <v>125</v>
      </c>
      <c r="E2568" t="s">
        <v>52</v>
      </c>
      <c r="G2568" t="s">
        <v>164</v>
      </c>
      <c r="H2568" s="2">
        <v>45600</v>
      </c>
      <c r="I2568">
        <v>30</v>
      </c>
      <c r="J2568" t="s">
        <v>107</v>
      </c>
    </row>
    <row r="2569" spans="1:10">
      <c r="A2569" t="s">
        <v>2645</v>
      </c>
      <c r="B2569" t="s">
        <v>22</v>
      </c>
      <c r="D2569" t="s">
        <v>125</v>
      </c>
      <c r="E2569" t="s">
        <v>52</v>
      </c>
      <c r="G2569" t="s">
        <v>164</v>
      </c>
      <c r="H2569" s="2">
        <v>45607</v>
      </c>
      <c r="I2569">
        <v>30</v>
      </c>
      <c r="J2569" t="s">
        <v>107</v>
      </c>
    </row>
    <row r="2570" spans="1:10">
      <c r="A2570" t="s">
        <v>2646</v>
      </c>
      <c r="B2570" t="s">
        <v>22</v>
      </c>
      <c r="D2570" t="s">
        <v>125</v>
      </c>
      <c r="E2570" t="s">
        <v>52</v>
      </c>
      <c r="G2570" t="s">
        <v>164</v>
      </c>
      <c r="H2570" s="2">
        <v>45614</v>
      </c>
      <c r="I2570">
        <v>30</v>
      </c>
      <c r="J2570" t="s">
        <v>107</v>
      </c>
    </row>
    <row r="2571" spans="1:10">
      <c r="A2571" t="s">
        <v>2647</v>
      </c>
      <c r="B2571" t="s">
        <v>22</v>
      </c>
      <c r="D2571" t="s">
        <v>125</v>
      </c>
      <c r="E2571" t="s">
        <v>52</v>
      </c>
      <c r="G2571" t="s">
        <v>164</v>
      </c>
      <c r="H2571" s="2">
        <v>45621</v>
      </c>
      <c r="I2571">
        <v>30</v>
      </c>
      <c r="J2571" t="s">
        <v>107</v>
      </c>
    </row>
    <row r="2572" spans="1:10">
      <c r="A2572" t="s">
        <v>2648</v>
      </c>
      <c r="B2572" t="s">
        <v>22</v>
      </c>
      <c r="D2572" t="s">
        <v>125</v>
      </c>
      <c r="E2572" t="s">
        <v>84</v>
      </c>
      <c r="G2572" t="s">
        <v>164</v>
      </c>
      <c r="H2572" s="2">
        <v>45397</v>
      </c>
      <c r="I2572">
        <v>80</v>
      </c>
      <c r="J2572" t="s">
        <v>109</v>
      </c>
    </row>
    <row r="2573" spans="1:10">
      <c r="A2573" t="s">
        <v>2649</v>
      </c>
      <c r="B2573" t="s">
        <v>22</v>
      </c>
      <c r="D2573" t="s">
        <v>125</v>
      </c>
      <c r="E2573" t="s">
        <v>84</v>
      </c>
      <c r="G2573" t="s">
        <v>164</v>
      </c>
      <c r="H2573" s="2">
        <v>45404</v>
      </c>
      <c r="I2573">
        <v>80</v>
      </c>
      <c r="J2573" t="s">
        <v>109</v>
      </c>
    </row>
    <row r="2574" spans="1:10">
      <c r="A2574" t="s">
        <v>2650</v>
      </c>
      <c r="B2574" t="s">
        <v>22</v>
      </c>
      <c r="D2574" t="s">
        <v>125</v>
      </c>
      <c r="E2574" t="s">
        <v>84</v>
      </c>
      <c r="G2574" t="s">
        <v>164</v>
      </c>
      <c r="H2574" s="2">
        <v>45411</v>
      </c>
      <c r="I2574">
        <v>80</v>
      </c>
      <c r="J2574" t="s">
        <v>109</v>
      </c>
    </row>
    <row r="2575" spans="1:10">
      <c r="A2575" t="s">
        <v>2651</v>
      </c>
      <c r="B2575" t="s">
        <v>22</v>
      </c>
      <c r="D2575" t="s">
        <v>125</v>
      </c>
      <c r="E2575" t="s">
        <v>84</v>
      </c>
      <c r="G2575" t="s">
        <v>164</v>
      </c>
      <c r="H2575" s="2">
        <v>45418</v>
      </c>
      <c r="I2575">
        <v>80</v>
      </c>
      <c r="J2575" t="s">
        <v>109</v>
      </c>
    </row>
    <row r="2576" spans="1:10">
      <c r="A2576" t="s">
        <v>2652</v>
      </c>
      <c r="B2576" t="s">
        <v>22</v>
      </c>
      <c r="D2576" t="s">
        <v>125</v>
      </c>
      <c r="E2576" t="s">
        <v>84</v>
      </c>
      <c r="G2576" t="s">
        <v>164</v>
      </c>
      <c r="H2576" s="2">
        <v>45425</v>
      </c>
      <c r="I2576">
        <v>40</v>
      </c>
      <c r="J2576" t="s">
        <v>109</v>
      </c>
    </row>
    <row r="2577" spans="1:10">
      <c r="A2577" t="s">
        <v>2653</v>
      </c>
      <c r="B2577" t="s">
        <v>22</v>
      </c>
      <c r="D2577" t="s">
        <v>125</v>
      </c>
      <c r="E2577" t="s">
        <v>84</v>
      </c>
      <c r="G2577" t="s">
        <v>164</v>
      </c>
      <c r="H2577" s="2">
        <v>45432</v>
      </c>
      <c r="I2577">
        <v>40</v>
      </c>
      <c r="J2577" t="s">
        <v>109</v>
      </c>
    </row>
    <row r="2578" spans="1:10">
      <c r="A2578" t="s">
        <v>2654</v>
      </c>
      <c r="B2578" t="s">
        <v>22</v>
      </c>
      <c r="D2578" t="s">
        <v>125</v>
      </c>
      <c r="E2578" t="s">
        <v>84</v>
      </c>
      <c r="G2578" t="s">
        <v>164</v>
      </c>
      <c r="H2578" s="2">
        <v>45439</v>
      </c>
      <c r="I2578">
        <v>40</v>
      </c>
      <c r="J2578" t="s">
        <v>109</v>
      </c>
    </row>
    <row r="2579" spans="1:10">
      <c r="A2579" t="s">
        <v>2655</v>
      </c>
      <c r="B2579" t="s">
        <v>22</v>
      </c>
      <c r="D2579" t="s">
        <v>125</v>
      </c>
      <c r="E2579" t="s">
        <v>84</v>
      </c>
      <c r="G2579" t="s">
        <v>164</v>
      </c>
      <c r="H2579" s="2">
        <v>45446</v>
      </c>
      <c r="I2579">
        <v>40</v>
      </c>
      <c r="J2579" t="s">
        <v>109</v>
      </c>
    </row>
    <row r="2580" spans="1:10">
      <c r="A2580" t="s">
        <v>2656</v>
      </c>
      <c r="B2580" t="s">
        <v>22</v>
      </c>
      <c r="D2580" t="s">
        <v>125</v>
      </c>
      <c r="E2580" t="s">
        <v>84</v>
      </c>
      <c r="G2580" t="s">
        <v>164</v>
      </c>
      <c r="H2580" s="2">
        <v>45453</v>
      </c>
      <c r="I2580">
        <v>20</v>
      </c>
      <c r="J2580" t="s">
        <v>110</v>
      </c>
    </row>
    <row r="2581" spans="1:10">
      <c r="A2581" t="s">
        <v>2657</v>
      </c>
      <c r="B2581" t="s">
        <v>22</v>
      </c>
      <c r="D2581" t="s">
        <v>125</v>
      </c>
      <c r="E2581" t="s">
        <v>84</v>
      </c>
      <c r="G2581" t="s">
        <v>164</v>
      </c>
      <c r="H2581" s="2">
        <v>45460</v>
      </c>
      <c r="I2581">
        <v>20</v>
      </c>
      <c r="J2581" t="s">
        <v>110</v>
      </c>
    </row>
    <row r="2582" spans="1:10">
      <c r="A2582" t="s">
        <v>2658</v>
      </c>
      <c r="B2582" t="s">
        <v>22</v>
      </c>
      <c r="D2582" t="s">
        <v>125</v>
      </c>
      <c r="E2582" t="s">
        <v>84</v>
      </c>
      <c r="G2582" t="s">
        <v>164</v>
      </c>
      <c r="H2582" s="2">
        <v>45467</v>
      </c>
      <c r="I2582">
        <v>20</v>
      </c>
      <c r="J2582" t="s">
        <v>110</v>
      </c>
    </row>
    <row r="2583" spans="1:10">
      <c r="A2583" t="s">
        <v>2659</v>
      </c>
      <c r="B2583" t="s">
        <v>22</v>
      </c>
      <c r="D2583" t="s">
        <v>125</v>
      </c>
      <c r="E2583" t="s">
        <v>84</v>
      </c>
      <c r="G2583" t="s">
        <v>164</v>
      </c>
      <c r="H2583" s="2">
        <v>45474</v>
      </c>
      <c r="I2583">
        <v>20</v>
      </c>
      <c r="J2583" t="s">
        <v>110</v>
      </c>
    </row>
    <row r="2584" spans="1:10">
      <c r="A2584" t="s">
        <v>2660</v>
      </c>
      <c r="B2584" t="s">
        <v>22</v>
      </c>
      <c r="D2584" t="s">
        <v>125</v>
      </c>
      <c r="E2584" t="s">
        <v>94</v>
      </c>
      <c r="G2584" t="s">
        <v>164</v>
      </c>
      <c r="H2584" s="2">
        <v>45397</v>
      </c>
      <c r="I2584">
        <v>10</v>
      </c>
      <c r="J2584" t="s">
        <v>109</v>
      </c>
    </row>
    <row r="2585" spans="1:10">
      <c r="A2585" t="s">
        <v>2661</v>
      </c>
      <c r="B2585" t="s">
        <v>22</v>
      </c>
      <c r="D2585" t="s">
        <v>125</v>
      </c>
      <c r="E2585" t="s">
        <v>94</v>
      </c>
      <c r="G2585" t="s">
        <v>164</v>
      </c>
      <c r="H2585" s="2">
        <v>45404</v>
      </c>
      <c r="I2585">
        <v>10</v>
      </c>
      <c r="J2585" t="s">
        <v>109</v>
      </c>
    </row>
    <row r="2586" spans="1:10">
      <c r="A2586" t="s">
        <v>2662</v>
      </c>
      <c r="B2586" t="s">
        <v>22</v>
      </c>
      <c r="D2586" t="s">
        <v>125</v>
      </c>
      <c r="E2586" t="s">
        <v>94</v>
      </c>
      <c r="G2586" t="s">
        <v>164</v>
      </c>
      <c r="H2586" s="2">
        <v>45411</v>
      </c>
      <c r="I2586">
        <v>10</v>
      </c>
      <c r="J2586" t="s">
        <v>109</v>
      </c>
    </row>
    <row r="2587" spans="1:10">
      <c r="A2587" t="s">
        <v>2663</v>
      </c>
      <c r="B2587" t="s">
        <v>22</v>
      </c>
      <c r="D2587" t="s">
        <v>125</v>
      </c>
      <c r="E2587" t="s">
        <v>94</v>
      </c>
      <c r="G2587" t="s">
        <v>164</v>
      </c>
      <c r="H2587" s="2">
        <v>45418</v>
      </c>
      <c r="I2587">
        <v>10</v>
      </c>
      <c r="J2587" t="s">
        <v>109</v>
      </c>
    </row>
    <row r="2588" spans="1:10">
      <c r="A2588" t="s">
        <v>2664</v>
      </c>
      <c r="B2588" t="s">
        <v>22</v>
      </c>
      <c r="D2588" t="s">
        <v>125</v>
      </c>
      <c r="E2588" t="s">
        <v>94</v>
      </c>
      <c r="G2588" t="s">
        <v>164</v>
      </c>
      <c r="H2588" s="2">
        <v>45425</v>
      </c>
      <c r="I2588">
        <v>5</v>
      </c>
      <c r="J2588" t="s">
        <v>109</v>
      </c>
    </row>
    <row r="2589" spans="1:10">
      <c r="A2589" t="s">
        <v>2665</v>
      </c>
      <c r="B2589" t="s">
        <v>22</v>
      </c>
      <c r="D2589" t="s">
        <v>125</v>
      </c>
      <c r="E2589" t="s">
        <v>94</v>
      </c>
      <c r="G2589" t="s">
        <v>164</v>
      </c>
      <c r="H2589" s="2">
        <v>45432</v>
      </c>
      <c r="I2589">
        <v>5</v>
      </c>
      <c r="J2589" t="s">
        <v>109</v>
      </c>
    </row>
    <row r="2590" spans="1:10">
      <c r="A2590" t="s">
        <v>2666</v>
      </c>
      <c r="B2590" t="s">
        <v>22</v>
      </c>
      <c r="D2590" t="s">
        <v>125</v>
      </c>
      <c r="E2590" t="s">
        <v>94</v>
      </c>
      <c r="G2590" t="s">
        <v>164</v>
      </c>
      <c r="H2590" s="2">
        <v>45439</v>
      </c>
      <c r="I2590">
        <v>5</v>
      </c>
      <c r="J2590" t="s">
        <v>109</v>
      </c>
    </row>
    <row r="2591" spans="1:10">
      <c r="A2591" t="s">
        <v>2667</v>
      </c>
      <c r="B2591" t="s">
        <v>22</v>
      </c>
      <c r="D2591" t="s">
        <v>125</v>
      </c>
      <c r="E2591" t="s">
        <v>94</v>
      </c>
      <c r="G2591" t="s">
        <v>164</v>
      </c>
      <c r="H2591" s="2">
        <v>45446</v>
      </c>
      <c r="I2591">
        <v>5</v>
      </c>
      <c r="J2591" t="s">
        <v>109</v>
      </c>
    </row>
    <row r="2592" spans="1:10">
      <c r="A2592" t="s">
        <v>2668</v>
      </c>
      <c r="B2592" t="s">
        <v>22</v>
      </c>
      <c r="D2592" t="s">
        <v>125</v>
      </c>
      <c r="E2592" t="s">
        <v>94</v>
      </c>
      <c r="G2592" t="s">
        <v>164</v>
      </c>
      <c r="H2592" s="2">
        <v>45453</v>
      </c>
      <c r="I2592">
        <v>5</v>
      </c>
      <c r="J2592" t="s">
        <v>110</v>
      </c>
    </row>
    <row r="2593" spans="1:10">
      <c r="A2593" t="s">
        <v>2669</v>
      </c>
      <c r="B2593" t="s">
        <v>22</v>
      </c>
      <c r="D2593" t="s">
        <v>125</v>
      </c>
      <c r="E2593" t="s">
        <v>94</v>
      </c>
      <c r="G2593" t="s">
        <v>164</v>
      </c>
      <c r="H2593" s="2">
        <v>45460</v>
      </c>
      <c r="I2593">
        <v>5</v>
      </c>
      <c r="J2593" t="s">
        <v>110</v>
      </c>
    </row>
    <row r="2594" spans="1:10">
      <c r="A2594" t="s">
        <v>2670</v>
      </c>
      <c r="B2594" t="s">
        <v>22</v>
      </c>
      <c r="D2594" t="s">
        <v>125</v>
      </c>
      <c r="E2594" t="s">
        <v>94</v>
      </c>
      <c r="G2594" t="s">
        <v>164</v>
      </c>
      <c r="H2594" s="2">
        <v>45467</v>
      </c>
      <c r="I2594">
        <v>5</v>
      </c>
      <c r="J2594" t="s">
        <v>110</v>
      </c>
    </row>
    <row r="2595" spans="1:10">
      <c r="A2595" t="s">
        <v>2671</v>
      </c>
      <c r="B2595" t="s">
        <v>22</v>
      </c>
      <c r="D2595" t="s">
        <v>125</v>
      </c>
      <c r="E2595" t="s">
        <v>94</v>
      </c>
      <c r="G2595" t="s">
        <v>164</v>
      </c>
      <c r="H2595" s="2">
        <v>45474</v>
      </c>
      <c r="I2595">
        <v>5</v>
      </c>
      <c r="J2595" t="s">
        <v>110</v>
      </c>
    </row>
    <row r="2596" spans="1:10">
      <c r="A2596" t="s">
        <v>2672</v>
      </c>
      <c r="B2596" t="s">
        <v>22</v>
      </c>
      <c r="D2596" t="s">
        <v>126</v>
      </c>
      <c r="E2596" t="s">
        <v>52</v>
      </c>
      <c r="G2596" t="s">
        <v>177</v>
      </c>
      <c r="H2596" s="2">
        <v>45397</v>
      </c>
      <c r="I2596">
        <v>10</v>
      </c>
      <c r="J2596" t="s">
        <v>107</v>
      </c>
    </row>
    <row r="2597" spans="1:10">
      <c r="A2597" t="s">
        <v>2673</v>
      </c>
      <c r="B2597" t="s">
        <v>22</v>
      </c>
      <c r="D2597" t="s">
        <v>126</v>
      </c>
      <c r="E2597" t="s">
        <v>52</v>
      </c>
      <c r="G2597" t="s">
        <v>177</v>
      </c>
      <c r="H2597" s="2">
        <v>45404</v>
      </c>
      <c r="I2597">
        <v>10</v>
      </c>
      <c r="J2597" t="s">
        <v>107</v>
      </c>
    </row>
    <row r="2598" spans="1:10">
      <c r="A2598" t="s">
        <v>2674</v>
      </c>
      <c r="B2598" t="s">
        <v>22</v>
      </c>
      <c r="D2598" t="s">
        <v>126</v>
      </c>
      <c r="E2598" t="s">
        <v>52</v>
      </c>
      <c r="G2598" t="s">
        <v>177</v>
      </c>
      <c r="H2598" s="2">
        <v>45411</v>
      </c>
      <c r="I2598">
        <v>10</v>
      </c>
      <c r="J2598" t="s">
        <v>107</v>
      </c>
    </row>
    <row r="2599" spans="1:10">
      <c r="A2599" t="s">
        <v>2675</v>
      </c>
      <c r="B2599" t="s">
        <v>22</v>
      </c>
      <c r="D2599" t="s">
        <v>126</v>
      </c>
      <c r="E2599" t="s">
        <v>52</v>
      </c>
      <c r="G2599" t="s">
        <v>177</v>
      </c>
      <c r="H2599" s="2">
        <v>45418</v>
      </c>
      <c r="I2599">
        <v>10</v>
      </c>
      <c r="J2599" t="s">
        <v>107</v>
      </c>
    </row>
    <row r="2600" spans="1:10">
      <c r="A2600" t="s">
        <v>2676</v>
      </c>
      <c r="B2600" t="s">
        <v>22</v>
      </c>
      <c r="D2600" t="s">
        <v>126</v>
      </c>
      <c r="E2600" t="s">
        <v>52</v>
      </c>
      <c r="G2600" t="s">
        <v>177</v>
      </c>
      <c r="H2600" s="2">
        <v>45425</v>
      </c>
      <c r="I2600">
        <v>10</v>
      </c>
      <c r="J2600" t="s">
        <v>107</v>
      </c>
    </row>
    <row r="2601" spans="1:10">
      <c r="A2601" t="s">
        <v>2677</v>
      </c>
      <c r="B2601" t="s">
        <v>22</v>
      </c>
      <c r="D2601" t="s">
        <v>126</v>
      </c>
      <c r="E2601" t="s">
        <v>52</v>
      </c>
      <c r="G2601" t="s">
        <v>177</v>
      </c>
      <c r="H2601" s="2">
        <v>45432</v>
      </c>
      <c r="I2601">
        <v>10</v>
      </c>
      <c r="J2601" t="s">
        <v>107</v>
      </c>
    </row>
    <row r="2602" spans="1:10">
      <c r="A2602" t="s">
        <v>2678</v>
      </c>
      <c r="B2602" t="s">
        <v>22</v>
      </c>
      <c r="D2602" t="s">
        <v>126</v>
      </c>
      <c r="E2602" t="s">
        <v>52</v>
      </c>
      <c r="G2602" t="s">
        <v>177</v>
      </c>
      <c r="H2602" s="2">
        <v>45439</v>
      </c>
      <c r="I2602">
        <v>30</v>
      </c>
      <c r="J2602" t="s">
        <v>107</v>
      </c>
    </row>
    <row r="2603" spans="1:10">
      <c r="A2603" t="s">
        <v>2679</v>
      </c>
      <c r="B2603" t="s">
        <v>22</v>
      </c>
      <c r="D2603" t="s">
        <v>126</v>
      </c>
      <c r="E2603" t="s">
        <v>52</v>
      </c>
      <c r="G2603" t="s">
        <v>177</v>
      </c>
      <c r="H2603" s="2">
        <v>45446</v>
      </c>
      <c r="I2603">
        <v>30</v>
      </c>
      <c r="J2603" t="s">
        <v>107</v>
      </c>
    </row>
    <row r="2604" spans="1:10">
      <c r="A2604" t="s">
        <v>2680</v>
      </c>
      <c r="B2604" t="s">
        <v>22</v>
      </c>
      <c r="D2604" t="s">
        <v>126</v>
      </c>
      <c r="E2604" t="s">
        <v>52</v>
      </c>
      <c r="G2604" t="s">
        <v>177</v>
      </c>
      <c r="H2604" s="2">
        <v>45453</v>
      </c>
      <c r="I2604">
        <v>30</v>
      </c>
      <c r="J2604" t="s">
        <v>107</v>
      </c>
    </row>
    <row r="2605" spans="1:10">
      <c r="A2605" t="s">
        <v>2681</v>
      </c>
      <c r="B2605" t="s">
        <v>22</v>
      </c>
      <c r="D2605" t="s">
        <v>126</v>
      </c>
      <c r="E2605" t="s">
        <v>52</v>
      </c>
      <c r="G2605" t="s">
        <v>177</v>
      </c>
      <c r="H2605" s="2">
        <v>45460</v>
      </c>
      <c r="I2605">
        <v>30</v>
      </c>
      <c r="J2605" t="s">
        <v>107</v>
      </c>
    </row>
    <row r="2606" spans="1:10">
      <c r="A2606" t="s">
        <v>2682</v>
      </c>
      <c r="B2606" t="s">
        <v>22</v>
      </c>
      <c r="D2606" t="s">
        <v>126</v>
      </c>
      <c r="E2606" t="s">
        <v>52</v>
      </c>
      <c r="G2606" t="s">
        <v>177</v>
      </c>
      <c r="H2606" s="2">
        <v>45467</v>
      </c>
      <c r="I2606">
        <v>30</v>
      </c>
      <c r="J2606" t="s">
        <v>107</v>
      </c>
    </row>
    <row r="2607" spans="1:10">
      <c r="A2607" t="s">
        <v>2683</v>
      </c>
      <c r="B2607" t="s">
        <v>22</v>
      </c>
      <c r="D2607" t="s">
        <v>126</v>
      </c>
      <c r="E2607" t="s">
        <v>52</v>
      </c>
      <c r="G2607" t="s">
        <v>177</v>
      </c>
      <c r="H2607" s="2">
        <v>45474</v>
      </c>
      <c r="I2607">
        <v>30</v>
      </c>
      <c r="J2607" t="s">
        <v>107</v>
      </c>
    </row>
    <row r="2608" spans="1:10">
      <c r="A2608" t="s">
        <v>2684</v>
      </c>
      <c r="B2608" t="s">
        <v>22</v>
      </c>
      <c r="D2608" t="s">
        <v>126</v>
      </c>
      <c r="E2608" t="s">
        <v>52</v>
      </c>
      <c r="G2608" t="s">
        <v>177</v>
      </c>
      <c r="H2608" s="2">
        <v>45481</v>
      </c>
      <c r="I2608">
        <v>30</v>
      </c>
      <c r="J2608" t="s">
        <v>107</v>
      </c>
    </row>
    <row r="2609" spans="1:10">
      <c r="A2609" t="s">
        <v>2685</v>
      </c>
      <c r="B2609" t="s">
        <v>22</v>
      </c>
      <c r="D2609" t="s">
        <v>126</v>
      </c>
      <c r="E2609" t="s">
        <v>58</v>
      </c>
      <c r="G2609" t="s">
        <v>177</v>
      </c>
      <c r="H2609" s="2">
        <v>45327</v>
      </c>
      <c r="I2609">
        <v>10</v>
      </c>
      <c r="J2609" t="s">
        <v>110</v>
      </c>
    </row>
    <row r="2610" spans="1:10">
      <c r="A2610" t="s">
        <v>2686</v>
      </c>
      <c r="B2610" t="s">
        <v>22</v>
      </c>
      <c r="D2610" t="s">
        <v>126</v>
      </c>
      <c r="E2610" t="s">
        <v>58</v>
      </c>
      <c r="G2610" t="s">
        <v>177</v>
      </c>
      <c r="H2610" s="2">
        <v>45334</v>
      </c>
      <c r="I2610">
        <v>10</v>
      </c>
      <c r="J2610" t="s">
        <v>110</v>
      </c>
    </row>
    <row r="2611" spans="1:10">
      <c r="A2611" t="s">
        <v>2687</v>
      </c>
      <c r="B2611" t="s">
        <v>22</v>
      </c>
      <c r="D2611" t="s">
        <v>126</v>
      </c>
      <c r="E2611" t="s">
        <v>58</v>
      </c>
      <c r="G2611" t="s">
        <v>177</v>
      </c>
      <c r="H2611" s="2">
        <v>45341</v>
      </c>
      <c r="I2611">
        <v>10</v>
      </c>
      <c r="J2611" t="s">
        <v>110</v>
      </c>
    </row>
    <row r="2612" spans="1:10">
      <c r="A2612" t="s">
        <v>2688</v>
      </c>
      <c r="B2612" t="s">
        <v>22</v>
      </c>
      <c r="D2612" t="s">
        <v>126</v>
      </c>
      <c r="E2612" t="s">
        <v>58</v>
      </c>
      <c r="G2612" t="s">
        <v>177</v>
      </c>
      <c r="H2612" s="2">
        <v>45348</v>
      </c>
      <c r="I2612">
        <v>10</v>
      </c>
      <c r="J2612" t="s">
        <v>110</v>
      </c>
    </row>
    <row r="2613" spans="1:10">
      <c r="A2613" t="s">
        <v>2689</v>
      </c>
      <c r="B2613" t="s">
        <v>22</v>
      </c>
      <c r="D2613" t="s">
        <v>126</v>
      </c>
      <c r="E2613" t="s">
        <v>58</v>
      </c>
      <c r="G2613" t="s">
        <v>177</v>
      </c>
      <c r="H2613" s="2">
        <v>45355</v>
      </c>
      <c r="I2613">
        <v>30</v>
      </c>
      <c r="J2613" t="s">
        <v>107</v>
      </c>
    </row>
    <row r="2614" spans="1:10">
      <c r="A2614" t="s">
        <v>2690</v>
      </c>
      <c r="B2614" t="s">
        <v>22</v>
      </c>
      <c r="D2614" t="s">
        <v>126</v>
      </c>
      <c r="E2614" t="s">
        <v>58</v>
      </c>
      <c r="G2614" t="s">
        <v>177</v>
      </c>
      <c r="H2614" s="2">
        <v>45362</v>
      </c>
      <c r="I2614">
        <v>30</v>
      </c>
      <c r="J2614" t="s">
        <v>107</v>
      </c>
    </row>
    <row r="2615" spans="1:10">
      <c r="A2615" t="s">
        <v>2691</v>
      </c>
      <c r="B2615" t="s">
        <v>22</v>
      </c>
      <c r="D2615" t="s">
        <v>126</v>
      </c>
      <c r="E2615" t="s">
        <v>58</v>
      </c>
      <c r="G2615" t="s">
        <v>177</v>
      </c>
      <c r="H2615" s="2">
        <v>45369</v>
      </c>
      <c r="I2615">
        <v>30</v>
      </c>
      <c r="J2615" t="s">
        <v>107</v>
      </c>
    </row>
    <row r="2616" spans="1:10">
      <c r="A2616" t="s">
        <v>2692</v>
      </c>
      <c r="B2616" t="s">
        <v>22</v>
      </c>
      <c r="D2616" t="s">
        <v>126</v>
      </c>
      <c r="E2616" t="s">
        <v>58</v>
      </c>
      <c r="G2616" t="s">
        <v>177</v>
      </c>
      <c r="H2616" s="2">
        <v>45376</v>
      </c>
      <c r="I2616">
        <v>50</v>
      </c>
      <c r="J2616" t="s">
        <v>107</v>
      </c>
    </row>
    <row r="2617" spans="1:10">
      <c r="A2617" t="s">
        <v>2693</v>
      </c>
      <c r="B2617" t="s">
        <v>22</v>
      </c>
      <c r="D2617" t="s">
        <v>126</v>
      </c>
      <c r="E2617" t="s">
        <v>58</v>
      </c>
      <c r="G2617" t="s">
        <v>177</v>
      </c>
      <c r="H2617" s="2">
        <v>45383</v>
      </c>
      <c r="I2617">
        <v>50</v>
      </c>
      <c r="J2617" t="s">
        <v>107</v>
      </c>
    </row>
    <row r="2618" spans="1:10">
      <c r="A2618" t="s">
        <v>2694</v>
      </c>
      <c r="B2618" t="s">
        <v>22</v>
      </c>
      <c r="D2618" t="s">
        <v>126</v>
      </c>
      <c r="E2618" t="s">
        <v>58</v>
      </c>
      <c r="G2618" t="s">
        <v>177</v>
      </c>
      <c r="H2618" s="2">
        <v>45390</v>
      </c>
      <c r="I2618">
        <v>50</v>
      </c>
      <c r="J2618" t="s">
        <v>107</v>
      </c>
    </row>
    <row r="2619" spans="1:10">
      <c r="A2619" t="s">
        <v>2695</v>
      </c>
      <c r="B2619" t="s">
        <v>22</v>
      </c>
      <c r="D2619" t="s">
        <v>126</v>
      </c>
      <c r="E2619" t="s">
        <v>58</v>
      </c>
      <c r="G2619" t="s">
        <v>177</v>
      </c>
      <c r="H2619" s="2">
        <v>45397</v>
      </c>
      <c r="I2619">
        <v>50</v>
      </c>
      <c r="J2619" t="s">
        <v>107</v>
      </c>
    </row>
    <row r="2620" spans="1:10">
      <c r="A2620" t="s">
        <v>2696</v>
      </c>
      <c r="B2620" t="s">
        <v>22</v>
      </c>
      <c r="D2620" t="s">
        <v>126</v>
      </c>
      <c r="E2620" t="s">
        <v>58</v>
      </c>
      <c r="G2620" t="s">
        <v>177</v>
      </c>
      <c r="H2620" s="2">
        <v>45404</v>
      </c>
      <c r="I2620">
        <v>50</v>
      </c>
      <c r="J2620" t="s">
        <v>107</v>
      </c>
    </row>
    <row r="2621" spans="1:10">
      <c r="A2621" t="s">
        <v>2697</v>
      </c>
      <c r="B2621" t="s">
        <v>22</v>
      </c>
      <c r="D2621" t="s">
        <v>126</v>
      </c>
      <c r="E2621" t="s">
        <v>58</v>
      </c>
      <c r="G2621" t="s">
        <v>177</v>
      </c>
      <c r="H2621" s="2">
        <v>45411</v>
      </c>
      <c r="I2621">
        <v>50</v>
      </c>
      <c r="J2621" t="s">
        <v>107</v>
      </c>
    </row>
    <row r="2622" spans="1:10">
      <c r="A2622" t="s">
        <v>2698</v>
      </c>
      <c r="B2622" t="s">
        <v>22</v>
      </c>
      <c r="D2622" t="s">
        <v>126</v>
      </c>
      <c r="E2622" t="s">
        <v>58</v>
      </c>
      <c r="G2622" t="s">
        <v>177</v>
      </c>
      <c r="H2622" s="2">
        <v>45418</v>
      </c>
      <c r="I2622">
        <v>50</v>
      </c>
      <c r="J2622" t="s">
        <v>107</v>
      </c>
    </row>
    <row r="2623" spans="1:10">
      <c r="A2623" t="s">
        <v>2699</v>
      </c>
      <c r="B2623" t="s">
        <v>22</v>
      </c>
      <c r="D2623" t="s">
        <v>126</v>
      </c>
      <c r="E2623" t="s">
        <v>58</v>
      </c>
      <c r="G2623" t="s">
        <v>177</v>
      </c>
      <c r="H2623" s="2">
        <v>45425</v>
      </c>
      <c r="I2623">
        <v>50</v>
      </c>
      <c r="J2623" t="s">
        <v>107</v>
      </c>
    </row>
    <row r="2624" spans="1:10">
      <c r="A2624" t="s">
        <v>2700</v>
      </c>
      <c r="B2624" t="s">
        <v>22</v>
      </c>
      <c r="D2624" t="s">
        <v>126</v>
      </c>
      <c r="E2624" t="s">
        <v>58</v>
      </c>
      <c r="G2624" t="s">
        <v>177</v>
      </c>
      <c r="H2624" s="2">
        <v>45432</v>
      </c>
      <c r="I2624">
        <v>50</v>
      </c>
      <c r="J2624" t="s">
        <v>107</v>
      </c>
    </row>
    <row r="2625" spans="1:10">
      <c r="A2625" t="s">
        <v>2701</v>
      </c>
      <c r="B2625" t="s">
        <v>22</v>
      </c>
      <c r="D2625" t="s">
        <v>126</v>
      </c>
      <c r="E2625" t="s">
        <v>58</v>
      </c>
      <c r="G2625" t="s">
        <v>177</v>
      </c>
      <c r="H2625" s="2">
        <v>45439</v>
      </c>
      <c r="I2625">
        <v>50</v>
      </c>
      <c r="J2625" t="s">
        <v>107</v>
      </c>
    </row>
    <row r="2626" spans="1:10">
      <c r="A2626" t="s">
        <v>2702</v>
      </c>
      <c r="B2626" t="s">
        <v>22</v>
      </c>
      <c r="D2626" t="s">
        <v>126</v>
      </c>
      <c r="E2626" t="s">
        <v>58</v>
      </c>
      <c r="G2626" t="s">
        <v>177</v>
      </c>
      <c r="H2626" s="2">
        <v>45446</v>
      </c>
      <c r="I2626">
        <v>50</v>
      </c>
      <c r="J2626" t="s">
        <v>107</v>
      </c>
    </row>
    <row r="2627" spans="1:10">
      <c r="A2627" t="s">
        <v>2703</v>
      </c>
      <c r="B2627" t="s">
        <v>22</v>
      </c>
      <c r="D2627" t="s">
        <v>126</v>
      </c>
      <c r="E2627" t="s">
        <v>58</v>
      </c>
      <c r="G2627" t="s">
        <v>177</v>
      </c>
      <c r="H2627" s="2">
        <v>45453</v>
      </c>
      <c r="I2627">
        <v>50</v>
      </c>
      <c r="J2627" t="s">
        <v>107</v>
      </c>
    </row>
    <row r="2628" spans="1:10">
      <c r="A2628" t="s">
        <v>2704</v>
      </c>
      <c r="B2628" t="s">
        <v>22</v>
      </c>
      <c r="D2628" t="s">
        <v>126</v>
      </c>
      <c r="E2628" t="s">
        <v>58</v>
      </c>
      <c r="G2628" t="s">
        <v>177</v>
      </c>
      <c r="H2628" s="2">
        <v>45460</v>
      </c>
      <c r="I2628">
        <v>50</v>
      </c>
      <c r="J2628" t="s">
        <v>107</v>
      </c>
    </row>
    <row r="2629" spans="1:10">
      <c r="A2629" t="s">
        <v>2705</v>
      </c>
      <c r="B2629" t="s">
        <v>22</v>
      </c>
      <c r="D2629" t="s">
        <v>126</v>
      </c>
      <c r="E2629" t="s">
        <v>58</v>
      </c>
      <c r="G2629" t="s">
        <v>177</v>
      </c>
      <c r="H2629" s="2">
        <v>45467</v>
      </c>
      <c r="I2629">
        <v>50</v>
      </c>
      <c r="J2629" t="s">
        <v>107</v>
      </c>
    </row>
    <row r="2630" spans="1:10">
      <c r="A2630" t="s">
        <v>2706</v>
      </c>
      <c r="B2630" t="s">
        <v>22</v>
      </c>
      <c r="D2630" t="s">
        <v>126</v>
      </c>
      <c r="E2630" t="s">
        <v>58</v>
      </c>
      <c r="G2630" t="s">
        <v>177</v>
      </c>
      <c r="H2630" s="2">
        <v>45474</v>
      </c>
      <c r="I2630">
        <v>50</v>
      </c>
      <c r="J2630" t="s">
        <v>107</v>
      </c>
    </row>
    <row r="2631" spans="1:10">
      <c r="A2631" t="s">
        <v>2707</v>
      </c>
      <c r="B2631" t="s">
        <v>22</v>
      </c>
      <c r="D2631" t="s">
        <v>126</v>
      </c>
      <c r="E2631" t="s">
        <v>58</v>
      </c>
      <c r="G2631" t="s">
        <v>177</v>
      </c>
      <c r="H2631" s="2">
        <v>45481</v>
      </c>
      <c r="I2631">
        <v>50</v>
      </c>
      <c r="J2631" t="s">
        <v>107</v>
      </c>
    </row>
    <row r="2632" spans="1:10">
      <c r="A2632" t="s">
        <v>2708</v>
      </c>
      <c r="B2632" t="s">
        <v>22</v>
      </c>
      <c r="D2632" t="s">
        <v>126</v>
      </c>
      <c r="E2632" t="s">
        <v>84</v>
      </c>
      <c r="G2632" t="s">
        <v>177</v>
      </c>
      <c r="H2632" s="2">
        <v>45320</v>
      </c>
      <c r="I2632">
        <v>10</v>
      </c>
      <c r="J2632" t="s">
        <v>109</v>
      </c>
    </row>
    <row r="2633" spans="1:10">
      <c r="A2633" t="s">
        <v>2709</v>
      </c>
      <c r="B2633" t="s">
        <v>22</v>
      </c>
      <c r="D2633" t="s">
        <v>126</v>
      </c>
      <c r="E2633" t="s">
        <v>84</v>
      </c>
      <c r="G2633" t="s">
        <v>177</v>
      </c>
      <c r="H2633" s="2">
        <v>45341</v>
      </c>
      <c r="I2633">
        <v>5</v>
      </c>
      <c r="J2633" t="s">
        <v>110</v>
      </c>
    </row>
    <row r="2634" spans="1:10">
      <c r="A2634" t="s">
        <v>2710</v>
      </c>
      <c r="B2634" t="s">
        <v>22</v>
      </c>
      <c r="D2634" t="s">
        <v>126</v>
      </c>
      <c r="E2634" t="s">
        <v>84</v>
      </c>
      <c r="G2634" t="s">
        <v>177</v>
      </c>
      <c r="H2634" s="2">
        <v>45348</v>
      </c>
      <c r="I2634">
        <v>5</v>
      </c>
      <c r="J2634" t="s">
        <v>110</v>
      </c>
    </row>
    <row r="2635" spans="1:10">
      <c r="A2635" t="s">
        <v>2711</v>
      </c>
      <c r="B2635" t="s">
        <v>22</v>
      </c>
      <c r="D2635" t="s">
        <v>126</v>
      </c>
      <c r="E2635" t="s">
        <v>84</v>
      </c>
      <c r="G2635" t="s">
        <v>177</v>
      </c>
      <c r="H2635" s="2">
        <v>45355</v>
      </c>
      <c r="I2635">
        <v>10</v>
      </c>
      <c r="J2635" t="s">
        <v>107</v>
      </c>
    </row>
    <row r="2636" spans="1:10">
      <c r="A2636" t="s">
        <v>2712</v>
      </c>
      <c r="B2636" t="s">
        <v>22</v>
      </c>
      <c r="D2636" t="s">
        <v>126</v>
      </c>
      <c r="E2636" t="s">
        <v>84</v>
      </c>
      <c r="G2636" t="s">
        <v>177</v>
      </c>
      <c r="H2636" s="2">
        <v>45362</v>
      </c>
      <c r="I2636">
        <v>20</v>
      </c>
      <c r="J2636" t="s">
        <v>107</v>
      </c>
    </row>
    <row r="2637" spans="1:10">
      <c r="A2637" t="s">
        <v>2713</v>
      </c>
      <c r="B2637" t="s">
        <v>22</v>
      </c>
      <c r="D2637" t="s">
        <v>126</v>
      </c>
      <c r="E2637" t="s">
        <v>94</v>
      </c>
      <c r="G2637" t="s">
        <v>164</v>
      </c>
      <c r="H2637" s="2">
        <v>45292</v>
      </c>
      <c r="I2637">
        <v>20</v>
      </c>
      <c r="J2637" t="s">
        <v>109</v>
      </c>
    </row>
    <row r="2638" spans="1:10">
      <c r="A2638" t="s">
        <v>2714</v>
      </c>
      <c r="B2638" t="s">
        <v>22</v>
      </c>
      <c r="D2638" t="s">
        <v>126</v>
      </c>
      <c r="E2638" t="s">
        <v>94</v>
      </c>
      <c r="G2638" t="s">
        <v>164</v>
      </c>
      <c r="H2638" s="2">
        <v>45299</v>
      </c>
      <c r="I2638">
        <v>20</v>
      </c>
      <c r="J2638" t="s">
        <v>109</v>
      </c>
    </row>
    <row r="2639" spans="1:10">
      <c r="A2639" t="s">
        <v>2715</v>
      </c>
      <c r="B2639" t="s">
        <v>22</v>
      </c>
      <c r="D2639" t="s">
        <v>126</v>
      </c>
      <c r="E2639" t="s">
        <v>94</v>
      </c>
      <c r="G2639" t="s">
        <v>164</v>
      </c>
      <c r="H2639" s="2">
        <v>45306</v>
      </c>
      <c r="I2639">
        <v>20</v>
      </c>
      <c r="J2639" t="s">
        <v>109</v>
      </c>
    </row>
    <row r="2640" spans="1:10">
      <c r="A2640" t="s">
        <v>2716</v>
      </c>
      <c r="B2640" t="s">
        <v>22</v>
      </c>
      <c r="D2640" t="s">
        <v>126</v>
      </c>
      <c r="E2640" t="s">
        <v>94</v>
      </c>
      <c r="G2640" t="s">
        <v>164</v>
      </c>
      <c r="H2640" s="2">
        <v>45313</v>
      </c>
      <c r="I2640">
        <v>20</v>
      </c>
      <c r="J2640" t="s">
        <v>109</v>
      </c>
    </row>
    <row r="2641" spans="1:10">
      <c r="A2641" t="s">
        <v>2717</v>
      </c>
      <c r="B2641" t="s">
        <v>22</v>
      </c>
      <c r="D2641" t="s">
        <v>126</v>
      </c>
      <c r="E2641" t="s">
        <v>94</v>
      </c>
      <c r="G2641" t="s">
        <v>164</v>
      </c>
      <c r="H2641" s="2">
        <v>45320</v>
      </c>
      <c r="I2641">
        <v>20</v>
      </c>
      <c r="J2641" t="s">
        <v>109</v>
      </c>
    </row>
    <row r="2642" spans="1:10">
      <c r="A2642" t="s">
        <v>2718</v>
      </c>
      <c r="B2642" t="s">
        <v>22</v>
      </c>
      <c r="D2642" t="s">
        <v>126</v>
      </c>
      <c r="E2642" t="s">
        <v>94</v>
      </c>
      <c r="G2642" t="s">
        <v>164</v>
      </c>
      <c r="H2642" s="2">
        <v>45327</v>
      </c>
      <c r="I2642">
        <v>5</v>
      </c>
      <c r="J2642" t="s">
        <v>110</v>
      </c>
    </row>
    <row r="2643" spans="1:10">
      <c r="A2643" t="s">
        <v>2719</v>
      </c>
      <c r="B2643" t="s">
        <v>22</v>
      </c>
      <c r="D2643" t="s">
        <v>126</v>
      </c>
      <c r="E2643" t="s">
        <v>94</v>
      </c>
      <c r="G2643" t="s">
        <v>164</v>
      </c>
      <c r="H2643" s="2">
        <v>45334</v>
      </c>
      <c r="I2643">
        <v>5</v>
      </c>
      <c r="J2643" t="s">
        <v>110</v>
      </c>
    </row>
    <row r="2644" spans="1:10">
      <c r="A2644" t="s">
        <v>2720</v>
      </c>
      <c r="B2644" t="s">
        <v>22</v>
      </c>
      <c r="D2644" t="s">
        <v>126</v>
      </c>
      <c r="E2644" t="s">
        <v>94</v>
      </c>
      <c r="G2644" t="s">
        <v>164</v>
      </c>
      <c r="H2644" s="2">
        <v>45341</v>
      </c>
      <c r="I2644">
        <v>5</v>
      </c>
      <c r="J2644" t="s">
        <v>110</v>
      </c>
    </row>
    <row r="2645" spans="1:10">
      <c r="A2645" t="s">
        <v>2721</v>
      </c>
      <c r="B2645" t="s">
        <v>22</v>
      </c>
      <c r="D2645" t="s">
        <v>126</v>
      </c>
      <c r="E2645" t="s">
        <v>94</v>
      </c>
      <c r="G2645" t="s">
        <v>164</v>
      </c>
      <c r="H2645" s="2">
        <v>45348</v>
      </c>
      <c r="I2645">
        <v>5</v>
      </c>
      <c r="J2645" t="s">
        <v>110</v>
      </c>
    </row>
    <row r="2646" spans="1:10">
      <c r="A2646" t="s">
        <v>2722</v>
      </c>
      <c r="B2646" t="s">
        <v>22</v>
      </c>
      <c r="D2646" t="s">
        <v>126</v>
      </c>
      <c r="E2646" t="s">
        <v>94</v>
      </c>
      <c r="G2646" t="s">
        <v>164</v>
      </c>
      <c r="H2646" s="2">
        <v>45355</v>
      </c>
      <c r="I2646">
        <v>10</v>
      </c>
      <c r="J2646" t="s">
        <v>107</v>
      </c>
    </row>
    <row r="2647" spans="1:10">
      <c r="A2647" t="s">
        <v>2723</v>
      </c>
      <c r="B2647" t="s">
        <v>22</v>
      </c>
      <c r="D2647" t="s">
        <v>126</v>
      </c>
      <c r="E2647" t="s">
        <v>94</v>
      </c>
      <c r="G2647" t="s">
        <v>164</v>
      </c>
      <c r="H2647" s="2">
        <v>45362</v>
      </c>
      <c r="I2647">
        <v>20</v>
      </c>
      <c r="J2647" t="s">
        <v>107</v>
      </c>
    </row>
    <row r="2648" spans="1:10">
      <c r="A2648" t="s">
        <v>2724</v>
      </c>
      <c r="B2648" t="s">
        <v>22</v>
      </c>
      <c r="D2648" t="s">
        <v>126</v>
      </c>
      <c r="E2648" t="s">
        <v>94</v>
      </c>
      <c r="G2648" t="s">
        <v>164</v>
      </c>
      <c r="H2648" s="2">
        <v>45369</v>
      </c>
      <c r="I2648">
        <v>20</v>
      </c>
      <c r="J2648" t="s">
        <v>107</v>
      </c>
    </row>
    <row r="2649" spans="1:10">
      <c r="A2649" t="s">
        <v>2725</v>
      </c>
      <c r="B2649" t="s">
        <v>22</v>
      </c>
      <c r="D2649" t="s">
        <v>126</v>
      </c>
      <c r="E2649" t="s">
        <v>94</v>
      </c>
      <c r="G2649" t="s">
        <v>164</v>
      </c>
      <c r="H2649" s="2">
        <v>45376</v>
      </c>
      <c r="I2649">
        <v>20</v>
      </c>
      <c r="J2649" t="s">
        <v>107</v>
      </c>
    </row>
    <row r="2650" spans="1:10">
      <c r="A2650" t="s">
        <v>2726</v>
      </c>
      <c r="B2650" t="s">
        <v>22</v>
      </c>
      <c r="D2650" t="s">
        <v>126</v>
      </c>
      <c r="E2650" t="s">
        <v>94</v>
      </c>
      <c r="G2650" t="s">
        <v>164</v>
      </c>
      <c r="H2650" s="2">
        <v>45383</v>
      </c>
      <c r="I2650">
        <v>20</v>
      </c>
      <c r="J2650" t="s">
        <v>107</v>
      </c>
    </row>
    <row r="2651" spans="1:10">
      <c r="A2651" t="s">
        <v>2727</v>
      </c>
      <c r="B2651" t="s">
        <v>22</v>
      </c>
      <c r="D2651" t="s">
        <v>126</v>
      </c>
      <c r="E2651" t="s">
        <v>94</v>
      </c>
      <c r="G2651" t="s">
        <v>164</v>
      </c>
      <c r="H2651" s="2">
        <v>45390</v>
      </c>
      <c r="I2651">
        <v>10</v>
      </c>
      <c r="J2651" t="s">
        <v>107</v>
      </c>
    </row>
    <row r="2652" spans="1:10">
      <c r="A2652" t="s">
        <v>2728</v>
      </c>
      <c r="B2652" t="s">
        <v>22</v>
      </c>
      <c r="D2652" t="s">
        <v>126</v>
      </c>
      <c r="E2652" t="s">
        <v>94</v>
      </c>
      <c r="G2652" t="s">
        <v>164</v>
      </c>
      <c r="H2652" s="2">
        <v>45397</v>
      </c>
      <c r="I2652">
        <v>10</v>
      </c>
      <c r="J2652" t="s">
        <v>107</v>
      </c>
    </row>
    <row r="2653" spans="1:10">
      <c r="A2653" t="s">
        <v>2729</v>
      </c>
      <c r="B2653" t="s">
        <v>22</v>
      </c>
      <c r="D2653" t="s">
        <v>126</v>
      </c>
      <c r="E2653" t="s">
        <v>94</v>
      </c>
      <c r="G2653" t="s">
        <v>164</v>
      </c>
      <c r="H2653" s="2">
        <v>45404</v>
      </c>
      <c r="I2653">
        <v>20</v>
      </c>
      <c r="J2653" t="s">
        <v>107</v>
      </c>
    </row>
    <row r="2654" spans="1:10">
      <c r="A2654" t="s">
        <v>2730</v>
      </c>
      <c r="B2654" t="s">
        <v>22</v>
      </c>
      <c r="D2654" t="s">
        <v>126</v>
      </c>
      <c r="E2654" t="s">
        <v>94</v>
      </c>
      <c r="G2654" t="s">
        <v>164</v>
      </c>
      <c r="H2654" s="2">
        <v>45411</v>
      </c>
      <c r="I2654">
        <v>20</v>
      </c>
      <c r="J2654" t="s">
        <v>107</v>
      </c>
    </row>
    <row r="2655" spans="1:10">
      <c r="A2655" t="s">
        <v>2731</v>
      </c>
      <c r="B2655" t="s">
        <v>22</v>
      </c>
      <c r="D2655" t="s">
        <v>126</v>
      </c>
      <c r="E2655" t="s">
        <v>94</v>
      </c>
      <c r="G2655" t="s">
        <v>164</v>
      </c>
      <c r="H2655" s="2">
        <v>45418</v>
      </c>
      <c r="I2655">
        <v>20</v>
      </c>
      <c r="J2655" t="s">
        <v>107</v>
      </c>
    </row>
    <row r="2656" spans="1:10">
      <c r="A2656" t="s">
        <v>2732</v>
      </c>
      <c r="B2656" t="s">
        <v>22</v>
      </c>
      <c r="D2656" t="s">
        <v>126</v>
      </c>
      <c r="E2656" t="s">
        <v>94</v>
      </c>
      <c r="G2656" t="s">
        <v>164</v>
      </c>
      <c r="H2656" s="2">
        <v>45425</v>
      </c>
      <c r="I2656">
        <v>20</v>
      </c>
      <c r="J2656" t="s">
        <v>107</v>
      </c>
    </row>
    <row r="2657" spans="1:10">
      <c r="A2657" t="s">
        <v>2733</v>
      </c>
      <c r="B2657" t="s">
        <v>22</v>
      </c>
      <c r="D2657" t="s">
        <v>126</v>
      </c>
      <c r="E2657" t="s">
        <v>94</v>
      </c>
      <c r="G2657" t="s">
        <v>164</v>
      </c>
      <c r="H2657" s="2">
        <v>45432</v>
      </c>
      <c r="I2657">
        <v>20</v>
      </c>
      <c r="J2657" t="s">
        <v>107</v>
      </c>
    </row>
    <row r="2658" spans="1:10">
      <c r="A2658" t="s">
        <v>2734</v>
      </c>
      <c r="B2658" t="s">
        <v>22</v>
      </c>
      <c r="D2658" t="s">
        <v>126</v>
      </c>
      <c r="E2658" t="s">
        <v>94</v>
      </c>
      <c r="G2658" t="s">
        <v>164</v>
      </c>
      <c r="H2658" s="2">
        <v>45439</v>
      </c>
      <c r="I2658">
        <v>10</v>
      </c>
      <c r="J2658" t="s">
        <v>107</v>
      </c>
    </row>
    <row r="2659" spans="1:10">
      <c r="A2659" t="s">
        <v>2735</v>
      </c>
      <c r="B2659" t="s">
        <v>22</v>
      </c>
      <c r="D2659" t="s">
        <v>126</v>
      </c>
      <c r="E2659" t="s">
        <v>94</v>
      </c>
      <c r="G2659" t="s">
        <v>164</v>
      </c>
      <c r="H2659" s="2">
        <v>45446</v>
      </c>
      <c r="I2659">
        <v>10</v>
      </c>
      <c r="J2659" t="s">
        <v>107</v>
      </c>
    </row>
    <row r="2660" spans="1:10">
      <c r="A2660" t="s">
        <v>2736</v>
      </c>
      <c r="B2660" t="s">
        <v>22</v>
      </c>
      <c r="D2660" t="s">
        <v>126</v>
      </c>
      <c r="E2660" t="s">
        <v>94</v>
      </c>
      <c r="G2660" t="s">
        <v>164</v>
      </c>
      <c r="H2660" s="2">
        <v>45453</v>
      </c>
      <c r="I2660">
        <v>10</v>
      </c>
      <c r="J2660" t="s">
        <v>107</v>
      </c>
    </row>
    <row r="2661" spans="1:10">
      <c r="A2661" t="s">
        <v>2737</v>
      </c>
      <c r="B2661" t="s">
        <v>22</v>
      </c>
      <c r="D2661" t="s">
        <v>126</v>
      </c>
      <c r="E2661" t="s">
        <v>94</v>
      </c>
      <c r="G2661" t="s">
        <v>164</v>
      </c>
      <c r="H2661" s="2">
        <v>45460</v>
      </c>
      <c r="I2661">
        <v>10</v>
      </c>
      <c r="J2661" t="s">
        <v>107</v>
      </c>
    </row>
    <row r="2662" spans="1:10">
      <c r="A2662" t="s">
        <v>2738</v>
      </c>
      <c r="B2662" t="s">
        <v>22</v>
      </c>
      <c r="D2662" t="s">
        <v>126</v>
      </c>
      <c r="E2662" t="s">
        <v>94</v>
      </c>
      <c r="G2662" t="s">
        <v>164</v>
      </c>
      <c r="H2662" s="2">
        <v>45467</v>
      </c>
      <c r="I2662">
        <v>5</v>
      </c>
      <c r="J2662" t="s">
        <v>107</v>
      </c>
    </row>
    <row r="2663" spans="1:10">
      <c r="A2663" t="s">
        <v>2739</v>
      </c>
      <c r="B2663" t="s">
        <v>22</v>
      </c>
      <c r="D2663" t="s">
        <v>126</v>
      </c>
      <c r="E2663" t="s">
        <v>94</v>
      </c>
      <c r="G2663" t="s">
        <v>164</v>
      </c>
      <c r="H2663" s="2">
        <v>45474</v>
      </c>
      <c r="I2663">
        <v>5</v>
      </c>
      <c r="J2663" t="s">
        <v>107</v>
      </c>
    </row>
    <row r="2664" spans="1:10">
      <c r="A2664" t="s">
        <v>2740</v>
      </c>
      <c r="B2664" t="s">
        <v>22</v>
      </c>
      <c r="D2664" t="s">
        <v>126</v>
      </c>
      <c r="E2664" t="s">
        <v>94</v>
      </c>
      <c r="G2664" t="s">
        <v>164</v>
      </c>
      <c r="H2664" s="2">
        <v>45481</v>
      </c>
      <c r="I2664">
        <v>5</v>
      </c>
      <c r="J2664" t="s">
        <v>107</v>
      </c>
    </row>
    <row r="2665" spans="1:10">
      <c r="A2665" t="s">
        <v>2741</v>
      </c>
      <c r="B2665" t="s">
        <v>22</v>
      </c>
      <c r="D2665" t="s">
        <v>127</v>
      </c>
      <c r="E2665" t="s">
        <v>52</v>
      </c>
      <c r="G2665" t="s">
        <v>177</v>
      </c>
      <c r="H2665" s="2">
        <v>45292</v>
      </c>
      <c r="I2665">
        <v>10</v>
      </c>
      <c r="J2665" t="s">
        <v>107</v>
      </c>
    </row>
    <row r="2666" spans="1:10">
      <c r="A2666" t="s">
        <v>2742</v>
      </c>
      <c r="B2666" t="s">
        <v>22</v>
      </c>
      <c r="D2666" t="s">
        <v>127</v>
      </c>
      <c r="E2666" t="s">
        <v>52</v>
      </c>
      <c r="G2666" t="s">
        <v>177</v>
      </c>
      <c r="H2666" s="2">
        <v>45299</v>
      </c>
      <c r="I2666">
        <v>10</v>
      </c>
      <c r="J2666" t="s">
        <v>107</v>
      </c>
    </row>
    <row r="2667" spans="1:10">
      <c r="A2667" t="s">
        <v>2743</v>
      </c>
      <c r="B2667" t="s">
        <v>22</v>
      </c>
      <c r="D2667" t="s">
        <v>127</v>
      </c>
      <c r="E2667" t="s">
        <v>52</v>
      </c>
      <c r="G2667" t="s">
        <v>177</v>
      </c>
      <c r="H2667" s="2">
        <v>45306</v>
      </c>
      <c r="I2667">
        <v>10</v>
      </c>
      <c r="J2667" t="s">
        <v>107</v>
      </c>
    </row>
    <row r="2668" spans="1:10">
      <c r="A2668" t="s">
        <v>2744</v>
      </c>
      <c r="B2668" t="s">
        <v>22</v>
      </c>
      <c r="D2668" t="s">
        <v>127</v>
      </c>
      <c r="E2668" t="s">
        <v>52</v>
      </c>
      <c r="G2668" t="s">
        <v>177</v>
      </c>
      <c r="H2668" s="2">
        <v>45313</v>
      </c>
      <c r="I2668">
        <v>10</v>
      </c>
      <c r="J2668" t="s">
        <v>107</v>
      </c>
    </row>
    <row r="2669" spans="1:10">
      <c r="A2669" t="s">
        <v>2745</v>
      </c>
      <c r="B2669" t="s">
        <v>22</v>
      </c>
      <c r="D2669" t="s">
        <v>127</v>
      </c>
      <c r="E2669" t="s">
        <v>52</v>
      </c>
      <c r="G2669" t="s">
        <v>177</v>
      </c>
      <c r="H2669" s="2">
        <v>45320</v>
      </c>
      <c r="I2669">
        <v>10</v>
      </c>
      <c r="J2669" t="s">
        <v>107</v>
      </c>
    </row>
    <row r="2670" spans="1:10">
      <c r="A2670" t="s">
        <v>2746</v>
      </c>
      <c r="B2670" t="s">
        <v>22</v>
      </c>
      <c r="D2670" t="s">
        <v>127</v>
      </c>
      <c r="E2670" t="s">
        <v>52</v>
      </c>
      <c r="G2670" t="s">
        <v>177</v>
      </c>
      <c r="H2670" s="2">
        <v>45327</v>
      </c>
      <c r="I2670">
        <v>10</v>
      </c>
      <c r="J2670" t="s">
        <v>107</v>
      </c>
    </row>
    <row r="2671" spans="1:10">
      <c r="A2671" t="s">
        <v>2747</v>
      </c>
      <c r="B2671" t="s">
        <v>22</v>
      </c>
      <c r="D2671" t="s">
        <v>127</v>
      </c>
      <c r="E2671" t="s">
        <v>52</v>
      </c>
      <c r="G2671" t="s">
        <v>177</v>
      </c>
      <c r="H2671" s="2">
        <v>45334</v>
      </c>
      <c r="I2671">
        <v>10</v>
      </c>
      <c r="J2671" t="s">
        <v>107</v>
      </c>
    </row>
    <row r="2672" spans="1:10">
      <c r="A2672" t="s">
        <v>2748</v>
      </c>
      <c r="B2672" t="s">
        <v>22</v>
      </c>
      <c r="D2672" t="s">
        <v>127</v>
      </c>
      <c r="E2672" t="s">
        <v>52</v>
      </c>
      <c r="G2672" t="s">
        <v>177</v>
      </c>
      <c r="H2672" s="2">
        <v>45341</v>
      </c>
      <c r="I2672">
        <v>10</v>
      </c>
      <c r="J2672" t="s">
        <v>107</v>
      </c>
    </row>
    <row r="2673" spans="1:10">
      <c r="A2673" t="s">
        <v>2749</v>
      </c>
      <c r="B2673" t="s">
        <v>22</v>
      </c>
      <c r="D2673" t="s">
        <v>127</v>
      </c>
      <c r="E2673" t="s">
        <v>52</v>
      </c>
      <c r="G2673" t="s">
        <v>177</v>
      </c>
      <c r="H2673" s="2">
        <v>45348</v>
      </c>
      <c r="I2673">
        <v>10</v>
      </c>
      <c r="J2673" t="s">
        <v>107</v>
      </c>
    </row>
    <row r="2674" spans="1:10">
      <c r="A2674" t="s">
        <v>2750</v>
      </c>
      <c r="B2674" t="s">
        <v>22</v>
      </c>
      <c r="D2674" t="s">
        <v>127</v>
      </c>
      <c r="E2674" t="s">
        <v>52</v>
      </c>
      <c r="G2674" t="s">
        <v>177</v>
      </c>
      <c r="H2674" s="2">
        <v>45355</v>
      </c>
      <c r="I2674">
        <v>20</v>
      </c>
      <c r="J2674" t="s">
        <v>107</v>
      </c>
    </row>
    <row r="2675" spans="1:10">
      <c r="A2675" t="s">
        <v>2751</v>
      </c>
      <c r="B2675" t="s">
        <v>22</v>
      </c>
      <c r="D2675" t="s">
        <v>127</v>
      </c>
      <c r="E2675" t="s">
        <v>52</v>
      </c>
      <c r="G2675" t="s">
        <v>177</v>
      </c>
      <c r="H2675" s="2">
        <v>45362</v>
      </c>
      <c r="I2675">
        <v>20</v>
      </c>
      <c r="J2675" t="s">
        <v>107</v>
      </c>
    </row>
    <row r="2676" spans="1:10">
      <c r="A2676" t="s">
        <v>2752</v>
      </c>
      <c r="B2676" t="s">
        <v>22</v>
      </c>
      <c r="D2676" t="s">
        <v>127</v>
      </c>
      <c r="E2676" t="s">
        <v>52</v>
      </c>
      <c r="G2676" t="s">
        <v>177</v>
      </c>
      <c r="H2676" s="2">
        <v>45369</v>
      </c>
      <c r="I2676">
        <v>20</v>
      </c>
      <c r="J2676" t="s">
        <v>107</v>
      </c>
    </row>
    <row r="2677" spans="1:10">
      <c r="A2677" t="s">
        <v>2753</v>
      </c>
      <c r="B2677" t="s">
        <v>22</v>
      </c>
      <c r="D2677" t="s">
        <v>127</v>
      </c>
      <c r="E2677" t="s">
        <v>52</v>
      </c>
      <c r="G2677" t="s">
        <v>177</v>
      </c>
      <c r="H2677" s="2">
        <v>45376</v>
      </c>
      <c r="I2677">
        <v>20</v>
      </c>
      <c r="J2677" t="s">
        <v>107</v>
      </c>
    </row>
    <row r="2678" spans="1:10">
      <c r="A2678" t="s">
        <v>2754</v>
      </c>
      <c r="B2678" t="s">
        <v>22</v>
      </c>
      <c r="D2678" t="s">
        <v>127</v>
      </c>
      <c r="E2678" t="s">
        <v>52</v>
      </c>
      <c r="G2678" t="s">
        <v>177</v>
      </c>
      <c r="H2678" s="2">
        <v>45383</v>
      </c>
      <c r="I2678">
        <v>20</v>
      </c>
      <c r="J2678" t="s">
        <v>107</v>
      </c>
    </row>
    <row r="2679" spans="1:10">
      <c r="A2679" t="s">
        <v>2755</v>
      </c>
      <c r="B2679" t="s">
        <v>22</v>
      </c>
      <c r="D2679" t="s">
        <v>127</v>
      </c>
      <c r="E2679" t="s">
        <v>52</v>
      </c>
      <c r="G2679" t="s">
        <v>177</v>
      </c>
      <c r="H2679" s="2">
        <v>45390</v>
      </c>
      <c r="I2679">
        <v>20</v>
      </c>
      <c r="J2679" t="s">
        <v>107</v>
      </c>
    </row>
    <row r="2680" spans="1:10">
      <c r="A2680" t="s">
        <v>2756</v>
      </c>
      <c r="B2680" t="s">
        <v>22</v>
      </c>
      <c r="D2680" t="s">
        <v>127</v>
      </c>
      <c r="E2680" t="s">
        <v>52</v>
      </c>
      <c r="G2680" t="s">
        <v>177</v>
      </c>
      <c r="H2680" s="2">
        <v>45397</v>
      </c>
      <c r="I2680">
        <v>20</v>
      </c>
      <c r="J2680" t="s">
        <v>107</v>
      </c>
    </row>
    <row r="2681" spans="1:10">
      <c r="A2681" t="s">
        <v>2757</v>
      </c>
      <c r="B2681" t="s">
        <v>22</v>
      </c>
      <c r="D2681" t="s">
        <v>127</v>
      </c>
      <c r="E2681" t="s">
        <v>52</v>
      </c>
      <c r="G2681" t="s">
        <v>177</v>
      </c>
      <c r="H2681" s="2">
        <v>45404</v>
      </c>
      <c r="I2681">
        <v>20</v>
      </c>
      <c r="J2681" t="s">
        <v>107</v>
      </c>
    </row>
    <row r="2682" spans="1:10">
      <c r="A2682" t="s">
        <v>2758</v>
      </c>
      <c r="B2682" t="s">
        <v>22</v>
      </c>
      <c r="D2682" t="s">
        <v>127</v>
      </c>
      <c r="E2682" t="s">
        <v>52</v>
      </c>
      <c r="G2682" t="s">
        <v>177</v>
      </c>
      <c r="H2682" s="2">
        <v>45411</v>
      </c>
      <c r="I2682">
        <v>30</v>
      </c>
      <c r="J2682" t="s">
        <v>107</v>
      </c>
    </row>
    <row r="2683" spans="1:10">
      <c r="A2683" t="s">
        <v>2759</v>
      </c>
      <c r="B2683" t="s">
        <v>22</v>
      </c>
      <c r="D2683" t="s">
        <v>127</v>
      </c>
      <c r="E2683" t="s">
        <v>52</v>
      </c>
      <c r="G2683" t="s">
        <v>177</v>
      </c>
      <c r="H2683" s="2">
        <v>45418</v>
      </c>
      <c r="I2683">
        <v>30</v>
      </c>
      <c r="J2683" t="s">
        <v>107</v>
      </c>
    </row>
    <row r="2684" spans="1:10">
      <c r="A2684" t="s">
        <v>2760</v>
      </c>
      <c r="B2684" t="s">
        <v>22</v>
      </c>
      <c r="D2684" t="s">
        <v>127</v>
      </c>
      <c r="E2684" t="s">
        <v>52</v>
      </c>
      <c r="G2684" t="s">
        <v>177</v>
      </c>
      <c r="H2684" s="2">
        <v>45425</v>
      </c>
      <c r="I2684">
        <v>30</v>
      </c>
      <c r="J2684" t="s">
        <v>107</v>
      </c>
    </row>
    <row r="2685" spans="1:10">
      <c r="A2685" t="s">
        <v>2761</v>
      </c>
      <c r="B2685" t="s">
        <v>22</v>
      </c>
      <c r="D2685" t="s">
        <v>127</v>
      </c>
      <c r="E2685" t="s">
        <v>58</v>
      </c>
      <c r="G2685" t="s">
        <v>177</v>
      </c>
      <c r="H2685" s="2">
        <v>45292</v>
      </c>
      <c r="I2685">
        <v>50</v>
      </c>
      <c r="J2685" t="s">
        <v>107</v>
      </c>
    </row>
    <row r="2686" spans="1:10">
      <c r="A2686" t="s">
        <v>2762</v>
      </c>
      <c r="B2686" t="s">
        <v>22</v>
      </c>
      <c r="D2686" t="s">
        <v>127</v>
      </c>
      <c r="E2686" t="s">
        <v>58</v>
      </c>
      <c r="G2686" t="s">
        <v>177</v>
      </c>
      <c r="H2686" s="2">
        <v>45299</v>
      </c>
      <c r="I2686">
        <v>50</v>
      </c>
      <c r="J2686" t="s">
        <v>107</v>
      </c>
    </row>
    <row r="2687" spans="1:10">
      <c r="A2687" t="s">
        <v>2763</v>
      </c>
      <c r="B2687" t="s">
        <v>22</v>
      </c>
      <c r="D2687" t="s">
        <v>127</v>
      </c>
      <c r="E2687" t="s">
        <v>58</v>
      </c>
      <c r="G2687" t="s">
        <v>177</v>
      </c>
      <c r="H2687" s="2">
        <v>45306</v>
      </c>
      <c r="I2687">
        <v>50</v>
      </c>
      <c r="J2687" t="s">
        <v>107</v>
      </c>
    </row>
    <row r="2688" spans="1:10">
      <c r="A2688" t="s">
        <v>2764</v>
      </c>
      <c r="B2688" t="s">
        <v>22</v>
      </c>
      <c r="D2688" t="s">
        <v>127</v>
      </c>
      <c r="E2688" t="s">
        <v>58</v>
      </c>
      <c r="G2688" t="s">
        <v>177</v>
      </c>
      <c r="H2688" s="2">
        <v>45313</v>
      </c>
      <c r="I2688">
        <v>50</v>
      </c>
      <c r="J2688" t="s">
        <v>107</v>
      </c>
    </row>
    <row r="2689" spans="1:10">
      <c r="A2689" t="s">
        <v>2765</v>
      </c>
      <c r="B2689" t="s">
        <v>22</v>
      </c>
      <c r="D2689" t="s">
        <v>127</v>
      </c>
      <c r="E2689" t="s">
        <v>58</v>
      </c>
      <c r="G2689" t="s">
        <v>177</v>
      </c>
      <c r="H2689" s="2">
        <v>45320</v>
      </c>
      <c r="I2689">
        <v>50</v>
      </c>
      <c r="J2689" t="s">
        <v>107</v>
      </c>
    </row>
    <row r="2690" spans="1:10">
      <c r="A2690" t="s">
        <v>2766</v>
      </c>
      <c r="B2690" t="s">
        <v>22</v>
      </c>
      <c r="D2690" t="s">
        <v>127</v>
      </c>
      <c r="E2690" t="s">
        <v>58</v>
      </c>
      <c r="G2690" t="s">
        <v>177</v>
      </c>
      <c r="H2690" s="2">
        <v>45327</v>
      </c>
      <c r="I2690">
        <v>50</v>
      </c>
      <c r="J2690" t="s">
        <v>107</v>
      </c>
    </row>
    <row r="2691" spans="1:10">
      <c r="A2691" t="s">
        <v>2767</v>
      </c>
      <c r="B2691" t="s">
        <v>22</v>
      </c>
      <c r="D2691" t="s">
        <v>127</v>
      </c>
      <c r="E2691" t="s">
        <v>58</v>
      </c>
      <c r="G2691" t="s">
        <v>177</v>
      </c>
      <c r="H2691" s="2">
        <v>45334</v>
      </c>
      <c r="I2691">
        <v>50</v>
      </c>
      <c r="J2691" t="s">
        <v>107</v>
      </c>
    </row>
    <row r="2692" spans="1:10">
      <c r="A2692" t="s">
        <v>2768</v>
      </c>
      <c r="B2692" t="s">
        <v>22</v>
      </c>
      <c r="D2692" t="s">
        <v>127</v>
      </c>
      <c r="E2692" t="s">
        <v>58</v>
      </c>
      <c r="G2692" t="s">
        <v>177</v>
      </c>
      <c r="H2692" s="2">
        <v>45341</v>
      </c>
      <c r="I2692">
        <v>50</v>
      </c>
      <c r="J2692" t="s">
        <v>107</v>
      </c>
    </row>
    <row r="2693" spans="1:10">
      <c r="A2693" t="s">
        <v>2769</v>
      </c>
      <c r="B2693" t="s">
        <v>22</v>
      </c>
      <c r="D2693" t="s">
        <v>127</v>
      </c>
      <c r="E2693" t="s">
        <v>58</v>
      </c>
      <c r="G2693" t="s">
        <v>177</v>
      </c>
      <c r="H2693" s="2">
        <v>45348</v>
      </c>
      <c r="I2693">
        <v>50</v>
      </c>
      <c r="J2693" t="s">
        <v>107</v>
      </c>
    </row>
    <row r="2694" spans="1:10">
      <c r="A2694" t="s">
        <v>2770</v>
      </c>
      <c r="B2694" t="s">
        <v>22</v>
      </c>
      <c r="D2694" t="s">
        <v>127</v>
      </c>
      <c r="E2694" t="s">
        <v>58</v>
      </c>
      <c r="G2694" t="s">
        <v>177</v>
      </c>
      <c r="H2694" s="2">
        <v>45355</v>
      </c>
      <c r="I2694">
        <v>40</v>
      </c>
      <c r="J2694" t="s">
        <v>107</v>
      </c>
    </row>
    <row r="2695" spans="1:10">
      <c r="A2695" t="s">
        <v>2771</v>
      </c>
      <c r="B2695" t="s">
        <v>22</v>
      </c>
      <c r="D2695" t="s">
        <v>127</v>
      </c>
      <c r="E2695" t="s">
        <v>58</v>
      </c>
      <c r="G2695" t="s">
        <v>177</v>
      </c>
      <c r="H2695" s="2">
        <v>45362</v>
      </c>
      <c r="I2695">
        <v>40</v>
      </c>
      <c r="J2695" t="s">
        <v>107</v>
      </c>
    </row>
    <row r="2696" spans="1:10">
      <c r="A2696" t="s">
        <v>2772</v>
      </c>
      <c r="B2696" t="s">
        <v>22</v>
      </c>
      <c r="D2696" t="s">
        <v>127</v>
      </c>
      <c r="E2696" t="s">
        <v>58</v>
      </c>
      <c r="G2696" t="s">
        <v>177</v>
      </c>
      <c r="H2696" s="2">
        <v>45369</v>
      </c>
      <c r="I2696">
        <v>40</v>
      </c>
      <c r="J2696" t="s">
        <v>107</v>
      </c>
    </row>
    <row r="2697" spans="1:10">
      <c r="A2697" t="s">
        <v>2773</v>
      </c>
      <c r="B2697" t="s">
        <v>22</v>
      </c>
      <c r="D2697" t="s">
        <v>127</v>
      </c>
      <c r="E2697" t="s">
        <v>58</v>
      </c>
      <c r="G2697" t="s">
        <v>177</v>
      </c>
      <c r="H2697" s="2">
        <v>45376</v>
      </c>
      <c r="I2697">
        <v>40</v>
      </c>
      <c r="J2697" t="s">
        <v>107</v>
      </c>
    </row>
    <row r="2698" spans="1:10">
      <c r="A2698" t="s">
        <v>2774</v>
      </c>
      <c r="B2698" t="s">
        <v>22</v>
      </c>
      <c r="D2698" t="s">
        <v>127</v>
      </c>
      <c r="E2698" t="s">
        <v>58</v>
      </c>
      <c r="G2698" t="s">
        <v>177</v>
      </c>
      <c r="H2698" s="2">
        <v>45383</v>
      </c>
      <c r="I2698">
        <v>30</v>
      </c>
      <c r="J2698" t="s">
        <v>107</v>
      </c>
    </row>
    <row r="2699" spans="1:10">
      <c r="A2699" t="s">
        <v>2775</v>
      </c>
      <c r="B2699" t="s">
        <v>22</v>
      </c>
      <c r="D2699" t="s">
        <v>127</v>
      </c>
      <c r="E2699" t="s">
        <v>58</v>
      </c>
      <c r="G2699" t="s">
        <v>177</v>
      </c>
      <c r="H2699" s="2">
        <v>45390</v>
      </c>
      <c r="I2699">
        <v>50</v>
      </c>
      <c r="J2699" t="s">
        <v>107</v>
      </c>
    </row>
    <row r="2700" spans="1:10">
      <c r="A2700" t="s">
        <v>2776</v>
      </c>
      <c r="B2700" t="s">
        <v>22</v>
      </c>
      <c r="D2700" t="s">
        <v>127</v>
      </c>
      <c r="E2700" t="s">
        <v>58</v>
      </c>
      <c r="G2700" t="s">
        <v>177</v>
      </c>
      <c r="H2700" s="2">
        <v>45397</v>
      </c>
      <c r="I2700">
        <v>50</v>
      </c>
      <c r="J2700" t="s">
        <v>107</v>
      </c>
    </row>
    <row r="2701" spans="1:10">
      <c r="A2701" t="s">
        <v>2777</v>
      </c>
      <c r="B2701" t="s">
        <v>22</v>
      </c>
      <c r="D2701" t="s">
        <v>127</v>
      </c>
      <c r="E2701" t="s">
        <v>58</v>
      </c>
      <c r="G2701" t="s">
        <v>177</v>
      </c>
      <c r="H2701" s="2">
        <v>45404</v>
      </c>
      <c r="I2701">
        <v>5</v>
      </c>
      <c r="J2701" t="s">
        <v>107</v>
      </c>
    </row>
    <row r="2702" spans="1:10">
      <c r="A2702" t="s">
        <v>2778</v>
      </c>
      <c r="B2702" t="s">
        <v>22</v>
      </c>
      <c r="D2702" t="s">
        <v>127</v>
      </c>
      <c r="E2702" t="s">
        <v>58</v>
      </c>
      <c r="G2702" t="s">
        <v>177</v>
      </c>
      <c r="H2702" s="2">
        <v>45411</v>
      </c>
      <c r="I2702">
        <v>5</v>
      </c>
      <c r="J2702" t="s">
        <v>107</v>
      </c>
    </row>
    <row r="2703" spans="1:10">
      <c r="A2703" t="s">
        <v>2779</v>
      </c>
      <c r="B2703" t="s">
        <v>22</v>
      </c>
      <c r="D2703" t="s">
        <v>127</v>
      </c>
      <c r="E2703" t="s">
        <v>58</v>
      </c>
      <c r="G2703" t="s">
        <v>177</v>
      </c>
      <c r="H2703" s="2">
        <v>45418</v>
      </c>
      <c r="I2703">
        <v>5</v>
      </c>
      <c r="J2703" t="s">
        <v>107</v>
      </c>
    </row>
    <row r="2704" spans="1:10">
      <c r="A2704" t="s">
        <v>2780</v>
      </c>
      <c r="B2704" t="s">
        <v>22</v>
      </c>
      <c r="D2704" t="s">
        <v>127</v>
      </c>
      <c r="E2704" t="s">
        <v>58</v>
      </c>
      <c r="G2704" t="s">
        <v>177</v>
      </c>
      <c r="H2704" s="2">
        <v>45425</v>
      </c>
      <c r="I2704">
        <v>5</v>
      </c>
      <c r="J2704" t="s">
        <v>107</v>
      </c>
    </row>
    <row r="2705" spans="1:10">
      <c r="A2705" t="s">
        <v>2781</v>
      </c>
      <c r="B2705" t="s">
        <v>22</v>
      </c>
      <c r="D2705" t="s">
        <v>127</v>
      </c>
      <c r="E2705" t="s">
        <v>58</v>
      </c>
      <c r="G2705" t="s">
        <v>177</v>
      </c>
      <c r="H2705" s="2">
        <v>45432</v>
      </c>
      <c r="I2705">
        <v>5</v>
      </c>
      <c r="J2705" t="s">
        <v>107</v>
      </c>
    </row>
    <row r="2706" spans="1:10">
      <c r="A2706" t="s">
        <v>2782</v>
      </c>
      <c r="B2706" t="s">
        <v>22</v>
      </c>
      <c r="D2706" t="s">
        <v>127</v>
      </c>
      <c r="E2706" t="s">
        <v>58</v>
      </c>
      <c r="G2706" t="s">
        <v>177</v>
      </c>
      <c r="H2706" s="2">
        <v>45439</v>
      </c>
      <c r="I2706">
        <v>5</v>
      </c>
      <c r="J2706" t="s">
        <v>107</v>
      </c>
    </row>
    <row r="2707" spans="1:10">
      <c r="A2707" t="s">
        <v>2783</v>
      </c>
      <c r="B2707" t="s">
        <v>22</v>
      </c>
      <c r="D2707" t="s">
        <v>127</v>
      </c>
      <c r="E2707" t="s">
        <v>58</v>
      </c>
      <c r="G2707" t="s">
        <v>177</v>
      </c>
      <c r="H2707" s="2">
        <v>45446</v>
      </c>
      <c r="I2707">
        <v>5</v>
      </c>
      <c r="J2707" t="s">
        <v>107</v>
      </c>
    </row>
    <row r="2708" spans="1:10">
      <c r="A2708" t="s">
        <v>2784</v>
      </c>
      <c r="B2708" t="s">
        <v>22</v>
      </c>
      <c r="D2708" t="s">
        <v>127</v>
      </c>
      <c r="E2708" t="s">
        <v>58</v>
      </c>
      <c r="G2708" t="s">
        <v>177</v>
      </c>
      <c r="H2708" s="2">
        <v>45453</v>
      </c>
      <c r="I2708">
        <v>5</v>
      </c>
      <c r="J2708" t="s">
        <v>107</v>
      </c>
    </row>
    <row r="2709" spans="1:10">
      <c r="A2709" t="s">
        <v>2785</v>
      </c>
      <c r="B2709" t="s">
        <v>22</v>
      </c>
      <c r="D2709" t="s">
        <v>127</v>
      </c>
      <c r="E2709" t="s">
        <v>94</v>
      </c>
      <c r="G2709" t="s">
        <v>164</v>
      </c>
      <c r="H2709" s="2">
        <v>45292</v>
      </c>
      <c r="I2709">
        <v>20</v>
      </c>
      <c r="J2709" t="s">
        <v>107</v>
      </c>
    </row>
    <row r="2710" spans="1:10">
      <c r="A2710" t="s">
        <v>2786</v>
      </c>
      <c r="B2710" t="s">
        <v>22</v>
      </c>
      <c r="D2710" t="s">
        <v>127</v>
      </c>
      <c r="E2710" t="s">
        <v>94</v>
      </c>
      <c r="G2710" t="s">
        <v>164</v>
      </c>
      <c r="H2710" s="2">
        <v>45299</v>
      </c>
      <c r="I2710">
        <v>20</v>
      </c>
      <c r="J2710" t="s">
        <v>107</v>
      </c>
    </row>
    <row r="2711" spans="1:10">
      <c r="A2711" t="s">
        <v>2787</v>
      </c>
      <c r="B2711" t="s">
        <v>22</v>
      </c>
      <c r="D2711" t="s">
        <v>127</v>
      </c>
      <c r="E2711" t="s">
        <v>94</v>
      </c>
      <c r="G2711" t="s">
        <v>164</v>
      </c>
      <c r="H2711" s="2">
        <v>45306</v>
      </c>
      <c r="I2711">
        <v>20</v>
      </c>
      <c r="J2711" t="s">
        <v>107</v>
      </c>
    </row>
    <row r="2712" spans="1:10">
      <c r="A2712" t="s">
        <v>2788</v>
      </c>
      <c r="B2712" t="s">
        <v>22</v>
      </c>
      <c r="D2712" t="s">
        <v>127</v>
      </c>
      <c r="E2712" t="s">
        <v>94</v>
      </c>
      <c r="G2712" t="s">
        <v>164</v>
      </c>
      <c r="H2712" s="2">
        <v>45313</v>
      </c>
      <c r="I2712">
        <v>20</v>
      </c>
      <c r="J2712" t="s">
        <v>107</v>
      </c>
    </row>
    <row r="2713" spans="1:10">
      <c r="A2713" t="s">
        <v>2789</v>
      </c>
      <c r="B2713" t="s">
        <v>22</v>
      </c>
      <c r="D2713" t="s">
        <v>127</v>
      </c>
      <c r="E2713" t="s">
        <v>94</v>
      </c>
      <c r="G2713" t="s">
        <v>164</v>
      </c>
      <c r="H2713" s="2">
        <v>45320</v>
      </c>
      <c r="I2713">
        <v>10</v>
      </c>
      <c r="J2713" t="s">
        <v>107</v>
      </c>
    </row>
    <row r="2714" spans="1:10">
      <c r="A2714" t="s">
        <v>2790</v>
      </c>
      <c r="B2714" t="s">
        <v>22</v>
      </c>
      <c r="D2714" t="s">
        <v>127</v>
      </c>
      <c r="E2714" t="s">
        <v>94</v>
      </c>
      <c r="G2714" t="s">
        <v>164</v>
      </c>
      <c r="H2714" s="2">
        <v>45327</v>
      </c>
      <c r="I2714">
        <v>10</v>
      </c>
      <c r="J2714" t="s">
        <v>107</v>
      </c>
    </row>
    <row r="2715" spans="1:10">
      <c r="A2715" t="s">
        <v>2791</v>
      </c>
      <c r="B2715" t="s">
        <v>22</v>
      </c>
      <c r="D2715" t="s">
        <v>127</v>
      </c>
      <c r="E2715" t="s">
        <v>94</v>
      </c>
      <c r="G2715" t="s">
        <v>164</v>
      </c>
      <c r="H2715" s="2">
        <v>45334</v>
      </c>
      <c r="I2715">
        <v>10</v>
      </c>
      <c r="J2715" t="s">
        <v>107</v>
      </c>
    </row>
    <row r="2716" spans="1:10">
      <c r="A2716" t="s">
        <v>2792</v>
      </c>
      <c r="B2716" t="s">
        <v>22</v>
      </c>
      <c r="D2716" t="s">
        <v>127</v>
      </c>
      <c r="E2716" t="s">
        <v>94</v>
      </c>
      <c r="G2716" t="s">
        <v>164</v>
      </c>
      <c r="H2716" s="2">
        <v>45341</v>
      </c>
      <c r="I2716">
        <v>10</v>
      </c>
      <c r="J2716" t="s">
        <v>107</v>
      </c>
    </row>
    <row r="2717" spans="1:10">
      <c r="A2717" t="s">
        <v>2793</v>
      </c>
      <c r="B2717" t="s">
        <v>22</v>
      </c>
      <c r="D2717" t="s">
        <v>127</v>
      </c>
      <c r="E2717" t="s">
        <v>94</v>
      </c>
      <c r="G2717" t="s">
        <v>164</v>
      </c>
      <c r="H2717" s="2">
        <v>45348</v>
      </c>
      <c r="I2717">
        <v>5</v>
      </c>
      <c r="J2717" t="s">
        <v>107</v>
      </c>
    </row>
    <row r="2718" spans="1:10">
      <c r="A2718" t="s">
        <v>2794</v>
      </c>
      <c r="B2718" t="s">
        <v>22</v>
      </c>
      <c r="D2718" t="s">
        <v>127</v>
      </c>
      <c r="E2718" t="s">
        <v>94</v>
      </c>
      <c r="G2718" t="s">
        <v>164</v>
      </c>
      <c r="H2718" s="2">
        <v>45355</v>
      </c>
      <c r="I2718">
        <v>5</v>
      </c>
      <c r="J2718" t="s">
        <v>107</v>
      </c>
    </row>
    <row r="2719" spans="1:10">
      <c r="A2719" t="s">
        <v>2795</v>
      </c>
      <c r="B2719" t="s">
        <v>22</v>
      </c>
      <c r="D2719" t="s">
        <v>127</v>
      </c>
      <c r="E2719" t="s">
        <v>94</v>
      </c>
      <c r="G2719" t="s">
        <v>164</v>
      </c>
      <c r="H2719" s="2">
        <v>45362</v>
      </c>
      <c r="I2719">
        <v>5</v>
      </c>
      <c r="J2719" t="s">
        <v>107</v>
      </c>
    </row>
    <row r="2720" spans="1:10">
      <c r="A2720" t="s">
        <v>2796</v>
      </c>
      <c r="B2720" t="s">
        <v>22</v>
      </c>
      <c r="D2720" t="s">
        <v>127</v>
      </c>
      <c r="E2720" t="s">
        <v>94</v>
      </c>
      <c r="G2720" t="s">
        <v>164</v>
      </c>
      <c r="H2720" s="2">
        <v>45369</v>
      </c>
      <c r="I2720">
        <v>5</v>
      </c>
      <c r="J2720" t="s">
        <v>107</v>
      </c>
    </row>
    <row r="2721" spans="1:10">
      <c r="A2721" t="s">
        <v>2797</v>
      </c>
      <c r="B2721" t="s">
        <v>22</v>
      </c>
      <c r="D2721" t="s">
        <v>127</v>
      </c>
      <c r="E2721" t="s">
        <v>94</v>
      </c>
      <c r="G2721" t="s">
        <v>164</v>
      </c>
      <c r="H2721" s="2">
        <v>45376</v>
      </c>
      <c r="I2721">
        <v>5</v>
      </c>
      <c r="J2721" t="s">
        <v>107</v>
      </c>
    </row>
    <row r="2722" spans="1:10">
      <c r="A2722" t="s">
        <v>2798</v>
      </c>
      <c r="B2722" t="s">
        <v>22</v>
      </c>
      <c r="D2722" t="s">
        <v>127</v>
      </c>
      <c r="E2722" t="s">
        <v>94</v>
      </c>
      <c r="G2722" t="s">
        <v>164</v>
      </c>
      <c r="H2722" s="2">
        <v>45383</v>
      </c>
      <c r="I2722">
        <v>5</v>
      </c>
      <c r="J2722" t="s">
        <v>107</v>
      </c>
    </row>
    <row r="2723" spans="1:10">
      <c r="A2723" t="s">
        <v>2799</v>
      </c>
      <c r="B2723" t="s">
        <v>22</v>
      </c>
      <c r="D2723" t="s">
        <v>127</v>
      </c>
      <c r="E2723" t="s">
        <v>94</v>
      </c>
      <c r="G2723" t="s">
        <v>164</v>
      </c>
      <c r="H2723" s="2">
        <v>45390</v>
      </c>
      <c r="I2723">
        <v>5</v>
      </c>
      <c r="J2723" t="s">
        <v>107</v>
      </c>
    </row>
    <row r="2724" spans="1:10">
      <c r="A2724" t="s">
        <v>2800</v>
      </c>
      <c r="B2724" t="s">
        <v>22</v>
      </c>
      <c r="D2724" t="s">
        <v>127</v>
      </c>
      <c r="E2724" t="s">
        <v>94</v>
      </c>
      <c r="G2724" t="s">
        <v>164</v>
      </c>
      <c r="H2724" s="2">
        <v>45397</v>
      </c>
      <c r="I2724">
        <v>5</v>
      </c>
      <c r="J2724" t="s">
        <v>107</v>
      </c>
    </row>
    <row r="2725" spans="1:10">
      <c r="A2725" t="s">
        <v>2801</v>
      </c>
      <c r="B2725" t="s">
        <v>22</v>
      </c>
      <c r="D2725" t="s">
        <v>127</v>
      </c>
      <c r="E2725" t="s">
        <v>94</v>
      </c>
      <c r="G2725" t="s">
        <v>164</v>
      </c>
      <c r="H2725" s="2">
        <v>45404</v>
      </c>
      <c r="I2725">
        <v>5</v>
      </c>
      <c r="J2725" t="s">
        <v>107</v>
      </c>
    </row>
    <row r="2726" spans="1:10">
      <c r="A2726" t="s">
        <v>2802</v>
      </c>
      <c r="B2726" t="s">
        <v>22</v>
      </c>
      <c r="D2726" t="s">
        <v>127</v>
      </c>
      <c r="E2726" t="s">
        <v>94</v>
      </c>
      <c r="G2726" t="s">
        <v>164</v>
      </c>
      <c r="H2726" s="2">
        <v>45411</v>
      </c>
      <c r="I2726">
        <v>5</v>
      </c>
      <c r="J2726" t="s">
        <v>107</v>
      </c>
    </row>
    <row r="2727" spans="1:10">
      <c r="A2727" t="s">
        <v>2803</v>
      </c>
      <c r="B2727" t="s">
        <v>22</v>
      </c>
      <c r="D2727" t="s">
        <v>127</v>
      </c>
      <c r="E2727" t="s">
        <v>94</v>
      </c>
      <c r="G2727" t="s">
        <v>164</v>
      </c>
      <c r="H2727" s="2">
        <v>45418</v>
      </c>
      <c r="I2727">
        <v>5</v>
      </c>
      <c r="J2727" t="s">
        <v>107</v>
      </c>
    </row>
    <row r="2728" spans="1:10">
      <c r="A2728" t="s">
        <v>2804</v>
      </c>
      <c r="B2728" t="s">
        <v>22</v>
      </c>
      <c r="D2728" t="s">
        <v>127</v>
      </c>
      <c r="E2728" t="s">
        <v>94</v>
      </c>
      <c r="G2728" t="s">
        <v>164</v>
      </c>
      <c r="H2728" s="2">
        <v>45425</v>
      </c>
      <c r="I2728">
        <v>5</v>
      </c>
      <c r="J2728" t="s">
        <v>107</v>
      </c>
    </row>
    <row r="2729" spans="1:10">
      <c r="A2729" t="s">
        <v>2805</v>
      </c>
      <c r="B2729" t="s">
        <v>22</v>
      </c>
      <c r="D2729" t="s">
        <v>127</v>
      </c>
      <c r="E2729" t="s">
        <v>94</v>
      </c>
      <c r="G2729" t="s">
        <v>164</v>
      </c>
      <c r="H2729" s="2">
        <v>45432</v>
      </c>
      <c r="I2729">
        <v>5</v>
      </c>
      <c r="J2729" t="s">
        <v>107</v>
      </c>
    </row>
    <row r="2730" spans="1:10">
      <c r="A2730" t="s">
        <v>2806</v>
      </c>
      <c r="B2730" t="s">
        <v>22</v>
      </c>
      <c r="D2730" t="s">
        <v>127</v>
      </c>
      <c r="E2730" t="s">
        <v>94</v>
      </c>
      <c r="G2730" t="s">
        <v>164</v>
      </c>
      <c r="H2730" s="2">
        <v>45439</v>
      </c>
      <c r="I2730">
        <v>5</v>
      </c>
      <c r="J2730" t="s">
        <v>107</v>
      </c>
    </row>
    <row r="2731" spans="1:10">
      <c r="A2731" t="s">
        <v>2807</v>
      </c>
      <c r="B2731" t="s">
        <v>22</v>
      </c>
      <c r="D2731" t="s">
        <v>127</v>
      </c>
      <c r="E2731" t="s">
        <v>94</v>
      </c>
      <c r="G2731" t="s">
        <v>164</v>
      </c>
      <c r="H2731" s="2">
        <v>45446</v>
      </c>
      <c r="I2731">
        <v>5</v>
      </c>
      <c r="J2731" t="s">
        <v>107</v>
      </c>
    </row>
    <row r="2732" spans="1:10">
      <c r="A2732" t="s">
        <v>2808</v>
      </c>
      <c r="B2732" t="s">
        <v>22</v>
      </c>
      <c r="D2732" t="s">
        <v>127</v>
      </c>
      <c r="E2732" t="s">
        <v>94</v>
      </c>
      <c r="G2732" t="s">
        <v>164</v>
      </c>
      <c r="H2732" s="2">
        <v>45453</v>
      </c>
      <c r="I2732">
        <v>5</v>
      </c>
      <c r="J2732" t="s">
        <v>107</v>
      </c>
    </row>
    <row r="2733" spans="1:10">
      <c r="A2733" t="s">
        <v>2809</v>
      </c>
      <c r="B2733" t="s">
        <v>32</v>
      </c>
      <c r="C2733" t="s">
        <v>1535</v>
      </c>
      <c r="D2733" t="s">
        <v>128</v>
      </c>
      <c r="E2733" t="s">
        <v>88</v>
      </c>
      <c r="F2733">
        <v>400</v>
      </c>
      <c r="G2733" t="s">
        <v>106</v>
      </c>
      <c r="H2733" s="2">
        <v>45292</v>
      </c>
      <c r="I2733">
        <v>10</v>
      </c>
      <c r="J2733" t="s">
        <v>107</v>
      </c>
    </row>
    <row r="2734" spans="1:10">
      <c r="A2734" t="s">
        <v>2810</v>
      </c>
      <c r="B2734" t="s">
        <v>32</v>
      </c>
      <c r="C2734" t="s">
        <v>1535</v>
      </c>
      <c r="D2734" t="s">
        <v>128</v>
      </c>
      <c r="E2734" t="s">
        <v>88</v>
      </c>
      <c r="F2734">
        <v>400</v>
      </c>
      <c r="G2734" t="s">
        <v>106</v>
      </c>
      <c r="H2734" s="2">
        <v>45299</v>
      </c>
      <c r="I2734">
        <v>10</v>
      </c>
      <c r="J2734" t="s">
        <v>107</v>
      </c>
    </row>
    <row r="2735" spans="1:10">
      <c r="A2735" t="s">
        <v>2811</v>
      </c>
      <c r="B2735" t="s">
        <v>32</v>
      </c>
      <c r="C2735" t="s">
        <v>1535</v>
      </c>
      <c r="D2735" t="s">
        <v>128</v>
      </c>
      <c r="E2735" t="s">
        <v>88</v>
      </c>
      <c r="F2735">
        <v>400</v>
      </c>
      <c r="G2735" t="s">
        <v>106</v>
      </c>
      <c r="H2735" s="2">
        <v>45306</v>
      </c>
      <c r="I2735">
        <v>10</v>
      </c>
      <c r="J2735" t="s">
        <v>107</v>
      </c>
    </row>
    <row r="2736" spans="1:10">
      <c r="A2736" t="s">
        <v>2812</v>
      </c>
      <c r="B2736" t="s">
        <v>32</v>
      </c>
      <c r="C2736" t="s">
        <v>1535</v>
      </c>
      <c r="D2736" t="s">
        <v>128</v>
      </c>
      <c r="E2736" t="s">
        <v>88</v>
      </c>
      <c r="F2736">
        <v>400</v>
      </c>
      <c r="G2736" t="s">
        <v>106</v>
      </c>
      <c r="H2736" s="2">
        <v>45313</v>
      </c>
      <c r="I2736">
        <v>10</v>
      </c>
      <c r="J2736" t="s">
        <v>107</v>
      </c>
    </row>
    <row r="2737" spans="1:10">
      <c r="A2737" t="s">
        <v>2813</v>
      </c>
      <c r="B2737" t="s">
        <v>32</v>
      </c>
      <c r="C2737" t="s">
        <v>1535</v>
      </c>
      <c r="D2737" t="s">
        <v>128</v>
      </c>
      <c r="E2737" t="s">
        <v>88</v>
      </c>
      <c r="F2737">
        <v>400</v>
      </c>
      <c r="G2737" t="s">
        <v>106</v>
      </c>
      <c r="H2737" s="2">
        <v>45628</v>
      </c>
      <c r="I2737">
        <v>20</v>
      </c>
      <c r="J2737" t="s">
        <v>107</v>
      </c>
    </row>
    <row r="2738" spans="1:10">
      <c r="A2738" t="s">
        <v>2814</v>
      </c>
      <c r="B2738" t="s">
        <v>32</v>
      </c>
      <c r="C2738" t="s">
        <v>1535</v>
      </c>
      <c r="D2738" t="s">
        <v>128</v>
      </c>
      <c r="E2738" t="s">
        <v>88</v>
      </c>
      <c r="F2738">
        <v>400</v>
      </c>
      <c r="G2738" t="s">
        <v>106</v>
      </c>
      <c r="H2738" s="2">
        <v>45635</v>
      </c>
      <c r="I2738">
        <v>20</v>
      </c>
      <c r="J2738" t="s">
        <v>107</v>
      </c>
    </row>
    <row r="2739" spans="1:10">
      <c r="A2739" t="s">
        <v>2815</v>
      </c>
      <c r="B2739" t="s">
        <v>32</v>
      </c>
      <c r="C2739" t="s">
        <v>1535</v>
      </c>
      <c r="D2739" t="s">
        <v>128</v>
      </c>
      <c r="E2739" t="s">
        <v>88</v>
      </c>
      <c r="F2739">
        <v>400</v>
      </c>
      <c r="G2739" t="s">
        <v>106</v>
      </c>
      <c r="H2739" s="2">
        <v>45642</v>
      </c>
      <c r="I2739">
        <v>20</v>
      </c>
      <c r="J2739" t="s">
        <v>107</v>
      </c>
    </row>
    <row r="2740" spans="1:10">
      <c r="A2740" t="s">
        <v>2816</v>
      </c>
      <c r="B2740" t="s">
        <v>32</v>
      </c>
      <c r="C2740" t="s">
        <v>1535</v>
      </c>
      <c r="D2740" t="s">
        <v>128</v>
      </c>
      <c r="E2740" t="s">
        <v>88</v>
      </c>
      <c r="F2740">
        <v>400</v>
      </c>
      <c r="G2740" t="s">
        <v>106</v>
      </c>
      <c r="H2740" s="2">
        <v>45649</v>
      </c>
      <c r="I2740">
        <v>20</v>
      </c>
      <c r="J2740" t="s">
        <v>107</v>
      </c>
    </row>
    <row r="2741" spans="1:10">
      <c r="A2741" t="s">
        <v>2817</v>
      </c>
      <c r="B2741" t="s">
        <v>32</v>
      </c>
      <c r="C2741" t="s">
        <v>1535</v>
      </c>
      <c r="D2741" t="s">
        <v>128</v>
      </c>
      <c r="E2741" t="s">
        <v>88</v>
      </c>
      <c r="F2741">
        <v>400</v>
      </c>
      <c r="G2741" t="s">
        <v>106</v>
      </c>
      <c r="H2741" s="2">
        <v>45656</v>
      </c>
      <c r="I2741">
        <v>20</v>
      </c>
      <c r="J2741" t="s">
        <v>107</v>
      </c>
    </row>
    <row r="2742" spans="1:10">
      <c r="A2742" t="s">
        <v>2818</v>
      </c>
      <c r="B2742" t="s">
        <v>32</v>
      </c>
      <c r="C2742" t="s">
        <v>1535</v>
      </c>
      <c r="D2742" t="s">
        <v>128</v>
      </c>
      <c r="E2742" t="s">
        <v>88</v>
      </c>
      <c r="F2742">
        <v>400</v>
      </c>
      <c r="G2742" t="s">
        <v>106</v>
      </c>
      <c r="H2742" s="2">
        <v>45663</v>
      </c>
      <c r="I2742">
        <v>20</v>
      </c>
      <c r="J2742" t="s">
        <v>107</v>
      </c>
    </row>
    <row r="2743" spans="1:10">
      <c r="A2743" t="s">
        <v>2819</v>
      </c>
      <c r="B2743" t="s">
        <v>32</v>
      </c>
      <c r="C2743" t="s">
        <v>1535</v>
      </c>
      <c r="D2743" t="s">
        <v>128</v>
      </c>
      <c r="E2743" t="s">
        <v>88</v>
      </c>
      <c r="F2743">
        <v>400</v>
      </c>
      <c r="G2743" t="s">
        <v>106</v>
      </c>
      <c r="H2743" s="2">
        <v>45670</v>
      </c>
      <c r="I2743">
        <v>20</v>
      </c>
      <c r="J2743" t="s">
        <v>107</v>
      </c>
    </row>
    <row r="2744" spans="1:10">
      <c r="A2744" t="s">
        <v>2820</v>
      </c>
      <c r="B2744" t="s">
        <v>32</v>
      </c>
      <c r="C2744" t="s">
        <v>1535</v>
      </c>
      <c r="D2744" t="s">
        <v>128</v>
      </c>
      <c r="E2744" t="s">
        <v>88</v>
      </c>
      <c r="F2744">
        <v>400</v>
      </c>
      <c r="G2744" t="s">
        <v>106</v>
      </c>
      <c r="H2744" s="2">
        <v>45677</v>
      </c>
      <c r="I2744">
        <v>20</v>
      </c>
      <c r="J2744" t="s">
        <v>107</v>
      </c>
    </row>
    <row r="2745" spans="1:10">
      <c r="A2745" t="s">
        <v>2821</v>
      </c>
      <c r="B2745" t="s">
        <v>32</v>
      </c>
      <c r="C2745" t="s">
        <v>1535</v>
      </c>
      <c r="D2745" t="s">
        <v>128</v>
      </c>
      <c r="E2745" t="s">
        <v>88</v>
      </c>
      <c r="F2745">
        <v>400</v>
      </c>
      <c r="G2745" t="s">
        <v>106</v>
      </c>
      <c r="H2745" s="2">
        <v>45684</v>
      </c>
      <c r="I2745">
        <v>20</v>
      </c>
      <c r="J2745" t="s">
        <v>107</v>
      </c>
    </row>
    <row r="2746" spans="1:10">
      <c r="A2746" t="s">
        <v>2822</v>
      </c>
      <c r="B2746" t="s">
        <v>32</v>
      </c>
      <c r="C2746" t="s">
        <v>1535</v>
      </c>
      <c r="D2746" t="s">
        <v>128</v>
      </c>
      <c r="E2746" t="s">
        <v>88</v>
      </c>
      <c r="F2746">
        <v>400</v>
      </c>
      <c r="G2746" t="s">
        <v>106</v>
      </c>
      <c r="H2746" s="2">
        <v>45691</v>
      </c>
      <c r="I2746">
        <v>20</v>
      </c>
      <c r="J2746" t="s">
        <v>107</v>
      </c>
    </row>
    <row r="2747" spans="1:10">
      <c r="A2747" t="s">
        <v>2823</v>
      </c>
      <c r="B2747" t="s">
        <v>32</v>
      </c>
      <c r="C2747" t="s">
        <v>1535</v>
      </c>
      <c r="D2747" t="s">
        <v>128</v>
      </c>
      <c r="E2747" t="s">
        <v>88</v>
      </c>
      <c r="F2747">
        <v>400</v>
      </c>
      <c r="G2747" t="s">
        <v>106</v>
      </c>
      <c r="H2747" s="2">
        <v>45698</v>
      </c>
      <c r="I2747">
        <v>20</v>
      </c>
      <c r="J2747" t="s">
        <v>107</v>
      </c>
    </row>
    <row r="2748" spans="1:10">
      <c r="A2748" t="s">
        <v>2824</v>
      </c>
      <c r="B2748" t="s">
        <v>32</v>
      </c>
      <c r="C2748" t="s">
        <v>1535</v>
      </c>
      <c r="D2748" t="s">
        <v>128</v>
      </c>
      <c r="E2748" t="s">
        <v>88</v>
      </c>
      <c r="F2748">
        <v>400</v>
      </c>
      <c r="G2748" t="s">
        <v>106</v>
      </c>
      <c r="H2748" s="2">
        <v>45705</v>
      </c>
      <c r="I2748">
        <v>20</v>
      </c>
      <c r="J2748" t="s">
        <v>107</v>
      </c>
    </row>
    <row r="2749" spans="1:10">
      <c r="A2749" t="s">
        <v>2825</v>
      </c>
      <c r="B2749" t="s">
        <v>20</v>
      </c>
      <c r="D2749" t="s">
        <v>129</v>
      </c>
      <c r="E2749" t="s">
        <v>30</v>
      </c>
      <c r="G2749" t="s">
        <v>164</v>
      </c>
      <c r="H2749" s="2">
        <v>45292</v>
      </c>
      <c r="I2749">
        <v>10</v>
      </c>
      <c r="J2749" t="s">
        <v>107</v>
      </c>
    </row>
    <row r="2750" spans="1:10">
      <c r="A2750" t="s">
        <v>2826</v>
      </c>
      <c r="B2750" t="s">
        <v>20</v>
      </c>
      <c r="D2750" t="s">
        <v>129</v>
      </c>
      <c r="E2750" t="s">
        <v>30</v>
      </c>
      <c r="G2750" t="s">
        <v>164</v>
      </c>
      <c r="H2750" s="2">
        <v>45299</v>
      </c>
      <c r="I2750">
        <v>10</v>
      </c>
      <c r="J2750" t="s">
        <v>107</v>
      </c>
    </row>
    <row r="2751" spans="1:10">
      <c r="A2751" t="s">
        <v>2827</v>
      </c>
      <c r="B2751" t="s">
        <v>20</v>
      </c>
      <c r="D2751" t="s">
        <v>129</v>
      </c>
      <c r="E2751" t="s">
        <v>30</v>
      </c>
      <c r="G2751" t="s">
        <v>164</v>
      </c>
      <c r="H2751" s="2">
        <v>45313</v>
      </c>
      <c r="I2751">
        <v>30</v>
      </c>
      <c r="J2751" t="s">
        <v>109</v>
      </c>
    </row>
    <row r="2752" spans="1:10">
      <c r="A2752" t="s">
        <v>2828</v>
      </c>
      <c r="B2752" t="s">
        <v>20</v>
      </c>
      <c r="D2752" t="s">
        <v>129</v>
      </c>
      <c r="E2752" t="s">
        <v>30</v>
      </c>
      <c r="G2752" t="s">
        <v>164</v>
      </c>
      <c r="H2752" s="2">
        <v>45320</v>
      </c>
      <c r="I2752">
        <v>30</v>
      </c>
      <c r="J2752" t="s">
        <v>109</v>
      </c>
    </row>
    <row r="2753" spans="1:10">
      <c r="A2753" t="s">
        <v>2829</v>
      </c>
      <c r="B2753" t="s">
        <v>20</v>
      </c>
      <c r="D2753" t="s">
        <v>129</v>
      </c>
      <c r="E2753" t="s">
        <v>58</v>
      </c>
      <c r="G2753" t="s">
        <v>177</v>
      </c>
      <c r="H2753" s="2">
        <v>45292</v>
      </c>
      <c r="I2753">
        <v>20</v>
      </c>
      <c r="J2753" t="s">
        <v>107</v>
      </c>
    </row>
    <row r="2754" spans="1:10">
      <c r="A2754" t="s">
        <v>2830</v>
      </c>
      <c r="B2754" t="s">
        <v>20</v>
      </c>
      <c r="D2754" t="s">
        <v>129</v>
      </c>
      <c r="E2754" t="s">
        <v>58</v>
      </c>
      <c r="G2754" t="s">
        <v>177</v>
      </c>
      <c r="H2754" s="2">
        <v>45299</v>
      </c>
      <c r="I2754">
        <v>20</v>
      </c>
      <c r="J2754" t="s">
        <v>107</v>
      </c>
    </row>
    <row r="2755" spans="1:10">
      <c r="A2755" t="s">
        <v>2831</v>
      </c>
      <c r="B2755" t="s">
        <v>20</v>
      </c>
      <c r="D2755" t="s">
        <v>129</v>
      </c>
      <c r="E2755" t="s">
        <v>58</v>
      </c>
      <c r="G2755" t="s">
        <v>177</v>
      </c>
      <c r="H2755" s="2">
        <v>45306</v>
      </c>
      <c r="I2755">
        <v>20</v>
      </c>
      <c r="J2755" t="s">
        <v>107</v>
      </c>
    </row>
    <row r="2756" spans="1:10">
      <c r="A2756" t="s">
        <v>2832</v>
      </c>
      <c r="B2756" t="s">
        <v>20</v>
      </c>
      <c r="D2756" t="s">
        <v>129</v>
      </c>
      <c r="E2756" t="s">
        <v>58</v>
      </c>
      <c r="G2756" t="s">
        <v>177</v>
      </c>
      <c r="H2756" s="2">
        <v>45313</v>
      </c>
      <c r="I2756">
        <v>20</v>
      </c>
      <c r="J2756" t="s">
        <v>107</v>
      </c>
    </row>
    <row r="2757" spans="1:10">
      <c r="A2757" t="s">
        <v>2833</v>
      </c>
      <c r="B2757" t="s">
        <v>20</v>
      </c>
      <c r="D2757" t="s">
        <v>129</v>
      </c>
      <c r="E2757" t="s">
        <v>58</v>
      </c>
      <c r="G2757" t="s">
        <v>177</v>
      </c>
      <c r="H2757" s="2">
        <v>45320</v>
      </c>
      <c r="I2757">
        <v>20</v>
      </c>
      <c r="J2757" t="s">
        <v>107</v>
      </c>
    </row>
    <row r="2758" spans="1:10">
      <c r="A2758" t="s">
        <v>2834</v>
      </c>
      <c r="B2758" t="s">
        <v>20</v>
      </c>
      <c r="D2758" t="s">
        <v>129</v>
      </c>
      <c r="E2758" t="s">
        <v>58</v>
      </c>
      <c r="G2758" t="s">
        <v>177</v>
      </c>
      <c r="H2758" s="2">
        <v>45327</v>
      </c>
      <c r="I2758">
        <v>20</v>
      </c>
      <c r="J2758" t="s">
        <v>107</v>
      </c>
    </row>
    <row r="2759" spans="1:10">
      <c r="A2759" t="s">
        <v>2835</v>
      </c>
      <c r="B2759" t="s">
        <v>20</v>
      </c>
      <c r="D2759" t="s">
        <v>129</v>
      </c>
      <c r="E2759" t="s">
        <v>58</v>
      </c>
      <c r="G2759" t="s">
        <v>177</v>
      </c>
      <c r="H2759" s="2">
        <v>45334</v>
      </c>
      <c r="I2759">
        <v>20</v>
      </c>
      <c r="J2759" t="s">
        <v>107</v>
      </c>
    </row>
    <row r="2760" spans="1:10">
      <c r="A2760" t="s">
        <v>2836</v>
      </c>
      <c r="B2760" t="s">
        <v>20</v>
      </c>
      <c r="D2760" t="s">
        <v>129</v>
      </c>
      <c r="E2760" t="s">
        <v>58</v>
      </c>
      <c r="G2760" t="s">
        <v>177</v>
      </c>
      <c r="H2760" s="2">
        <v>45341</v>
      </c>
      <c r="I2760">
        <v>20</v>
      </c>
      <c r="J2760" t="s">
        <v>107</v>
      </c>
    </row>
    <row r="2761" spans="1:10">
      <c r="A2761" t="s">
        <v>2837</v>
      </c>
      <c r="B2761" t="s">
        <v>20</v>
      </c>
      <c r="D2761" t="s">
        <v>129</v>
      </c>
      <c r="E2761" t="s">
        <v>58</v>
      </c>
      <c r="G2761" t="s">
        <v>177</v>
      </c>
      <c r="H2761" s="2">
        <v>45348</v>
      </c>
      <c r="I2761">
        <v>20</v>
      </c>
      <c r="J2761" t="s">
        <v>107</v>
      </c>
    </row>
    <row r="2762" spans="1:10">
      <c r="A2762" t="s">
        <v>2838</v>
      </c>
      <c r="B2762" t="s">
        <v>20</v>
      </c>
      <c r="D2762" t="s">
        <v>129</v>
      </c>
      <c r="E2762" t="s">
        <v>58</v>
      </c>
      <c r="G2762" t="s">
        <v>177</v>
      </c>
      <c r="H2762" s="2">
        <v>45355</v>
      </c>
      <c r="I2762">
        <v>20</v>
      </c>
      <c r="J2762" t="s">
        <v>107</v>
      </c>
    </row>
    <row r="2763" spans="1:10">
      <c r="A2763" t="s">
        <v>2839</v>
      </c>
      <c r="B2763" t="s">
        <v>20</v>
      </c>
      <c r="D2763" t="s">
        <v>129</v>
      </c>
      <c r="E2763" t="s">
        <v>58</v>
      </c>
      <c r="G2763" t="s">
        <v>177</v>
      </c>
      <c r="H2763" s="2">
        <v>45362</v>
      </c>
      <c r="I2763">
        <v>20</v>
      </c>
      <c r="J2763" t="s">
        <v>107</v>
      </c>
    </row>
    <row r="2764" spans="1:10">
      <c r="A2764" t="s">
        <v>2840</v>
      </c>
      <c r="B2764" t="s">
        <v>20</v>
      </c>
      <c r="D2764" t="s">
        <v>129</v>
      </c>
      <c r="E2764" t="s">
        <v>58</v>
      </c>
      <c r="G2764" t="s">
        <v>177</v>
      </c>
      <c r="H2764" s="2">
        <v>45369</v>
      </c>
      <c r="I2764">
        <v>20</v>
      </c>
      <c r="J2764" t="s">
        <v>107</v>
      </c>
    </row>
    <row r="2765" spans="1:10">
      <c r="A2765" t="s">
        <v>2841</v>
      </c>
      <c r="B2765" t="s">
        <v>20</v>
      </c>
      <c r="D2765" t="s">
        <v>129</v>
      </c>
      <c r="E2765" t="s">
        <v>58</v>
      </c>
      <c r="G2765" t="s">
        <v>177</v>
      </c>
      <c r="H2765" s="2">
        <v>45628</v>
      </c>
      <c r="I2765">
        <v>10</v>
      </c>
      <c r="J2765" t="s">
        <v>107</v>
      </c>
    </row>
    <row r="2766" spans="1:10">
      <c r="A2766" t="s">
        <v>2842</v>
      </c>
      <c r="B2766" t="s">
        <v>20</v>
      </c>
      <c r="D2766" t="s">
        <v>129</v>
      </c>
      <c r="E2766" t="s">
        <v>58</v>
      </c>
      <c r="G2766" t="s">
        <v>177</v>
      </c>
      <c r="H2766" s="2">
        <v>45635</v>
      </c>
      <c r="I2766">
        <v>10</v>
      </c>
      <c r="J2766" t="s">
        <v>107</v>
      </c>
    </row>
    <row r="2767" spans="1:10">
      <c r="A2767" t="s">
        <v>2843</v>
      </c>
      <c r="B2767" t="s">
        <v>20</v>
      </c>
      <c r="D2767" t="s">
        <v>129</v>
      </c>
      <c r="E2767" t="s">
        <v>58</v>
      </c>
      <c r="G2767" t="s">
        <v>177</v>
      </c>
      <c r="H2767" s="2">
        <v>45642</v>
      </c>
      <c r="I2767">
        <v>20</v>
      </c>
      <c r="J2767" t="s">
        <v>107</v>
      </c>
    </row>
    <row r="2768" spans="1:10">
      <c r="A2768" t="s">
        <v>2844</v>
      </c>
      <c r="B2768" t="s">
        <v>20</v>
      </c>
      <c r="D2768" t="s">
        <v>129</v>
      </c>
      <c r="E2768" t="s">
        <v>58</v>
      </c>
      <c r="G2768" t="s">
        <v>177</v>
      </c>
      <c r="H2768" s="2">
        <v>45649</v>
      </c>
      <c r="I2768">
        <v>20</v>
      </c>
      <c r="J2768" t="s">
        <v>107</v>
      </c>
    </row>
    <row r="2769" spans="1:10">
      <c r="A2769" t="s">
        <v>2845</v>
      </c>
      <c r="B2769" t="s">
        <v>20</v>
      </c>
      <c r="D2769" t="s">
        <v>129</v>
      </c>
      <c r="E2769" t="s">
        <v>58</v>
      </c>
      <c r="G2769" t="s">
        <v>177</v>
      </c>
      <c r="H2769" s="2">
        <v>45656</v>
      </c>
      <c r="I2769">
        <v>20</v>
      </c>
      <c r="J2769" t="s">
        <v>107</v>
      </c>
    </row>
    <row r="2770" spans="1:10">
      <c r="A2770" t="s">
        <v>2846</v>
      </c>
      <c r="B2770" t="s">
        <v>20</v>
      </c>
      <c r="D2770" t="s">
        <v>129</v>
      </c>
      <c r="E2770" t="s">
        <v>58</v>
      </c>
      <c r="G2770" t="s">
        <v>177</v>
      </c>
      <c r="H2770" s="2">
        <v>45663</v>
      </c>
      <c r="I2770">
        <v>20</v>
      </c>
      <c r="J2770" t="s">
        <v>107</v>
      </c>
    </row>
    <row r="2771" spans="1:10">
      <c r="A2771" t="s">
        <v>2847</v>
      </c>
      <c r="B2771" t="s">
        <v>20</v>
      </c>
      <c r="D2771" t="s">
        <v>129</v>
      </c>
      <c r="E2771" t="s">
        <v>58</v>
      </c>
      <c r="G2771" t="s">
        <v>177</v>
      </c>
      <c r="H2771" s="2">
        <v>45670</v>
      </c>
      <c r="I2771">
        <v>20</v>
      </c>
      <c r="J2771" t="s">
        <v>107</v>
      </c>
    </row>
    <row r="2772" spans="1:10">
      <c r="A2772" t="s">
        <v>2848</v>
      </c>
      <c r="B2772" t="s">
        <v>20</v>
      </c>
      <c r="D2772" t="s">
        <v>129</v>
      </c>
      <c r="E2772" t="s">
        <v>58</v>
      </c>
      <c r="G2772" t="s">
        <v>177</v>
      </c>
      <c r="H2772" s="2">
        <v>45677</v>
      </c>
      <c r="I2772">
        <v>20</v>
      </c>
      <c r="J2772" t="s">
        <v>107</v>
      </c>
    </row>
    <row r="2773" spans="1:10">
      <c r="A2773" t="s">
        <v>2849</v>
      </c>
      <c r="B2773" t="s">
        <v>20</v>
      </c>
      <c r="D2773" t="s">
        <v>129</v>
      </c>
      <c r="E2773" t="s">
        <v>58</v>
      </c>
      <c r="G2773" t="s">
        <v>177</v>
      </c>
      <c r="H2773" s="2">
        <v>45684</v>
      </c>
      <c r="I2773">
        <v>20</v>
      </c>
      <c r="J2773" t="s">
        <v>107</v>
      </c>
    </row>
    <row r="2774" spans="1:10">
      <c r="A2774" t="s">
        <v>2850</v>
      </c>
      <c r="B2774" t="s">
        <v>20</v>
      </c>
      <c r="D2774" t="s">
        <v>129</v>
      </c>
      <c r="E2774" t="s">
        <v>58</v>
      </c>
      <c r="G2774" t="s">
        <v>177</v>
      </c>
      <c r="H2774" s="2">
        <v>45691</v>
      </c>
      <c r="I2774">
        <v>20</v>
      </c>
      <c r="J2774" t="s">
        <v>107</v>
      </c>
    </row>
    <row r="2775" spans="1:10">
      <c r="A2775" t="s">
        <v>2851</v>
      </c>
      <c r="B2775" t="s">
        <v>20</v>
      </c>
      <c r="D2775" t="s">
        <v>129</v>
      </c>
      <c r="E2775" t="s">
        <v>58</v>
      </c>
      <c r="G2775" t="s">
        <v>177</v>
      </c>
      <c r="H2775" s="2">
        <v>45698</v>
      </c>
      <c r="I2775">
        <v>20</v>
      </c>
      <c r="J2775" t="s">
        <v>107</v>
      </c>
    </row>
    <row r="2776" spans="1:10">
      <c r="A2776" t="s">
        <v>2852</v>
      </c>
      <c r="B2776" t="s">
        <v>20</v>
      </c>
      <c r="D2776" t="s">
        <v>129</v>
      </c>
      <c r="E2776" t="s">
        <v>58</v>
      </c>
      <c r="G2776" t="s">
        <v>177</v>
      </c>
      <c r="H2776" s="2">
        <v>45705</v>
      </c>
      <c r="I2776">
        <v>20</v>
      </c>
      <c r="J2776" t="s">
        <v>107</v>
      </c>
    </row>
    <row r="2777" spans="1:10">
      <c r="A2777" t="s">
        <v>2853</v>
      </c>
      <c r="B2777" t="s">
        <v>28</v>
      </c>
      <c r="C2777" t="s">
        <v>1367</v>
      </c>
      <c r="D2777" t="s">
        <v>130</v>
      </c>
      <c r="E2777" t="s">
        <v>10</v>
      </c>
      <c r="G2777" t="s">
        <v>108</v>
      </c>
      <c r="H2777" s="2">
        <v>45628</v>
      </c>
      <c r="I2777">
        <v>5</v>
      </c>
      <c r="J2777" t="s">
        <v>107</v>
      </c>
    </row>
    <row r="2778" spans="1:10">
      <c r="A2778" t="s">
        <v>2854</v>
      </c>
      <c r="B2778" t="s">
        <v>28</v>
      </c>
      <c r="C2778" t="s">
        <v>1367</v>
      </c>
      <c r="D2778" t="s">
        <v>130</v>
      </c>
      <c r="E2778" t="s">
        <v>10</v>
      </c>
      <c r="G2778" t="s">
        <v>108</v>
      </c>
      <c r="H2778" s="2">
        <v>45635</v>
      </c>
      <c r="I2778">
        <v>5</v>
      </c>
      <c r="J2778" t="s">
        <v>107</v>
      </c>
    </row>
    <row r="2779" spans="1:10">
      <c r="A2779" t="s">
        <v>2855</v>
      </c>
      <c r="B2779" t="s">
        <v>28</v>
      </c>
      <c r="C2779" t="s">
        <v>1367</v>
      </c>
      <c r="D2779" t="s">
        <v>130</v>
      </c>
      <c r="E2779" t="s">
        <v>10</v>
      </c>
      <c r="G2779" t="s">
        <v>108</v>
      </c>
      <c r="H2779" s="2">
        <v>45642</v>
      </c>
      <c r="I2779">
        <v>5</v>
      </c>
      <c r="J2779" t="s">
        <v>107</v>
      </c>
    </row>
    <row r="2780" spans="1:10">
      <c r="A2780" t="s">
        <v>2856</v>
      </c>
      <c r="B2780" t="s">
        <v>28</v>
      </c>
      <c r="C2780" t="s">
        <v>1367</v>
      </c>
      <c r="D2780" t="s">
        <v>130</v>
      </c>
      <c r="E2780" t="s">
        <v>10</v>
      </c>
      <c r="G2780" t="s">
        <v>108</v>
      </c>
      <c r="H2780" s="2">
        <v>45649</v>
      </c>
      <c r="I2780">
        <v>5</v>
      </c>
      <c r="J2780" t="s">
        <v>107</v>
      </c>
    </row>
    <row r="2781" spans="1:10">
      <c r="A2781" t="s">
        <v>2857</v>
      </c>
      <c r="B2781" t="s">
        <v>28</v>
      </c>
      <c r="C2781" t="s">
        <v>1367</v>
      </c>
      <c r="D2781" t="s">
        <v>130</v>
      </c>
      <c r="E2781" t="s">
        <v>10</v>
      </c>
      <c r="G2781" t="s">
        <v>108</v>
      </c>
      <c r="H2781" s="2">
        <v>45656</v>
      </c>
      <c r="I2781">
        <v>5</v>
      </c>
      <c r="J2781" t="s">
        <v>107</v>
      </c>
    </row>
    <row r="2782" spans="1:10">
      <c r="A2782" t="s">
        <v>2858</v>
      </c>
      <c r="B2782" t="s">
        <v>28</v>
      </c>
      <c r="C2782" t="s">
        <v>1367</v>
      </c>
      <c r="D2782" t="s">
        <v>130</v>
      </c>
      <c r="E2782" t="s">
        <v>10</v>
      </c>
      <c r="G2782" t="s">
        <v>108</v>
      </c>
      <c r="H2782" s="2">
        <v>45663</v>
      </c>
      <c r="I2782">
        <v>5</v>
      </c>
      <c r="J2782" t="s">
        <v>107</v>
      </c>
    </row>
    <row r="2783" spans="1:10">
      <c r="A2783" t="s">
        <v>2859</v>
      </c>
      <c r="B2783" t="s">
        <v>28</v>
      </c>
      <c r="C2783" t="s">
        <v>1367</v>
      </c>
      <c r="D2783" t="s">
        <v>130</v>
      </c>
      <c r="E2783" t="s">
        <v>10</v>
      </c>
      <c r="G2783" t="s">
        <v>108</v>
      </c>
      <c r="H2783" s="2">
        <v>45670</v>
      </c>
      <c r="I2783">
        <v>5</v>
      </c>
      <c r="J2783" t="s">
        <v>107</v>
      </c>
    </row>
    <row r="2784" spans="1:10">
      <c r="A2784" t="s">
        <v>2860</v>
      </c>
      <c r="B2784" t="s">
        <v>28</v>
      </c>
      <c r="C2784" t="s">
        <v>1367</v>
      </c>
      <c r="D2784" t="s">
        <v>130</v>
      </c>
      <c r="E2784" t="s">
        <v>10</v>
      </c>
      <c r="G2784" t="s">
        <v>108</v>
      </c>
      <c r="H2784" s="2">
        <v>45677</v>
      </c>
      <c r="I2784">
        <v>5</v>
      </c>
      <c r="J2784" t="s">
        <v>107</v>
      </c>
    </row>
    <row r="2785" spans="1:10">
      <c r="A2785" t="s">
        <v>2861</v>
      </c>
      <c r="B2785" t="s">
        <v>28</v>
      </c>
      <c r="C2785" t="s">
        <v>1367</v>
      </c>
      <c r="D2785" t="s">
        <v>130</v>
      </c>
      <c r="E2785" t="s">
        <v>10</v>
      </c>
      <c r="G2785" t="s">
        <v>108</v>
      </c>
      <c r="H2785" s="2">
        <v>45684</v>
      </c>
      <c r="I2785">
        <v>5</v>
      </c>
      <c r="J2785" t="s">
        <v>107</v>
      </c>
    </row>
    <row r="2786" spans="1:10">
      <c r="A2786" t="s">
        <v>2862</v>
      </c>
      <c r="B2786" t="s">
        <v>28</v>
      </c>
      <c r="C2786" t="s">
        <v>1367</v>
      </c>
      <c r="D2786" t="s">
        <v>130</v>
      </c>
      <c r="E2786" t="s">
        <v>10</v>
      </c>
      <c r="G2786" t="s">
        <v>108</v>
      </c>
      <c r="H2786" s="2">
        <v>45691</v>
      </c>
      <c r="I2786">
        <v>5</v>
      </c>
      <c r="J2786" t="s">
        <v>107</v>
      </c>
    </row>
    <row r="2787" spans="1:10">
      <c r="A2787" t="s">
        <v>2863</v>
      </c>
      <c r="B2787" t="s">
        <v>28</v>
      </c>
      <c r="C2787" t="s">
        <v>1367</v>
      </c>
      <c r="D2787" t="s">
        <v>130</v>
      </c>
      <c r="E2787" t="s">
        <v>10</v>
      </c>
      <c r="G2787" t="s">
        <v>108</v>
      </c>
      <c r="H2787" s="2">
        <v>45698</v>
      </c>
      <c r="I2787">
        <v>5</v>
      </c>
      <c r="J2787" t="s">
        <v>107</v>
      </c>
    </row>
    <row r="2788" spans="1:10">
      <c r="A2788" t="s">
        <v>2864</v>
      </c>
      <c r="B2788" t="s">
        <v>28</v>
      </c>
      <c r="C2788" t="s">
        <v>1367</v>
      </c>
      <c r="D2788" t="s">
        <v>130</v>
      </c>
      <c r="E2788" t="s">
        <v>10</v>
      </c>
      <c r="G2788" t="s">
        <v>108</v>
      </c>
      <c r="H2788" s="2">
        <v>45705</v>
      </c>
      <c r="I2788">
        <v>5</v>
      </c>
      <c r="J2788" t="s">
        <v>107</v>
      </c>
    </row>
    <row r="2789" spans="1:10">
      <c r="A2789" t="s">
        <v>2865</v>
      </c>
      <c r="B2789" t="s">
        <v>16</v>
      </c>
      <c r="D2789" t="s">
        <v>131</v>
      </c>
      <c r="E2789" t="s">
        <v>10</v>
      </c>
      <c r="G2789" t="s">
        <v>108</v>
      </c>
      <c r="H2789" s="2">
        <v>45628</v>
      </c>
      <c r="I2789">
        <v>5</v>
      </c>
      <c r="J2789" t="s">
        <v>107</v>
      </c>
    </row>
    <row r="2790" spans="1:10">
      <c r="A2790" t="s">
        <v>2866</v>
      </c>
      <c r="B2790" t="s">
        <v>16</v>
      </c>
      <c r="D2790" t="s">
        <v>131</v>
      </c>
      <c r="E2790" t="s">
        <v>10</v>
      </c>
      <c r="G2790" t="s">
        <v>108</v>
      </c>
      <c r="H2790" s="2">
        <v>45635</v>
      </c>
      <c r="I2790">
        <v>5</v>
      </c>
      <c r="J2790" t="s">
        <v>107</v>
      </c>
    </row>
    <row r="2791" spans="1:10">
      <c r="A2791" t="s">
        <v>2867</v>
      </c>
      <c r="B2791" t="s">
        <v>16</v>
      </c>
      <c r="D2791" t="s">
        <v>131</v>
      </c>
      <c r="E2791" t="s">
        <v>10</v>
      </c>
      <c r="G2791" t="s">
        <v>108</v>
      </c>
      <c r="H2791" s="2">
        <v>45642</v>
      </c>
      <c r="I2791">
        <v>5</v>
      </c>
      <c r="J2791" t="s">
        <v>107</v>
      </c>
    </row>
    <row r="2792" spans="1:10">
      <c r="A2792" t="s">
        <v>2868</v>
      </c>
      <c r="B2792" t="s">
        <v>16</v>
      </c>
      <c r="D2792" t="s">
        <v>131</v>
      </c>
      <c r="E2792" t="s">
        <v>10</v>
      </c>
      <c r="G2792" t="s">
        <v>108</v>
      </c>
      <c r="H2792" s="2">
        <v>45649</v>
      </c>
      <c r="I2792">
        <v>5</v>
      </c>
      <c r="J2792" t="s">
        <v>107</v>
      </c>
    </row>
    <row r="2793" spans="1:10">
      <c r="A2793" t="s">
        <v>2869</v>
      </c>
      <c r="B2793" t="s">
        <v>16</v>
      </c>
      <c r="D2793" t="s">
        <v>131</v>
      </c>
      <c r="E2793" t="s">
        <v>10</v>
      </c>
      <c r="G2793" t="s">
        <v>108</v>
      </c>
      <c r="H2793" s="2">
        <v>45656</v>
      </c>
      <c r="I2793">
        <v>5</v>
      </c>
      <c r="J2793" t="s">
        <v>107</v>
      </c>
    </row>
    <row r="2794" spans="1:10">
      <c r="A2794" t="s">
        <v>2870</v>
      </c>
      <c r="B2794" t="s">
        <v>16</v>
      </c>
      <c r="D2794" t="s">
        <v>131</v>
      </c>
      <c r="E2794" t="s">
        <v>10</v>
      </c>
      <c r="G2794" t="s">
        <v>108</v>
      </c>
      <c r="H2794" s="2">
        <v>45663</v>
      </c>
      <c r="I2794">
        <v>5</v>
      </c>
      <c r="J2794" t="s">
        <v>107</v>
      </c>
    </row>
    <row r="2795" spans="1:10">
      <c r="A2795" t="s">
        <v>2871</v>
      </c>
      <c r="B2795" t="s">
        <v>16</v>
      </c>
      <c r="D2795" t="s">
        <v>131</v>
      </c>
      <c r="E2795" t="s">
        <v>10</v>
      </c>
      <c r="G2795" t="s">
        <v>108</v>
      </c>
      <c r="H2795" s="2">
        <v>45670</v>
      </c>
      <c r="I2795">
        <v>5</v>
      </c>
      <c r="J2795" t="s">
        <v>107</v>
      </c>
    </row>
    <row r="2796" spans="1:10">
      <c r="A2796" t="s">
        <v>2872</v>
      </c>
      <c r="B2796" t="s">
        <v>16</v>
      </c>
      <c r="D2796" t="s">
        <v>131</v>
      </c>
      <c r="E2796" t="s">
        <v>10</v>
      </c>
      <c r="G2796" t="s">
        <v>108</v>
      </c>
      <c r="H2796" s="2">
        <v>45677</v>
      </c>
      <c r="I2796">
        <v>5</v>
      </c>
      <c r="J2796" t="s">
        <v>107</v>
      </c>
    </row>
    <row r="2797" spans="1:10">
      <c r="A2797" t="s">
        <v>2873</v>
      </c>
      <c r="B2797" t="s">
        <v>16</v>
      </c>
      <c r="D2797" t="s">
        <v>131</v>
      </c>
      <c r="E2797" t="s">
        <v>10</v>
      </c>
      <c r="G2797" t="s">
        <v>108</v>
      </c>
      <c r="H2797" s="2">
        <v>45684</v>
      </c>
      <c r="I2797">
        <v>5</v>
      </c>
      <c r="J2797" t="s">
        <v>107</v>
      </c>
    </row>
    <row r="2798" spans="1:10">
      <c r="A2798" t="s">
        <v>2874</v>
      </c>
      <c r="B2798" t="s">
        <v>16</v>
      </c>
      <c r="D2798" t="s">
        <v>131</v>
      </c>
      <c r="E2798" t="s">
        <v>10</v>
      </c>
      <c r="G2798" t="s">
        <v>108</v>
      </c>
      <c r="H2798" s="2">
        <v>45691</v>
      </c>
      <c r="I2798">
        <v>5</v>
      </c>
      <c r="J2798" t="s">
        <v>107</v>
      </c>
    </row>
    <row r="2799" spans="1:10">
      <c r="A2799" t="s">
        <v>2875</v>
      </c>
      <c r="B2799" t="s">
        <v>16</v>
      </c>
      <c r="D2799" t="s">
        <v>131</v>
      </c>
      <c r="E2799" t="s">
        <v>10</v>
      </c>
      <c r="G2799" t="s">
        <v>108</v>
      </c>
      <c r="H2799" s="2">
        <v>45698</v>
      </c>
      <c r="I2799">
        <v>5</v>
      </c>
      <c r="J2799" t="s">
        <v>107</v>
      </c>
    </row>
    <row r="2800" spans="1:10">
      <c r="A2800" t="s">
        <v>2876</v>
      </c>
      <c r="B2800" t="s">
        <v>16</v>
      </c>
      <c r="D2800" t="s">
        <v>131</v>
      </c>
      <c r="E2800" t="s">
        <v>10</v>
      </c>
      <c r="G2800" t="s">
        <v>108</v>
      </c>
      <c r="H2800" s="2">
        <v>45705</v>
      </c>
      <c r="I2800">
        <v>5</v>
      </c>
      <c r="J2800" t="s">
        <v>107</v>
      </c>
    </row>
    <row r="2801" spans="1:10">
      <c r="A2801" t="s">
        <v>2877</v>
      </c>
      <c r="B2801" t="s">
        <v>16</v>
      </c>
      <c r="D2801" t="s">
        <v>131</v>
      </c>
      <c r="E2801" t="s">
        <v>26</v>
      </c>
      <c r="G2801" t="s">
        <v>106</v>
      </c>
      <c r="H2801" s="2">
        <v>45313</v>
      </c>
      <c r="I2801">
        <v>10</v>
      </c>
      <c r="J2801" t="s">
        <v>109</v>
      </c>
    </row>
    <row r="2802" spans="1:10">
      <c r="A2802" t="s">
        <v>2878</v>
      </c>
      <c r="B2802" t="s">
        <v>16</v>
      </c>
      <c r="D2802" t="s">
        <v>131</v>
      </c>
      <c r="E2802" t="s">
        <v>26</v>
      </c>
      <c r="G2802" t="s">
        <v>106</v>
      </c>
      <c r="H2802" s="2">
        <v>45320</v>
      </c>
      <c r="I2802">
        <v>10</v>
      </c>
      <c r="J2802" t="s">
        <v>109</v>
      </c>
    </row>
    <row r="2803" spans="1:10">
      <c r="A2803" t="s">
        <v>2879</v>
      </c>
      <c r="B2803" t="s">
        <v>16</v>
      </c>
      <c r="D2803" t="s">
        <v>131</v>
      </c>
      <c r="E2803" t="s">
        <v>26</v>
      </c>
      <c r="G2803" t="s">
        <v>106</v>
      </c>
      <c r="H2803" s="2">
        <v>45327</v>
      </c>
      <c r="I2803">
        <v>10</v>
      </c>
      <c r="J2803" t="s">
        <v>109</v>
      </c>
    </row>
    <row r="2804" spans="1:10">
      <c r="A2804" t="s">
        <v>2880</v>
      </c>
      <c r="B2804" t="s">
        <v>16</v>
      </c>
      <c r="D2804" t="s">
        <v>131</v>
      </c>
      <c r="E2804" t="s">
        <v>26</v>
      </c>
      <c r="G2804" t="s">
        <v>106</v>
      </c>
      <c r="H2804" s="2">
        <v>45334</v>
      </c>
      <c r="I2804">
        <v>10</v>
      </c>
      <c r="J2804" t="s">
        <v>109</v>
      </c>
    </row>
    <row r="2805" spans="1:10">
      <c r="A2805" t="s">
        <v>2881</v>
      </c>
      <c r="B2805" t="s">
        <v>16</v>
      </c>
      <c r="D2805" t="s">
        <v>131</v>
      </c>
      <c r="E2805" t="s">
        <v>26</v>
      </c>
      <c r="G2805" t="s">
        <v>106</v>
      </c>
      <c r="H2805" s="2">
        <v>45341</v>
      </c>
      <c r="I2805">
        <v>10</v>
      </c>
      <c r="J2805" t="s">
        <v>109</v>
      </c>
    </row>
    <row r="2806" spans="1:10">
      <c r="A2806" t="s">
        <v>2882</v>
      </c>
      <c r="B2806" t="s">
        <v>16</v>
      </c>
      <c r="D2806" t="s">
        <v>131</v>
      </c>
      <c r="E2806" t="s">
        <v>26</v>
      </c>
      <c r="G2806" t="s">
        <v>106</v>
      </c>
      <c r="H2806" s="2">
        <v>45348</v>
      </c>
      <c r="I2806">
        <v>10</v>
      </c>
      <c r="J2806" t="s">
        <v>109</v>
      </c>
    </row>
    <row r="2807" spans="1:10">
      <c r="A2807" t="s">
        <v>2883</v>
      </c>
      <c r="B2807" t="s">
        <v>16</v>
      </c>
      <c r="D2807" t="s">
        <v>131</v>
      </c>
      <c r="E2807" t="s">
        <v>26</v>
      </c>
      <c r="G2807" t="s">
        <v>106</v>
      </c>
      <c r="H2807" s="2">
        <v>45355</v>
      </c>
      <c r="I2807">
        <v>10</v>
      </c>
      <c r="J2807" t="s">
        <v>109</v>
      </c>
    </row>
    <row r="2808" spans="1:10">
      <c r="A2808" t="s">
        <v>2884</v>
      </c>
      <c r="B2808" t="s">
        <v>16</v>
      </c>
      <c r="D2808" t="s">
        <v>131</v>
      </c>
      <c r="E2808" t="s">
        <v>26</v>
      </c>
      <c r="G2808" t="s">
        <v>106</v>
      </c>
      <c r="H2808" s="2">
        <v>45362</v>
      </c>
      <c r="I2808">
        <v>10</v>
      </c>
      <c r="J2808" t="s">
        <v>109</v>
      </c>
    </row>
    <row r="2809" spans="1:10">
      <c r="A2809" t="s">
        <v>2885</v>
      </c>
      <c r="B2809" t="s">
        <v>16</v>
      </c>
      <c r="D2809" t="s">
        <v>131</v>
      </c>
      <c r="E2809" t="s">
        <v>26</v>
      </c>
      <c r="G2809" t="s">
        <v>106</v>
      </c>
      <c r="H2809" s="2">
        <v>45369</v>
      </c>
      <c r="I2809">
        <v>10</v>
      </c>
      <c r="J2809" t="s">
        <v>109</v>
      </c>
    </row>
    <row r="2810" spans="1:10">
      <c r="A2810" t="s">
        <v>2886</v>
      </c>
      <c r="B2810" t="s">
        <v>16</v>
      </c>
      <c r="D2810" t="s">
        <v>131</v>
      </c>
      <c r="E2810" t="s">
        <v>26</v>
      </c>
      <c r="G2810" t="s">
        <v>106</v>
      </c>
      <c r="H2810" s="2">
        <v>45376</v>
      </c>
      <c r="I2810">
        <v>10</v>
      </c>
      <c r="J2810" t="s">
        <v>109</v>
      </c>
    </row>
    <row r="2811" spans="1:10">
      <c r="A2811" t="s">
        <v>2887</v>
      </c>
      <c r="B2811" t="s">
        <v>16</v>
      </c>
      <c r="D2811" t="s">
        <v>131</v>
      </c>
      <c r="E2811" t="s">
        <v>26</v>
      </c>
      <c r="G2811" t="s">
        <v>106</v>
      </c>
      <c r="H2811" s="2">
        <v>45383</v>
      </c>
      <c r="I2811">
        <v>10</v>
      </c>
      <c r="J2811" t="s">
        <v>109</v>
      </c>
    </row>
    <row r="2812" spans="1:10">
      <c r="A2812" t="s">
        <v>2888</v>
      </c>
      <c r="B2812" t="s">
        <v>16</v>
      </c>
      <c r="D2812" t="s">
        <v>131</v>
      </c>
      <c r="E2812" t="s">
        <v>26</v>
      </c>
      <c r="G2812" t="s">
        <v>106</v>
      </c>
      <c r="H2812" s="2">
        <v>45390</v>
      </c>
      <c r="I2812">
        <v>10</v>
      </c>
      <c r="J2812" t="s">
        <v>109</v>
      </c>
    </row>
    <row r="2813" spans="1:10">
      <c r="A2813" t="s">
        <v>2889</v>
      </c>
      <c r="B2813" t="s">
        <v>16</v>
      </c>
      <c r="D2813" t="s">
        <v>131</v>
      </c>
      <c r="E2813" t="s">
        <v>26</v>
      </c>
      <c r="G2813" t="s">
        <v>106</v>
      </c>
      <c r="H2813" s="2">
        <v>45397</v>
      </c>
      <c r="I2813">
        <v>10</v>
      </c>
      <c r="J2813" t="s">
        <v>109</v>
      </c>
    </row>
    <row r="2814" spans="1:10">
      <c r="A2814" t="s">
        <v>2890</v>
      </c>
      <c r="B2814" t="s">
        <v>16</v>
      </c>
      <c r="D2814" t="s">
        <v>131</v>
      </c>
      <c r="E2814" t="s">
        <v>26</v>
      </c>
      <c r="G2814" t="s">
        <v>106</v>
      </c>
      <c r="H2814" s="2">
        <v>45404</v>
      </c>
      <c r="I2814">
        <v>10</v>
      </c>
      <c r="J2814" t="s">
        <v>109</v>
      </c>
    </row>
    <row r="2815" spans="1:10">
      <c r="A2815" t="s">
        <v>2891</v>
      </c>
      <c r="B2815" t="s">
        <v>16</v>
      </c>
      <c r="D2815" t="s">
        <v>131</v>
      </c>
      <c r="E2815" t="s">
        <v>26</v>
      </c>
      <c r="G2815" t="s">
        <v>106</v>
      </c>
      <c r="H2815" s="2">
        <v>45411</v>
      </c>
      <c r="I2815">
        <v>10</v>
      </c>
      <c r="J2815" t="s">
        <v>109</v>
      </c>
    </row>
    <row r="2816" spans="1:10">
      <c r="A2816" t="s">
        <v>2892</v>
      </c>
      <c r="B2816" t="s">
        <v>16</v>
      </c>
      <c r="D2816" t="s">
        <v>131</v>
      </c>
      <c r="E2816" t="s">
        <v>26</v>
      </c>
      <c r="G2816" t="s">
        <v>106</v>
      </c>
      <c r="H2816" s="2">
        <v>45418</v>
      </c>
      <c r="I2816">
        <v>10</v>
      </c>
      <c r="J2816" t="s">
        <v>109</v>
      </c>
    </row>
    <row r="2817" spans="1:10">
      <c r="A2817" t="s">
        <v>2893</v>
      </c>
      <c r="B2817" t="s">
        <v>16</v>
      </c>
      <c r="D2817" t="s">
        <v>131</v>
      </c>
      <c r="E2817" t="s">
        <v>26</v>
      </c>
      <c r="G2817" t="s">
        <v>106</v>
      </c>
      <c r="H2817" s="2">
        <v>45425</v>
      </c>
      <c r="I2817">
        <v>10</v>
      </c>
      <c r="J2817" t="s">
        <v>109</v>
      </c>
    </row>
    <row r="2818" spans="1:10">
      <c r="A2818" t="s">
        <v>2894</v>
      </c>
      <c r="B2818" t="s">
        <v>16</v>
      </c>
      <c r="D2818" t="s">
        <v>131</v>
      </c>
      <c r="E2818" t="s">
        <v>26</v>
      </c>
      <c r="G2818" t="s">
        <v>106</v>
      </c>
      <c r="H2818" s="2">
        <v>45432</v>
      </c>
      <c r="I2818">
        <v>10</v>
      </c>
      <c r="J2818" t="s">
        <v>109</v>
      </c>
    </row>
    <row r="2819" spans="1:10">
      <c r="A2819" t="s">
        <v>2895</v>
      </c>
      <c r="B2819" t="s">
        <v>16</v>
      </c>
      <c r="D2819" t="s">
        <v>131</v>
      </c>
      <c r="E2819" t="s">
        <v>26</v>
      </c>
      <c r="G2819" t="s">
        <v>106</v>
      </c>
      <c r="H2819" s="2">
        <v>45439</v>
      </c>
      <c r="I2819">
        <v>10</v>
      </c>
      <c r="J2819" t="s">
        <v>109</v>
      </c>
    </row>
    <row r="2820" spans="1:10">
      <c r="A2820" t="s">
        <v>2896</v>
      </c>
      <c r="B2820" t="s">
        <v>16</v>
      </c>
      <c r="D2820" t="s">
        <v>131</v>
      </c>
      <c r="E2820" t="s">
        <v>26</v>
      </c>
      <c r="G2820" t="s">
        <v>106</v>
      </c>
      <c r="H2820" s="2">
        <v>45446</v>
      </c>
      <c r="I2820">
        <v>10</v>
      </c>
      <c r="J2820" t="s">
        <v>109</v>
      </c>
    </row>
    <row r="2821" spans="1:10">
      <c r="A2821" t="s">
        <v>2897</v>
      </c>
      <c r="B2821" t="s">
        <v>16</v>
      </c>
      <c r="D2821" t="s">
        <v>131</v>
      </c>
      <c r="E2821" t="s">
        <v>26</v>
      </c>
      <c r="G2821" t="s">
        <v>106</v>
      </c>
      <c r="H2821" s="2">
        <v>45453</v>
      </c>
      <c r="I2821">
        <v>10</v>
      </c>
      <c r="J2821" t="s">
        <v>109</v>
      </c>
    </row>
    <row r="2822" spans="1:10">
      <c r="A2822" t="s">
        <v>2898</v>
      </c>
      <c r="B2822" t="s">
        <v>10</v>
      </c>
      <c r="D2822" t="s">
        <v>132</v>
      </c>
      <c r="E2822" t="s">
        <v>10</v>
      </c>
      <c r="G2822" t="s">
        <v>108</v>
      </c>
      <c r="H2822" s="2">
        <v>45383</v>
      </c>
      <c r="I2822">
        <v>40</v>
      </c>
      <c r="J2822" t="s">
        <v>109</v>
      </c>
    </row>
    <row r="2823" spans="1:10">
      <c r="A2823" t="s">
        <v>2899</v>
      </c>
      <c r="B2823" t="s">
        <v>10</v>
      </c>
      <c r="D2823" t="s">
        <v>132</v>
      </c>
      <c r="E2823" t="s">
        <v>10</v>
      </c>
      <c r="G2823" t="s">
        <v>108</v>
      </c>
      <c r="H2823" s="2">
        <v>45390</v>
      </c>
      <c r="I2823">
        <v>40</v>
      </c>
      <c r="J2823" t="s">
        <v>109</v>
      </c>
    </row>
    <row r="2824" spans="1:10">
      <c r="A2824" t="s">
        <v>2900</v>
      </c>
      <c r="B2824" t="s">
        <v>10</v>
      </c>
      <c r="D2824" t="s">
        <v>132</v>
      </c>
      <c r="E2824" t="s">
        <v>10</v>
      </c>
      <c r="G2824" t="s">
        <v>108</v>
      </c>
      <c r="H2824" s="2">
        <v>45397</v>
      </c>
      <c r="I2824">
        <v>40</v>
      </c>
      <c r="J2824" t="s">
        <v>109</v>
      </c>
    </row>
    <row r="2825" spans="1:10">
      <c r="A2825" t="s">
        <v>2901</v>
      </c>
      <c r="B2825" t="s">
        <v>10</v>
      </c>
      <c r="D2825" t="s">
        <v>132</v>
      </c>
      <c r="E2825" t="s">
        <v>10</v>
      </c>
      <c r="G2825" t="s">
        <v>108</v>
      </c>
      <c r="H2825" s="2">
        <v>45404</v>
      </c>
      <c r="I2825">
        <v>20</v>
      </c>
      <c r="J2825" t="s">
        <v>109</v>
      </c>
    </row>
    <row r="2826" spans="1:10">
      <c r="A2826" t="s">
        <v>2902</v>
      </c>
      <c r="B2826" t="s">
        <v>10</v>
      </c>
      <c r="D2826" t="s">
        <v>132</v>
      </c>
      <c r="E2826" t="s">
        <v>10</v>
      </c>
      <c r="G2826" t="s">
        <v>108</v>
      </c>
      <c r="H2826" s="2">
        <v>45411</v>
      </c>
      <c r="I2826">
        <v>20</v>
      </c>
      <c r="J2826" t="s">
        <v>109</v>
      </c>
    </row>
    <row r="2827" spans="1:10">
      <c r="A2827" t="s">
        <v>2903</v>
      </c>
      <c r="B2827" t="s">
        <v>10</v>
      </c>
      <c r="D2827" t="s">
        <v>132</v>
      </c>
      <c r="E2827" t="s">
        <v>10</v>
      </c>
      <c r="G2827" t="s">
        <v>108</v>
      </c>
      <c r="H2827" s="2">
        <v>45418</v>
      </c>
      <c r="I2827">
        <v>20</v>
      </c>
      <c r="J2827" t="s">
        <v>109</v>
      </c>
    </row>
    <row r="2828" spans="1:10">
      <c r="A2828" t="s">
        <v>2904</v>
      </c>
      <c r="B2828" t="s">
        <v>10</v>
      </c>
      <c r="D2828" t="s">
        <v>132</v>
      </c>
      <c r="E2828" t="s">
        <v>10</v>
      </c>
      <c r="G2828" t="s">
        <v>108</v>
      </c>
      <c r="H2828" s="2">
        <v>45425</v>
      </c>
      <c r="I2828">
        <v>20</v>
      </c>
      <c r="J2828" t="s">
        <v>109</v>
      </c>
    </row>
    <row r="2829" spans="1:10">
      <c r="A2829" t="s">
        <v>2905</v>
      </c>
      <c r="B2829" t="s">
        <v>10</v>
      </c>
      <c r="D2829" t="s">
        <v>132</v>
      </c>
      <c r="E2829" t="s">
        <v>10</v>
      </c>
      <c r="G2829" t="s">
        <v>108</v>
      </c>
      <c r="H2829" s="2">
        <v>45432</v>
      </c>
      <c r="I2829">
        <v>20</v>
      </c>
      <c r="J2829" t="s">
        <v>109</v>
      </c>
    </row>
    <row r="2830" spans="1:10">
      <c r="A2830" t="s">
        <v>2906</v>
      </c>
      <c r="B2830" t="s">
        <v>10</v>
      </c>
      <c r="D2830" t="s">
        <v>132</v>
      </c>
      <c r="E2830" t="s">
        <v>10</v>
      </c>
      <c r="G2830" t="s">
        <v>108</v>
      </c>
      <c r="H2830" s="2">
        <v>45439</v>
      </c>
      <c r="I2830">
        <v>20</v>
      </c>
      <c r="J2830" t="s">
        <v>109</v>
      </c>
    </row>
    <row r="2831" spans="1:10">
      <c r="A2831" t="s">
        <v>2907</v>
      </c>
      <c r="B2831" t="s">
        <v>10</v>
      </c>
      <c r="D2831" t="s">
        <v>132</v>
      </c>
      <c r="E2831" t="s">
        <v>10</v>
      </c>
      <c r="G2831" t="s">
        <v>108</v>
      </c>
      <c r="H2831" s="2">
        <v>45446</v>
      </c>
      <c r="I2831">
        <v>20</v>
      </c>
      <c r="J2831" t="s">
        <v>109</v>
      </c>
    </row>
    <row r="2832" spans="1:10">
      <c r="A2832" t="s">
        <v>2908</v>
      </c>
      <c r="B2832" t="s">
        <v>10</v>
      </c>
      <c r="D2832" t="s">
        <v>132</v>
      </c>
      <c r="E2832" t="s">
        <v>14</v>
      </c>
      <c r="G2832" t="s">
        <v>108</v>
      </c>
      <c r="H2832" s="2">
        <v>45376</v>
      </c>
      <c r="I2832">
        <v>10</v>
      </c>
      <c r="J2832" t="s">
        <v>109</v>
      </c>
    </row>
    <row r="2833" spans="1:10">
      <c r="A2833" t="s">
        <v>2909</v>
      </c>
      <c r="B2833" t="s">
        <v>10</v>
      </c>
      <c r="D2833" t="s">
        <v>132</v>
      </c>
      <c r="E2833" t="s">
        <v>14</v>
      </c>
      <c r="G2833" t="s">
        <v>108</v>
      </c>
      <c r="H2833" s="2">
        <v>45383</v>
      </c>
      <c r="I2833">
        <v>10</v>
      </c>
      <c r="J2833" t="s">
        <v>109</v>
      </c>
    </row>
    <row r="2834" spans="1:10">
      <c r="A2834" t="s">
        <v>2910</v>
      </c>
      <c r="B2834" t="s">
        <v>10</v>
      </c>
      <c r="D2834" t="s">
        <v>132</v>
      </c>
      <c r="E2834" t="s">
        <v>14</v>
      </c>
      <c r="G2834" t="s">
        <v>108</v>
      </c>
      <c r="H2834" s="2">
        <v>45390</v>
      </c>
      <c r="I2834">
        <v>10</v>
      </c>
      <c r="J2834" t="s">
        <v>109</v>
      </c>
    </row>
    <row r="2835" spans="1:10">
      <c r="A2835" t="s">
        <v>2911</v>
      </c>
      <c r="B2835" t="s">
        <v>10</v>
      </c>
      <c r="D2835" t="s">
        <v>132</v>
      </c>
      <c r="E2835" t="s">
        <v>14</v>
      </c>
      <c r="G2835" t="s">
        <v>108</v>
      </c>
      <c r="H2835" s="2">
        <v>45397</v>
      </c>
      <c r="I2835">
        <v>10</v>
      </c>
      <c r="J2835" t="s">
        <v>109</v>
      </c>
    </row>
    <row r="2836" spans="1:10">
      <c r="A2836" t="s">
        <v>2912</v>
      </c>
      <c r="B2836" t="s">
        <v>10</v>
      </c>
      <c r="D2836" t="s">
        <v>132</v>
      </c>
      <c r="E2836" t="s">
        <v>14</v>
      </c>
      <c r="G2836" t="s">
        <v>108</v>
      </c>
      <c r="H2836" s="2">
        <v>45404</v>
      </c>
      <c r="I2836">
        <v>10</v>
      </c>
      <c r="J2836" t="s">
        <v>109</v>
      </c>
    </row>
    <row r="2837" spans="1:10">
      <c r="A2837" t="s">
        <v>2913</v>
      </c>
      <c r="B2837" t="s">
        <v>10</v>
      </c>
      <c r="D2837" t="s">
        <v>132</v>
      </c>
      <c r="E2837" t="s">
        <v>14</v>
      </c>
      <c r="G2837" t="s">
        <v>108</v>
      </c>
      <c r="H2837" s="2">
        <v>45411</v>
      </c>
      <c r="I2837">
        <v>10</v>
      </c>
      <c r="J2837" t="s">
        <v>109</v>
      </c>
    </row>
    <row r="2838" spans="1:10">
      <c r="A2838" t="s">
        <v>2914</v>
      </c>
      <c r="B2838" t="s">
        <v>10</v>
      </c>
      <c r="D2838" t="s">
        <v>132</v>
      </c>
      <c r="E2838" t="s">
        <v>14</v>
      </c>
      <c r="G2838" t="s">
        <v>108</v>
      </c>
      <c r="H2838" s="2">
        <v>45418</v>
      </c>
      <c r="I2838">
        <v>10</v>
      </c>
      <c r="J2838" t="s">
        <v>109</v>
      </c>
    </row>
    <row r="2839" spans="1:10">
      <c r="A2839" t="s">
        <v>2915</v>
      </c>
      <c r="B2839" t="s">
        <v>10</v>
      </c>
      <c r="D2839" t="s">
        <v>132</v>
      </c>
      <c r="E2839" t="s">
        <v>14</v>
      </c>
      <c r="G2839" t="s">
        <v>108</v>
      </c>
      <c r="H2839" s="2">
        <v>45425</v>
      </c>
      <c r="I2839">
        <v>10</v>
      </c>
      <c r="J2839" t="s">
        <v>109</v>
      </c>
    </row>
    <row r="2840" spans="1:10">
      <c r="A2840" t="s">
        <v>2916</v>
      </c>
      <c r="B2840" t="s">
        <v>10</v>
      </c>
      <c r="D2840" t="s">
        <v>132</v>
      </c>
      <c r="E2840" t="s">
        <v>14</v>
      </c>
      <c r="G2840" t="s">
        <v>108</v>
      </c>
      <c r="H2840" s="2">
        <v>45432</v>
      </c>
      <c r="I2840">
        <v>10</v>
      </c>
      <c r="J2840" t="s">
        <v>109</v>
      </c>
    </row>
    <row r="2841" spans="1:10">
      <c r="A2841" t="s">
        <v>2917</v>
      </c>
      <c r="B2841" t="s">
        <v>10</v>
      </c>
      <c r="D2841" t="s">
        <v>132</v>
      </c>
      <c r="E2841" t="s">
        <v>14</v>
      </c>
      <c r="G2841" t="s">
        <v>108</v>
      </c>
      <c r="H2841" s="2">
        <v>45439</v>
      </c>
      <c r="I2841">
        <v>10</v>
      </c>
      <c r="J2841" t="s">
        <v>109</v>
      </c>
    </row>
    <row r="2842" spans="1:10">
      <c r="A2842" t="s">
        <v>2918</v>
      </c>
      <c r="B2842" t="s">
        <v>10</v>
      </c>
      <c r="D2842" t="s">
        <v>132</v>
      </c>
      <c r="E2842" t="s">
        <v>14</v>
      </c>
      <c r="G2842" t="s">
        <v>108</v>
      </c>
      <c r="H2842" s="2">
        <v>45446</v>
      </c>
      <c r="I2842">
        <v>10</v>
      </c>
      <c r="J2842" t="s">
        <v>109</v>
      </c>
    </row>
    <row r="2843" spans="1:10">
      <c r="A2843" t="s">
        <v>2919</v>
      </c>
      <c r="B2843" t="s">
        <v>10</v>
      </c>
      <c r="D2843" t="s">
        <v>132</v>
      </c>
      <c r="E2843" t="s">
        <v>14</v>
      </c>
      <c r="G2843" t="s">
        <v>108</v>
      </c>
      <c r="H2843" s="2">
        <v>45453</v>
      </c>
      <c r="I2843">
        <v>10</v>
      </c>
      <c r="J2843" t="s">
        <v>110</v>
      </c>
    </row>
    <row r="2844" spans="1:10">
      <c r="A2844" t="s">
        <v>2920</v>
      </c>
      <c r="B2844" t="s">
        <v>10</v>
      </c>
      <c r="D2844" t="s">
        <v>132</v>
      </c>
      <c r="E2844" t="s">
        <v>14</v>
      </c>
      <c r="G2844" t="s">
        <v>108</v>
      </c>
      <c r="H2844" s="2">
        <v>45460</v>
      </c>
      <c r="I2844">
        <v>10</v>
      </c>
      <c r="J2844" t="s">
        <v>110</v>
      </c>
    </row>
    <row r="2845" spans="1:10">
      <c r="A2845" t="s">
        <v>2921</v>
      </c>
      <c r="B2845" t="s">
        <v>10</v>
      </c>
      <c r="D2845" t="s">
        <v>132</v>
      </c>
      <c r="E2845" t="s">
        <v>14</v>
      </c>
      <c r="G2845" t="s">
        <v>108</v>
      </c>
      <c r="H2845" s="2">
        <v>45467</v>
      </c>
      <c r="I2845">
        <v>10</v>
      </c>
      <c r="J2845" t="s">
        <v>110</v>
      </c>
    </row>
    <row r="2846" spans="1:10">
      <c r="A2846" t="s">
        <v>2922</v>
      </c>
      <c r="B2846" t="s">
        <v>10</v>
      </c>
      <c r="D2846" t="s">
        <v>132</v>
      </c>
      <c r="E2846" t="s">
        <v>14</v>
      </c>
      <c r="G2846" t="s">
        <v>108</v>
      </c>
      <c r="H2846" s="2">
        <v>45474</v>
      </c>
      <c r="I2846">
        <v>10</v>
      </c>
      <c r="J2846" t="s">
        <v>110</v>
      </c>
    </row>
    <row r="2847" spans="1:10">
      <c r="A2847" t="s">
        <v>2923</v>
      </c>
      <c r="B2847" t="s">
        <v>10</v>
      </c>
      <c r="D2847" t="s">
        <v>132</v>
      </c>
      <c r="E2847" t="s">
        <v>14</v>
      </c>
      <c r="G2847" t="s">
        <v>108</v>
      </c>
      <c r="H2847" s="2">
        <v>45481</v>
      </c>
      <c r="I2847">
        <v>10</v>
      </c>
      <c r="J2847" t="s">
        <v>110</v>
      </c>
    </row>
    <row r="2848" spans="1:10">
      <c r="A2848" t="s">
        <v>2924</v>
      </c>
      <c r="B2848" t="s">
        <v>10</v>
      </c>
      <c r="D2848" t="s">
        <v>132</v>
      </c>
      <c r="E2848" t="s">
        <v>14</v>
      </c>
      <c r="G2848" t="s">
        <v>108</v>
      </c>
      <c r="H2848" s="2">
        <v>45488</v>
      </c>
      <c r="I2848">
        <v>10</v>
      </c>
      <c r="J2848" t="s">
        <v>110</v>
      </c>
    </row>
    <row r="2849" spans="1:10">
      <c r="A2849" t="s">
        <v>2925</v>
      </c>
      <c r="B2849" t="s">
        <v>10</v>
      </c>
      <c r="D2849" t="s">
        <v>132</v>
      </c>
      <c r="E2849" t="s">
        <v>14</v>
      </c>
      <c r="G2849" t="s">
        <v>108</v>
      </c>
      <c r="H2849" s="2">
        <v>45495</v>
      </c>
      <c r="I2849">
        <v>10</v>
      </c>
      <c r="J2849" t="s">
        <v>110</v>
      </c>
    </row>
    <row r="2850" spans="1:10">
      <c r="A2850" t="s">
        <v>2926</v>
      </c>
      <c r="B2850" t="s">
        <v>10</v>
      </c>
      <c r="D2850" t="s">
        <v>132</v>
      </c>
      <c r="E2850" t="s">
        <v>14</v>
      </c>
      <c r="G2850" t="s">
        <v>108</v>
      </c>
      <c r="H2850" s="2">
        <v>45502</v>
      </c>
      <c r="I2850">
        <v>10</v>
      </c>
      <c r="J2850" t="s">
        <v>107</v>
      </c>
    </row>
    <row r="2851" spans="1:10">
      <c r="A2851" t="s">
        <v>2927</v>
      </c>
      <c r="B2851" t="s">
        <v>10</v>
      </c>
      <c r="D2851" t="s">
        <v>132</v>
      </c>
      <c r="E2851" t="s">
        <v>14</v>
      </c>
      <c r="G2851" t="s">
        <v>108</v>
      </c>
      <c r="H2851" s="2">
        <v>45509</v>
      </c>
      <c r="I2851">
        <v>10</v>
      </c>
      <c r="J2851" t="s">
        <v>107</v>
      </c>
    </row>
    <row r="2852" spans="1:10">
      <c r="A2852" t="s">
        <v>2928</v>
      </c>
      <c r="B2852" t="s">
        <v>10</v>
      </c>
      <c r="D2852" t="s">
        <v>132</v>
      </c>
      <c r="E2852" t="s">
        <v>14</v>
      </c>
      <c r="G2852" t="s">
        <v>108</v>
      </c>
      <c r="H2852" s="2">
        <v>45516</v>
      </c>
      <c r="I2852">
        <v>10</v>
      </c>
      <c r="J2852" t="s">
        <v>107</v>
      </c>
    </row>
    <row r="2853" spans="1:10">
      <c r="A2853" t="s">
        <v>2929</v>
      </c>
      <c r="B2853" t="s">
        <v>10</v>
      </c>
      <c r="D2853" t="s">
        <v>132</v>
      </c>
      <c r="E2853" t="s">
        <v>14</v>
      </c>
      <c r="G2853" t="s">
        <v>108</v>
      </c>
      <c r="H2853" s="2">
        <v>45523</v>
      </c>
      <c r="I2853">
        <v>10</v>
      </c>
      <c r="J2853" t="s">
        <v>107</v>
      </c>
    </row>
    <row r="2854" spans="1:10">
      <c r="A2854" t="s">
        <v>2930</v>
      </c>
      <c r="B2854" t="s">
        <v>10</v>
      </c>
      <c r="D2854" t="s">
        <v>132</v>
      </c>
      <c r="E2854" t="s">
        <v>14</v>
      </c>
      <c r="G2854" t="s">
        <v>108</v>
      </c>
      <c r="H2854" s="2">
        <v>45530</v>
      </c>
      <c r="I2854">
        <v>10</v>
      </c>
      <c r="J2854" t="s">
        <v>107</v>
      </c>
    </row>
    <row r="2855" spans="1:10">
      <c r="A2855" t="s">
        <v>2931</v>
      </c>
      <c r="B2855" t="s">
        <v>10</v>
      </c>
      <c r="D2855" t="s">
        <v>132</v>
      </c>
      <c r="E2855" t="s">
        <v>14</v>
      </c>
      <c r="G2855" t="s">
        <v>108</v>
      </c>
      <c r="H2855" s="2">
        <v>45537</v>
      </c>
      <c r="I2855">
        <v>10</v>
      </c>
      <c r="J2855" t="s">
        <v>107</v>
      </c>
    </row>
    <row r="2856" spans="1:10">
      <c r="A2856" t="s">
        <v>2932</v>
      </c>
      <c r="B2856" t="s">
        <v>10</v>
      </c>
      <c r="D2856" t="s">
        <v>132</v>
      </c>
      <c r="E2856" t="s">
        <v>14</v>
      </c>
      <c r="G2856" t="s">
        <v>108</v>
      </c>
      <c r="H2856" s="2">
        <v>45544</v>
      </c>
      <c r="I2856">
        <v>10</v>
      </c>
      <c r="J2856" t="s">
        <v>107</v>
      </c>
    </row>
    <row r="2857" spans="1:10">
      <c r="A2857" t="s">
        <v>2933</v>
      </c>
      <c r="B2857" t="s">
        <v>10</v>
      </c>
      <c r="D2857" t="s">
        <v>132</v>
      </c>
      <c r="E2857" t="s">
        <v>14</v>
      </c>
      <c r="G2857" t="s">
        <v>108</v>
      </c>
      <c r="H2857" s="2">
        <v>45551</v>
      </c>
      <c r="I2857">
        <v>10</v>
      </c>
      <c r="J2857" t="s">
        <v>107</v>
      </c>
    </row>
    <row r="2858" spans="1:10">
      <c r="A2858" t="s">
        <v>2934</v>
      </c>
      <c r="B2858" t="s">
        <v>10</v>
      </c>
      <c r="D2858" t="s">
        <v>132</v>
      </c>
      <c r="E2858" t="s">
        <v>14</v>
      </c>
      <c r="G2858" t="s">
        <v>108</v>
      </c>
      <c r="H2858" s="2">
        <v>45558</v>
      </c>
      <c r="I2858">
        <v>10</v>
      </c>
      <c r="J2858" t="s">
        <v>107</v>
      </c>
    </row>
    <row r="2859" spans="1:10">
      <c r="A2859" t="s">
        <v>2935</v>
      </c>
      <c r="B2859" t="s">
        <v>10</v>
      </c>
      <c r="D2859" t="s">
        <v>132</v>
      </c>
      <c r="E2859" t="s">
        <v>14</v>
      </c>
      <c r="G2859" t="s">
        <v>108</v>
      </c>
      <c r="H2859" s="2">
        <v>45565</v>
      </c>
      <c r="I2859">
        <v>10</v>
      </c>
      <c r="J2859" t="s">
        <v>107</v>
      </c>
    </row>
    <row r="2860" spans="1:10">
      <c r="A2860" t="s">
        <v>2936</v>
      </c>
      <c r="B2860" t="s">
        <v>10</v>
      </c>
      <c r="D2860" t="s">
        <v>132</v>
      </c>
      <c r="E2860" t="s">
        <v>14</v>
      </c>
      <c r="G2860" t="s">
        <v>108</v>
      </c>
      <c r="H2860" s="2">
        <v>45572</v>
      </c>
      <c r="I2860">
        <v>10</v>
      </c>
      <c r="J2860" t="s">
        <v>107</v>
      </c>
    </row>
    <row r="2861" spans="1:10">
      <c r="A2861" t="s">
        <v>2937</v>
      </c>
      <c r="B2861" t="s">
        <v>10</v>
      </c>
      <c r="D2861" t="s">
        <v>132</v>
      </c>
      <c r="E2861" t="s">
        <v>14</v>
      </c>
      <c r="G2861" t="s">
        <v>108</v>
      </c>
      <c r="H2861" s="2">
        <v>45579</v>
      </c>
      <c r="I2861">
        <v>10</v>
      </c>
      <c r="J2861" t="s">
        <v>107</v>
      </c>
    </row>
    <row r="2862" spans="1:10">
      <c r="A2862" t="s">
        <v>2938</v>
      </c>
      <c r="B2862" t="s">
        <v>10</v>
      </c>
      <c r="D2862" t="s">
        <v>132</v>
      </c>
      <c r="E2862" t="s">
        <v>14</v>
      </c>
      <c r="G2862" t="s">
        <v>108</v>
      </c>
      <c r="H2862" s="2">
        <v>45586</v>
      </c>
      <c r="I2862">
        <v>10</v>
      </c>
      <c r="J2862" t="s">
        <v>107</v>
      </c>
    </row>
    <row r="2863" spans="1:10">
      <c r="A2863" t="s">
        <v>2939</v>
      </c>
      <c r="B2863" t="s">
        <v>10</v>
      </c>
      <c r="D2863" t="s">
        <v>132</v>
      </c>
      <c r="E2863" t="s">
        <v>14</v>
      </c>
      <c r="G2863" t="s">
        <v>108</v>
      </c>
      <c r="H2863" s="2">
        <v>45593</v>
      </c>
      <c r="I2863">
        <v>10</v>
      </c>
      <c r="J2863" t="s">
        <v>107</v>
      </c>
    </row>
    <row r="2864" spans="1:10">
      <c r="A2864" t="s">
        <v>2940</v>
      </c>
      <c r="B2864" t="s">
        <v>10</v>
      </c>
      <c r="D2864" t="s">
        <v>132</v>
      </c>
      <c r="E2864" t="s">
        <v>14</v>
      </c>
      <c r="G2864" t="s">
        <v>108</v>
      </c>
      <c r="H2864" s="2">
        <v>45600</v>
      </c>
      <c r="I2864">
        <v>10</v>
      </c>
      <c r="J2864" t="s">
        <v>107</v>
      </c>
    </row>
    <row r="2865" spans="1:10">
      <c r="A2865" t="s">
        <v>2941</v>
      </c>
      <c r="B2865" t="s">
        <v>10</v>
      </c>
      <c r="D2865" t="s">
        <v>132</v>
      </c>
      <c r="E2865" t="s">
        <v>14</v>
      </c>
      <c r="G2865" t="s">
        <v>108</v>
      </c>
      <c r="H2865" s="2">
        <v>45607</v>
      </c>
      <c r="I2865">
        <v>10</v>
      </c>
      <c r="J2865" t="s">
        <v>107</v>
      </c>
    </row>
    <row r="2866" spans="1:10">
      <c r="A2866" t="s">
        <v>2942</v>
      </c>
      <c r="B2866" t="s">
        <v>10</v>
      </c>
      <c r="D2866" t="s">
        <v>132</v>
      </c>
      <c r="E2866" t="s">
        <v>14</v>
      </c>
      <c r="G2866" t="s">
        <v>108</v>
      </c>
      <c r="H2866" s="2">
        <v>45614</v>
      </c>
      <c r="I2866">
        <v>10</v>
      </c>
      <c r="J2866" t="s">
        <v>107</v>
      </c>
    </row>
    <row r="2867" spans="1:10">
      <c r="A2867" t="s">
        <v>2943</v>
      </c>
      <c r="B2867" t="s">
        <v>10</v>
      </c>
      <c r="D2867" t="s">
        <v>132</v>
      </c>
      <c r="E2867" t="s">
        <v>14</v>
      </c>
      <c r="G2867" t="s">
        <v>108</v>
      </c>
      <c r="H2867" s="2">
        <v>45621</v>
      </c>
      <c r="I2867">
        <v>10</v>
      </c>
      <c r="J2867" t="s">
        <v>107</v>
      </c>
    </row>
    <row r="2868" spans="1:10">
      <c r="A2868" t="s">
        <v>2944</v>
      </c>
      <c r="B2868" t="s">
        <v>10</v>
      </c>
      <c r="D2868" t="s">
        <v>132</v>
      </c>
      <c r="E2868" t="s">
        <v>22</v>
      </c>
      <c r="G2868" t="s">
        <v>108</v>
      </c>
      <c r="H2868" s="2">
        <v>45376</v>
      </c>
      <c r="I2868">
        <v>80</v>
      </c>
      <c r="J2868" t="s">
        <v>109</v>
      </c>
    </row>
    <row r="2869" spans="1:10">
      <c r="A2869" t="s">
        <v>2945</v>
      </c>
      <c r="B2869" t="s">
        <v>10</v>
      </c>
      <c r="D2869" t="s">
        <v>132</v>
      </c>
      <c r="E2869" t="s">
        <v>22</v>
      </c>
      <c r="G2869" t="s">
        <v>108</v>
      </c>
      <c r="H2869" s="2">
        <v>45383</v>
      </c>
      <c r="I2869">
        <v>80</v>
      </c>
      <c r="J2869" t="s">
        <v>109</v>
      </c>
    </row>
    <row r="2870" spans="1:10">
      <c r="A2870" t="s">
        <v>2946</v>
      </c>
      <c r="B2870" t="s">
        <v>10</v>
      </c>
      <c r="D2870" t="s">
        <v>132</v>
      </c>
      <c r="E2870" t="s">
        <v>22</v>
      </c>
      <c r="G2870" t="s">
        <v>108</v>
      </c>
      <c r="H2870" s="2">
        <v>45390</v>
      </c>
      <c r="I2870">
        <v>80</v>
      </c>
      <c r="J2870" t="s">
        <v>109</v>
      </c>
    </row>
    <row r="2871" spans="1:10">
      <c r="A2871" t="s">
        <v>2947</v>
      </c>
      <c r="B2871" t="s">
        <v>10</v>
      </c>
      <c r="D2871" t="s">
        <v>132</v>
      </c>
      <c r="E2871" t="s">
        <v>22</v>
      </c>
      <c r="G2871" t="s">
        <v>108</v>
      </c>
      <c r="H2871" s="2">
        <v>45397</v>
      </c>
      <c r="I2871">
        <v>80</v>
      </c>
      <c r="J2871" t="s">
        <v>109</v>
      </c>
    </row>
    <row r="2872" spans="1:10">
      <c r="A2872" t="s">
        <v>2948</v>
      </c>
      <c r="B2872" t="s">
        <v>10</v>
      </c>
      <c r="D2872" t="s">
        <v>132</v>
      </c>
      <c r="E2872" t="s">
        <v>22</v>
      </c>
      <c r="G2872" t="s">
        <v>108</v>
      </c>
      <c r="H2872" s="2">
        <v>45404</v>
      </c>
      <c r="I2872">
        <v>80</v>
      </c>
      <c r="J2872" t="s">
        <v>109</v>
      </c>
    </row>
    <row r="2873" spans="1:10">
      <c r="A2873" t="s">
        <v>2949</v>
      </c>
      <c r="B2873" t="s">
        <v>10</v>
      </c>
      <c r="D2873" t="s">
        <v>132</v>
      </c>
      <c r="E2873" t="s">
        <v>22</v>
      </c>
      <c r="G2873" t="s">
        <v>108</v>
      </c>
      <c r="H2873" s="2">
        <v>45411</v>
      </c>
      <c r="I2873">
        <v>80</v>
      </c>
      <c r="J2873" t="s">
        <v>109</v>
      </c>
    </row>
    <row r="2874" spans="1:10">
      <c r="A2874" t="s">
        <v>2950</v>
      </c>
      <c r="B2874" t="s">
        <v>10</v>
      </c>
      <c r="D2874" t="s">
        <v>132</v>
      </c>
      <c r="E2874" t="s">
        <v>22</v>
      </c>
      <c r="G2874" t="s">
        <v>108</v>
      </c>
      <c r="H2874" s="2">
        <v>45418</v>
      </c>
      <c r="I2874">
        <v>80</v>
      </c>
      <c r="J2874" t="s">
        <v>109</v>
      </c>
    </row>
    <row r="2875" spans="1:10">
      <c r="A2875" t="s">
        <v>2951</v>
      </c>
      <c r="B2875" t="s">
        <v>10</v>
      </c>
      <c r="D2875" t="s">
        <v>132</v>
      </c>
      <c r="E2875" t="s">
        <v>22</v>
      </c>
      <c r="G2875" t="s">
        <v>108</v>
      </c>
      <c r="H2875" s="2">
        <v>45425</v>
      </c>
      <c r="I2875">
        <v>80</v>
      </c>
      <c r="J2875" t="s">
        <v>109</v>
      </c>
    </row>
    <row r="2876" spans="1:10">
      <c r="A2876" t="s">
        <v>2952</v>
      </c>
      <c r="B2876" t="s">
        <v>10</v>
      </c>
      <c r="D2876" t="s">
        <v>132</v>
      </c>
      <c r="E2876" t="s">
        <v>22</v>
      </c>
      <c r="G2876" t="s">
        <v>108</v>
      </c>
      <c r="H2876" s="2">
        <v>45432</v>
      </c>
      <c r="I2876">
        <v>80</v>
      </c>
      <c r="J2876" t="s">
        <v>109</v>
      </c>
    </row>
    <row r="2877" spans="1:10">
      <c r="A2877" t="s">
        <v>2953</v>
      </c>
      <c r="B2877" t="s">
        <v>10</v>
      </c>
      <c r="D2877" t="s">
        <v>132</v>
      </c>
      <c r="E2877" t="s">
        <v>22</v>
      </c>
      <c r="G2877" t="s">
        <v>108</v>
      </c>
      <c r="H2877" s="2">
        <v>45439</v>
      </c>
      <c r="I2877">
        <v>80</v>
      </c>
      <c r="J2877" t="s">
        <v>109</v>
      </c>
    </row>
    <row r="2878" spans="1:10">
      <c r="A2878" t="s">
        <v>2954</v>
      </c>
      <c r="B2878" t="s">
        <v>10</v>
      </c>
      <c r="D2878" t="s">
        <v>132</v>
      </c>
      <c r="E2878" t="s">
        <v>22</v>
      </c>
      <c r="G2878" t="s">
        <v>108</v>
      </c>
      <c r="H2878" s="2">
        <v>45446</v>
      </c>
      <c r="I2878">
        <v>80</v>
      </c>
      <c r="J2878" t="s">
        <v>109</v>
      </c>
    </row>
    <row r="2879" spans="1:10">
      <c r="A2879" t="s">
        <v>2955</v>
      </c>
      <c r="B2879" t="s">
        <v>10</v>
      </c>
      <c r="D2879" t="s">
        <v>132</v>
      </c>
      <c r="E2879" t="s">
        <v>22</v>
      </c>
      <c r="G2879" t="s">
        <v>108</v>
      </c>
      <c r="H2879" s="2">
        <v>45453</v>
      </c>
      <c r="I2879">
        <v>20</v>
      </c>
      <c r="J2879" t="s">
        <v>110</v>
      </c>
    </row>
    <row r="2880" spans="1:10">
      <c r="A2880" t="s">
        <v>2956</v>
      </c>
      <c r="B2880" t="s">
        <v>10</v>
      </c>
      <c r="D2880" t="s">
        <v>132</v>
      </c>
      <c r="E2880" t="s">
        <v>22</v>
      </c>
      <c r="G2880" t="s">
        <v>108</v>
      </c>
      <c r="H2880" s="2">
        <v>45460</v>
      </c>
      <c r="I2880">
        <v>20</v>
      </c>
      <c r="J2880" t="s">
        <v>110</v>
      </c>
    </row>
    <row r="2881" spans="1:10">
      <c r="A2881" t="s">
        <v>2957</v>
      </c>
      <c r="B2881" t="s">
        <v>10</v>
      </c>
      <c r="D2881" t="s">
        <v>132</v>
      </c>
      <c r="E2881" t="s">
        <v>22</v>
      </c>
      <c r="G2881" t="s">
        <v>108</v>
      </c>
      <c r="H2881" s="2">
        <v>45467</v>
      </c>
      <c r="I2881">
        <v>20</v>
      </c>
      <c r="J2881" t="s">
        <v>110</v>
      </c>
    </row>
    <row r="2882" spans="1:10">
      <c r="A2882" t="s">
        <v>2958</v>
      </c>
      <c r="B2882" t="s">
        <v>10</v>
      </c>
      <c r="D2882" t="s">
        <v>132</v>
      </c>
      <c r="E2882" t="s">
        <v>22</v>
      </c>
      <c r="G2882" t="s">
        <v>108</v>
      </c>
      <c r="H2882" s="2">
        <v>45474</v>
      </c>
      <c r="I2882">
        <v>20</v>
      </c>
      <c r="J2882" t="s">
        <v>110</v>
      </c>
    </row>
    <row r="2883" spans="1:10">
      <c r="A2883" t="s">
        <v>2959</v>
      </c>
      <c r="B2883" t="s">
        <v>10</v>
      </c>
      <c r="D2883" t="s">
        <v>132</v>
      </c>
      <c r="E2883" t="s">
        <v>22</v>
      </c>
      <c r="G2883" t="s">
        <v>108</v>
      </c>
      <c r="H2883" s="2">
        <v>45481</v>
      </c>
      <c r="I2883">
        <v>20</v>
      </c>
      <c r="J2883" t="s">
        <v>110</v>
      </c>
    </row>
    <row r="2884" spans="1:10">
      <c r="A2884" t="s">
        <v>2960</v>
      </c>
      <c r="B2884" t="s">
        <v>10</v>
      </c>
      <c r="D2884" t="s">
        <v>132</v>
      </c>
      <c r="E2884" t="s">
        <v>22</v>
      </c>
      <c r="G2884" t="s">
        <v>108</v>
      </c>
      <c r="H2884" s="2">
        <v>45488</v>
      </c>
      <c r="I2884">
        <v>20</v>
      </c>
      <c r="J2884" t="s">
        <v>110</v>
      </c>
    </row>
    <row r="2885" spans="1:10">
      <c r="A2885" t="s">
        <v>2961</v>
      </c>
      <c r="B2885" t="s">
        <v>10</v>
      </c>
      <c r="D2885" t="s">
        <v>132</v>
      </c>
      <c r="E2885" t="s">
        <v>22</v>
      </c>
      <c r="G2885" t="s">
        <v>108</v>
      </c>
      <c r="H2885" s="2">
        <v>45495</v>
      </c>
      <c r="I2885">
        <v>20</v>
      </c>
      <c r="J2885" t="s">
        <v>110</v>
      </c>
    </row>
    <row r="2886" spans="1:10">
      <c r="A2886" t="s">
        <v>2962</v>
      </c>
      <c r="B2886" t="s">
        <v>10</v>
      </c>
      <c r="D2886" t="s">
        <v>132</v>
      </c>
      <c r="E2886" t="s">
        <v>22</v>
      </c>
      <c r="G2886" t="s">
        <v>108</v>
      </c>
      <c r="H2886" s="2">
        <v>45502</v>
      </c>
      <c r="I2886">
        <v>20</v>
      </c>
      <c r="J2886" t="s">
        <v>107</v>
      </c>
    </row>
    <row r="2887" spans="1:10">
      <c r="A2887" t="s">
        <v>2963</v>
      </c>
      <c r="B2887" t="s">
        <v>10</v>
      </c>
      <c r="D2887" t="s">
        <v>132</v>
      </c>
      <c r="E2887" t="s">
        <v>22</v>
      </c>
      <c r="G2887" t="s">
        <v>108</v>
      </c>
      <c r="H2887" s="2">
        <v>45509</v>
      </c>
      <c r="I2887">
        <v>20</v>
      </c>
      <c r="J2887" t="s">
        <v>107</v>
      </c>
    </row>
    <row r="2888" spans="1:10">
      <c r="A2888" t="s">
        <v>2964</v>
      </c>
      <c r="B2888" t="s">
        <v>10</v>
      </c>
      <c r="D2888" t="s">
        <v>132</v>
      </c>
      <c r="E2888" t="s">
        <v>22</v>
      </c>
      <c r="G2888" t="s">
        <v>108</v>
      </c>
      <c r="H2888" s="2">
        <v>45516</v>
      </c>
      <c r="I2888">
        <v>20</v>
      </c>
      <c r="J2888" t="s">
        <v>107</v>
      </c>
    </row>
    <row r="2889" spans="1:10">
      <c r="A2889" t="s">
        <v>2965</v>
      </c>
      <c r="B2889" t="s">
        <v>10</v>
      </c>
      <c r="D2889" t="s">
        <v>132</v>
      </c>
      <c r="E2889" t="s">
        <v>22</v>
      </c>
      <c r="G2889" t="s">
        <v>108</v>
      </c>
      <c r="H2889" s="2">
        <v>45523</v>
      </c>
      <c r="I2889">
        <v>20</v>
      </c>
      <c r="J2889" t="s">
        <v>107</v>
      </c>
    </row>
    <row r="2890" spans="1:10">
      <c r="A2890" t="s">
        <v>2966</v>
      </c>
      <c r="B2890" t="s">
        <v>10</v>
      </c>
      <c r="D2890" t="s">
        <v>132</v>
      </c>
      <c r="E2890" t="s">
        <v>22</v>
      </c>
      <c r="G2890" t="s">
        <v>108</v>
      </c>
      <c r="H2890" s="2">
        <v>45530</v>
      </c>
      <c r="I2890">
        <v>20</v>
      </c>
      <c r="J2890" t="s">
        <v>107</v>
      </c>
    </row>
    <row r="2891" spans="1:10">
      <c r="A2891" t="s">
        <v>2967</v>
      </c>
      <c r="B2891" t="s">
        <v>10</v>
      </c>
      <c r="D2891" t="s">
        <v>132</v>
      </c>
      <c r="E2891" t="s">
        <v>22</v>
      </c>
      <c r="G2891" t="s">
        <v>108</v>
      </c>
      <c r="H2891" s="2">
        <v>45537</v>
      </c>
      <c r="I2891">
        <v>20</v>
      </c>
      <c r="J2891" t="s">
        <v>107</v>
      </c>
    </row>
    <row r="2892" spans="1:10">
      <c r="A2892" t="s">
        <v>2968</v>
      </c>
      <c r="B2892" t="s">
        <v>10</v>
      </c>
      <c r="D2892" t="s">
        <v>132</v>
      </c>
      <c r="E2892" t="s">
        <v>22</v>
      </c>
      <c r="G2892" t="s">
        <v>108</v>
      </c>
      <c r="H2892" s="2">
        <v>45544</v>
      </c>
      <c r="I2892">
        <v>20</v>
      </c>
      <c r="J2892" t="s">
        <v>107</v>
      </c>
    </row>
    <row r="2893" spans="1:10">
      <c r="A2893" t="s">
        <v>2969</v>
      </c>
      <c r="B2893" t="s">
        <v>10</v>
      </c>
      <c r="D2893" t="s">
        <v>132</v>
      </c>
      <c r="E2893" t="s">
        <v>22</v>
      </c>
      <c r="G2893" t="s">
        <v>108</v>
      </c>
      <c r="H2893" s="2">
        <v>45551</v>
      </c>
      <c r="I2893">
        <v>20</v>
      </c>
      <c r="J2893" t="s">
        <v>107</v>
      </c>
    </row>
    <row r="2894" spans="1:10">
      <c r="A2894" t="s">
        <v>2970</v>
      </c>
      <c r="B2894" t="s">
        <v>10</v>
      </c>
      <c r="D2894" t="s">
        <v>132</v>
      </c>
      <c r="E2894" t="s">
        <v>22</v>
      </c>
      <c r="G2894" t="s">
        <v>108</v>
      </c>
      <c r="H2894" s="2">
        <v>45558</v>
      </c>
      <c r="I2894">
        <v>20</v>
      </c>
      <c r="J2894" t="s">
        <v>107</v>
      </c>
    </row>
    <row r="2895" spans="1:10">
      <c r="A2895" t="s">
        <v>2971</v>
      </c>
      <c r="B2895" t="s">
        <v>10</v>
      </c>
      <c r="D2895" t="s">
        <v>132</v>
      </c>
      <c r="E2895" t="s">
        <v>22</v>
      </c>
      <c r="G2895" t="s">
        <v>108</v>
      </c>
      <c r="H2895" s="2">
        <v>45565</v>
      </c>
      <c r="I2895">
        <v>20</v>
      </c>
      <c r="J2895" t="s">
        <v>107</v>
      </c>
    </row>
    <row r="2896" spans="1:10">
      <c r="A2896" t="s">
        <v>2972</v>
      </c>
      <c r="B2896" t="s">
        <v>10</v>
      </c>
      <c r="D2896" t="s">
        <v>132</v>
      </c>
      <c r="E2896" t="s">
        <v>22</v>
      </c>
      <c r="G2896" t="s">
        <v>108</v>
      </c>
      <c r="H2896" s="2">
        <v>45572</v>
      </c>
      <c r="I2896">
        <v>20</v>
      </c>
      <c r="J2896" t="s">
        <v>107</v>
      </c>
    </row>
    <row r="2897" spans="1:10">
      <c r="A2897" t="s">
        <v>2973</v>
      </c>
      <c r="B2897" t="s">
        <v>10</v>
      </c>
      <c r="D2897" t="s">
        <v>132</v>
      </c>
      <c r="E2897" t="s">
        <v>22</v>
      </c>
      <c r="G2897" t="s">
        <v>108</v>
      </c>
      <c r="H2897" s="2">
        <v>45579</v>
      </c>
      <c r="I2897">
        <v>20</v>
      </c>
      <c r="J2897" t="s">
        <v>107</v>
      </c>
    </row>
    <row r="2898" spans="1:10">
      <c r="A2898" t="s">
        <v>2974</v>
      </c>
      <c r="B2898" t="s">
        <v>10</v>
      </c>
      <c r="D2898" t="s">
        <v>132</v>
      </c>
      <c r="E2898" t="s">
        <v>22</v>
      </c>
      <c r="G2898" t="s">
        <v>108</v>
      </c>
      <c r="H2898" s="2">
        <v>45586</v>
      </c>
      <c r="I2898">
        <v>20</v>
      </c>
      <c r="J2898" t="s">
        <v>107</v>
      </c>
    </row>
    <row r="2899" spans="1:10">
      <c r="A2899" t="s">
        <v>2975</v>
      </c>
      <c r="B2899" t="s">
        <v>10</v>
      </c>
      <c r="D2899" t="s">
        <v>132</v>
      </c>
      <c r="E2899" t="s">
        <v>22</v>
      </c>
      <c r="G2899" t="s">
        <v>108</v>
      </c>
      <c r="H2899" s="2">
        <v>45593</v>
      </c>
      <c r="I2899">
        <v>20</v>
      </c>
      <c r="J2899" t="s">
        <v>107</v>
      </c>
    </row>
    <row r="2900" spans="1:10">
      <c r="A2900" t="s">
        <v>2976</v>
      </c>
      <c r="B2900" t="s">
        <v>10</v>
      </c>
      <c r="D2900" t="s">
        <v>132</v>
      </c>
      <c r="E2900" t="s">
        <v>22</v>
      </c>
      <c r="G2900" t="s">
        <v>108</v>
      </c>
      <c r="H2900" s="2">
        <v>45600</v>
      </c>
      <c r="I2900">
        <v>20</v>
      </c>
      <c r="J2900" t="s">
        <v>107</v>
      </c>
    </row>
    <row r="2901" spans="1:10">
      <c r="A2901" t="s">
        <v>2977</v>
      </c>
      <c r="B2901" t="s">
        <v>10</v>
      </c>
      <c r="D2901" t="s">
        <v>132</v>
      </c>
      <c r="E2901" t="s">
        <v>22</v>
      </c>
      <c r="G2901" t="s">
        <v>108</v>
      </c>
      <c r="H2901" s="2">
        <v>45607</v>
      </c>
      <c r="I2901">
        <v>20</v>
      </c>
      <c r="J2901" t="s">
        <v>107</v>
      </c>
    </row>
    <row r="2902" spans="1:10">
      <c r="A2902" t="s">
        <v>2978</v>
      </c>
      <c r="B2902" t="s">
        <v>10</v>
      </c>
      <c r="D2902" t="s">
        <v>132</v>
      </c>
      <c r="E2902" t="s">
        <v>22</v>
      </c>
      <c r="G2902" t="s">
        <v>108</v>
      </c>
      <c r="H2902" s="2">
        <v>45614</v>
      </c>
      <c r="I2902">
        <v>20</v>
      </c>
      <c r="J2902" t="s">
        <v>107</v>
      </c>
    </row>
    <row r="2903" spans="1:10">
      <c r="A2903" t="s">
        <v>2979</v>
      </c>
      <c r="B2903" t="s">
        <v>10</v>
      </c>
      <c r="D2903" t="s">
        <v>132</v>
      </c>
      <c r="E2903" t="s">
        <v>22</v>
      </c>
      <c r="G2903" t="s">
        <v>108</v>
      </c>
      <c r="H2903" s="2">
        <v>45621</v>
      </c>
      <c r="I2903">
        <v>20</v>
      </c>
      <c r="J2903" t="s">
        <v>107</v>
      </c>
    </row>
    <row r="2904" spans="1:10">
      <c r="A2904" t="s">
        <v>2980</v>
      </c>
      <c r="B2904" t="s">
        <v>10</v>
      </c>
      <c r="D2904" t="s">
        <v>132</v>
      </c>
      <c r="E2904" t="s">
        <v>54</v>
      </c>
      <c r="G2904" t="s">
        <v>108</v>
      </c>
      <c r="H2904" s="2">
        <v>45390</v>
      </c>
      <c r="I2904">
        <v>70</v>
      </c>
      <c r="J2904" t="s">
        <v>109</v>
      </c>
    </row>
    <row r="2905" spans="1:10">
      <c r="A2905" t="s">
        <v>2981</v>
      </c>
      <c r="B2905" t="s">
        <v>10</v>
      </c>
      <c r="D2905" t="s">
        <v>132</v>
      </c>
      <c r="E2905" t="s">
        <v>54</v>
      </c>
      <c r="G2905" t="s">
        <v>108</v>
      </c>
      <c r="H2905" s="2">
        <v>45397</v>
      </c>
      <c r="I2905">
        <v>70</v>
      </c>
      <c r="J2905" t="s">
        <v>109</v>
      </c>
    </row>
    <row r="2906" spans="1:10">
      <c r="A2906" t="s">
        <v>2982</v>
      </c>
      <c r="B2906" t="s">
        <v>10</v>
      </c>
      <c r="D2906" t="s">
        <v>132</v>
      </c>
      <c r="E2906" t="s">
        <v>54</v>
      </c>
      <c r="G2906" t="s">
        <v>108</v>
      </c>
      <c r="H2906" s="2">
        <v>45404</v>
      </c>
      <c r="I2906">
        <v>70</v>
      </c>
      <c r="J2906" t="s">
        <v>109</v>
      </c>
    </row>
    <row r="2907" spans="1:10">
      <c r="A2907" t="s">
        <v>2983</v>
      </c>
      <c r="B2907" t="s">
        <v>10</v>
      </c>
      <c r="D2907" t="s">
        <v>132</v>
      </c>
      <c r="E2907" t="s">
        <v>54</v>
      </c>
      <c r="G2907" t="s">
        <v>108</v>
      </c>
      <c r="H2907" s="2">
        <v>45411</v>
      </c>
      <c r="I2907">
        <v>70</v>
      </c>
      <c r="J2907" t="s">
        <v>109</v>
      </c>
    </row>
    <row r="2908" spans="1:10">
      <c r="A2908" t="s">
        <v>2984</v>
      </c>
      <c r="B2908" t="s">
        <v>10</v>
      </c>
      <c r="D2908" t="s">
        <v>132</v>
      </c>
      <c r="E2908" t="s">
        <v>54</v>
      </c>
      <c r="G2908" t="s">
        <v>108</v>
      </c>
      <c r="H2908" s="2">
        <v>45418</v>
      </c>
      <c r="I2908">
        <v>70</v>
      </c>
      <c r="J2908" t="s">
        <v>109</v>
      </c>
    </row>
    <row r="2909" spans="1:10">
      <c r="A2909" t="s">
        <v>2985</v>
      </c>
      <c r="B2909" t="s">
        <v>10</v>
      </c>
      <c r="D2909" t="s">
        <v>132</v>
      </c>
      <c r="E2909" t="s">
        <v>54</v>
      </c>
      <c r="G2909" t="s">
        <v>108</v>
      </c>
      <c r="H2909" s="2">
        <v>45425</v>
      </c>
      <c r="I2909">
        <v>70</v>
      </c>
      <c r="J2909" t="s">
        <v>109</v>
      </c>
    </row>
    <row r="2910" spans="1:10">
      <c r="A2910" t="s">
        <v>2986</v>
      </c>
      <c r="B2910" t="s">
        <v>10</v>
      </c>
      <c r="D2910" t="s">
        <v>132</v>
      </c>
      <c r="E2910" t="s">
        <v>54</v>
      </c>
      <c r="G2910" t="s">
        <v>108</v>
      </c>
      <c r="H2910" s="2">
        <v>45432</v>
      </c>
      <c r="I2910">
        <v>70</v>
      </c>
      <c r="J2910" t="s">
        <v>109</v>
      </c>
    </row>
    <row r="2911" spans="1:10">
      <c r="A2911" t="s">
        <v>2987</v>
      </c>
      <c r="B2911" t="s">
        <v>10</v>
      </c>
      <c r="D2911" t="s">
        <v>132</v>
      </c>
      <c r="E2911" t="s">
        <v>54</v>
      </c>
      <c r="G2911" t="s">
        <v>108</v>
      </c>
      <c r="H2911" s="2">
        <v>45439</v>
      </c>
      <c r="I2911">
        <v>70</v>
      </c>
      <c r="J2911" t="s">
        <v>109</v>
      </c>
    </row>
    <row r="2912" spans="1:10">
      <c r="A2912" t="s">
        <v>2988</v>
      </c>
      <c r="B2912" t="s">
        <v>10</v>
      </c>
      <c r="D2912" t="s">
        <v>132</v>
      </c>
      <c r="E2912" t="s">
        <v>54</v>
      </c>
      <c r="G2912" t="s">
        <v>108</v>
      </c>
      <c r="H2912" s="2">
        <v>45446</v>
      </c>
      <c r="I2912">
        <v>70</v>
      </c>
      <c r="J2912" t="s">
        <v>109</v>
      </c>
    </row>
    <row r="2913" spans="1:10">
      <c r="A2913" t="s">
        <v>2989</v>
      </c>
      <c r="B2913" t="s">
        <v>10</v>
      </c>
      <c r="D2913" t="s">
        <v>132</v>
      </c>
      <c r="E2913" t="s">
        <v>60</v>
      </c>
      <c r="G2913" t="s">
        <v>106</v>
      </c>
      <c r="H2913" s="2">
        <v>45439</v>
      </c>
      <c r="I2913">
        <v>30</v>
      </c>
      <c r="J2913" t="s">
        <v>110</v>
      </c>
    </row>
    <row r="2914" spans="1:10">
      <c r="A2914" t="s">
        <v>2990</v>
      </c>
      <c r="B2914" t="s">
        <v>10</v>
      </c>
      <c r="D2914" t="s">
        <v>132</v>
      </c>
      <c r="E2914" t="s">
        <v>60</v>
      </c>
      <c r="G2914" t="s">
        <v>106</v>
      </c>
      <c r="H2914" s="2">
        <v>45446</v>
      </c>
      <c r="I2914">
        <v>30</v>
      </c>
      <c r="J2914" t="s">
        <v>110</v>
      </c>
    </row>
    <row r="2915" spans="1:10">
      <c r="A2915" t="s">
        <v>2991</v>
      </c>
      <c r="B2915" t="s">
        <v>10</v>
      </c>
      <c r="D2915" t="s">
        <v>132</v>
      </c>
      <c r="E2915" t="s">
        <v>60</v>
      </c>
      <c r="G2915" t="s">
        <v>106</v>
      </c>
      <c r="H2915" s="2">
        <v>45453</v>
      </c>
      <c r="I2915">
        <v>30</v>
      </c>
      <c r="J2915" t="s">
        <v>110</v>
      </c>
    </row>
    <row r="2916" spans="1:10">
      <c r="A2916" t="s">
        <v>2992</v>
      </c>
      <c r="B2916" t="s">
        <v>10</v>
      </c>
      <c r="D2916" t="s">
        <v>132</v>
      </c>
      <c r="E2916" t="s">
        <v>60</v>
      </c>
      <c r="G2916" t="s">
        <v>106</v>
      </c>
      <c r="H2916" s="2">
        <v>45460</v>
      </c>
      <c r="I2916">
        <v>30</v>
      </c>
      <c r="J2916" t="s">
        <v>110</v>
      </c>
    </row>
    <row r="2917" spans="1:10">
      <c r="A2917" t="s">
        <v>2993</v>
      </c>
      <c r="B2917" t="s">
        <v>10</v>
      </c>
      <c r="D2917" t="s">
        <v>132</v>
      </c>
      <c r="E2917" t="s">
        <v>60</v>
      </c>
      <c r="G2917" t="s">
        <v>106</v>
      </c>
      <c r="H2917" s="2">
        <v>45467</v>
      </c>
      <c r="I2917">
        <v>30</v>
      </c>
      <c r="J2917" t="s">
        <v>110</v>
      </c>
    </row>
    <row r="2918" spans="1:10">
      <c r="A2918" t="s">
        <v>2994</v>
      </c>
      <c r="B2918" t="s">
        <v>10</v>
      </c>
      <c r="D2918" t="s">
        <v>132</v>
      </c>
      <c r="E2918" t="s">
        <v>60</v>
      </c>
      <c r="G2918" t="s">
        <v>106</v>
      </c>
      <c r="H2918" s="2">
        <v>45474</v>
      </c>
      <c r="I2918">
        <v>30</v>
      </c>
      <c r="J2918" t="s">
        <v>110</v>
      </c>
    </row>
    <row r="2919" spans="1:10">
      <c r="A2919" t="s">
        <v>2995</v>
      </c>
      <c r="B2919" t="s">
        <v>10</v>
      </c>
      <c r="D2919" t="s">
        <v>132</v>
      </c>
      <c r="E2919" t="s">
        <v>60</v>
      </c>
      <c r="G2919" t="s">
        <v>106</v>
      </c>
      <c r="H2919" s="2">
        <v>45481</v>
      </c>
      <c r="I2919">
        <v>30</v>
      </c>
      <c r="J2919" t="s">
        <v>110</v>
      </c>
    </row>
    <row r="2920" spans="1:10">
      <c r="A2920" t="s">
        <v>2996</v>
      </c>
      <c r="B2920" t="s">
        <v>10</v>
      </c>
      <c r="D2920" t="s">
        <v>132</v>
      </c>
      <c r="E2920" t="s">
        <v>60</v>
      </c>
      <c r="G2920" t="s">
        <v>106</v>
      </c>
      <c r="H2920" s="2">
        <v>45488</v>
      </c>
      <c r="I2920">
        <v>30</v>
      </c>
      <c r="J2920" t="s">
        <v>110</v>
      </c>
    </row>
    <row r="2921" spans="1:10">
      <c r="A2921" t="s">
        <v>2997</v>
      </c>
      <c r="B2921" t="s">
        <v>10</v>
      </c>
      <c r="D2921" t="s">
        <v>132</v>
      </c>
      <c r="E2921" t="s">
        <v>60</v>
      </c>
      <c r="G2921" t="s">
        <v>106</v>
      </c>
      <c r="H2921" s="2">
        <v>45495</v>
      </c>
      <c r="I2921">
        <v>30</v>
      </c>
      <c r="J2921" t="s">
        <v>110</v>
      </c>
    </row>
    <row r="2922" spans="1:10">
      <c r="A2922" t="s">
        <v>2998</v>
      </c>
      <c r="B2922" t="s">
        <v>10</v>
      </c>
      <c r="D2922" t="s">
        <v>132</v>
      </c>
      <c r="E2922" t="s">
        <v>60</v>
      </c>
      <c r="G2922" t="s">
        <v>106</v>
      </c>
      <c r="H2922" s="2">
        <v>45502</v>
      </c>
      <c r="I2922">
        <v>50</v>
      </c>
      <c r="J2922" t="s">
        <v>107</v>
      </c>
    </row>
    <row r="2923" spans="1:10">
      <c r="A2923" t="s">
        <v>2999</v>
      </c>
      <c r="B2923" t="s">
        <v>10</v>
      </c>
      <c r="D2923" t="s">
        <v>132</v>
      </c>
      <c r="E2923" t="s">
        <v>60</v>
      </c>
      <c r="G2923" t="s">
        <v>106</v>
      </c>
      <c r="H2923" s="2">
        <v>45509</v>
      </c>
      <c r="I2923">
        <v>50</v>
      </c>
      <c r="J2923" t="s">
        <v>107</v>
      </c>
    </row>
    <row r="2924" spans="1:10">
      <c r="A2924" t="s">
        <v>3000</v>
      </c>
      <c r="B2924" t="s">
        <v>10</v>
      </c>
      <c r="D2924" t="s">
        <v>132</v>
      </c>
      <c r="E2924" t="s">
        <v>60</v>
      </c>
      <c r="G2924" t="s">
        <v>106</v>
      </c>
      <c r="H2924" s="2">
        <v>45516</v>
      </c>
      <c r="I2924">
        <v>50</v>
      </c>
      <c r="J2924" t="s">
        <v>107</v>
      </c>
    </row>
    <row r="2925" spans="1:10">
      <c r="A2925" t="s">
        <v>3001</v>
      </c>
      <c r="B2925" t="s">
        <v>10</v>
      </c>
      <c r="D2925" t="s">
        <v>132</v>
      </c>
      <c r="E2925" t="s">
        <v>60</v>
      </c>
      <c r="G2925" t="s">
        <v>106</v>
      </c>
      <c r="H2925" s="2">
        <v>45523</v>
      </c>
      <c r="I2925">
        <v>50</v>
      </c>
      <c r="J2925" t="s">
        <v>107</v>
      </c>
    </row>
    <row r="2926" spans="1:10">
      <c r="A2926" t="s">
        <v>3002</v>
      </c>
      <c r="B2926" t="s">
        <v>10</v>
      </c>
      <c r="D2926" t="s">
        <v>132</v>
      </c>
      <c r="E2926" t="s">
        <v>60</v>
      </c>
      <c r="G2926" t="s">
        <v>106</v>
      </c>
      <c r="H2926" s="2">
        <v>45530</v>
      </c>
      <c r="I2926">
        <v>50</v>
      </c>
      <c r="J2926" t="s">
        <v>107</v>
      </c>
    </row>
    <row r="2927" spans="1:10">
      <c r="A2927" t="s">
        <v>3003</v>
      </c>
      <c r="B2927" t="s">
        <v>10</v>
      </c>
      <c r="D2927" t="s">
        <v>132</v>
      </c>
      <c r="E2927" t="s">
        <v>60</v>
      </c>
      <c r="G2927" t="s">
        <v>106</v>
      </c>
      <c r="H2927" s="2">
        <v>45537</v>
      </c>
      <c r="I2927">
        <v>50</v>
      </c>
      <c r="J2927" t="s">
        <v>107</v>
      </c>
    </row>
    <row r="2928" spans="1:10">
      <c r="A2928" t="s">
        <v>3004</v>
      </c>
      <c r="B2928" t="s">
        <v>10</v>
      </c>
      <c r="D2928" t="s">
        <v>132</v>
      </c>
      <c r="E2928" t="s">
        <v>60</v>
      </c>
      <c r="G2928" t="s">
        <v>106</v>
      </c>
      <c r="H2928" s="2">
        <v>45544</v>
      </c>
      <c r="I2928">
        <v>50</v>
      </c>
      <c r="J2928" t="s">
        <v>107</v>
      </c>
    </row>
    <row r="2929" spans="1:10">
      <c r="A2929" t="s">
        <v>3005</v>
      </c>
      <c r="B2929" t="s">
        <v>10</v>
      </c>
      <c r="D2929" t="s">
        <v>132</v>
      </c>
      <c r="E2929" t="s">
        <v>60</v>
      </c>
      <c r="G2929" t="s">
        <v>106</v>
      </c>
      <c r="H2929" s="2">
        <v>45551</v>
      </c>
      <c r="I2929">
        <v>50</v>
      </c>
      <c r="J2929" t="s">
        <v>107</v>
      </c>
    </row>
    <row r="2930" spans="1:10">
      <c r="A2930" t="s">
        <v>3006</v>
      </c>
      <c r="B2930" t="s">
        <v>10</v>
      </c>
      <c r="D2930" t="s">
        <v>132</v>
      </c>
      <c r="E2930" t="s">
        <v>60</v>
      </c>
      <c r="G2930" t="s">
        <v>106</v>
      </c>
      <c r="H2930" s="2">
        <v>45558</v>
      </c>
      <c r="I2930">
        <v>50</v>
      </c>
      <c r="J2930" t="s">
        <v>107</v>
      </c>
    </row>
    <row r="2931" spans="1:10">
      <c r="A2931" t="s">
        <v>3007</v>
      </c>
      <c r="B2931" t="s">
        <v>10</v>
      </c>
      <c r="D2931" t="s">
        <v>132</v>
      </c>
      <c r="E2931" t="s">
        <v>60</v>
      </c>
      <c r="G2931" t="s">
        <v>106</v>
      </c>
      <c r="H2931" s="2">
        <v>45565</v>
      </c>
      <c r="I2931">
        <v>50</v>
      </c>
      <c r="J2931" t="s">
        <v>107</v>
      </c>
    </row>
    <row r="2932" spans="1:10">
      <c r="A2932" t="s">
        <v>3008</v>
      </c>
      <c r="B2932" t="s">
        <v>10</v>
      </c>
      <c r="D2932" t="s">
        <v>132</v>
      </c>
      <c r="E2932" t="s">
        <v>60</v>
      </c>
      <c r="G2932" t="s">
        <v>106</v>
      </c>
      <c r="H2932" s="2">
        <v>45572</v>
      </c>
      <c r="I2932">
        <v>50</v>
      </c>
      <c r="J2932" t="s">
        <v>107</v>
      </c>
    </row>
    <row r="2933" spans="1:10">
      <c r="A2933" t="s">
        <v>3009</v>
      </c>
      <c r="B2933" t="s">
        <v>10</v>
      </c>
      <c r="D2933" t="s">
        <v>132</v>
      </c>
      <c r="E2933" t="s">
        <v>60</v>
      </c>
      <c r="G2933" t="s">
        <v>106</v>
      </c>
      <c r="H2933" s="2">
        <v>45579</v>
      </c>
      <c r="I2933">
        <v>50</v>
      </c>
      <c r="J2933" t="s">
        <v>107</v>
      </c>
    </row>
    <row r="2934" spans="1:10">
      <c r="A2934" t="s">
        <v>3010</v>
      </c>
      <c r="B2934" t="s">
        <v>10</v>
      </c>
      <c r="D2934" t="s">
        <v>132</v>
      </c>
      <c r="E2934" t="s">
        <v>60</v>
      </c>
      <c r="G2934" t="s">
        <v>106</v>
      </c>
      <c r="H2934" s="2">
        <v>45586</v>
      </c>
      <c r="I2934">
        <v>50</v>
      </c>
      <c r="J2934" t="s">
        <v>107</v>
      </c>
    </row>
    <row r="2935" spans="1:10">
      <c r="A2935" t="s">
        <v>3011</v>
      </c>
      <c r="B2935" t="s">
        <v>10</v>
      </c>
      <c r="D2935" t="s">
        <v>132</v>
      </c>
      <c r="E2935" t="s">
        <v>60</v>
      </c>
      <c r="G2935" t="s">
        <v>106</v>
      </c>
      <c r="H2935" s="2">
        <v>45593</v>
      </c>
      <c r="I2935">
        <v>50</v>
      </c>
      <c r="J2935" t="s">
        <v>107</v>
      </c>
    </row>
    <row r="2936" spans="1:10">
      <c r="A2936" t="s">
        <v>3012</v>
      </c>
      <c r="B2936" t="s">
        <v>10</v>
      </c>
      <c r="D2936" t="s">
        <v>132</v>
      </c>
      <c r="E2936" t="s">
        <v>60</v>
      </c>
      <c r="G2936" t="s">
        <v>106</v>
      </c>
      <c r="H2936" s="2">
        <v>45600</v>
      </c>
      <c r="I2936">
        <v>50</v>
      </c>
      <c r="J2936" t="s">
        <v>107</v>
      </c>
    </row>
    <row r="2937" spans="1:10">
      <c r="A2937" t="s">
        <v>3013</v>
      </c>
      <c r="B2937" t="s">
        <v>10</v>
      </c>
      <c r="D2937" t="s">
        <v>132</v>
      </c>
      <c r="E2937" t="s">
        <v>60</v>
      </c>
      <c r="G2937" t="s">
        <v>106</v>
      </c>
      <c r="H2937" s="2">
        <v>45607</v>
      </c>
      <c r="I2937">
        <v>50</v>
      </c>
      <c r="J2937" t="s">
        <v>107</v>
      </c>
    </row>
    <row r="2938" spans="1:10">
      <c r="A2938" t="s">
        <v>3014</v>
      </c>
      <c r="B2938" t="s">
        <v>10</v>
      </c>
      <c r="D2938" t="s">
        <v>132</v>
      </c>
      <c r="E2938" t="s">
        <v>60</v>
      </c>
      <c r="G2938" t="s">
        <v>106</v>
      </c>
      <c r="H2938" s="2">
        <v>45614</v>
      </c>
      <c r="I2938">
        <v>50</v>
      </c>
      <c r="J2938" t="s">
        <v>107</v>
      </c>
    </row>
    <row r="2939" spans="1:10">
      <c r="A2939" t="s">
        <v>3015</v>
      </c>
      <c r="B2939" t="s">
        <v>10</v>
      </c>
      <c r="D2939" t="s">
        <v>132</v>
      </c>
      <c r="E2939" t="s">
        <v>60</v>
      </c>
      <c r="G2939" t="s">
        <v>106</v>
      </c>
      <c r="H2939" s="2">
        <v>45621</v>
      </c>
      <c r="I2939">
        <v>50</v>
      </c>
      <c r="J2939" t="s">
        <v>107</v>
      </c>
    </row>
    <row r="2940" spans="1:10">
      <c r="A2940" t="s">
        <v>3016</v>
      </c>
      <c r="B2940" t="s">
        <v>10</v>
      </c>
      <c r="D2940" t="s">
        <v>132</v>
      </c>
      <c r="E2940" t="s">
        <v>74</v>
      </c>
      <c r="G2940" t="s">
        <v>108</v>
      </c>
      <c r="H2940" s="2">
        <v>45390</v>
      </c>
      <c r="I2940">
        <v>80</v>
      </c>
      <c r="J2940" t="s">
        <v>109</v>
      </c>
    </row>
    <row r="2941" spans="1:10">
      <c r="A2941" t="s">
        <v>3017</v>
      </c>
      <c r="B2941" t="s">
        <v>10</v>
      </c>
      <c r="D2941" t="s">
        <v>132</v>
      </c>
      <c r="E2941" t="s">
        <v>74</v>
      </c>
      <c r="G2941" t="s">
        <v>108</v>
      </c>
      <c r="H2941" s="2">
        <v>45397</v>
      </c>
      <c r="I2941">
        <v>80</v>
      </c>
      <c r="J2941" t="s">
        <v>109</v>
      </c>
    </row>
    <row r="2942" spans="1:10">
      <c r="A2942" t="s">
        <v>3018</v>
      </c>
      <c r="B2942" t="s">
        <v>10</v>
      </c>
      <c r="D2942" t="s">
        <v>132</v>
      </c>
      <c r="E2942" t="s">
        <v>74</v>
      </c>
      <c r="G2942" t="s">
        <v>108</v>
      </c>
      <c r="H2942" s="2">
        <v>45404</v>
      </c>
      <c r="I2942">
        <v>80</v>
      </c>
      <c r="J2942" t="s">
        <v>109</v>
      </c>
    </row>
    <row r="2943" spans="1:10">
      <c r="A2943" t="s">
        <v>3019</v>
      </c>
      <c r="B2943" t="s">
        <v>10</v>
      </c>
      <c r="D2943" t="s">
        <v>132</v>
      </c>
      <c r="E2943" t="s">
        <v>74</v>
      </c>
      <c r="G2943" t="s">
        <v>108</v>
      </c>
      <c r="H2943" s="2">
        <v>45411</v>
      </c>
      <c r="I2943">
        <v>30</v>
      </c>
      <c r="J2943" t="s">
        <v>109</v>
      </c>
    </row>
    <row r="2944" spans="1:10">
      <c r="A2944" t="s">
        <v>3020</v>
      </c>
      <c r="B2944" t="s">
        <v>10</v>
      </c>
      <c r="D2944" t="s">
        <v>132</v>
      </c>
      <c r="E2944" t="s">
        <v>74</v>
      </c>
      <c r="G2944" t="s">
        <v>108</v>
      </c>
      <c r="H2944" s="2">
        <v>45418</v>
      </c>
      <c r="I2944">
        <v>30</v>
      </c>
      <c r="J2944" t="s">
        <v>109</v>
      </c>
    </row>
    <row r="2945" spans="1:10">
      <c r="A2945" t="s">
        <v>3021</v>
      </c>
      <c r="B2945" t="s">
        <v>10</v>
      </c>
      <c r="D2945" t="s">
        <v>132</v>
      </c>
      <c r="E2945" t="s">
        <v>74</v>
      </c>
      <c r="G2945" t="s">
        <v>108</v>
      </c>
      <c r="H2945" s="2">
        <v>45425</v>
      </c>
      <c r="I2945">
        <v>30</v>
      </c>
      <c r="J2945" t="s">
        <v>109</v>
      </c>
    </row>
    <row r="2946" spans="1:10">
      <c r="A2946" t="s">
        <v>3022</v>
      </c>
      <c r="B2946" t="s">
        <v>10</v>
      </c>
      <c r="D2946" t="s">
        <v>132</v>
      </c>
      <c r="E2946" t="s">
        <v>74</v>
      </c>
      <c r="G2946" t="s">
        <v>108</v>
      </c>
      <c r="H2946" s="2">
        <v>45432</v>
      </c>
      <c r="I2946">
        <v>30</v>
      </c>
      <c r="J2946" t="s">
        <v>109</v>
      </c>
    </row>
    <row r="2947" spans="1:10">
      <c r="A2947" t="s">
        <v>3023</v>
      </c>
      <c r="B2947" t="s">
        <v>10</v>
      </c>
      <c r="D2947" t="s">
        <v>132</v>
      </c>
      <c r="E2947" t="s">
        <v>74</v>
      </c>
      <c r="G2947" t="s">
        <v>108</v>
      </c>
      <c r="H2947" s="2">
        <v>45439</v>
      </c>
      <c r="I2947">
        <v>30</v>
      </c>
      <c r="J2947" t="s">
        <v>109</v>
      </c>
    </row>
    <row r="2948" spans="1:10">
      <c r="A2948" t="s">
        <v>3024</v>
      </c>
      <c r="B2948" t="s">
        <v>10</v>
      </c>
      <c r="D2948" t="s">
        <v>132</v>
      </c>
      <c r="E2948" t="s">
        <v>74</v>
      </c>
      <c r="G2948" t="s">
        <v>108</v>
      </c>
      <c r="H2948" s="2">
        <v>45446</v>
      </c>
      <c r="I2948">
        <v>30</v>
      </c>
      <c r="J2948" t="s">
        <v>109</v>
      </c>
    </row>
    <row r="2949" spans="1:10">
      <c r="A2949" t="s">
        <v>3025</v>
      </c>
      <c r="B2949" t="s">
        <v>32</v>
      </c>
      <c r="D2949" t="s">
        <v>133</v>
      </c>
      <c r="E2949" t="s">
        <v>54</v>
      </c>
      <c r="G2949" t="s">
        <v>108</v>
      </c>
      <c r="H2949" s="2">
        <v>45593</v>
      </c>
      <c r="I2949">
        <v>80</v>
      </c>
      <c r="J2949" t="s">
        <v>109</v>
      </c>
    </row>
    <row r="2950" spans="1:10">
      <c r="A2950" t="s">
        <v>3026</v>
      </c>
      <c r="B2950" t="s">
        <v>32</v>
      </c>
      <c r="D2950" t="s">
        <v>133</v>
      </c>
      <c r="E2950" t="s">
        <v>54</v>
      </c>
      <c r="G2950" t="s">
        <v>108</v>
      </c>
      <c r="H2950" s="2">
        <v>45600</v>
      </c>
      <c r="I2950">
        <v>80</v>
      </c>
      <c r="J2950" t="s">
        <v>109</v>
      </c>
    </row>
    <row r="2951" spans="1:10">
      <c r="A2951" t="s">
        <v>3027</v>
      </c>
      <c r="B2951" t="s">
        <v>32</v>
      </c>
      <c r="D2951" t="s">
        <v>133</v>
      </c>
      <c r="E2951" t="s">
        <v>54</v>
      </c>
      <c r="G2951" t="s">
        <v>108</v>
      </c>
      <c r="H2951" s="2">
        <v>45607</v>
      </c>
      <c r="I2951">
        <v>80</v>
      </c>
      <c r="J2951" t="s">
        <v>109</v>
      </c>
    </row>
    <row r="2952" spans="1:10">
      <c r="A2952" t="s">
        <v>3028</v>
      </c>
      <c r="B2952" t="s">
        <v>32</v>
      </c>
      <c r="D2952" t="s">
        <v>133</v>
      </c>
      <c r="E2952" t="s">
        <v>54</v>
      </c>
      <c r="G2952" t="s">
        <v>108</v>
      </c>
      <c r="H2952" s="2">
        <v>45614</v>
      </c>
      <c r="I2952">
        <v>30</v>
      </c>
      <c r="J2952" t="s">
        <v>109</v>
      </c>
    </row>
    <row r="2953" spans="1:10">
      <c r="A2953" t="s">
        <v>3029</v>
      </c>
      <c r="B2953" t="s">
        <v>32</v>
      </c>
      <c r="D2953" t="s">
        <v>133</v>
      </c>
      <c r="E2953" t="s">
        <v>54</v>
      </c>
      <c r="G2953" t="s">
        <v>108</v>
      </c>
      <c r="H2953" s="2">
        <v>45621</v>
      </c>
      <c r="I2953">
        <v>30</v>
      </c>
      <c r="J2953" t="s">
        <v>109</v>
      </c>
    </row>
    <row r="2954" spans="1:10">
      <c r="A2954" t="s">
        <v>3030</v>
      </c>
      <c r="B2954" t="s">
        <v>32</v>
      </c>
      <c r="D2954" t="s">
        <v>133</v>
      </c>
      <c r="E2954" t="s">
        <v>74</v>
      </c>
      <c r="G2954" t="s">
        <v>108</v>
      </c>
      <c r="H2954" s="2">
        <v>45593</v>
      </c>
      <c r="I2954">
        <v>80</v>
      </c>
      <c r="J2954" t="s">
        <v>109</v>
      </c>
    </row>
    <row r="2955" spans="1:10">
      <c r="A2955" t="s">
        <v>3031</v>
      </c>
      <c r="B2955" t="s">
        <v>32</v>
      </c>
      <c r="D2955" t="s">
        <v>133</v>
      </c>
      <c r="E2955" t="s">
        <v>74</v>
      </c>
      <c r="G2955" t="s">
        <v>108</v>
      </c>
      <c r="H2955" s="2">
        <v>45600</v>
      </c>
      <c r="I2955">
        <v>80</v>
      </c>
      <c r="J2955" t="s">
        <v>109</v>
      </c>
    </row>
    <row r="2956" spans="1:10">
      <c r="A2956" t="s">
        <v>3032</v>
      </c>
      <c r="B2956" t="s">
        <v>32</v>
      </c>
      <c r="D2956" t="s">
        <v>133</v>
      </c>
      <c r="E2956" t="s">
        <v>74</v>
      </c>
      <c r="G2956" t="s">
        <v>108</v>
      </c>
      <c r="H2956" s="2">
        <v>45607</v>
      </c>
      <c r="I2956">
        <v>80</v>
      </c>
      <c r="J2956" t="s">
        <v>109</v>
      </c>
    </row>
    <row r="2957" spans="1:10">
      <c r="A2957" t="s">
        <v>3033</v>
      </c>
      <c r="B2957" t="s">
        <v>32</v>
      </c>
      <c r="D2957" t="s">
        <v>133</v>
      </c>
      <c r="E2957" t="s">
        <v>74</v>
      </c>
      <c r="G2957" t="s">
        <v>108</v>
      </c>
      <c r="H2957" s="2">
        <v>45614</v>
      </c>
      <c r="I2957">
        <v>30</v>
      </c>
      <c r="J2957" t="s">
        <v>109</v>
      </c>
    </row>
    <row r="2958" spans="1:10">
      <c r="A2958" t="s">
        <v>3034</v>
      </c>
      <c r="B2958" t="s">
        <v>32</v>
      </c>
      <c r="D2958" t="s">
        <v>133</v>
      </c>
      <c r="E2958" t="s">
        <v>74</v>
      </c>
      <c r="G2958" t="s">
        <v>108</v>
      </c>
      <c r="H2958" s="2">
        <v>45621</v>
      </c>
      <c r="I2958">
        <v>30</v>
      </c>
      <c r="J2958" t="s">
        <v>109</v>
      </c>
    </row>
    <row r="2959" spans="1:10">
      <c r="A2959" t="s">
        <v>3035</v>
      </c>
      <c r="B2959" t="s">
        <v>32</v>
      </c>
      <c r="D2959" t="s">
        <v>133</v>
      </c>
      <c r="E2959" t="s">
        <v>82</v>
      </c>
      <c r="G2959" t="s">
        <v>108</v>
      </c>
      <c r="H2959" s="2">
        <v>45593</v>
      </c>
      <c r="I2959">
        <v>80</v>
      </c>
      <c r="J2959" t="s">
        <v>109</v>
      </c>
    </row>
    <row r="2960" spans="1:10">
      <c r="A2960" t="s">
        <v>3036</v>
      </c>
      <c r="B2960" t="s">
        <v>32</v>
      </c>
      <c r="D2960" t="s">
        <v>133</v>
      </c>
      <c r="E2960" t="s">
        <v>82</v>
      </c>
      <c r="G2960" t="s">
        <v>108</v>
      </c>
      <c r="H2960" s="2">
        <v>45600</v>
      </c>
      <c r="I2960">
        <v>80</v>
      </c>
      <c r="J2960" t="s">
        <v>109</v>
      </c>
    </row>
    <row r="2961" spans="1:10">
      <c r="A2961" t="s">
        <v>3037</v>
      </c>
      <c r="B2961" t="s">
        <v>32</v>
      </c>
      <c r="D2961" t="s">
        <v>133</v>
      </c>
      <c r="E2961" t="s">
        <v>82</v>
      </c>
      <c r="G2961" t="s">
        <v>108</v>
      </c>
      <c r="H2961" s="2">
        <v>45607</v>
      </c>
      <c r="I2961">
        <v>80</v>
      </c>
      <c r="J2961" t="s">
        <v>109</v>
      </c>
    </row>
    <row r="2962" spans="1:10">
      <c r="A2962" t="s">
        <v>3038</v>
      </c>
      <c r="B2962" t="s">
        <v>32</v>
      </c>
      <c r="D2962" t="s">
        <v>133</v>
      </c>
      <c r="E2962" t="s">
        <v>82</v>
      </c>
      <c r="G2962" t="s">
        <v>108</v>
      </c>
      <c r="H2962" s="2">
        <v>45614</v>
      </c>
      <c r="I2962">
        <v>30</v>
      </c>
      <c r="J2962" t="s">
        <v>109</v>
      </c>
    </row>
    <row r="2963" spans="1:10">
      <c r="A2963" t="s">
        <v>3039</v>
      </c>
      <c r="B2963" t="s">
        <v>32</v>
      </c>
      <c r="D2963" t="s">
        <v>133</v>
      </c>
      <c r="E2963" t="s">
        <v>82</v>
      </c>
      <c r="G2963" t="s">
        <v>108</v>
      </c>
      <c r="H2963" s="2">
        <v>45621</v>
      </c>
      <c r="I2963">
        <v>30</v>
      </c>
      <c r="J2963" t="s">
        <v>109</v>
      </c>
    </row>
    <row r="2964" spans="1:10">
      <c r="A2964" t="s">
        <v>3040</v>
      </c>
      <c r="B2964" t="s">
        <v>20</v>
      </c>
      <c r="D2964" t="s">
        <v>134</v>
      </c>
      <c r="E2964" t="s">
        <v>10</v>
      </c>
      <c r="G2964" t="s">
        <v>108</v>
      </c>
      <c r="H2964" s="2">
        <v>45306</v>
      </c>
      <c r="I2964">
        <v>20</v>
      </c>
      <c r="J2964" t="s">
        <v>110</v>
      </c>
    </row>
    <row r="2965" spans="1:10">
      <c r="A2965" t="s">
        <v>3041</v>
      </c>
      <c r="B2965" t="s">
        <v>20</v>
      </c>
      <c r="D2965" t="s">
        <v>134</v>
      </c>
      <c r="E2965" t="s">
        <v>10</v>
      </c>
      <c r="G2965" t="s">
        <v>108</v>
      </c>
      <c r="H2965" s="2">
        <v>45313</v>
      </c>
      <c r="I2965">
        <v>20</v>
      </c>
      <c r="J2965" t="s">
        <v>110</v>
      </c>
    </row>
    <row r="2966" spans="1:10">
      <c r="A2966" t="s">
        <v>3042</v>
      </c>
      <c r="B2966" t="s">
        <v>20</v>
      </c>
      <c r="D2966" t="s">
        <v>134</v>
      </c>
      <c r="E2966" t="s">
        <v>10</v>
      </c>
      <c r="G2966" t="s">
        <v>108</v>
      </c>
      <c r="H2966" s="2">
        <v>45446</v>
      </c>
      <c r="I2966">
        <v>50</v>
      </c>
      <c r="J2966" t="s">
        <v>107</v>
      </c>
    </row>
    <row r="2967" spans="1:10">
      <c r="A2967" t="s">
        <v>3043</v>
      </c>
      <c r="B2967" t="s">
        <v>20</v>
      </c>
      <c r="D2967" t="s">
        <v>134</v>
      </c>
      <c r="E2967" t="s">
        <v>10</v>
      </c>
      <c r="G2967" t="s">
        <v>108</v>
      </c>
      <c r="H2967" s="2">
        <v>45453</v>
      </c>
      <c r="I2967">
        <v>50</v>
      </c>
      <c r="J2967" t="s">
        <v>107</v>
      </c>
    </row>
    <row r="2968" spans="1:10">
      <c r="A2968" t="s">
        <v>3044</v>
      </c>
      <c r="B2968" t="s">
        <v>20</v>
      </c>
      <c r="D2968" t="s">
        <v>134</v>
      </c>
      <c r="E2968" t="s">
        <v>10</v>
      </c>
      <c r="G2968" t="s">
        <v>108</v>
      </c>
      <c r="H2968" s="2">
        <v>45460</v>
      </c>
      <c r="I2968">
        <v>50</v>
      </c>
      <c r="J2968" t="s">
        <v>107</v>
      </c>
    </row>
    <row r="2969" spans="1:10">
      <c r="A2969" t="s">
        <v>3045</v>
      </c>
      <c r="B2969" t="s">
        <v>20</v>
      </c>
      <c r="D2969" t="s">
        <v>134</v>
      </c>
      <c r="E2969" t="s">
        <v>10</v>
      </c>
      <c r="G2969" t="s">
        <v>108</v>
      </c>
      <c r="H2969" s="2">
        <v>45467</v>
      </c>
      <c r="I2969">
        <v>50</v>
      </c>
      <c r="J2969" t="s">
        <v>107</v>
      </c>
    </row>
    <row r="2970" spans="1:10">
      <c r="A2970" t="s">
        <v>3046</v>
      </c>
      <c r="B2970" t="s">
        <v>20</v>
      </c>
      <c r="D2970" t="s">
        <v>134</v>
      </c>
      <c r="E2970" t="s">
        <v>10</v>
      </c>
      <c r="G2970" t="s">
        <v>108</v>
      </c>
      <c r="H2970" s="2">
        <v>45474</v>
      </c>
      <c r="I2970">
        <v>20</v>
      </c>
      <c r="J2970" t="s">
        <v>107</v>
      </c>
    </row>
    <row r="2971" spans="1:10">
      <c r="A2971" t="s">
        <v>3047</v>
      </c>
      <c r="B2971" t="s">
        <v>20</v>
      </c>
      <c r="D2971" t="s">
        <v>134</v>
      </c>
      <c r="E2971" t="s">
        <v>10</v>
      </c>
      <c r="G2971" t="s">
        <v>108</v>
      </c>
      <c r="H2971" s="2">
        <v>45481</v>
      </c>
      <c r="I2971">
        <v>20</v>
      </c>
      <c r="J2971" t="s">
        <v>107</v>
      </c>
    </row>
    <row r="2972" spans="1:10">
      <c r="A2972" t="s">
        <v>3048</v>
      </c>
      <c r="B2972" t="s">
        <v>20</v>
      </c>
      <c r="D2972" t="s">
        <v>134</v>
      </c>
      <c r="E2972" t="s">
        <v>10</v>
      </c>
      <c r="G2972" t="s">
        <v>108</v>
      </c>
      <c r="H2972" s="2">
        <v>45488</v>
      </c>
      <c r="I2972">
        <v>20</v>
      </c>
      <c r="J2972" t="s">
        <v>107</v>
      </c>
    </row>
    <row r="2973" spans="1:10">
      <c r="A2973" t="s">
        <v>3049</v>
      </c>
      <c r="B2973" t="s">
        <v>20</v>
      </c>
      <c r="D2973" t="s">
        <v>134</v>
      </c>
      <c r="E2973" t="s">
        <v>10</v>
      </c>
      <c r="G2973" t="s">
        <v>108</v>
      </c>
      <c r="H2973" s="2">
        <v>45495</v>
      </c>
      <c r="I2973">
        <v>20</v>
      </c>
      <c r="J2973" t="s">
        <v>107</v>
      </c>
    </row>
    <row r="2974" spans="1:10">
      <c r="A2974" t="s">
        <v>3050</v>
      </c>
      <c r="B2974" t="s">
        <v>20</v>
      </c>
      <c r="D2974" t="s">
        <v>134</v>
      </c>
      <c r="E2974" t="s">
        <v>10</v>
      </c>
      <c r="G2974" t="s">
        <v>108</v>
      </c>
      <c r="H2974" s="2">
        <v>45502</v>
      </c>
      <c r="I2974">
        <v>20</v>
      </c>
      <c r="J2974" t="s">
        <v>107</v>
      </c>
    </row>
    <row r="2975" spans="1:10">
      <c r="A2975" t="s">
        <v>3051</v>
      </c>
      <c r="B2975" t="s">
        <v>20</v>
      </c>
      <c r="D2975" t="s">
        <v>134</v>
      </c>
      <c r="E2975" t="s">
        <v>10</v>
      </c>
      <c r="G2975" t="s">
        <v>108</v>
      </c>
      <c r="H2975" s="2">
        <v>45509</v>
      </c>
      <c r="I2975">
        <v>20</v>
      </c>
      <c r="J2975" t="s">
        <v>107</v>
      </c>
    </row>
    <row r="2976" spans="1:10">
      <c r="A2976" t="s">
        <v>3052</v>
      </c>
      <c r="B2976" t="s">
        <v>20</v>
      </c>
      <c r="D2976" t="s">
        <v>134</v>
      </c>
      <c r="E2976" t="s">
        <v>10</v>
      </c>
      <c r="G2976" t="s">
        <v>108</v>
      </c>
      <c r="H2976" s="2">
        <v>45516</v>
      </c>
      <c r="I2976">
        <v>20</v>
      </c>
      <c r="J2976" t="s">
        <v>107</v>
      </c>
    </row>
    <row r="2977" spans="1:10">
      <c r="A2977" t="s">
        <v>3053</v>
      </c>
      <c r="B2977" t="s">
        <v>20</v>
      </c>
      <c r="D2977" t="s">
        <v>134</v>
      </c>
      <c r="E2977" t="s">
        <v>10</v>
      </c>
      <c r="G2977" t="s">
        <v>108</v>
      </c>
      <c r="H2977" s="2">
        <v>45523</v>
      </c>
      <c r="I2977">
        <v>20</v>
      </c>
      <c r="J2977" t="s">
        <v>107</v>
      </c>
    </row>
    <row r="2978" spans="1:10">
      <c r="A2978" t="s">
        <v>3054</v>
      </c>
      <c r="B2978" t="s">
        <v>20</v>
      </c>
      <c r="D2978" t="s">
        <v>134</v>
      </c>
      <c r="E2978" t="s">
        <v>10</v>
      </c>
      <c r="G2978" t="s">
        <v>108</v>
      </c>
      <c r="H2978" s="2">
        <v>45530</v>
      </c>
      <c r="I2978">
        <v>20</v>
      </c>
      <c r="J2978" t="s">
        <v>107</v>
      </c>
    </row>
    <row r="2979" spans="1:10">
      <c r="A2979" t="s">
        <v>3055</v>
      </c>
      <c r="B2979" t="s">
        <v>20</v>
      </c>
      <c r="D2979" t="s">
        <v>134</v>
      </c>
      <c r="E2979" t="s">
        <v>10</v>
      </c>
      <c r="G2979" t="s">
        <v>108</v>
      </c>
      <c r="H2979" s="2">
        <v>45537</v>
      </c>
      <c r="I2979">
        <v>20</v>
      </c>
      <c r="J2979" t="s">
        <v>107</v>
      </c>
    </row>
    <row r="2980" spans="1:10">
      <c r="A2980" t="s">
        <v>3056</v>
      </c>
      <c r="B2980" t="s">
        <v>20</v>
      </c>
      <c r="D2980" t="s">
        <v>134</v>
      </c>
      <c r="E2980" t="s">
        <v>10</v>
      </c>
      <c r="G2980" t="s">
        <v>108</v>
      </c>
      <c r="H2980" s="2">
        <v>45544</v>
      </c>
      <c r="I2980">
        <v>20</v>
      </c>
      <c r="J2980" t="s">
        <v>107</v>
      </c>
    </row>
    <row r="2981" spans="1:10">
      <c r="A2981" t="s">
        <v>3057</v>
      </c>
      <c r="B2981" t="s">
        <v>20</v>
      </c>
      <c r="D2981" t="s">
        <v>134</v>
      </c>
      <c r="E2981" t="s">
        <v>10</v>
      </c>
      <c r="G2981" t="s">
        <v>108</v>
      </c>
      <c r="H2981" s="2">
        <v>45551</v>
      </c>
      <c r="I2981">
        <v>20</v>
      </c>
      <c r="J2981" t="s">
        <v>107</v>
      </c>
    </row>
    <row r="2982" spans="1:10">
      <c r="A2982" t="s">
        <v>3058</v>
      </c>
      <c r="B2982" t="s">
        <v>20</v>
      </c>
      <c r="D2982" t="s">
        <v>134</v>
      </c>
      <c r="E2982" t="s">
        <v>10</v>
      </c>
      <c r="G2982" t="s">
        <v>108</v>
      </c>
      <c r="H2982" s="2">
        <v>45558</v>
      </c>
      <c r="I2982">
        <v>20</v>
      </c>
      <c r="J2982" t="s">
        <v>107</v>
      </c>
    </row>
    <row r="2983" spans="1:10">
      <c r="A2983" t="s">
        <v>3059</v>
      </c>
      <c r="B2983" t="s">
        <v>20</v>
      </c>
      <c r="D2983" t="s">
        <v>134</v>
      </c>
      <c r="E2983" t="s">
        <v>10</v>
      </c>
      <c r="G2983" t="s">
        <v>108</v>
      </c>
      <c r="H2983" s="2">
        <v>45565</v>
      </c>
      <c r="I2983">
        <v>20</v>
      </c>
      <c r="J2983" t="s">
        <v>107</v>
      </c>
    </row>
    <row r="2984" spans="1:10">
      <c r="A2984" t="s">
        <v>3060</v>
      </c>
      <c r="B2984" t="s">
        <v>20</v>
      </c>
      <c r="D2984" t="s">
        <v>134</v>
      </c>
      <c r="E2984" t="s">
        <v>10</v>
      </c>
      <c r="G2984" t="s">
        <v>108</v>
      </c>
      <c r="H2984" s="2">
        <v>45572</v>
      </c>
      <c r="I2984">
        <v>20</v>
      </c>
      <c r="J2984" t="s">
        <v>107</v>
      </c>
    </row>
    <row r="2985" spans="1:10">
      <c r="A2985" t="s">
        <v>3061</v>
      </c>
      <c r="B2985" t="s">
        <v>20</v>
      </c>
      <c r="D2985" t="s">
        <v>134</v>
      </c>
      <c r="E2985" t="s">
        <v>10</v>
      </c>
      <c r="G2985" t="s">
        <v>108</v>
      </c>
      <c r="H2985" s="2">
        <v>45579</v>
      </c>
      <c r="I2985">
        <v>20</v>
      </c>
      <c r="J2985" t="s">
        <v>107</v>
      </c>
    </row>
    <row r="2986" spans="1:10">
      <c r="A2986" t="s">
        <v>3062</v>
      </c>
      <c r="B2986" t="s">
        <v>20</v>
      </c>
      <c r="D2986" t="s">
        <v>134</v>
      </c>
      <c r="E2986" t="s">
        <v>10</v>
      </c>
      <c r="G2986" t="s">
        <v>108</v>
      </c>
      <c r="H2986" s="2">
        <v>45586</v>
      </c>
      <c r="I2986">
        <v>20</v>
      </c>
      <c r="J2986" t="s">
        <v>107</v>
      </c>
    </row>
    <row r="2987" spans="1:10">
      <c r="A2987" t="s">
        <v>3063</v>
      </c>
      <c r="B2987" t="s">
        <v>20</v>
      </c>
      <c r="D2987" t="s">
        <v>134</v>
      </c>
      <c r="E2987" t="s">
        <v>10</v>
      </c>
      <c r="G2987" t="s">
        <v>108</v>
      </c>
      <c r="H2987" s="2">
        <v>45593</v>
      </c>
      <c r="I2987">
        <v>20</v>
      </c>
      <c r="J2987" t="s">
        <v>107</v>
      </c>
    </row>
    <row r="2988" spans="1:10">
      <c r="A2988" t="s">
        <v>3064</v>
      </c>
      <c r="B2988" t="s">
        <v>20</v>
      </c>
      <c r="D2988" t="s">
        <v>134</v>
      </c>
      <c r="E2988" t="s">
        <v>10</v>
      </c>
      <c r="G2988" t="s">
        <v>108</v>
      </c>
      <c r="H2988" s="2">
        <v>45600</v>
      </c>
      <c r="I2988">
        <v>20</v>
      </c>
      <c r="J2988" t="s">
        <v>107</v>
      </c>
    </row>
    <row r="2989" spans="1:10">
      <c r="A2989" t="s">
        <v>3065</v>
      </c>
      <c r="B2989" t="s">
        <v>20</v>
      </c>
      <c r="D2989" t="s">
        <v>134</v>
      </c>
      <c r="E2989" t="s">
        <v>10</v>
      </c>
      <c r="G2989" t="s">
        <v>108</v>
      </c>
      <c r="H2989" s="2">
        <v>45607</v>
      </c>
      <c r="I2989">
        <v>20</v>
      </c>
      <c r="J2989" t="s">
        <v>107</v>
      </c>
    </row>
    <row r="2990" spans="1:10">
      <c r="A2990" t="s">
        <v>3066</v>
      </c>
      <c r="B2990" t="s">
        <v>20</v>
      </c>
      <c r="D2990" t="s">
        <v>134</v>
      </c>
      <c r="E2990" t="s">
        <v>10</v>
      </c>
      <c r="G2990" t="s">
        <v>108</v>
      </c>
      <c r="H2990" s="2">
        <v>45614</v>
      </c>
      <c r="I2990">
        <v>20</v>
      </c>
      <c r="J2990" t="s">
        <v>107</v>
      </c>
    </row>
    <row r="2991" spans="1:10">
      <c r="A2991" t="s">
        <v>3067</v>
      </c>
      <c r="B2991" t="s">
        <v>20</v>
      </c>
      <c r="D2991" t="s">
        <v>134</v>
      </c>
      <c r="E2991" t="s">
        <v>10</v>
      </c>
      <c r="G2991" t="s">
        <v>108</v>
      </c>
      <c r="H2991" s="2">
        <v>45621</v>
      </c>
      <c r="I2991">
        <v>20</v>
      </c>
      <c r="J2991" t="s">
        <v>107</v>
      </c>
    </row>
    <row r="2992" spans="1:10">
      <c r="A2992" t="s">
        <v>3068</v>
      </c>
      <c r="B2992" t="s">
        <v>20</v>
      </c>
      <c r="D2992" t="s">
        <v>134</v>
      </c>
      <c r="E2992" t="s">
        <v>14</v>
      </c>
      <c r="G2992" t="s">
        <v>108</v>
      </c>
      <c r="H2992" s="2">
        <v>45306</v>
      </c>
      <c r="I2992">
        <v>20</v>
      </c>
      <c r="J2992" t="s">
        <v>110</v>
      </c>
    </row>
    <row r="2993" spans="1:10">
      <c r="A2993" t="s">
        <v>3069</v>
      </c>
      <c r="B2993" t="s">
        <v>20</v>
      </c>
      <c r="D2993" t="s">
        <v>134</v>
      </c>
      <c r="E2993" t="s">
        <v>14</v>
      </c>
      <c r="G2993" t="s">
        <v>108</v>
      </c>
      <c r="H2993" s="2">
        <v>45313</v>
      </c>
      <c r="I2993">
        <v>20</v>
      </c>
      <c r="J2993" t="s">
        <v>110</v>
      </c>
    </row>
    <row r="2994" spans="1:10">
      <c r="A2994" t="s">
        <v>3070</v>
      </c>
      <c r="B2994" t="s">
        <v>20</v>
      </c>
      <c r="D2994" t="s">
        <v>134</v>
      </c>
      <c r="E2994" t="s">
        <v>14</v>
      </c>
      <c r="G2994" t="s">
        <v>108</v>
      </c>
      <c r="H2994" s="2">
        <v>45446</v>
      </c>
      <c r="I2994">
        <v>20</v>
      </c>
      <c r="J2994" t="s">
        <v>107</v>
      </c>
    </row>
    <row r="2995" spans="1:10">
      <c r="A2995" t="s">
        <v>3071</v>
      </c>
      <c r="B2995" t="s">
        <v>20</v>
      </c>
      <c r="D2995" t="s">
        <v>134</v>
      </c>
      <c r="E2995" t="s">
        <v>14</v>
      </c>
      <c r="G2995" t="s">
        <v>108</v>
      </c>
      <c r="H2995" s="2">
        <v>45453</v>
      </c>
      <c r="I2995">
        <v>20</v>
      </c>
      <c r="J2995" t="s">
        <v>107</v>
      </c>
    </row>
    <row r="2996" spans="1:10">
      <c r="A2996" t="s">
        <v>3072</v>
      </c>
      <c r="B2996" t="s">
        <v>20</v>
      </c>
      <c r="D2996" t="s">
        <v>134</v>
      </c>
      <c r="E2996" t="s">
        <v>14</v>
      </c>
      <c r="G2996" t="s">
        <v>108</v>
      </c>
      <c r="H2996" s="2">
        <v>45460</v>
      </c>
      <c r="I2996">
        <v>20</v>
      </c>
      <c r="J2996" t="s">
        <v>107</v>
      </c>
    </row>
    <row r="2997" spans="1:10">
      <c r="A2997" t="s">
        <v>3073</v>
      </c>
      <c r="B2997" t="s">
        <v>20</v>
      </c>
      <c r="D2997" t="s">
        <v>134</v>
      </c>
      <c r="E2997" t="s">
        <v>14</v>
      </c>
      <c r="G2997" t="s">
        <v>108</v>
      </c>
      <c r="H2997" s="2">
        <v>45467</v>
      </c>
      <c r="I2997">
        <v>20</v>
      </c>
      <c r="J2997" t="s">
        <v>107</v>
      </c>
    </row>
    <row r="2998" spans="1:10">
      <c r="A2998" t="s">
        <v>3074</v>
      </c>
      <c r="B2998" t="s">
        <v>20</v>
      </c>
      <c r="D2998" t="s">
        <v>134</v>
      </c>
      <c r="E2998" t="s">
        <v>14</v>
      </c>
      <c r="G2998" t="s">
        <v>108</v>
      </c>
      <c r="H2998" s="2">
        <v>45474</v>
      </c>
      <c r="I2998">
        <v>20</v>
      </c>
      <c r="J2998" t="s">
        <v>107</v>
      </c>
    </row>
    <row r="2999" spans="1:10">
      <c r="A2999" t="s">
        <v>3075</v>
      </c>
      <c r="B2999" t="s">
        <v>20</v>
      </c>
      <c r="D2999" t="s">
        <v>134</v>
      </c>
      <c r="E2999" t="s">
        <v>14</v>
      </c>
      <c r="G2999" t="s">
        <v>108</v>
      </c>
      <c r="H2999" s="2">
        <v>45481</v>
      </c>
      <c r="I2999">
        <v>20</v>
      </c>
      <c r="J2999" t="s">
        <v>107</v>
      </c>
    </row>
    <row r="3000" spans="1:10">
      <c r="A3000" t="s">
        <v>3076</v>
      </c>
      <c r="B3000" t="s">
        <v>20</v>
      </c>
      <c r="D3000" t="s">
        <v>134</v>
      </c>
      <c r="E3000" t="s">
        <v>14</v>
      </c>
      <c r="G3000" t="s">
        <v>108</v>
      </c>
      <c r="H3000" s="2">
        <v>45488</v>
      </c>
      <c r="I3000">
        <v>20</v>
      </c>
      <c r="J3000" t="s">
        <v>107</v>
      </c>
    </row>
    <row r="3001" spans="1:10">
      <c r="A3001" t="s">
        <v>3077</v>
      </c>
      <c r="B3001" t="s">
        <v>20</v>
      </c>
      <c r="D3001" t="s">
        <v>134</v>
      </c>
      <c r="E3001" t="s">
        <v>14</v>
      </c>
      <c r="G3001" t="s">
        <v>108</v>
      </c>
      <c r="H3001" s="2">
        <v>45495</v>
      </c>
      <c r="I3001">
        <v>20</v>
      </c>
      <c r="J3001" t="s">
        <v>107</v>
      </c>
    </row>
    <row r="3002" spans="1:10">
      <c r="A3002" t="s">
        <v>3078</v>
      </c>
      <c r="B3002" t="s">
        <v>20</v>
      </c>
      <c r="D3002" t="s">
        <v>134</v>
      </c>
      <c r="E3002" t="s">
        <v>14</v>
      </c>
      <c r="G3002" t="s">
        <v>108</v>
      </c>
      <c r="H3002" s="2">
        <v>45502</v>
      </c>
      <c r="I3002">
        <v>10</v>
      </c>
      <c r="J3002" t="s">
        <v>107</v>
      </c>
    </row>
    <row r="3003" spans="1:10">
      <c r="A3003" t="s">
        <v>3079</v>
      </c>
      <c r="B3003" t="s">
        <v>20</v>
      </c>
      <c r="D3003" t="s">
        <v>134</v>
      </c>
      <c r="E3003" t="s">
        <v>14</v>
      </c>
      <c r="G3003" t="s">
        <v>108</v>
      </c>
      <c r="H3003" s="2">
        <v>45509</v>
      </c>
      <c r="I3003">
        <v>10</v>
      </c>
      <c r="J3003" t="s">
        <v>107</v>
      </c>
    </row>
    <row r="3004" spans="1:10">
      <c r="A3004" t="s">
        <v>3080</v>
      </c>
      <c r="B3004" t="s">
        <v>20</v>
      </c>
      <c r="D3004" t="s">
        <v>134</v>
      </c>
      <c r="E3004" t="s">
        <v>14</v>
      </c>
      <c r="G3004" t="s">
        <v>108</v>
      </c>
      <c r="H3004" s="2">
        <v>45516</v>
      </c>
      <c r="I3004">
        <v>10</v>
      </c>
      <c r="J3004" t="s">
        <v>107</v>
      </c>
    </row>
    <row r="3005" spans="1:10">
      <c r="A3005" t="s">
        <v>3081</v>
      </c>
      <c r="B3005" t="s">
        <v>20</v>
      </c>
      <c r="D3005" t="s">
        <v>134</v>
      </c>
      <c r="E3005" t="s">
        <v>14</v>
      </c>
      <c r="G3005" t="s">
        <v>108</v>
      </c>
      <c r="H3005" s="2">
        <v>45523</v>
      </c>
      <c r="I3005">
        <v>10</v>
      </c>
      <c r="J3005" t="s">
        <v>107</v>
      </c>
    </row>
    <row r="3006" spans="1:10">
      <c r="A3006" t="s">
        <v>3082</v>
      </c>
      <c r="B3006" t="s">
        <v>20</v>
      </c>
      <c r="D3006" t="s">
        <v>134</v>
      </c>
      <c r="E3006" t="s">
        <v>14</v>
      </c>
      <c r="G3006" t="s">
        <v>108</v>
      </c>
      <c r="H3006" s="2">
        <v>45530</v>
      </c>
      <c r="I3006">
        <v>10</v>
      </c>
      <c r="J3006" t="s">
        <v>107</v>
      </c>
    </row>
    <row r="3007" spans="1:10">
      <c r="A3007" t="s">
        <v>3083</v>
      </c>
      <c r="B3007" t="s">
        <v>20</v>
      </c>
      <c r="D3007" t="s">
        <v>134</v>
      </c>
      <c r="E3007" t="s">
        <v>14</v>
      </c>
      <c r="G3007" t="s">
        <v>108</v>
      </c>
      <c r="H3007" s="2">
        <v>45537</v>
      </c>
      <c r="I3007">
        <v>10</v>
      </c>
      <c r="J3007" t="s">
        <v>107</v>
      </c>
    </row>
    <row r="3008" spans="1:10">
      <c r="A3008" t="s">
        <v>3084</v>
      </c>
      <c r="B3008" t="s">
        <v>20</v>
      </c>
      <c r="D3008" t="s">
        <v>134</v>
      </c>
      <c r="E3008" t="s">
        <v>14</v>
      </c>
      <c r="G3008" t="s">
        <v>108</v>
      </c>
      <c r="H3008" s="2">
        <v>45544</v>
      </c>
      <c r="I3008">
        <v>10</v>
      </c>
      <c r="J3008" t="s">
        <v>107</v>
      </c>
    </row>
    <row r="3009" spans="1:10">
      <c r="A3009" t="s">
        <v>3085</v>
      </c>
      <c r="B3009" t="s">
        <v>20</v>
      </c>
      <c r="D3009" t="s">
        <v>134</v>
      </c>
      <c r="E3009" t="s">
        <v>14</v>
      </c>
      <c r="G3009" t="s">
        <v>108</v>
      </c>
      <c r="H3009" s="2">
        <v>45551</v>
      </c>
      <c r="I3009">
        <v>10</v>
      </c>
      <c r="J3009" t="s">
        <v>107</v>
      </c>
    </row>
    <row r="3010" spans="1:10">
      <c r="A3010" t="s">
        <v>3086</v>
      </c>
      <c r="B3010" t="s">
        <v>20</v>
      </c>
      <c r="D3010" t="s">
        <v>134</v>
      </c>
      <c r="E3010" t="s">
        <v>14</v>
      </c>
      <c r="G3010" t="s">
        <v>108</v>
      </c>
      <c r="H3010" s="2">
        <v>45558</v>
      </c>
      <c r="I3010">
        <v>10</v>
      </c>
      <c r="J3010" t="s">
        <v>107</v>
      </c>
    </row>
    <row r="3011" spans="1:10">
      <c r="A3011" t="s">
        <v>3087</v>
      </c>
      <c r="B3011" t="s">
        <v>20</v>
      </c>
      <c r="D3011" t="s">
        <v>134</v>
      </c>
      <c r="E3011" t="s">
        <v>14</v>
      </c>
      <c r="G3011" t="s">
        <v>108</v>
      </c>
      <c r="H3011" s="2">
        <v>45565</v>
      </c>
      <c r="I3011">
        <v>10</v>
      </c>
      <c r="J3011" t="s">
        <v>107</v>
      </c>
    </row>
    <row r="3012" spans="1:10">
      <c r="A3012" t="s">
        <v>3088</v>
      </c>
      <c r="B3012" t="s">
        <v>20</v>
      </c>
      <c r="D3012" t="s">
        <v>134</v>
      </c>
      <c r="E3012" t="s">
        <v>14</v>
      </c>
      <c r="G3012" t="s">
        <v>108</v>
      </c>
      <c r="H3012" s="2">
        <v>45572</v>
      </c>
      <c r="I3012">
        <v>10</v>
      </c>
      <c r="J3012" t="s">
        <v>107</v>
      </c>
    </row>
    <row r="3013" spans="1:10">
      <c r="A3013" t="s">
        <v>3089</v>
      </c>
      <c r="B3013" t="s">
        <v>20</v>
      </c>
      <c r="D3013" t="s">
        <v>134</v>
      </c>
      <c r="E3013" t="s">
        <v>14</v>
      </c>
      <c r="G3013" t="s">
        <v>108</v>
      </c>
      <c r="H3013" s="2">
        <v>45579</v>
      </c>
      <c r="I3013">
        <v>10</v>
      </c>
      <c r="J3013" t="s">
        <v>107</v>
      </c>
    </row>
    <row r="3014" spans="1:10">
      <c r="A3014" t="s">
        <v>3090</v>
      </c>
      <c r="B3014" t="s">
        <v>20</v>
      </c>
      <c r="D3014" t="s">
        <v>134</v>
      </c>
      <c r="E3014" t="s">
        <v>14</v>
      </c>
      <c r="G3014" t="s">
        <v>108</v>
      </c>
      <c r="H3014" s="2">
        <v>45586</v>
      </c>
      <c r="I3014">
        <v>10</v>
      </c>
      <c r="J3014" t="s">
        <v>107</v>
      </c>
    </row>
    <row r="3015" spans="1:10">
      <c r="A3015" t="s">
        <v>3091</v>
      </c>
      <c r="B3015" t="s">
        <v>20</v>
      </c>
      <c r="D3015" t="s">
        <v>134</v>
      </c>
      <c r="E3015" t="s">
        <v>14</v>
      </c>
      <c r="G3015" t="s">
        <v>108</v>
      </c>
      <c r="H3015" s="2">
        <v>45593</v>
      </c>
      <c r="I3015">
        <v>10</v>
      </c>
      <c r="J3015" t="s">
        <v>107</v>
      </c>
    </row>
    <row r="3016" spans="1:10">
      <c r="A3016" t="s">
        <v>3092</v>
      </c>
      <c r="B3016" t="s">
        <v>20</v>
      </c>
      <c r="D3016" t="s">
        <v>134</v>
      </c>
      <c r="E3016" t="s">
        <v>14</v>
      </c>
      <c r="G3016" t="s">
        <v>108</v>
      </c>
      <c r="H3016" s="2">
        <v>45600</v>
      </c>
      <c r="I3016">
        <v>10</v>
      </c>
      <c r="J3016" t="s">
        <v>107</v>
      </c>
    </row>
    <row r="3017" spans="1:10">
      <c r="A3017" t="s">
        <v>3093</v>
      </c>
      <c r="B3017" t="s">
        <v>20</v>
      </c>
      <c r="D3017" t="s">
        <v>134</v>
      </c>
      <c r="E3017" t="s">
        <v>14</v>
      </c>
      <c r="G3017" t="s">
        <v>108</v>
      </c>
      <c r="H3017" s="2">
        <v>45607</v>
      </c>
      <c r="I3017">
        <v>10</v>
      </c>
      <c r="J3017" t="s">
        <v>107</v>
      </c>
    </row>
    <row r="3018" spans="1:10">
      <c r="A3018" t="s">
        <v>3094</v>
      </c>
      <c r="B3018" t="s">
        <v>20</v>
      </c>
      <c r="D3018" t="s">
        <v>134</v>
      </c>
      <c r="E3018" t="s">
        <v>14</v>
      </c>
      <c r="G3018" t="s">
        <v>108</v>
      </c>
      <c r="H3018" s="2">
        <v>45614</v>
      </c>
      <c r="I3018">
        <v>10</v>
      </c>
      <c r="J3018" t="s">
        <v>107</v>
      </c>
    </row>
    <row r="3019" spans="1:10">
      <c r="A3019" t="s">
        <v>3095</v>
      </c>
      <c r="B3019" t="s">
        <v>20</v>
      </c>
      <c r="D3019" t="s">
        <v>134</v>
      </c>
      <c r="E3019" t="s">
        <v>14</v>
      </c>
      <c r="G3019" t="s">
        <v>108</v>
      </c>
      <c r="H3019" s="2">
        <v>45621</v>
      </c>
      <c r="I3019">
        <v>10</v>
      </c>
      <c r="J3019" t="s">
        <v>107</v>
      </c>
    </row>
    <row r="3020" spans="1:10">
      <c r="A3020" t="s">
        <v>3096</v>
      </c>
      <c r="B3020" t="s">
        <v>20</v>
      </c>
      <c r="D3020" t="s">
        <v>134</v>
      </c>
      <c r="E3020" t="s">
        <v>20</v>
      </c>
      <c r="G3020" t="s">
        <v>108</v>
      </c>
      <c r="H3020" s="2">
        <v>45306</v>
      </c>
      <c r="I3020">
        <v>20</v>
      </c>
      <c r="J3020" t="s">
        <v>110</v>
      </c>
    </row>
    <row r="3021" spans="1:10">
      <c r="A3021" t="s">
        <v>3097</v>
      </c>
      <c r="B3021" t="s">
        <v>20</v>
      </c>
      <c r="D3021" t="s">
        <v>134</v>
      </c>
      <c r="E3021" t="s">
        <v>20</v>
      </c>
      <c r="G3021" t="s">
        <v>108</v>
      </c>
      <c r="H3021" s="2">
        <v>45313</v>
      </c>
      <c r="I3021">
        <v>20</v>
      </c>
      <c r="J3021" t="s">
        <v>110</v>
      </c>
    </row>
    <row r="3022" spans="1:10">
      <c r="A3022" t="s">
        <v>3098</v>
      </c>
      <c r="B3022" t="s">
        <v>20</v>
      </c>
      <c r="D3022" t="s">
        <v>134</v>
      </c>
      <c r="E3022" t="s">
        <v>20</v>
      </c>
      <c r="G3022" t="s">
        <v>108</v>
      </c>
      <c r="H3022" s="2">
        <v>45446</v>
      </c>
      <c r="I3022">
        <v>50</v>
      </c>
      <c r="J3022" t="s">
        <v>107</v>
      </c>
    </row>
    <row r="3023" spans="1:10">
      <c r="A3023" t="s">
        <v>3099</v>
      </c>
      <c r="B3023" t="s">
        <v>20</v>
      </c>
      <c r="D3023" t="s">
        <v>134</v>
      </c>
      <c r="E3023" t="s">
        <v>20</v>
      </c>
      <c r="G3023" t="s">
        <v>108</v>
      </c>
      <c r="H3023" s="2">
        <v>45453</v>
      </c>
      <c r="I3023">
        <v>50</v>
      </c>
      <c r="J3023" t="s">
        <v>107</v>
      </c>
    </row>
    <row r="3024" spans="1:10">
      <c r="A3024" t="s">
        <v>3100</v>
      </c>
      <c r="B3024" t="s">
        <v>20</v>
      </c>
      <c r="D3024" t="s">
        <v>134</v>
      </c>
      <c r="E3024" t="s">
        <v>20</v>
      </c>
      <c r="G3024" t="s">
        <v>108</v>
      </c>
      <c r="H3024" s="2">
        <v>45460</v>
      </c>
      <c r="I3024">
        <v>50</v>
      </c>
      <c r="J3024" t="s">
        <v>107</v>
      </c>
    </row>
    <row r="3025" spans="1:10">
      <c r="A3025" t="s">
        <v>3101</v>
      </c>
      <c r="B3025" t="s">
        <v>20</v>
      </c>
      <c r="D3025" t="s">
        <v>134</v>
      </c>
      <c r="E3025" t="s">
        <v>20</v>
      </c>
      <c r="G3025" t="s">
        <v>108</v>
      </c>
      <c r="H3025" s="2">
        <v>45467</v>
      </c>
      <c r="I3025">
        <v>50</v>
      </c>
      <c r="J3025" t="s">
        <v>107</v>
      </c>
    </row>
    <row r="3026" spans="1:10">
      <c r="A3026" t="s">
        <v>3102</v>
      </c>
      <c r="B3026" t="s">
        <v>20</v>
      </c>
      <c r="D3026" t="s">
        <v>134</v>
      </c>
      <c r="E3026" t="s">
        <v>20</v>
      </c>
      <c r="G3026" t="s">
        <v>108</v>
      </c>
      <c r="H3026" s="2">
        <v>45474</v>
      </c>
      <c r="I3026">
        <v>10</v>
      </c>
      <c r="J3026" t="s">
        <v>107</v>
      </c>
    </row>
    <row r="3027" spans="1:10">
      <c r="A3027" t="s">
        <v>3103</v>
      </c>
      <c r="B3027" t="s">
        <v>20</v>
      </c>
      <c r="D3027" t="s">
        <v>134</v>
      </c>
      <c r="E3027" t="s">
        <v>20</v>
      </c>
      <c r="G3027" t="s">
        <v>108</v>
      </c>
      <c r="H3027" s="2">
        <v>45481</v>
      </c>
      <c r="I3027">
        <v>10</v>
      </c>
      <c r="J3027" t="s">
        <v>107</v>
      </c>
    </row>
    <row r="3028" spans="1:10">
      <c r="A3028" t="s">
        <v>3104</v>
      </c>
      <c r="B3028" t="s">
        <v>20</v>
      </c>
      <c r="D3028" t="s">
        <v>134</v>
      </c>
      <c r="E3028" t="s">
        <v>20</v>
      </c>
      <c r="G3028" t="s">
        <v>108</v>
      </c>
      <c r="H3028" s="2">
        <v>45488</v>
      </c>
      <c r="I3028">
        <v>10</v>
      </c>
      <c r="J3028" t="s">
        <v>107</v>
      </c>
    </row>
    <row r="3029" spans="1:10">
      <c r="A3029" t="s">
        <v>3105</v>
      </c>
      <c r="B3029" t="s">
        <v>20</v>
      </c>
      <c r="D3029" t="s">
        <v>134</v>
      </c>
      <c r="E3029" t="s">
        <v>20</v>
      </c>
      <c r="G3029" t="s">
        <v>108</v>
      </c>
      <c r="H3029" s="2">
        <v>45495</v>
      </c>
      <c r="I3029">
        <v>10</v>
      </c>
      <c r="J3029" t="s">
        <v>107</v>
      </c>
    </row>
    <row r="3030" spans="1:10">
      <c r="A3030" t="s">
        <v>3106</v>
      </c>
      <c r="B3030" t="s">
        <v>20</v>
      </c>
      <c r="D3030" t="s">
        <v>134</v>
      </c>
      <c r="E3030" t="s">
        <v>20</v>
      </c>
      <c r="G3030" t="s">
        <v>108</v>
      </c>
      <c r="H3030" s="2">
        <v>45502</v>
      </c>
      <c r="I3030">
        <v>10</v>
      </c>
      <c r="J3030" t="s">
        <v>107</v>
      </c>
    </row>
    <row r="3031" spans="1:10">
      <c r="A3031" t="s">
        <v>3107</v>
      </c>
      <c r="B3031" t="s">
        <v>20</v>
      </c>
      <c r="D3031" t="s">
        <v>134</v>
      </c>
      <c r="E3031" t="s">
        <v>20</v>
      </c>
      <c r="G3031" t="s">
        <v>108</v>
      </c>
      <c r="H3031" s="2">
        <v>45509</v>
      </c>
      <c r="I3031">
        <v>10</v>
      </c>
      <c r="J3031" t="s">
        <v>107</v>
      </c>
    </row>
    <row r="3032" spans="1:10">
      <c r="A3032" t="s">
        <v>3108</v>
      </c>
      <c r="B3032" t="s">
        <v>20</v>
      </c>
      <c r="D3032" t="s">
        <v>134</v>
      </c>
      <c r="E3032" t="s">
        <v>20</v>
      </c>
      <c r="G3032" t="s">
        <v>108</v>
      </c>
      <c r="H3032" s="2">
        <v>45516</v>
      </c>
      <c r="I3032">
        <v>10</v>
      </c>
      <c r="J3032" t="s">
        <v>107</v>
      </c>
    </row>
    <row r="3033" spans="1:10">
      <c r="A3033" t="s">
        <v>3109</v>
      </c>
      <c r="B3033" t="s">
        <v>20</v>
      </c>
      <c r="D3033" t="s">
        <v>134</v>
      </c>
      <c r="E3033" t="s">
        <v>20</v>
      </c>
      <c r="G3033" t="s">
        <v>108</v>
      </c>
      <c r="H3033" s="2">
        <v>45523</v>
      </c>
      <c r="I3033">
        <v>10</v>
      </c>
      <c r="J3033" t="s">
        <v>107</v>
      </c>
    </row>
    <row r="3034" spans="1:10">
      <c r="A3034" t="s">
        <v>3110</v>
      </c>
      <c r="B3034" t="s">
        <v>20</v>
      </c>
      <c r="D3034" t="s">
        <v>134</v>
      </c>
      <c r="E3034" t="s">
        <v>20</v>
      </c>
      <c r="G3034" t="s">
        <v>108</v>
      </c>
      <c r="H3034" s="2">
        <v>45530</v>
      </c>
      <c r="I3034">
        <v>10</v>
      </c>
      <c r="J3034" t="s">
        <v>107</v>
      </c>
    </row>
    <row r="3035" spans="1:10">
      <c r="A3035" t="s">
        <v>3111</v>
      </c>
      <c r="B3035" t="s">
        <v>20</v>
      </c>
      <c r="D3035" t="s">
        <v>134</v>
      </c>
      <c r="E3035" t="s">
        <v>20</v>
      </c>
      <c r="G3035" t="s">
        <v>108</v>
      </c>
      <c r="H3035" s="2">
        <v>45537</v>
      </c>
      <c r="I3035">
        <v>10</v>
      </c>
      <c r="J3035" t="s">
        <v>107</v>
      </c>
    </row>
    <row r="3036" spans="1:10">
      <c r="A3036" t="s">
        <v>3112</v>
      </c>
      <c r="B3036" t="s">
        <v>20</v>
      </c>
      <c r="D3036" t="s">
        <v>134</v>
      </c>
      <c r="E3036" t="s">
        <v>20</v>
      </c>
      <c r="G3036" t="s">
        <v>108</v>
      </c>
      <c r="H3036" s="2">
        <v>45544</v>
      </c>
      <c r="I3036">
        <v>10</v>
      </c>
      <c r="J3036" t="s">
        <v>107</v>
      </c>
    </row>
    <row r="3037" spans="1:10">
      <c r="A3037" t="s">
        <v>3113</v>
      </c>
      <c r="B3037" t="s">
        <v>20</v>
      </c>
      <c r="D3037" t="s">
        <v>134</v>
      </c>
      <c r="E3037" t="s">
        <v>20</v>
      </c>
      <c r="G3037" t="s">
        <v>108</v>
      </c>
      <c r="H3037" s="2">
        <v>45551</v>
      </c>
      <c r="I3037">
        <v>10</v>
      </c>
      <c r="J3037" t="s">
        <v>107</v>
      </c>
    </row>
    <row r="3038" spans="1:10">
      <c r="A3038" t="s">
        <v>3114</v>
      </c>
      <c r="B3038" t="s">
        <v>20</v>
      </c>
      <c r="D3038" t="s">
        <v>134</v>
      </c>
      <c r="E3038" t="s">
        <v>20</v>
      </c>
      <c r="G3038" t="s">
        <v>108</v>
      </c>
      <c r="H3038" s="2">
        <v>45558</v>
      </c>
      <c r="I3038">
        <v>10</v>
      </c>
      <c r="J3038" t="s">
        <v>107</v>
      </c>
    </row>
    <row r="3039" spans="1:10">
      <c r="A3039" t="s">
        <v>3115</v>
      </c>
      <c r="B3039" t="s">
        <v>20</v>
      </c>
      <c r="D3039" t="s">
        <v>134</v>
      </c>
      <c r="E3039" t="s">
        <v>20</v>
      </c>
      <c r="G3039" t="s">
        <v>108</v>
      </c>
      <c r="H3039" s="2">
        <v>45565</v>
      </c>
      <c r="I3039">
        <v>10</v>
      </c>
      <c r="J3039" t="s">
        <v>107</v>
      </c>
    </row>
    <row r="3040" spans="1:10">
      <c r="A3040" t="s">
        <v>3116</v>
      </c>
      <c r="B3040" t="s">
        <v>20</v>
      </c>
      <c r="D3040" t="s">
        <v>134</v>
      </c>
      <c r="E3040" t="s">
        <v>20</v>
      </c>
      <c r="G3040" t="s">
        <v>108</v>
      </c>
      <c r="H3040" s="2">
        <v>45572</v>
      </c>
      <c r="I3040">
        <v>10</v>
      </c>
      <c r="J3040" t="s">
        <v>107</v>
      </c>
    </row>
    <row r="3041" spans="1:10">
      <c r="A3041" t="s">
        <v>3117</v>
      </c>
      <c r="B3041" t="s">
        <v>20</v>
      </c>
      <c r="D3041" t="s">
        <v>134</v>
      </c>
      <c r="E3041" t="s">
        <v>20</v>
      </c>
      <c r="G3041" t="s">
        <v>108</v>
      </c>
      <c r="H3041" s="2">
        <v>45579</v>
      </c>
      <c r="I3041">
        <v>10</v>
      </c>
      <c r="J3041" t="s">
        <v>107</v>
      </c>
    </row>
    <row r="3042" spans="1:10">
      <c r="A3042" t="s">
        <v>3118</v>
      </c>
      <c r="B3042" t="s">
        <v>20</v>
      </c>
      <c r="D3042" t="s">
        <v>134</v>
      </c>
      <c r="E3042" t="s">
        <v>20</v>
      </c>
      <c r="G3042" t="s">
        <v>108</v>
      </c>
      <c r="H3042" s="2">
        <v>45586</v>
      </c>
      <c r="I3042">
        <v>10</v>
      </c>
      <c r="J3042" t="s">
        <v>107</v>
      </c>
    </row>
    <row r="3043" spans="1:10">
      <c r="A3043" t="s">
        <v>3119</v>
      </c>
      <c r="B3043" t="s">
        <v>20</v>
      </c>
      <c r="D3043" t="s">
        <v>134</v>
      </c>
      <c r="E3043" t="s">
        <v>20</v>
      </c>
      <c r="G3043" t="s">
        <v>108</v>
      </c>
      <c r="H3043" s="2">
        <v>45593</v>
      </c>
      <c r="I3043">
        <v>10</v>
      </c>
      <c r="J3043" t="s">
        <v>107</v>
      </c>
    </row>
    <row r="3044" spans="1:10">
      <c r="A3044" t="s">
        <v>3120</v>
      </c>
      <c r="B3044" t="s">
        <v>20</v>
      </c>
      <c r="D3044" t="s">
        <v>134</v>
      </c>
      <c r="E3044" t="s">
        <v>20</v>
      </c>
      <c r="G3044" t="s">
        <v>108</v>
      </c>
      <c r="H3044" s="2">
        <v>45600</v>
      </c>
      <c r="I3044">
        <v>10</v>
      </c>
      <c r="J3044" t="s">
        <v>107</v>
      </c>
    </row>
    <row r="3045" spans="1:10">
      <c r="A3045" t="s">
        <v>3121</v>
      </c>
      <c r="B3045" t="s">
        <v>20</v>
      </c>
      <c r="D3045" t="s">
        <v>134</v>
      </c>
      <c r="E3045" t="s">
        <v>20</v>
      </c>
      <c r="G3045" t="s">
        <v>108</v>
      </c>
      <c r="H3045" s="2">
        <v>45607</v>
      </c>
      <c r="I3045">
        <v>10</v>
      </c>
      <c r="J3045" t="s">
        <v>107</v>
      </c>
    </row>
    <row r="3046" spans="1:10">
      <c r="A3046" t="s">
        <v>3122</v>
      </c>
      <c r="B3046" t="s">
        <v>20</v>
      </c>
      <c r="D3046" t="s">
        <v>134</v>
      </c>
      <c r="E3046" t="s">
        <v>20</v>
      </c>
      <c r="G3046" t="s">
        <v>108</v>
      </c>
      <c r="H3046" s="2">
        <v>45614</v>
      </c>
      <c r="I3046">
        <v>5</v>
      </c>
      <c r="J3046" t="s">
        <v>107</v>
      </c>
    </row>
    <row r="3047" spans="1:10">
      <c r="A3047" t="s">
        <v>3123</v>
      </c>
      <c r="B3047" t="s">
        <v>20</v>
      </c>
      <c r="D3047" t="s">
        <v>134</v>
      </c>
      <c r="E3047" t="s">
        <v>20</v>
      </c>
      <c r="G3047" t="s">
        <v>108</v>
      </c>
      <c r="H3047" s="2">
        <v>45621</v>
      </c>
      <c r="I3047">
        <v>5</v>
      </c>
      <c r="J3047" t="s">
        <v>107</v>
      </c>
    </row>
    <row r="3048" spans="1:10">
      <c r="A3048" t="s">
        <v>3124</v>
      </c>
      <c r="B3048" t="s">
        <v>20</v>
      </c>
      <c r="D3048" t="s">
        <v>134</v>
      </c>
      <c r="E3048" t="s">
        <v>24</v>
      </c>
      <c r="G3048" t="s">
        <v>108</v>
      </c>
      <c r="H3048" s="2">
        <v>45306</v>
      </c>
      <c r="I3048">
        <v>20</v>
      </c>
      <c r="J3048" t="s">
        <v>110</v>
      </c>
    </row>
    <row r="3049" spans="1:10">
      <c r="A3049" t="s">
        <v>3125</v>
      </c>
      <c r="B3049" t="s">
        <v>20</v>
      </c>
      <c r="D3049" t="s">
        <v>134</v>
      </c>
      <c r="E3049" t="s">
        <v>24</v>
      </c>
      <c r="G3049" t="s">
        <v>108</v>
      </c>
      <c r="H3049" s="2">
        <v>45313</v>
      </c>
      <c r="I3049">
        <v>20</v>
      </c>
      <c r="J3049" t="s">
        <v>110</v>
      </c>
    </row>
    <row r="3050" spans="1:10">
      <c r="A3050" t="s">
        <v>3126</v>
      </c>
      <c r="B3050" t="s">
        <v>20</v>
      </c>
      <c r="D3050" t="s">
        <v>134</v>
      </c>
      <c r="E3050" t="s">
        <v>24</v>
      </c>
      <c r="G3050" t="s">
        <v>108</v>
      </c>
      <c r="H3050" s="2">
        <v>45446</v>
      </c>
      <c r="I3050">
        <v>50</v>
      </c>
      <c r="J3050" t="s">
        <v>107</v>
      </c>
    </row>
    <row r="3051" spans="1:10">
      <c r="A3051" t="s">
        <v>3127</v>
      </c>
      <c r="B3051" t="s">
        <v>20</v>
      </c>
      <c r="D3051" t="s">
        <v>134</v>
      </c>
      <c r="E3051" t="s">
        <v>24</v>
      </c>
      <c r="G3051" t="s">
        <v>108</v>
      </c>
      <c r="H3051" s="2">
        <v>45453</v>
      </c>
      <c r="I3051">
        <v>50</v>
      </c>
      <c r="J3051" t="s">
        <v>107</v>
      </c>
    </row>
    <row r="3052" spans="1:10">
      <c r="A3052" t="s">
        <v>3128</v>
      </c>
      <c r="B3052" t="s">
        <v>20</v>
      </c>
      <c r="D3052" t="s">
        <v>134</v>
      </c>
      <c r="E3052" t="s">
        <v>24</v>
      </c>
      <c r="G3052" t="s">
        <v>108</v>
      </c>
      <c r="H3052" s="2">
        <v>45460</v>
      </c>
      <c r="I3052">
        <v>50</v>
      </c>
      <c r="J3052" t="s">
        <v>107</v>
      </c>
    </row>
    <row r="3053" spans="1:10">
      <c r="A3053" t="s">
        <v>3129</v>
      </c>
      <c r="B3053" t="s">
        <v>20</v>
      </c>
      <c r="D3053" t="s">
        <v>134</v>
      </c>
      <c r="E3053" t="s">
        <v>24</v>
      </c>
      <c r="G3053" t="s">
        <v>108</v>
      </c>
      <c r="H3053" s="2">
        <v>45467</v>
      </c>
      <c r="I3053">
        <v>50</v>
      </c>
      <c r="J3053" t="s">
        <v>107</v>
      </c>
    </row>
    <row r="3054" spans="1:10">
      <c r="A3054" t="s">
        <v>3130</v>
      </c>
      <c r="B3054" t="s">
        <v>20</v>
      </c>
      <c r="D3054" t="s">
        <v>134</v>
      </c>
      <c r="E3054" t="s">
        <v>24</v>
      </c>
      <c r="G3054" t="s">
        <v>108</v>
      </c>
      <c r="H3054" s="2">
        <v>45474</v>
      </c>
      <c r="I3054">
        <v>10</v>
      </c>
      <c r="J3054" t="s">
        <v>107</v>
      </c>
    </row>
    <row r="3055" spans="1:10">
      <c r="A3055" t="s">
        <v>3131</v>
      </c>
      <c r="B3055" t="s">
        <v>20</v>
      </c>
      <c r="D3055" t="s">
        <v>134</v>
      </c>
      <c r="E3055" t="s">
        <v>24</v>
      </c>
      <c r="G3055" t="s">
        <v>108</v>
      </c>
      <c r="H3055" s="2">
        <v>45481</v>
      </c>
      <c r="I3055">
        <v>10</v>
      </c>
      <c r="J3055" t="s">
        <v>107</v>
      </c>
    </row>
    <row r="3056" spans="1:10">
      <c r="A3056" t="s">
        <v>3132</v>
      </c>
      <c r="B3056" t="s">
        <v>20</v>
      </c>
      <c r="D3056" t="s">
        <v>134</v>
      </c>
      <c r="E3056" t="s">
        <v>24</v>
      </c>
      <c r="G3056" t="s">
        <v>108</v>
      </c>
      <c r="H3056" s="2">
        <v>45488</v>
      </c>
      <c r="I3056">
        <v>10</v>
      </c>
      <c r="J3056" t="s">
        <v>107</v>
      </c>
    </row>
    <row r="3057" spans="1:10">
      <c r="A3057" t="s">
        <v>3133</v>
      </c>
      <c r="B3057" t="s">
        <v>20</v>
      </c>
      <c r="D3057" t="s">
        <v>134</v>
      </c>
      <c r="E3057" t="s">
        <v>24</v>
      </c>
      <c r="G3057" t="s">
        <v>108</v>
      </c>
      <c r="H3057" s="2">
        <v>45495</v>
      </c>
      <c r="I3057">
        <v>10</v>
      </c>
      <c r="J3057" t="s">
        <v>107</v>
      </c>
    </row>
    <row r="3058" spans="1:10">
      <c r="A3058" t="s">
        <v>3134</v>
      </c>
      <c r="B3058" t="s">
        <v>20</v>
      </c>
      <c r="D3058" t="s">
        <v>134</v>
      </c>
      <c r="E3058" t="s">
        <v>24</v>
      </c>
      <c r="G3058" t="s">
        <v>108</v>
      </c>
      <c r="H3058" s="2">
        <v>45502</v>
      </c>
      <c r="I3058">
        <v>10</v>
      </c>
      <c r="J3058" t="s">
        <v>107</v>
      </c>
    </row>
    <row r="3059" spans="1:10">
      <c r="A3059" t="s">
        <v>3135</v>
      </c>
      <c r="B3059" t="s">
        <v>20</v>
      </c>
      <c r="D3059" t="s">
        <v>134</v>
      </c>
      <c r="E3059" t="s">
        <v>24</v>
      </c>
      <c r="G3059" t="s">
        <v>108</v>
      </c>
      <c r="H3059" s="2">
        <v>45509</v>
      </c>
      <c r="I3059">
        <v>10</v>
      </c>
      <c r="J3059" t="s">
        <v>107</v>
      </c>
    </row>
    <row r="3060" spans="1:10">
      <c r="A3060" t="s">
        <v>3136</v>
      </c>
      <c r="B3060" t="s">
        <v>20</v>
      </c>
      <c r="D3060" t="s">
        <v>134</v>
      </c>
      <c r="E3060" t="s">
        <v>24</v>
      </c>
      <c r="G3060" t="s">
        <v>108</v>
      </c>
      <c r="H3060" s="2">
        <v>45516</v>
      </c>
      <c r="I3060">
        <v>10</v>
      </c>
      <c r="J3060" t="s">
        <v>107</v>
      </c>
    </row>
    <row r="3061" spans="1:10">
      <c r="A3061" t="s">
        <v>3137</v>
      </c>
      <c r="B3061" t="s">
        <v>20</v>
      </c>
      <c r="D3061" t="s">
        <v>134</v>
      </c>
      <c r="E3061" t="s">
        <v>24</v>
      </c>
      <c r="G3061" t="s">
        <v>108</v>
      </c>
      <c r="H3061" s="2">
        <v>45523</v>
      </c>
      <c r="I3061">
        <v>10</v>
      </c>
      <c r="J3061" t="s">
        <v>107</v>
      </c>
    </row>
    <row r="3062" spans="1:10">
      <c r="A3062" t="s">
        <v>3138</v>
      </c>
      <c r="B3062" t="s">
        <v>20</v>
      </c>
      <c r="D3062" t="s">
        <v>134</v>
      </c>
      <c r="E3062" t="s">
        <v>24</v>
      </c>
      <c r="G3062" t="s">
        <v>108</v>
      </c>
      <c r="H3062" s="2">
        <v>45530</v>
      </c>
      <c r="I3062">
        <v>10</v>
      </c>
      <c r="J3062" t="s">
        <v>107</v>
      </c>
    </row>
    <row r="3063" spans="1:10">
      <c r="A3063" t="s">
        <v>3139</v>
      </c>
      <c r="B3063" t="s">
        <v>20</v>
      </c>
      <c r="D3063" t="s">
        <v>134</v>
      </c>
      <c r="E3063" t="s">
        <v>24</v>
      </c>
      <c r="G3063" t="s">
        <v>108</v>
      </c>
      <c r="H3063" s="2">
        <v>45537</v>
      </c>
      <c r="I3063">
        <v>10</v>
      </c>
      <c r="J3063" t="s">
        <v>107</v>
      </c>
    </row>
    <row r="3064" spans="1:10">
      <c r="A3064" t="s">
        <v>3140</v>
      </c>
      <c r="B3064" t="s">
        <v>20</v>
      </c>
      <c r="D3064" t="s">
        <v>134</v>
      </c>
      <c r="E3064" t="s">
        <v>24</v>
      </c>
      <c r="G3064" t="s">
        <v>108</v>
      </c>
      <c r="H3064" s="2">
        <v>45544</v>
      </c>
      <c r="I3064">
        <v>10</v>
      </c>
      <c r="J3064" t="s">
        <v>107</v>
      </c>
    </row>
    <row r="3065" spans="1:10">
      <c r="A3065" t="s">
        <v>3141</v>
      </c>
      <c r="B3065" t="s">
        <v>20</v>
      </c>
      <c r="D3065" t="s">
        <v>134</v>
      </c>
      <c r="E3065" t="s">
        <v>24</v>
      </c>
      <c r="G3065" t="s">
        <v>108</v>
      </c>
      <c r="H3065" s="2">
        <v>45551</v>
      </c>
      <c r="I3065">
        <v>10</v>
      </c>
      <c r="J3065" t="s">
        <v>107</v>
      </c>
    </row>
    <row r="3066" spans="1:10">
      <c r="A3066" t="s">
        <v>3142</v>
      </c>
      <c r="B3066" t="s">
        <v>20</v>
      </c>
      <c r="D3066" t="s">
        <v>134</v>
      </c>
      <c r="E3066" t="s">
        <v>24</v>
      </c>
      <c r="G3066" t="s">
        <v>108</v>
      </c>
      <c r="H3066" s="2">
        <v>45558</v>
      </c>
      <c r="I3066">
        <v>10</v>
      </c>
      <c r="J3066" t="s">
        <v>107</v>
      </c>
    </row>
    <row r="3067" spans="1:10">
      <c r="A3067" t="s">
        <v>3143</v>
      </c>
      <c r="B3067" t="s">
        <v>20</v>
      </c>
      <c r="D3067" t="s">
        <v>134</v>
      </c>
      <c r="E3067" t="s">
        <v>24</v>
      </c>
      <c r="G3067" t="s">
        <v>108</v>
      </c>
      <c r="H3067" s="2">
        <v>45565</v>
      </c>
      <c r="I3067">
        <v>10</v>
      </c>
      <c r="J3067" t="s">
        <v>107</v>
      </c>
    </row>
    <row r="3068" spans="1:10">
      <c r="A3068" t="s">
        <v>3144</v>
      </c>
      <c r="B3068" t="s">
        <v>20</v>
      </c>
      <c r="D3068" t="s">
        <v>134</v>
      </c>
      <c r="E3068" t="s">
        <v>24</v>
      </c>
      <c r="G3068" t="s">
        <v>108</v>
      </c>
      <c r="H3068" s="2">
        <v>45572</v>
      </c>
      <c r="I3068">
        <v>10</v>
      </c>
      <c r="J3068" t="s">
        <v>107</v>
      </c>
    </row>
    <row r="3069" spans="1:10">
      <c r="A3069" t="s">
        <v>3145</v>
      </c>
      <c r="B3069" t="s">
        <v>20</v>
      </c>
      <c r="D3069" t="s">
        <v>134</v>
      </c>
      <c r="E3069" t="s">
        <v>24</v>
      </c>
      <c r="G3069" t="s">
        <v>108</v>
      </c>
      <c r="H3069" s="2">
        <v>45579</v>
      </c>
      <c r="I3069">
        <v>10</v>
      </c>
      <c r="J3069" t="s">
        <v>107</v>
      </c>
    </row>
    <row r="3070" spans="1:10">
      <c r="A3070" t="s">
        <v>3146</v>
      </c>
      <c r="B3070" t="s">
        <v>20</v>
      </c>
      <c r="D3070" t="s">
        <v>134</v>
      </c>
      <c r="E3070" t="s">
        <v>24</v>
      </c>
      <c r="G3070" t="s">
        <v>108</v>
      </c>
      <c r="H3070" s="2">
        <v>45586</v>
      </c>
      <c r="I3070">
        <v>10</v>
      </c>
      <c r="J3070" t="s">
        <v>107</v>
      </c>
    </row>
    <row r="3071" spans="1:10">
      <c r="A3071" t="s">
        <v>3147</v>
      </c>
      <c r="B3071" t="s">
        <v>20</v>
      </c>
      <c r="D3071" t="s">
        <v>134</v>
      </c>
      <c r="E3071" t="s">
        <v>24</v>
      </c>
      <c r="G3071" t="s">
        <v>108</v>
      </c>
      <c r="H3071" s="2">
        <v>45593</v>
      </c>
      <c r="I3071">
        <v>10</v>
      </c>
      <c r="J3071" t="s">
        <v>107</v>
      </c>
    </row>
    <row r="3072" spans="1:10">
      <c r="A3072" t="s">
        <v>3148</v>
      </c>
      <c r="B3072" t="s">
        <v>20</v>
      </c>
      <c r="D3072" t="s">
        <v>134</v>
      </c>
      <c r="E3072" t="s">
        <v>24</v>
      </c>
      <c r="G3072" t="s">
        <v>108</v>
      </c>
      <c r="H3072" s="2">
        <v>45600</v>
      </c>
      <c r="I3072">
        <v>10</v>
      </c>
      <c r="J3072" t="s">
        <v>107</v>
      </c>
    </row>
    <row r="3073" spans="1:10">
      <c r="A3073" t="s">
        <v>3149</v>
      </c>
      <c r="B3073" t="s">
        <v>20</v>
      </c>
      <c r="D3073" t="s">
        <v>134</v>
      </c>
      <c r="E3073" t="s">
        <v>24</v>
      </c>
      <c r="G3073" t="s">
        <v>108</v>
      </c>
      <c r="H3073" s="2">
        <v>45607</v>
      </c>
      <c r="I3073">
        <v>10</v>
      </c>
      <c r="J3073" t="s">
        <v>107</v>
      </c>
    </row>
    <row r="3074" spans="1:10">
      <c r="A3074" t="s">
        <v>3150</v>
      </c>
      <c r="B3074" t="s">
        <v>20</v>
      </c>
      <c r="D3074" t="s">
        <v>134</v>
      </c>
      <c r="E3074" t="s">
        <v>24</v>
      </c>
      <c r="G3074" t="s">
        <v>108</v>
      </c>
      <c r="H3074" s="2">
        <v>45614</v>
      </c>
      <c r="I3074">
        <v>5</v>
      </c>
      <c r="J3074" t="s">
        <v>107</v>
      </c>
    </row>
    <row r="3075" spans="1:10">
      <c r="A3075" t="s">
        <v>3151</v>
      </c>
      <c r="B3075" t="s">
        <v>20</v>
      </c>
      <c r="D3075" t="s">
        <v>134</v>
      </c>
      <c r="E3075" t="s">
        <v>24</v>
      </c>
      <c r="G3075" t="s">
        <v>108</v>
      </c>
      <c r="H3075" s="2">
        <v>45621</v>
      </c>
      <c r="I3075">
        <v>5</v>
      </c>
      <c r="J3075" t="s">
        <v>107</v>
      </c>
    </row>
    <row r="3076" spans="1:10">
      <c r="A3076" t="s">
        <v>3152</v>
      </c>
      <c r="B3076" t="s">
        <v>20</v>
      </c>
      <c r="D3076" t="s">
        <v>134</v>
      </c>
      <c r="E3076" t="s">
        <v>54</v>
      </c>
      <c r="G3076" t="s">
        <v>108</v>
      </c>
      <c r="H3076" s="2">
        <v>45306</v>
      </c>
      <c r="I3076">
        <v>20</v>
      </c>
      <c r="J3076" t="s">
        <v>110</v>
      </c>
    </row>
    <row r="3077" spans="1:10">
      <c r="A3077" t="s">
        <v>3153</v>
      </c>
      <c r="B3077" t="s">
        <v>20</v>
      </c>
      <c r="D3077" t="s">
        <v>134</v>
      </c>
      <c r="E3077" t="s">
        <v>54</v>
      </c>
      <c r="G3077" t="s">
        <v>108</v>
      </c>
      <c r="H3077" s="2">
        <v>45313</v>
      </c>
      <c r="I3077">
        <v>20</v>
      </c>
      <c r="J3077" t="s">
        <v>110</v>
      </c>
    </row>
    <row r="3078" spans="1:10">
      <c r="A3078" t="s">
        <v>3154</v>
      </c>
      <c r="B3078" t="s">
        <v>20</v>
      </c>
      <c r="D3078" t="s">
        <v>134</v>
      </c>
      <c r="E3078" t="s">
        <v>54</v>
      </c>
      <c r="G3078" t="s">
        <v>108</v>
      </c>
      <c r="H3078" s="2">
        <v>45446</v>
      </c>
      <c r="I3078">
        <v>50</v>
      </c>
      <c r="J3078" t="s">
        <v>107</v>
      </c>
    </row>
    <row r="3079" spans="1:10">
      <c r="A3079" t="s">
        <v>3155</v>
      </c>
      <c r="B3079" t="s">
        <v>20</v>
      </c>
      <c r="D3079" t="s">
        <v>134</v>
      </c>
      <c r="E3079" t="s">
        <v>54</v>
      </c>
      <c r="G3079" t="s">
        <v>108</v>
      </c>
      <c r="H3079" s="2">
        <v>45453</v>
      </c>
      <c r="I3079">
        <v>50</v>
      </c>
      <c r="J3079" t="s">
        <v>107</v>
      </c>
    </row>
    <row r="3080" spans="1:10">
      <c r="A3080" t="s">
        <v>3156</v>
      </c>
      <c r="B3080" t="s">
        <v>20</v>
      </c>
      <c r="D3080" t="s">
        <v>134</v>
      </c>
      <c r="E3080" t="s">
        <v>54</v>
      </c>
      <c r="G3080" t="s">
        <v>108</v>
      </c>
      <c r="H3080" s="2">
        <v>45460</v>
      </c>
      <c r="I3080">
        <v>50</v>
      </c>
      <c r="J3080" t="s">
        <v>107</v>
      </c>
    </row>
    <row r="3081" spans="1:10">
      <c r="A3081" t="s">
        <v>3157</v>
      </c>
      <c r="B3081" t="s">
        <v>20</v>
      </c>
      <c r="D3081" t="s">
        <v>134</v>
      </c>
      <c r="E3081" t="s">
        <v>54</v>
      </c>
      <c r="G3081" t="s">
        <v>108</v>
      </c>
      <c r="H3081" s="2">
        <v>45467</v>
      </c>
      <c r="I3081">
        <v>50</v>
      </c>
      <c r="J3081" t="s">
        <v>107</v>
      </c>
    </row>
    <row r="3082" spans="1:10">
      <c r="A3082" t="s">
        <v>3158</v>
      </c>
      <c r="B3082" t="s">
        <v>20</v>
      </c>
      <c r="D3082" t="s">
        <v>134</v>
      </c>
      <c r="E3082" t="s">
        <v>54</v>
      </c>
      <c r="G3082" t="s">
        <v>108</v>
      </c>
      <c r="H3082" s="2">
        <v>45474</v>
      </c>
      <c r="I3082">
        <v>10</v>
      </c>
      <c r="J3082" t="s">
        <v>107</v>
      </c>
    </row>
    <row r="3083" spans="1:10">
      <c r="A3083" t="s">
        <v>3159</v>
      </c>
      <c r="B3083" t="s">
        <v>20</v>
      </c>
      <c r="D3083" t="s">
        <v>134</v>
      </c>
      <c r="E3083" t="s">
        <v>54</v>
      </c>
      <c r="G3083" t="s">
        <v>108</v>
      </c>
      <c r="H3083" s="2">
        <v>45481</v>
      </c>
      <c r="I3083">
        <v>10</v>
      </c>
      <c r="J3083" t="s">
        <v>107</v>
      </c>
    </row>
    <row r="3084" spans="1:10">
      <c r="A3084" t="s">
        <v>3160</v>
      </c>
      <c r="B3084" t="s">
        <v>20</v>
      </c>
      <c r="D3084" t="s">
        <v>134</v>
      </c>
      <c r="E3084" t="s">
        <v>54</v>
      </c>
      <c r="G3084" t="s">
        <v>108</v>
      </c>
      <c r="H3084" s="2">
        <v>45488</v>
      </c>
      <c r="I3084">
        <v>10</v>
      </c>
      <c r="J3084" t="s">
        <v>107</v>
      </c>
    </row>
    <row r="3085" spans="1:10">
      <c r="A3085" t="s">
        <v>3161</v>
      </c>
      <c r="B3085" t="s">
        <v>20</v>
      </c>
      <c r="D3085" t="s">
        <v>134</v>
      </c>
      <c r="E3085" t="s">
        <v>54</v>
      </c>
      <c r="G3085" t="s">
        <v>108</v>
      </c>
      <c r="H3085" s="2">
        <v>45495</v>
      </c>
      <c r="I3085">
        <v>10</v>
      </c>
      <c r="J3085" t="s">
        <v>107</v>
      </c>
    </row>
    <row r="3086" spans="1:10">
      <c r="A3086" t="s">
        <v>3162</v>
      </c>
      <c r="B3086" t="s">
        <v>20</v>
      </c>
      <c r="D3086" t="s">
        <v>134</v>
      </c>
      <c r="E3086" t="s">
        <v>54</v>
      </c>
      <c r="G3086" t="s">
        <v>108</v>
      </c>
      <c r="H3086" s="2">
        <v>45502</v>
      </c>
      <c r="I3086">
        <v>10</v>
      </c>
      <c r="J3086" t="s">
        <v>107</v>
      </c>
    </row>
    <row r="3087" spans="1:10">
      <c r="A3087" t="s">
        <v>3163</v>
      </c>
      <c r="B3087" t="s">
        <v>20</v>
      </c>
      <c r="D3087" t="s">
        <v>134</v>
      </c>
      <c r="E3087" t="s">
        <v>54</v>
      </c>
      <c r="G3087" t="s">
        <v>108</v>
      </c>
      <c r="H3087" s="2">
        <v>45509</v>
      </c>
      <c r="I3087">
        <v>10</v>
      </c>
      <c r="J3087" t="s">
        <v>107</v>
      </c>
    </row>
    <row r="3088" spans="1:10">
      <c r="A3088" t="s">
        <v>3164</v>
      </c>
      <c r="B3088" t="s">
        <v>20</v>
      </c>
      <c r="D3088" t="s">
        <v>134</v>
      </c>
      <c r="E3088" t="s">
        <v>54</v>
      </c>
      <c r="G3088" t="s">
        <v>108</v>
      </c>
      <c r="H3088" s="2">
        <v>45516</v>
      </c>
      <c r="I3088">
        <v>10</v>
      </c>
      <c r="J3088" t="s">
        <v>107</v>
      </c>
    </row>
    <row r="3089" spans="1:10">
      <c r="A3089" t="s">
        <v>3165</v>
      </c>
      <c r="B3089" t="s">
        <v>20</v>
      </c>
      <c r="D3089" t="s">
        <v>134</v>
      </c>
      <c r="E3089" t="s">
        <v>54</v>
      </c>
      <c r="G3089" t="s">
        <v>108</v>
      </c>
      <c r="H3089" s="2">
        <v>45523</v>
      </c>
      <c r="I3089">
        <v>10</v>
      </c>
      <c r="J3089" t="s">
        <v>107</v>
      </c>
    </row>
    <row r="3090" spans="1:10">
      <c r="A3090" t="s">
        <v>3166</v>
      </c>
      <c r="B3090" t="s">
        <v>20</v>
      </c>
      <c r="D3090" t="s">
        <v>134</v>
      </c>
      <c r="E3090" t="s">
        <v>54</v>
      </c>
      <c r="G3090" t="s">
        <v>108</v>
      </c>
      <c r="H3090" s="2">
        <v>45530</v>
      </c>
      <c r="I3090">
        <v>10</v>
      </c>
      <c r="J3090" t="s">
        <v>107</v>
      </c>
    </row>
    <row r="3091" spans="1:10">
      <c r="A3091" t="s">
        <v>3167</v>
      </c>
      <c r="B3091" t="s">
        <v>20</v>
      </c>
      <c r="D3091" t="s">
        <v>134</v>
      </c>
      <c r="E3091" t="s">
        <v>54</v>
      </c>
      <c r="G3091" t="s">
        <v>108</v>
      </c>
      <c r="H3091" s="2">
        <v>45537</v>
      </c>
      <c r="I3091">
        <v>10</v>
      </c>
      <c r="J3091" t="s">
        <v>107</v>
      </c>
    </row>
    <row r="3092" spans="1:10">
      <c r="A3092" t="s">
        <v>3168</v>
      </c>
      <c r="B3092" t="s">
        <v>20</v>
      </c>
      <c r="D3092" t="s">
        <v>134</v>
      </c>
      <c r="E3092" t="s">
        <v>54</v>
      </c>
      <c r="G3092" t="s">
        <v>108</v>
      </c>
      <c r="H3092" s="2">
        <v>45544</v>
      </c>
      <c r="I3092">
        <v>10</v>
      </c>
      <c r="J3092" t="s">
        <v>107</v>
      </c>
    </row>
    <row r="3093" spans="1:10">
      <c r="A3093" t="s">
        <v>3169</v>
      </c>
      <c r="B3093" t="s">
        <v>20</v>
      </c>
      <c r="D3093" t="s">
        <v>134</v>
      </c>
      <c r="E3093" t="s">
        <v>54</v>
      </c>
      <c r="G3093" t="s">
        <v>108</v>
      </c>
      <c r="H3093" s="2">
        <v>45551</v>
      </c>
      <c r="I3093">
        <v>10</v>
      </c>
      <c r="J3093" t="s">
        <v>107</v>
      </c>
    </row>
    <row r="3094" spans="1:10">
      <c r="A3094" t="s">
        <v>3170</v>
      </c>
      <c r="B3094" t="s">
        <v>20</v>
      </c>
      <c r="D3094" t="s">
        <v>134</v>
      </c>
      <c r="E3094" t="s">
        <v>54</v>
      </c>
      <c r="G3094" t="s">
        <v>108</v>
      </c>
      <c r="H3094" s="2">
        <v>45558</v>
      </c>
      <c r="I3094">
        <v>10</v>
      </c>
      <c r="J3094" t="s">
        <v>107</v>
      </c>
    </row>
    <row r="3095" spans="1:10">
      <c r="A3095" t="s">
        <v>3171</v>
      </c>
      <c r="B3095" t="s">
        <v>20</v>
      </c>
      <c r="D3095" t="s">
        <v>134</v>
      </c>
      <c r="E3095" t="s">
        <v>54</v>
      </c>
      <c r="G3095" t="s">
        <v>108</v>
      </c>
      <c r="H3095" s="2">
        <v>45565</v>
      </c>
      <c r="I3095">
        <v>10</v>
      </c>
      <c r="J3095" t="s">
        <v>107</v>
      </c>
    </row>
    <row r="3096" spans="1:10">
      <c r="A3096" t="s">
        <v>3172</v>
      </c>
      <c r="B3096" t="s">
        <v>20</v>
      </c>
      <c r="D3096" t="s">
        <v>134</v>
      </c>
      <c r="E3096" t="s">
        <v>54</v>
      </c>
      <c r="G3096" t="s">
        <v>108</v>
      </c>
      <c r="H3096" s="2">
        <v>45572</v>
      </c>
      <c r="I3096">
        <v>10</v>
      </c>
      <c r="J3096" t="s">
        <v>107</v>
      </c>
    </row>
    <row r="3097" spans="1:10">
      <c r="A3097" t="s">
        <v>3173</v>
      </c>
      <c r="B3097" t="s">
        <v>20</v>
      </c>
      <c r="D3097" t="s">
        <v>134</v>
      </c>
      <c r="E3097" t="s">
        <v>54</v>
      </c>
      <c r="G3097" t="s">
        <v>108</v>
      </c>
      <c r="H3097" s="2">
        <v>45579</v>
      </c>
      <c r="I3097">
        <v>10</v>
      </c>
      <c r="J3097" t="s">
        <v>107</v>
      </c>
    </row>
    <row r="3098" spans="1:10">
      <c r="A3098" t="s">
        <v>3174</v>
      </c>
      <c r="B3098" t="s">
        <v>20</v>
      </c>
      <c r="D3098" t="s">
        <v>134</v>
      </c>
      <c r="E3098" t="s">
        <v>54</v>
      </c>
      <c r="G3098" t="s">
        <v>108</v>
      </c>
      <c r="H3098" s="2">
        <v>45586</v>
      </c>
      <c r="I3098">
        <v>10</v>
      </c>
      <c r="J3098" t="s">
        <v>107</v>
      </c>
    </row>
    <row r="3099" spans="1:10">
      <c r="A3099" t="s">
        <v>3175</v>
      </c>
      <c r="B3099" t="s">
        <v>20</v>
      </c>
      <c r="D3099" t="s">
        <v>134</v>
      </c>
      <c r="E3099" t="s">
        <v>54</v>
      </c>
      <c r="G3099" t="s">
        <v>108</v>
      </c>
      <c r="H3099" s="2">
        <v>45593</v>
      </c>
      <c r="I3099">
        <v>10</v>
      </c>
      <c r="J3099" t="s">
        <v>107</v>
      </c>
    </row>
    <row r="3100" spans="1:10">
      <c r="A3100" t="s">
        <v>3176</v>
      </c>
      <c r="B3100" t="s">
        <v>20</v>
      </c>
      <c r="D3100" t="s">
        <v>134</v>
      </c>
      <c r="E3100" t="s">
        <v>54</v>
      </c>
      <c r="G3100" t="s">
        <v>108</v>
      </c>
      <c r="H3100" s="2">
        <v>45600</v>
      </c>
      <c r="I3100">
        <v>10</v>
      </c>
      <c r="J3100" t="s">
        <v>107</v>
      </c>
    </row>
    <row r="3101" spans="1:10">
      <c r="A3101" t="s">
        <v>3177</v>
      </c>
      <c r="B3101" t="s">
        <v>20</v>
      </c>
      <c r="D3101" t="s">
        <v>134</v>
      </c>
      <c r="E3101" t="s">
        <v>54</v>
      </c>
      <c r="G3101" t="s">
        <v>108</v>
      </c>
      <c r="H3101" s="2">
        <v>45607</v>
      </c>
      <c r="I3101">
        <v>10</v>
      </c>
      <c r="J3101" t="s">
        <v>107</v>
      </c>
    </row>
    <row r="3102" spans="1:10">
      <c r="A3102" t="s">
        <v>3178</v>
      </c>
      <c r="B3102" t="s">
        <v>20</v>
      </c>
      <c r="D3102" t="s">
        <v>134</v>
      </c>
      <c r="E3102" t="s">
        <v>54</v>
      </c>
      <c r="G3102" t="s">
        <v>108</v>
      </c>
      <c r="H3102" s="2">
        <v>45614</v>
      </c>
      <c r="I3102">
        <v>5</v>
      </c>
      <c r="J3102" t="s">
        <v>107</v>
      </c>
    </row>
    <row r="3103" spans="1:10">
      <c r="A3103" t="s">
        <v>3179</v>
      </c>
      <c r="B3103" t="s">
        <v>20</v>
      </c>
      <c r="D3103" t="s">
        <v>134</v>
      </c>
      <c r="E3103" t="s">
        <v>54</v>
      </c>
      <c r="G3103" t="s">
        <v>108</v>
      </c>
      <c r="H3103" s="2">
        <v>45621</v>
      </c>
      <c r="I3103">
        <v>5</v>
      </c>
      <c r="J3103" t="s">
        <v>107</v>
      </c>
    </row>
    <row r="3104" spans="1:10">
      <c r="A3104" t="s">
        <v>3180</v>
      </c>
      <c r="B3104" t="s">
        <v>20</v>
      </c>
      <c r="D3104" t="s">
        <v>134</v>
      </c>
      <c r="E3104" t="s">
        <v>56</v>
      </c>
      <c r="G3104" t="s">
        <v>108</v>
      </c>
      <c r="H3104" s="2">
        <v>45306</v>
      </c>
      <c r="I3104">
        <v>20</v>
      </c>
      <c r="J3104" t="s">
        <v>110</v>
      </c>
    </row>
    <row r="3105" spans="1:10">
      <c r="A3105" t="s">
        <v>3181</v>
      </c>
      <c r="B3105" t="s">
        <v>20</v>
      </c>
      <c r="D3105" t="s">
        <v>134</v>
      </c>
      <c r="E3105" t="s">
        <v>56</v>
      </c>
      <c r="G3105" t="s">
        <v>108</v>
      </c>
      <c r="H3105" s="2">
        <v>45313</v>
      </c>
      <c r="I3105">
        <v>20</v>
      </c>
      <c r="J3105" t="s">
        <v>110</v>
      </c>
    </row>
    <row r="3106" spans="1:10">
      <c r="A3106" t="s">
        <v>3182</v>
      </c>
      <c r="B3106" t="s">
        <v>20</v>
      </c>
      <c r="D3106" t="s">
        <v>134</v>
      </c>
      <c r="E3106" t="s">
        <v>56</v>
      </c>
      <c r="G3106" t="s">
        <v>108</v>
      </c>
      <c r="H3106" s="2">
        <v>45446</v>
      </c>
      <c r="I3106">
        <v>20</v>
      </c>
      <c r="J3106" t="s">
        <v>107</v>
      </c>
    </row>
    <row r="3107" spans="1:10">
      <c r="A3107" t="s">
        <v>3183</v>
      </c>
      <c r="B3107" t="s">
        <v>20</v>
      </c>
      <c r="D3107" t="s">
        <v>134</v>
      </c>
      <c r="E3107" t="s">
        <v>56</v>
      </c>
      <c r="G3107" t="s">
        <v>108</v>
      </c>
      <c r="H3107" s="2">
        <v>45453</v>
      </c>
      <c r="I3107">
        <v>20</v>
      </c>
      <c r="J3107" t="s">
        <v>107</v>
      </c>
    </row>
    <row r="3108" spans="1:10">
      <c r="A3108" t="s">
        <v>3184</v>
      </c>
      <c r="B3108" t="s">
        <v>20</v>
      </c>
      <c r="D3108" t="s">
        <v>134</v>
      </c>
      <c r="E3108" t="s">
        <v>56</v>
      </c>
      <c r="G3108" t="s">
        <v>108</v>
      </c>
      <c r="H3108" s="2">
        <v>45460</v>
      </c>
      <c r="I3108">
        <v>20</v>
      </c>
      <c r="J3108" t="s">
        <v>107</v>
      </c>
    </row>
    <row r="3109" spans="1:10">
      <c r="A3109" t="s">
        <v>3185</v>
      </c>
      <c r="B3109" t="s">
        <v>20</v>
      </c>
      <c r="D3109" t="s">
        <v>134</v>
      </c>
      <c r="E3109" t="s">
        <v>56</v>
      </c>
      <c r="G3109" t="s">
        <v>108</v>
      </c>
      <c r="H3109" s="2">
        <v>45467</v>
      </c>
      <c r="I3109">
        <v>20</v>
      </c>
      <c r="J3109" t="s">
        <v>107</v>
      </c>
    </row>
    <row r="3110" spans="1:10">
      <c r="A3110" t="s">
        <v>3186</v>
      </c>
      <c r="B3110" t="s">
        <v>20</v>
      </c>
      <c r="D3110" t="s">
        <v>134</v>
      </c>
      <c r="E3110" t="s">
        <v>56</v>
      </c>
      <c r="G3110" t="s">
        <v>108</v>
      </c>
      <c r="H3110" s="2">
        <v>45474</v>
      </c>
      <c r="I3110">
        <v>10</v>
      </c>
      <c r="J3110" t="s">
        <v>107</v>
      </c>
    </row>
    <row r="3111" spans="1:10">
      <c r="A3111" t="s">
        <v>3187</v>
      </c>
      <c r="B3111" t="s">
        <v>20</v>
      </c>
      <c r="D3111" t="s">
        <v>134</v>
      </c>
      <c r="E3111" t="s">
        <v>56</v>
      </c>
      <c r="G3111" t="s">
        <v>108</v>
      </c>
      <c r="H3111" s="2">
        <v>45481</v>
      </c>
      <c r="I3111">
        <v>10</v>
      </c>
      <c r="J3111" t="s">
        <v>107</v>
      </c>
    </row>
    <row r="3112" spans="1:10">
      <c r="A3112" t="s">
        <v>3188</v>
      </c>
      <c r="B3112" t="s">
        <v>20</v>
      </c>
      <c r="D3112" t="s">
        <v>134</v>
      </c>
      <c r="E3112" t="s">
        <v>56</v>
      </c>
      <c r="G3112" t="s">
        <v>108</v>
      </c>
      <c r="H3112" s="2">
        <v>45488</v>
      </c>
      <c r="I3112">
        <v>10</v>
      </c>
      <c r="J3112" t="s">
        <v>107</v>
      </c>
    </row>
    <row r="3113" spans="1:10">
      <c r="A3113" t="s">
        <v>3189</v>
      </c>
      <c r="B3113" t="s">
        <v>20</v>
      </c>
      <c r="D3113" t="s">
        <v>134</v>
      </c>
      <c r="E3113" t="s">
        <v>56</v>
      </c>
      <c r="G3113" t="s">
        <v>108</v>
      </c>
      <c r="H3113" s="2">
        <v>45495</v>
      </c>
      <c r="I3113">
        <v>10</v>
      </c>
      <c r="J3113" t="s">
        <v>107</v>
      </c>
    </row>
    <row r="3114" spans="1:10">
      <c r="A3114" t="s">
        <v>3190</v>
      </c>
      <c r="B3114" t="s">
        <v>20</v>
      </c>
      <c r="D3114" t="s">
        <v>134</v>
      </c>
      <c r="E3114" t="s">
        <v>56</v>
      </c>
      <c r="G3114" t="s">
        <v>108</v>
      </c>
      <c r="H3114" s="2">
        <v>45502</v>
      </c>
      <c r="I3114">
        <v>10</v>
      </c>
      <c r="J3114" t="s">
        <v>107</v>
      </c>
    </row>
    <row r="3115" spans="1:10">
      <c r="A3115" t="s">
        <v>3191</v>
      </c>
      <c r="B3115" t="s">
        <v>20</v>
      </c>
      <c r="D3115" t="s">
        <v>134</v>
      </c>
      <c r="E3115" t="s">
        <v>56</v>
      </c>
      <c r="G3115" t="s">
        <v>108</v>
      </c>
      <c r="H3115" s="2">
        <v>45509</v>
      </c>
      <c r="I3115">
        <v>10</v>
      </c>
      <c r="J3115" t="s">
        <v>107</v>
      </c>
    </row>
    <row r="3116" spans="1:10">
      <c r="A3116" t="s">
        <v>3192</v>
      </c>
      <c r="B3116" t="s">
        <v>20</v>
      </c>
      <c r="D3116" t="s">
        <v>134</v>
      </c>
      <c r="E3116" t="s">
        <v>56</v>
      </c>
      <c r="G3116" t="s">
        <v>108</v>
      </c>
      <c r="H3116" s="2">
        <v>45516</v>
      </c>
      <c r="I3116">
        <v>10</v>
      </c>
      <c r="J3116" t="s">
        <v>107</v>
      </c>
    </row>
    <row r="3117" spans="1:10">
      <c r="A3117" t="s">
        <v>3193</v>
      </c>
      <c r="B3117" t="s">
        <v>20</v>
      </c>
      <c r="D3117" t="s">
        <v>134</v>
      </c>
      <c r="E3117" t="s">
        <v>56</v>
      </c>
      <c r="G3117" t="s">
        <v>108</v>
      </c>
      <c r="H3117" s="2">
        <v>45523</v>
      </c>
      <c r="I3117">
        <v>10</v>
      </c>
      <c r="J3117" t="s">
        <v>107</v>
      </c>
    </row>
    <row r="3118" spans="1:10">
      <c r="A3118" t="s">
        <v>3194</v>
      </c>
      <c r="B3118" t="s">
        <v>20</v>
      </c>
      <c r="D3118" t="s">
        <v>134</v>
      </c>
      <c r="E3118" t="s">
        <v>56</v>
      </c>
      <c r="G3118" t="s">
        <v>108</v>
      </c>
      <c r="H3118" s="2">
        <v>45530</v>
      </c>
      <c r="I3118">
        <v>10</v>
      </c>
      <c r="J3118" t="s">
        <v>107</v>
      </c>
    </row>
    <row r="3119" spans="1:10">
      <c r="A3119" t="s">
        <v>3195</v>
      </c>
      <c r="B3119" t="s">
        <v>20</v>
      </c>
      <c r="D3119" t="s">
        <v>134</v>
      </c>
      <c r="E3119" t="s">
        <v>56</v>
      </c>
      <c r="G3119" t="s">
        <v>108</v>
      </c>
      <c r="H3119" s="2">
        <v>45537</v>
      </c>
      <c r="I3119">
        <v>10</v>
      </c>
      <c r="J3119" t="s">
        <v>107</v>
      </c>
    </row>
    <row r="3120" spans="1:10">
      <c r="A3120" t="s">
        <v>3196</v>
      </c>
      <c r="B3120" t="s">
        <v>20</v>
      </c>
      <c r="D3120" t="s">
        <v>134</v>
      </c>
      <c r="E3120" t="s">
        <v>56</v>
      </c>
      <c r="G3120" t="s">
        <v>108</v>
      </c>
      <c r="H3120" s="2">
        <v>45544</v>
      </c>
      <c r="I3120">
        <v>10</v>
      </c>
      <c r="J3120" t="s">
        <v>107</v>
      </c>
    </row>
    <row r="3121" spans="1:10">
      <c r="A3121" t="s">
        <v>3197</v>
      </c>
      <c r="B3121" t="s">
        <v>20</v>
      </c>
      <c r="D3121" t="s">
        <v>134</v>
      </c>
      <c r="E3121" t="s">
        <v>56</v>
      </c>
      <c r="G3121" t="s">
        <v>108</v>
      </c>
      <c r="H3121" s="2">
        <v>45551</v>
      </c>
      <c r="I3121">
        <v>10</v>
      </c>
      <c r="J3121" t="s">
        <v>107</v>
      </c>
    </row>
    <row r="3122" spans="1:10">
      <c r="A3122" t="s">
        <v>3198</v>
      </c>
      <c r="B3122" t="s">
        <v>20</v>
      </c>
      <c r="D3122" t="s">
        <v>134</v>
      </c>
      <c r="E3122" t="s">
        <v>56</v>
      </c>
      <c r="G3122" t="s">
        <v>108</v>
      </c>
      <c r="H3122" s="2">
        <v>45558</v>
      </c>
      <c r="I3122">
        <v>10</v>
      </c>
      <c r="J3122" t="s">
        <v>107</v>
      </c>
    </row>
    <row r="3123" spans="1:10">
      <c r="A3123" t="s">
        <v>3199</v>
      </c>
      <c r="B3123" t="s">
        <v>20</v>
      </c>
      <c r="D3123" t="s">
        <v>134</v>
      </c>
      <c r="E3123" t="s">
        <v>56</v>
      </c>
      <c r="G3123" t="s">
        <v>108</v>
      </c>
      <c r="H3123" s="2">
        <v>45565</v>
      </c>
      <c r="I3123">
        <v>10</v>
      </c>
      <c r="J3123" t="s">
        <v>107</v>
      </c>
    </row>
    <row r="3124" spans="1:10">
      <c r="A3124" t="s">
        <v>3200</v>
      </c>
      <c r="B3124" t="s">
        <v>20</v>
      </c>
      <c r="D3124" t="s">
        <v>134</v>
      </c>
      <c r="E3124" t="s">
        <v>56</v>
      </c>
      <c r="G3124" t="s">
        <v>108</v>
      </c>
      <c r="H3124" s="2">
        <v>45572</v>
      </c>
      <c r="I3124">
        <v>10</v>
      </c>
      <c r="J3124" t="s">
        <v>107</v>
      </c>
    </row>
    <row r="3125" spans="1:10">
      <c r="A3125" t="s">
        <v>3201</v>
      </c>
      <c r="B3125" t="s">
        <v>20</v>
      </c>
      <c r="D3125" t="s">
        <v>134</v>
      </c>
      <c r="E3125" t="s">
        <v>56</v>
      </c>
      <c r="G3125" t="s">
        <v>108</v>
      </c>
      <c r="H3125" s="2">
        <v>45579</v>
      </c>
      <c r="I3125">
        <v>10</v>
      </c>
      <c r="J3125" t="s">
        <v>107</v>
      </c>
    </row>
    <row r="3126" spans="1:10">
      <c r="A3126" t="s">
        <v>3202</v>
      </c>
      <c r="B3126" t="s">
        <v>20</v>
      </c>
      <c r="D3126" t="s">
        <v>134</v>
      </c>
      <c r="E3126" t="s">
        <v>56</v>
      </c>
      <c r="G3126" t="s">
        <v>108</v>
      </c>
      <c r="H3126" s="2">
        <v>45586</v>
      </c>
      <c r="I3126">
        <v>10</v>
      </c>
      <c r="J3126" t="s">
        <v>107</v>
      </c>
    </row>
    <row r="3127" spans="1:10">
      <c r="A3127" t="s">
        <v>3203</v>
      </c>
      <c r="B3127" t="s">
        <v>20</v>
      </c>
      <c r="D3127" t="s">
        <v>134</v>
      </c>
      <c r="E3127" t="s">
        <v>56</v>
      </c>
      <c r="G3127" t="s">
        <v>108</v>
      </c>
      <c r="H3127" s="2">
        <v>45593</v>
      </c>
      <c r="I3127">
        <v>10</v>
      </c>
      <c r="J3127" t="s">
        <v>107</v>
      </c>
    </row>
    <row r="3128" spans="1:10">
      <c r="A3128" t="s">
        <v>3204</v>
      </c>
      <c r="B3128" t="s">
        <v>20</v>
      </c>
      <c r="D3128" t="s">
        <v>134</v>
      </c>
      <c r="E3128" t="s">
        <v>56</v>
      </c>
      <c r="G3128" t="s">
        <v>108</v>
      </c>
      <c r="H3128" s="2">
        <v>45600</v>
      </c>
      <c r="I3128">
        <v>10</v>
      </c>
      <c r="J3128" t="s">
        <v>107</v>
      </c>
    </row>
    <row r="3129" spans="1:10">
      <c r="A3129" t="s">
        <v>3205</v>
      </c>
      <c r="B3129" t="s">
        <v>20</v>
      </c>
      <c r="D3129" t="s">
        <v>134</v>
      </c>
      <c r="E3129" t="s">
        <v>56</v>
      </c>
      <c r="G3129" t="s">
        <v>108</v>
      </c>
      <c r="H3129" s="2">
        <v>45607</v>
      </c>
      <c r="I3129">
        <v>10</v>
      </c>
      <c r="J3129" t="s">
        <v>107</v>
      </c>
    </row>
    <row r="3130" spans="1:10">
      <c r="A3130" t="s">
        <v>3206</v>
      </c>
      <c r="B3130" t="s">
        <v>20</v>
      </c>
      <c r="D3130" t="s">
        <v>134</v>
      </c>
      <c r="E3130" t="s">
        <v>56</v>
      </c>
      <c r="G3130" t="s">
        <v>108</v>
      </c>
      <c r="H3130" s="2">
        <v>45614</v>
      </c>
      <c r="I3130">
        <v>5</v>
      </c>
      <c r="J3130" t="s">
        <v>107</v>
      </c>
    </row>
    <row r="3131" spans="1:10">
      <c r="A3131" t="s">
        <v>3207</v>
      </c>
      <c r="B3131" t="s">
        <v>20</v>
      </c>
      <c r="D3131" t="s">
        <v>134</v>
      </c>
      <c r="E3131" t="s">
        <v>56</v>
      </c>
      <c r="G3131" t="s">
        <v>108</v>
      </c>
      <c r="H3131" s="2">
        <v>45621</v>
      </c>
      <c r="I3131">
        <v>5</v>
      </c>
      <c r="J3131" t="s">
        <v>107</v>
      </c>
    </row>
    <row r="3132" spans="1:10">
      <c r="A3132" t="s">
        <v>3208</v>
      </c>
      <c r="B3132" t="s">
        <v>20</v>
      </c>
      <c r="D3132" t="s">
        <v>134</v>
      </c>
      <c r="E3132" t="s">
        <v>68</v>
      </c>
      <c r="G3132" t="s">
        <v>106</v>
      </c>
      <c r="H3132" s="2">
        <v>45383</v>
      </c>
      <c r="I3132">
        <v>40</v>
      </c>
      <c r="J3132" t="s">
        <v>110</v>
      </c>
    </row>
    <row r="3133" spans="1:10">
      <c r="A3133" t="s">
        <v>3209</v>
      </c>
      <c r="B3133" t="s">
        <v>20</v>
      </c>
      <c r="D3133" t="s">
        <v>134</v>
      </c>
      <c r="E3133" t="s">
        <v>68</v>
      </c>
      <c r="G3133" t="s">
        <v>106</v>
      </c>
      <c r="H3133" s="2">
        <v>45390</v>
      </c>
      <c r="I3133">
        <v>40</v>
      </c>
      <c r="J3133" t="s">
        <v>110</v>
      </c>
    </row>
    <row r="3134" spans="1:10">
      <c r="A3134" t="s">
        <v>3210</v>
      </c>
      <c r="B3134" t="s">
        <v>20</v>
      </c>
      <c r="D3134" t="s">
        <v>134</v>
      </c>
      <c r="E3134" t="s">
        <v>68</v>
      </c>
      <c r="G3134" t="s">
        <v>106</v>
      </c>
      <c r="H3134" s="2">
        <v>45397</v>
      </c>
      <c r="I3134">
        <v>40</v>
      </c>
      <c r="J3134" t="s">
        <v>110</v>
      </c>
    </row>
    <row r="3135" spans="1:10">
      <c r="A3135" t="s">
        <v>3211</v>
      </c>
      <c r="B3135" t="s">
        <v>20</v>
      </c>
      <c r="D3135" t="s">
        <v>134</v>
      </c>
      <c r="E3135" t="s">
        <v>68</v>
      </c>
      <c r="G3135" t="s">
        <v>106</v>
      </c>
      <c r="H3135" s="2">
        <v>45404</v>
      </c>
      <c r="I3135">
        <v>40</v>
      </c>
      <c r="J3135" t="s">
        <v>110</v>
      </c>
    </row>
    <row r="3136" spans="1:10">
      <c r="A3136" t="s">
        <v>3212</v>
      </c>
      <c r="B3136" t="s">
        <v>20</v>
      </c>
      <c r="D3136" t="s">
        <v>134</v>
      </c>
      <c r="E3136" t="s">
        <v>68</v>
      </c>
      <c r="G3136" t="s">
        <v>106</v>
      </c>
      <c r="H3136" s="2">
        <v>45411</v>
      </c>
      <c r="I3136">
        <v>40</v>
      </c>
      <c r="J3136" t="s">
        <v>110</v>
      </c>
    </row>
    <row r="3137" spans="1:10">
      <c r="A3137" t="s">
        <v>3213</v>
      </c>
      <c r="B3137" t="s">
        <v>20</v>
      </c>
      <c r="D3137" t="s">
        <v>134</v>
      </c>
      <c r="E3137" t="s">
        <v>68</v>
      </c>
      <c r="G3137" t="s">
        <v>106</v>
      </c>
      <c r="H3137" s="2">
        <v>45418</v>
      </c>
      <c r="I3137">
        <v>40</v>
      </c>
      <c r="J3137" t="s">
        <v>110</v>
      </c>
    </row>
    <row r="3138" spans="1:10">
      <c r="A3138" t="s">
        <v>3214</v>
      </c>
      <c r="B3138" t="s">
        <v>20</v>
      </c>
      <c r="D3138" t="s">
        <v>134</v>
      </c>
      <c r="E3138" t="s">
        <v>68</v>
      </c>
      <c r="G3138" t="s">
        <v>106</v>
      </c>
      <c r="H3138" s="2">
        <v>45425</v>
      </c>
      <c r="I3138">
        <v>40</v>
      </c>
      <c r="J3138" t="s">
        <v>110</v>
      </c>
    </row>
    <row r="3139" spans="1:10">
      <c r="A3139" t="s">
        <v>3215</v>
      </c>
      <c r="B3139" t="s">
        <v>20</v>
      </c>
      <c r="D3139" t="s">
        <v>134</v>
      </c>
      <c r="E3139" t="s">
        <v>68</v>
      </c>
      <c r="G3139" t="s">
        <v>106</v>
      </c>
      <c r="H3139" s="2">
        <v>45432</v>
      </c>
      <c r="I3139">
        <v>40</v>
      </c>
      <c r="J3139" t="s">
        <v>110</v>
      </c>
    </row>
    <row r="3140" spans="1:10">
      <c r="A3140" t="s">
        <v>3216</v>
      </c>
      <c r="B3140" t="s">
        <v>20</v>
      </c>
      <c r="D3140" t="s">
        <v>134</v>
      </c>
      <c r="E3140" t="s">
        <v>68</v>
      </c>
      <c r="G3140" t="s">
        <v>106</v>
      </c>
      <c r="H3140" s="2">
        <v>45439</v>
      </c>
      <c r="I3140">
        <v>40</v>
      </c>
      <c r="J3140" t="s">
        <v>110</v>
      </c>
    </row>
    <row r="3141" spans="1:10">
      <c r="A3141" t="s">
        <v>3217</v>
      </c>
      <c r="B3141" t="s">
        <v>20</v>
      </c>
      <c r="D3141" t="s">
        <v>134</v>
      </c>
      <c r="E3141" t="s">
        <v>68</v>
      </c>
      <c r="G3141" t="s">
        <v>106</v>
      </c>
      <c r="H3141" s="2">
        <v>45446</v>
      </c>
      <c r="I3141">
        <v>40</v>
      </c>
      <c r="J3141" t="s">
        <v>107</v>
      </c>
    </row>
    <row r="3142" spans="1:10">
      <c r="A3142" t="s">
        <v>3218</v>
      </c>
      <c r="B3142" t="s">
        <v>20</v>
      </c>
      <c r="D3142" t="s">
        <v>134</v>
      </c>
      <c r="E3142" t="s">
        <v>68</v>
      </c>
      <c r="G3142" t="s">
        <v>106</v>
      </c>
      <c r="H3142" s="2">
        <v>45453</v>
      </c>
      <c r="I3142">
        <v>40</v>
      </c>
      <c r="J3142" t="s">
        <v>107</v>
      </c>
    </row>
    <row r="3143" spans="1:10">
      <c r="A3143" t="s">
        <v>3219</v>
      </c>
      <c r="B3143" t="s">
        <v>20</v>
      </c>
      <c r="D3143" t="s">
        <v>134</v>
      </c>
      <c r="E3143" t="s">
        <v>68</v>
      </c>
      <c r="G3143" t="s">
        <v>106</v>
      </c>
      <c r="H3143" s="2">
        <v>45460</v>
      </c>
      <c r="I3143">
        <v>40</v>
      </c>
      <c r="J3143" t="s">
        <v>107</v>
      </c>
    </row>
    <row r="3144" spans="1:10">
      <c r="A3144" t="s">
        <v>3220</v>
      </c>
      <c r="B3144" t="s">
        <v>20</v>
      </c>
      <c r="D3144" t="s">
        <v>134</v>
      </c>
      <c r="E3144" t="s">
        <v>68</v>
      </c>
      <c r="G3144" t="s">
        <v>106</v>
      </c>
      <c r="H3144" s="2">
        <v>45467</v>
      </c>
      <c r="I3144">
        <v>40</v>
      </c>
      <c r="J3144" t="s">
        <v>107</v>
      </c>
    </row>
    <row r="3145" spans="1:10">
      <c r="A3145" t="s">
        <v>3221</v>
      </c>
      <c r="B3145" t="s">
        <v>20</v>
      </c>
      <c r="D3145" t="s">
        <v>134</v>
      </c>
      <c r="E3145" t="s">
        <v>68</v>
      </c>
      <c r="G3145" t="s">
        <v>106</v>
      </c>
      <c r="H3145" s="2">
        <v>45474</v>
      </c>
      <c r="I3145">
        <v>40</v>
      </c>
      <c r="J3145" t="s">
        <v>107</v>
      </c>
    </row>
    <row r="3146" spans="1:10">
      <c r="A3146" t="s">
        <v>3222</v>
      </c>
      <c r="B3146" t="s">
        <v>20</v>
      </c>
      <c r="D3146" t="s">
        <v>134</v>
      </c>
      <c r="E3146" t="s">
        <v>68</v>
      </c>
      <c r="G3146" t="s">
        <v>106</v>
      </c>
      <c r="H3146" s="2">
        <v>45481</v>
      </c>
      <c r="I3146">
        <v>40</v>
      </c>
      <c r="J3146" t="s">
        <v>107</v>
      </c>
    </row>
    <row r="3147" spans="1:10">
      <c r="A3147" t="s">
        <v>3223</v>
      </c>
      <c r="B3147" t="s">
        <v>20</v>
      </c>
      <c r="D3147" t="s">
        <v>134</v>
      </c>
      <c r="E3147" t="s">
        <v>68</v>
      </c>
      <c r="G3147" t="s">
        <v>106</v>
      </c>
      <c r="H3147" s="2">
        <v>45488</v>
      </c>
      <c r="I3147">
        <v>40</v>
      </c>
      <c r="J3147" t="s">
        <v>107</v>
      </c>
    </row>
    <row r="3148" spans="1:10">
      <c r="A3148" t="s">
        <v>3224</v>
      </c>
      <c r="B3148" t="s">
        <v>20</v>
      </c>
      <c r="D3148" t="s">
        <v>134</v>
      </c>
      <c r="E3148" t="s">
        <v>68</v>
      </c>
      <c r="G3148" t="s">
        <v>106</v>
      </c>
      <c r="H3148" s="2">
        <v>45495</v>
      </c>
      <c r="I3148">
        <v>40</v>
      </c>
      <c r="J3148" t="s">
        <v>107</v>
      </c>
    </row>
    <row r="3149" spans="1:10">
      <c r="A3149" t="s">
        <v>3225</v>
      </c>
      <c r="B3149" t="s">
        <v>20</v>
      </c>
      <c r="D3149" t="s">
        <v>134</v>
      </c>
      <c r="E3149" t="s">
        <v>68</v>
      </c>
      <c r="G3149" t="s">
        <v>106</v>
      </c>
      <c r="H3149" s="2">
        <v>45502</v>
      </c>
      <c r="I3149">
        <v>40</v>
      </c>
      <c r="J3149" t="s">
        <v>107</v>
      </c>
    </row>
    <row r="3150" spans="1:10">
      <c r="A3150" t="s">
        <v>3226</v>
      </c>
      <c r="B3150" t="s">
        <v>20</v>
      </c>
      <c r="D3150" t="s">
        <v>134</v>
      </c>
      <c r="E3150" t="s">
        <v>68</v>
      </c>
      <c r="G3150" t="s">
        <v>106</v>
      </c>
      <c r="H3150" s="2">
        <v>45509</v>
      </c>
      <c r="I3150">
        <v>40</v>
      </c>
      <c r="J3150" t="s">
        <v>107</v>
      </c>
    </row>
    <row r="3151" spans="1:10">
      <c r="A3151" t="s">
        <v>3227</v>
      </c>
      <c r="B3151" t="s">
        <v>20</v>
      </c>
      <c r="D3151" t="s">
        <v>134</v>
      </c>
      <c r="E3151" t="s">
        <v>68</v>
      </c>
      <c r="G3151" t="s">
        <v>106</v>
      </c>
      <c r="H3151" s="2">
        <v>45516</v>
      </c>
      <c r="I3151">
        <v>40</v>
      </c>
      <c r="J3151" t="s">
        <v>107</v>
      </c>
    </row>
    <row r="3152" spans="1:10">
      <c r="A3152" t="s">
        <v>3228</v>
      </c>
      <c r="B3152" t="s">
        <v>20</v>
      </c>
      <c r="D3152" t="s">
        <v>134</v>
      </c>
      <c r="E3152" t="s">
        <v>68</v>
      </c>
      <c r="G3152" t="s">
        <v>106</v>
      </c>
      <c r="H3152" s="2">
        <v>45523</v>
      </c>
      <c r="I3152">
        <v>40</v>
      </c>
      <c r="J3152" t="s">
        <v>107</v>
      </c>
    </row>
    <row r="3153" spans="1:10">
      <c r="A3153" t="s">
        <v>3229</v>
      </c>
      <c r="B3153" t="s">
        <v>20</v>
      </c>
      <c r="D3153" t="s">
        <v>134</v>
      </c>
      <c r="E3153" t="s">
        <v>68</v>
      </c>
      <c r="G3153" t="s">
        <v>106</v>
      </c>
      <c r="H3153" s="2">
        <v>45530</v>
      </c>
      <c r="I3153">
        <v>40</v>
      </c>
      <c r="J3153" t="s">
        <v>107</v>
      </c>
    </row>
    <row r="3154" spans="1:10">
      <c r="A3154" t="s">
        <v>3230</v>
      </c>
      <c r="B3154" t="s">
        <v>20</v>
      </c>
      <c r="D3154" t="s">
        <v>134</v>
      </c>
      <c r="E3154" t="s">
        <v>68</v>
      </c>
      <c r="G3154" t="s">
        <v>106</v>
      </c>
      <c r="H3154" s="2">
        <v>45537</v>
      </c>
      <c r="I3154">
        <v>40</v>
      </c>
      <c r="J3154" t="s">
        <v>107</v>
      </c>
    </row>
    <row r="3155" spans="1:10">
      <c r="A3155" t="s">
        <v>3231</v>
      </c>
      <c r="B3155" t="s">
        <v>20</v>
      </c>
      <c r="D3155" t="s">
        <v>134</v>
      </c>
      <c r="E3155" t="s">
        <v>68</v>
      </c>
      <c r="G3155" t="s">
        <v>106</v>
      </c>
      <c r="H3155" s="2">
        <v>45544</v>
      </c>
      <c r="I3155">
        <v>40</v>
      </c>
      <c r="J3155" t="s">
        <v>107</v>
      </c>
    </row>
    <row r="3156" spans="1:10">
      <c r="A3156" t="s">
        <v>3232</v>
      </c>
      <c r="B3156" t="s">
        <v>20</v>
      </c>
      <c r="D3156" t="s">
        <v>134</v>
      </c>
      <c r="E3156" t="s">
        <v>68</v>
      </c>
      <c r="G3156" t="s">
        <v>106</v>
      </c>
      <c r="H3156" s="2">
        <v>45551</v>
      </c>
      <c r="I3156">
        <v>40</v>
      </c>
      <c r="J3156" t="s">
        <v>107</v>
      </c>
    </row>
    <row r="3157" spans="1:10">
      <c r="A3157" t="s">
        <v>3233</v>
      </c>
      <c r="B3157" t="s">
        <v>20</v>
      </c>
      <c r="D3157" t="s">
        <v>134</v>
      </c>
      <c r="E3157" t="s">
        <v>68</v>
      </c>
      <c r="G3157" t="s">
        <v>106</v>
      </c>
      <c r="H3157" s="2">
        <v>45558</v>
      </c>
      <c r="I3157">
        <v>40</v>
      </c>
      <c r="J3157" t="s">
        <v>107</v>
      </c>
    </row>
    <row r="3158" spans="1:10">
      <c r="A3158" t="s">
        <v>3234</v>
      </c>
      <c r="B3158" t="s">
        <v>20</v>
      </c>
      <c r="D3158" t="s">
        <v>134</v>
      </c>
      <c r="E3158" t="s">
        <v>68</v>
      </c>
      <c r="G3158" t="s">
        <v>106</v>
      </c>
      <c r="H3158" s="2">
        <v>45565</v>
      </c>
      <c r="I3158">
        <v>40</v>
      </c>
      <c r="J3158" t="s">
        <v>107</v>
      </c>
    </row>
    <row r="3159" spans="1:10">
      <c r="A3159" t="s">
        <v>3235</v>
      </c>
      <c r="B3159" t="s">
        <v>20</v>
      </c>
      <c r="D3159" t="s">
        <v>134</v>
      </c>
      <c r="E3159" t="s">
        <v>68</v>
      </c>
      <c r="G3159" t="s">
        <v>106</v>
      </c>
      <c r="H3159" s="2">
        <v>45572</v>
      </c>
      <c r="I3159">
        <v>40</v>
      </c>
      <c r="J3159" t="s">
        <v>107</v>
      </c>
    </row>
    <row r="3160" spans="1:10">
      <c r="A3160" t="s">
        <v>3236</v>
      </c>
      <c r="B3160" t="s">
        <v>20</v>
      </c>
      <c r="D3160" t="s">
        <v>134</v>
      </c>
      <c r="E3160" t="s">
        <v>68</v>
      </c>
      <c r="G3160" t="s">
        <v>106</v>
      </c>
      <c r="H3160" s="2">
        <v>45579</v>
      </c>
      <c r="I3160">
        <v>40</v>
      </c>
      <c r="J3160" t="s">
        <v>107</v>
      </c>
    </row>
    <row r="3161" spans="1:10">
      <c r="A3161" t="s">
        <v>3237</v>
      </c>
      <c r="B3161" t="s">
        <v>20</v>
      </c>
      <c r="D3161" t="s">
        <v>134</v>
      </c>
      <c r="E3161" t="s">
        <v>68</v>
      </c>
      <c r="G3161" t="s">
        <v>106</v>
      </c>
      <c r="H3161" s="2">
        <v>45586</v>
      </c>
      <c r="I3161">
        <v>40</v>
      </c>
      <c r="J3161" t="s">
        <v>107</v>
      </c>
    </row>
    <row r="3162" spans="1:10">
      <c r="A3162" t="s">
        <v>3238</v>
      </c>
      <c r="B3162" t="s">
        <v>20</v>
      </c>
      <c r="D3162" t="s">
        <v>134</v>
      </c>
      <c r="E3162" t="s">
        <v>68</v>
      </c>
      <c r="G3162" t="s">
        <v>106</v>
      </c>
      <c r="H3162" s="2">
        <v>45593</v>
      </c>
      <c r="I3162">
        <v>40</v>
      </c>
      <c r="J3162" t="s">
        <v>107</v>
      </c>
    </row>
    <row r="3163" spans="1:10">
      <c r="A3163" t="s">
        <v>3239</v>
      </c>
      <c r="B3163" t="s">
        <v>20</v>
      </c>
      <c r="D3163" t="s">
        <v>134</v>
      </c>
      <c r="E3163" t="s">
        <v>68</v>
      </c>
      <c r="G3163" t="s">
        <v>106</v>
      </c>
      <c r="H3163" s="2">
        <v>45600</v>
      </c>
      <c r="I3163">
        <v>40</v>
      </c>
      <c r="J3163" t="s">
        <v>107</v>
      </c>
    </row>
    <row r="3164" spans="1:10">
      <c r="A3164" t="s">
        <v>3240</v>
      </c>
      <c r="B3164" t="s">
        <v>20</v>
      </c>
      <c r="D3164" t="s">
        <v>134</v>
      </c>
      <c r="E3164" t="s">
        <v>68</v>
      </c>
      <c r="G3164" t="s">
        <v>106</v>
      </c>
      <c r="H3164" s="2">
        <v>45607</v>
      </c>
      <c r="I3164">
        <v>40</v>
      </c>
      <c r="J3164" t="s">
        <v>107</v>
      </c>
    </row>
    <row r="3165" spans="1:10">
      <c r="A3165" t="s">
        <v>3241</v>
      </c>
      <c r="B3165" t="s">
        <v>20</v>
      </c>
      <c r="D3165" t="s">
        <v>134</v>
      </c>
      <c r="E3165" t="s">
        <v>68</v>
      </c>
      <c r="G3165" t="s">
        <v>106</v>
      </c>
      <c r="H3165" s="2">
        <v>45614</v>
      </c>
      <c r="I3165">
        <v>40</v>
      </c>
      <c r="J3165" t="s">
        <v>107</v>
      </c>
    </row>
    <row r="3166" spans="1:10">
      <c r="A3166" t="s">
        <v>3242</v>
      </c>
      <c r="B3166" t="s">
        <v>20</v>
      </c>
      <c r="D3166" t="s">
        <v>134</v>
      </c>
      <c r="E3166" t="s">
        <v>68</v>
      </c>
      <c r="G3166" t="s">
        <v>106</v>
      </c>
      <c r="H3166" s="2">
        <v>45621</v>
      </c>
      <c r="I3166">
        <v>40</v>
      </c>
      <c r="J3166" t="s">
        <v>107</v>
      </c>
    </row>
    <row r="3167" spans="1:10">
      <c r="A3167" t="s">
        <v>3243</v>
      </c>
      <c r="B3167" t="s">
        <v>20</v>
      </c>
      <c r="D3167" t="s">
        <v>134</v>
      </c>
      <c r="E3167" t="s">
        <v>82</v>
      </c>
      <c r="G3167" t="s">
        <v>108</v>
      </c>
      <c r="H3167" s="2">
        <v>45306</v>
      </c>
      <c r="I3167">
        <v>20</v>
      </c>
      <c r="J3167" t="s">
        <v>110</v>
      </c>
    </row>
    <row r="3168" spans="1:10">
      <c r="A3168" t="s">
        <v>3244</v>
      </c>
      <c r="B3168" t="s">
        <v>20</v>
      </c>
      <c r="D3168" t="s">
        <v>134</v>
      </c>
      <c r="E3168" t="s">
        <v>82</v>
      </c>
      <c r="G3168" t="s">
        <v>108</v>
      </c>
      <c r="H3168" s="2">
        <v>45313</v>
      </c>
      <c r="I3168">
        <v>20</v>
      </c>
      <c r="J3168" t="s">
        <v>110</v>
      </c>
    </row>
    <row r="3169" spans="1:10">
      <c r="A3169" t="s">
        <v>3245</v>
      </c>
      <c r="B3169" t="s">
        <v>20</v>
      </c>
      <c r="D3169" t="s">
        <v>135</v>
      </c>
      <c r="E3169" t="s">
        <v>4</v>
      </c>
      <c r="G3169" t="s">
        <v>177</v>
      </c>
      <c r="H3169" s="2">
        <v>45446</v>
      </c>
      <c r="I3169">
        <v>20</v>
      </c>
      <c r="J3169" t="s">
        <v>107</v>
      </c>
    </row>
    <row r="3170" spans="1:10">
      <c r="A3170" t="s">
        <v>3246</v>
      </c>
      <c r="B3170" t="s">
        <v>20</v>
      </c>
      <c r="D3170" t="s">
        <v>135</v>
      </c>
      <c r="E3170" t="s">
        <v>4</v>
      </c>
      <c r="G3170" t="s">
        <v>177</v>
      </c>
      <c r="H3170" s="2">
        <v>45453</v>
      </c>
      <c r="I3170">
        <v>20</v>
      </c>
      <c r="J3170" t="s">
        <v>107</v>
      </c>
    </row>
    <row r="3171" spans="1:10">
      <c r="A3171" t="s">
        <v>3247</v>
      </c>
      <c r="B3171" t="s">
        <v>20</v>
      </c>
      <c r="D3171" t="s">
        <v>135</v>
      </c>
      <c r="E3171" t="s">
        <v>4</v>
      </c>
      <c r="G3171" t="s">
        <v>177</v>
      </c>
      <c r="H3171" s="2">
        <v>45460</v>
      </c>
      <c r="I3171">
        <v>20</v>
      </c>
      <c r="J3171" t="s">
        <v>107</v>
      </c>
    </row>
    <row r="3172" spans="1:10">
      <c r="A3172" t="s">
        <v>3248</v>
      </c>
      <c r="B3172" t="s">
        <v>20</v>
      </c>
      <c r="D3172" t="s">
        <v>135</v>
      </c>
      <c r="E3172" t="s">
        <v>4</v>
      </c>
      <c r="G3172" t="s">
        <v>177</v>
      </c>
      <c r="H3172" s="2">
        <v>45467</v>
      </c>
      <c r="I3172">
        <v>20</v>
      </c>
      <c r="J3172" t="s">
        <v>107</v>
      </c>
    </row>
    <row r="3173" spans="1:10">
      <c r="A3173" t="s">
        <v>3249</v>
      </c>
      <c r="B3173" t="s">
        <v>20</v>
      </c>
      <c r="D3173" t="s">
        <v>135</v>
      </c>
      <c r="E3173" t="s">
        <v>4</v>
      </c>
      <c r="G3173" t="s">
        <v>177</v>
      </c>
      <c r="H3173" s="2">
        <v>45474</v>
      </c>
      <c r="I3173">
        <v>20</v>
      </c>
      <c r="J3173" t="s">
        <v>107</v>
      </c>
    </row>
    <row r="3174" spans="1:10">
      <c r="A3174" t="s">
        <v>3250</v>
      </c>
      <c r="B3174" t="s">
        <v>20</v>
      </c>
      <c r="D3174" t="s">
        <v>135</v>
      </c>
      <c r="E3174" t="s">
        <v>4</v>
      </c>
      <c r="G3174" t="s">
        <v>177</v>
      </c>
      <c r="H3174" s="2">
        <v>45481</v>
      </c>
      <c r="I3174">
        <v>20</v>
      </c>
      <c r="J3174" t="s">
        <v>107</v>
      </c>
    </row>
    <row r="3175" spans="1:10">
      <c r="A3175" t="s">
        <v>3251</v>
      </c>
      <c r="B3175" t="s">
        <v>20</v>
      </c>
      <c r="D3175" t="s">
        <v>135</v>
      </c>
      <c r="E3175" t="s">
        <v>4</v>
      </c>
      <c r="G3175" t="s">
        <v>177</v>
      </c>
      <c r="H3175" s="2">
        <v>45488</v>
      </c>
      <c r="I3175">
        <v>20</v>
      </c>
      <c r="J3175" t="s">
        <v>107</v>
      </c>
    </row>
    <row r="3176" spans="1:10">
      <c r="A3176" t="s">
        <v>3252</v>
      </c>
      <c r="B3176" t="s">
        <v>20</v>
      </c>
      <c r="D3176" t="s">
        <v>135</v>
      </c>
      <c r="E3176" t="s">
        <v>4</v>
      </c>
      <c r="G3176" t="s">
        <v>177</v>
      </c>
      <c r="H3176" s="2">
        <v>45495</v>
      </c>
      <c r="I3176">
        <v>20</v>
      </c>
      <c r="J3176" t="s">
        <v>107</v>
      </c>
    </row>
    <row r="3177" spans="1:10">
      <c r="A3177" t="s">
        <v>3253</v>
      </c>
      <c r="B3177" t="s">
        <v>20</v>
      </c>
      <c r="D3177" t="s">
        <v>135</v>
      </c>
      <c r="E3177" t="s">
        <v>4</v>
      </c>
      <c r="G3177" t="s">
        <v>177</v>
      </c>
      <c r="H3177" s="2">
        <v>45502</v>
      </c>
      <c r="I3177">
        <v>10</v>
      </c>
      <c r="J3177" t="s">
        <v>107</v>
      </c>
    </row>
    <row r="3178" spans="1:10">
      <c r="A3178" t="s">
        <v>3254</v>
      </c>
      <c r="B3178" t="s">
        <v>20</v>
      </c>
      <c r="D3178" t="s">
        <v>135</v>
      </c>
      <c r="E3178" t="s">
        <v>4</v>
      </c>
      <c r="G3178" t="s">
        <v>177</v>
      </c>
      <c r="H3178" s="2">
        <v>45509</v>
      </c>
      <c r="I3178">
        <v>10</v>
      </c>
      <c r="J3178" t="s">
        <v>107</v>
      </c>
    </row>
    <row r="3179" spans="1:10">
      <c r="A3179" t="s">
        <v>3255</v>
      </c>
      <c r="B3179" t="s">
        <v>20</v>
      </c>
      <c r="D3179" t="s">
        <v>135</v>
      </c>
      <c r="E3179" t="s">
        <v>4</v>
      </c>
      <c r="G3179" t="s">
        <v>177</v>
      </c>
      <c r="H3179" s="2">
        <v>45516</v>
      </c>
      <c r="I3179">
        <v>10</v>
      </c>
      <c r="J3179" t="s">
        <v>107</v>
      </c>
    </row>
    <row r="3180" spans="1:10">
      <c r="A3180" t="s">
        <v>3256</v>
      </c>
      <c r="B3180" t="s">
        <v>20</v>
      </c>
      <c r="D3180" t="s">
        <v>135</v>
      </c>
      <c r="E3180" t="s">
        <v>4</v>
      </c>
      <c r="G3180" t="s">
        <v>177</v>
      </c>
      <c r="H3180" s="2">
        <v>45523</v>
      </c>
      <c r="I3180">
        <v>10</v>
      </c>
      <c r="J3180" t="s">
        <v>107</v>
      </c>
    </row>
    <row r="3181" spans="1:10">
      <c r="A3181" t="s">
        <v>3257</v>
      </c>
      <c r="B3181" t="s">
        <v>20</v>
      </c>
      <c r="D3181" t="s">
        <v>135</v>
      </c>
      <c r="E3181" t="s">
        <v>4</v>
      </c>
      <c r="G3181" t="s">
        <v>177</v>
      </c>
      <c r="H3181" s="2">
        <v>45530</v>
      </c>
      <c r="I3181">
        <v>10</v>
      </c>
      <c r="J3181" t="s">
        <v>107</v>
      </c>
    </row>
    <row r="3182" spans="1:10">
      <c r="A3182" t="s">
        <v>3258</v>
      </c>
      <c r="B3182" t="s">
        <v>20</v>
      </c>
      <c r="D3182" t="s">
        <v>135</v>
      </c>
      <c r="E3182" t="s">
        <v>4</v>
      </c>
      <c r="G3182" t="s">
        <v>177</v>
      </c>
      <c r="H3182" s="2">
        <v>45537</v>
      </c>
      <c r="I3182">
        <v>10</v>
      </c>
      <c r="J3182" t="s">
        <v>107</v>
      </c>
    </row>
    <row r="3183" spans="1:10">
      <c r="A3183" t="s">
        <v>3259</v>
      </c>
      <c r="B3183" t="s">
        <v>20</v>
      </c>
      <c r="D3183" t="s">
        <v>135</v>
      </c>
      <c r="E3183" t="s">
        <v>4</v>
      </c>
      <c r="G3183" t="s">
        <v>177</v>
      </c>
      <c r="H3183" s="2">
        <v>45544</v>
      </c>
      <c r="I3183">
        <v>10</v>
      </c>
      <c r="J3183" t="s">
        <v>107</v>
      </c>
    </row>
    <row r="3184" spans="1:10">
      <c r="A3184" t="s">
        <v>3260</v>
      </c>
      <c r="B3184" t="s">
        <v>20</v>
      </c>
      <c r="D3184" t="s">
        <v>135</v>
      </c>
      <c r="E3184" t="s">
        <v>4</v>
      </c>
      <c r="G3184" t="s">
        <v>177</v>
      </c>
      <c r="H3184" s="2">
        <v>45551</v>
      </c>
      <c r="I3184">
        <v>10</v>
      </c>
      <c r="J3184" t="s">
        <v>107</v>
      </c>
    </row>
    <row r="3185" spans="1:10">
      <c r="A3185" t="s">
        <v>3261</v>
      </c>
      <c r="B3185" t="s">
        <v>20</v>
      </c>
      <c r="D3185" t="s">
        <v>135</v>
      </c>
      <c r="E3185" t="s">
        <v>4</v>
      </c>
      <c r="G3185" t="s">
        <v>177</v>
      </c>
      <c r="H3185" s="2">
        <v>45558</v>
      </c>
      <c r="I3185">
        <v>10</v>
      </c>
      <c r="J3185" t="s">
        <v>107</v>
      </c>
    </row>
    <row r="3186" spans="1:10">
      <c r="A3186" t="s">
        <v>3262</v>
      </c>
      <c r="B3186" t="s">
        <v>20</v>
      </c>
      <c r="D3186" t="s">
        <v>135</v>
      </c>
      <c r="E3186" t="s">
        <v>4</v>
      </c>
      <c r="G3186" t="s">
        <v>177</v>
      </c>
      <c r="H3186" s="2">
        <v>45565</v>
      </c>
      <c r="I3186">
        <v>10</v>
      </c>
      <c r="J3186" t="s">
        <v>107</v>
      </c>
    </row>
    <row r="3187" spans="1:10">
      <c r="A3187" t="s">
        <v>3263</v>
      </c>
      <c r="B3187" t="s">
        <v>20</v>
      </c>
      <c r="D3187" t="s">
        <v>135</v>
      </c>
      <c r="E3187" t="s">
        <v>4</v>
      </c>
      <c r="G3187" t="s">
        <v>177</v>
      </c>
      <c r="H3187" s="2">
        <v>45572</v>
      </c>
      <c r="I3187">
        <v>10</v>
      </c>
      <c r="J3187" t="s">
        <v>107</v>
      </c>
    </row>
    <row r="3188" spans="1:10">
      <c r="A3188" t="s">
        <v>3264</v>
      </c>
      <c r="B3188" t="s">
        <v>20</v>
      </c>
      <c r="D3188" t="s">
        <v>135</v>
      </c>
      <c r="E3188" t="s">
        <v>4</v>
      </c>
      <c r="G3188" t="s">
        <v>177</v>
      </c>
      <c r="H3188" s="2">
        <v>45579</v>
      </c>
      <c r="I3188">
        <v>10</v>
      </c>
      <c r="J3188" t="s">
        <v>107</v>
      </c>
    </row>
    <row r="3189" spans="1:10">
      <c r="A3189" t="s">
        <v>3265</v>
      </c>
      <c r="B3189" t="s">
        <v>20</v>
      </c>
      <c r="D3189" t="s">
        <v>135</v>
      </c>
      <c r="E3189" t="s">
        <v>4</v>
      </c>
      <c r="G3189" t="s">
        <v>177</v>
      </c>
      <c r="H3189" s="2">
        <v>45586</v>
      </c>
      <c r="I3189">
        <v>10</v>
      </c>
      <c r="J3189" t="s">
        <v>107</v>
      </c>
    </row>
    <row r="3190" spans="1:10">
      <c r="A3190" t="s">
        <v>3266</v>
      </c>
      <c r="B3190" t="s">
        <v>20</v>
      </c>
      <c r="D3190" t="s">
        <v>135</v>
      </c>
      <c r="E3190" t="s">
        <v>4</v>
      </c>
      <c r="G3190" t="s">
        <v>177</v>
      </c>
      <c r="H3190" s="2">
        <v>45593</v>
      </c>
      <c r="I3190">
        <v>10</v>
      </c>
      <c r="J3190" t="s">
        <v>107</v>
      </c>
    </row>
    <row r="3191" spans="1:10">
      <c r="A3191" t="s">
        <v>3267</v>
      </c>
      <c r="B3191" t="s">
        <v>20</v>
      </c>
      <c r="D3191" t="s">
        <v>135</v>
      </c>
      <c r="E3191" t="s">
        <v>4</v>
      </c>
      <c r="G3191" t="s">
        <v>177</v>
      </c>
      <c r="H3191" s="2">
        <v>45600</v>
      </c>
      <c r="I3191">
        <v>10</v>
      </c>
      <c r="J3191" t="s">
        <v>107</v>
      </c>
    </row>
    <row r="3192" spans="1:10">
      <c r="A3192" t="s">
        <v>3268</v>
      </c>
      <c r="B3192" t="s">
        <v>20</v>
      </c>
      <c r="D3192" t="s">
        <v>135</v>
      </c>
      <c r="E3192" t="s">
        <v>4</v>
      </c>
      <c r="G3192" t="s">
        <v>177</v>
      </c>
      <c r="H3192" s="2">
        <v>45607</v>
      </c>
      <c r="I3192">
        <v>10</v>
      </c>
      <c r="J3192" t="s">
        <v>107</v>
      </c>
    </row>
    <row r="3193" spans="1:10">
      <c r="A3193" t="s">
        <v>3269</v>
      </c>
      <c r="B3193" t="s">
        <v>20</v>
      </c>
      <c r="D3193" t="s">
        <v>135</v>
      </c>
      <c r="E3193" t="s">
        <v>4</v>
      </c>
      <c r="G3193" t="s">
        <v>177</v>
      </c>
      <c r="H3193" s="2">
        <v>45614</v>
      </c>
      <c r="I3193">
        <v>10</v>
      </c>
      <c r="J3193" t="s">
        <v>107</v>
      </c>
    </row>
    <row r="3194" spans="1:10">
      <c r="A3194" t="s">
        <v>3270</v>
      </c>
      <c r="B3194" t="s">
        <v>20</v>
      </c>
      <c r="D3194" t="s">
        <v>135</v>
      </c>
      <c r="E3194" t="s">
        <v>4</v>
      </c>
      <c r="G3194" t="s">
        <v>177</v>
      </c>
      <c r="H3194" s="2">
        <v>45621</v>
      </c>
      <c r="I3194">
        <v>10</v>
      </c>
      <c r="J3194" t="s">
        <v>107</v>
      </c>
    </row>
    <row r="3195" spans="1:10">
      <c r="A3195" t="s">
        <v>3271</v>
      </c>
      <c r="B3195" t="s">
        <v>16</v>
      </c>
      <c r="C3195" t="s">
        <v>700</v>
      </c>
      <c r="D3195" t="s">
        <v>136</v>
      </c>
      <c r="E3195" t="s">
        <v>56</v>
      </c>
      <c r="G3195" t="s">
        <v>108</v>
      </c>
      <c r="H3195" s="2">
        <v>45698</v>
      </c>
      <c r="I3195">
        <v>10</v>
      </c>
      <c r="J3195" t="s">
        <v>107</v>
      </c>
    </row>
    <row r="3196" spans="1:10">
      <c r="A3196" t="s">
        <v>3272</v>
      </c>
      <c r="B3196" t="s">
        <v>16</v>
      </c>
      <c r="C3196" t="s">
        <v>700</v>
      </c>
      <c r="D3196" t="s">
        <v>136</v>
      </c>
      <c r="E3196" t="s">
        <v>56</v>
      </c>
      <c r="G3196" t="s">
        <v>108</v>
      </c>
      <c r="H3196" s="2">
        <v>45705</v>
      </c>
      <c r="I3196">
        <v>10</v>
      </c>
      <c r="J3196" t="s">
        <v>107</v>
      </c>
    </row>
    <row r="3197" spans="1:10">
      <c r="A3197" t="s">
        <v>3273</v>
      </c>
      <c r="B3197" t="s">
        <v>16</v>
      </c>
      <c r="C3197" t="s">
        <v>700</v>
      </c>
      <c r="D3197" t="s">
        <v>136</v>
      </c>
      <c r="E3197" t="s">
        <v>56</v>
      </c>
      <c r="G3197" t="s">
        <v>108</v>
      </c>
      <c r="H3197" s="2">
        <v>45712</v>
      </c>
      <c r="I3197">
        <v>10</v>
      </c>
      <c r="J3197" t="s">
        <v>107</v>
      </c>
    </row>
    <row r="3198" spans="1:10">
      <c r="A3198" t="s">
        <v>3274</v>
      </c>
      <c r="B3198" t="s">
        <v>16</v>
      </c>
      <c r="C3198" t="s">
        <v>700</v>
      </c>
      <c r="D3198" t="s">
        <v>136</v>
      </c>
      <c r="E3198" t="s">
        <v>56</v>
      </c>
      <c r="G3198" t="s">
        <v>108</v>
      </c>
      <c r="H3198" s="2">
        <v>45719</v>
      </c>
      <c r="I3198">
        <v>10</v>
      </c>
      <c r="J3198" t="s">
        <v>107</v>
      </c>
    </row>
    <row r="3199" spans="1:10">
      <c r="A3199" t="s">
        <v>3275</v>
      </c>
      <c r="B3199" t="s">
        <v>16</v>
      </c>
      <c r="C3199" t="s">
        <v>700</v>
      </c>
      <c r="D3199" t="s">
        <v>136</v>
      </c>
      <c r="E3199" t="s">
        <v>56</v>
      </c>
      <c r="G3199" t="s">
        <v>108</v>
      </c>
      <c r="H3199" s="2">
        <v>45726</v>
      </c>
      <c r="I3199">
        <v>5</v>
      </c>
      <c r="J3199" t="s">
        <v>107</v>
      </c>
    </row>
    <row r="3200" spans="1:10">
      <c r="A3200" t="s">
        <v>3276</v>
      </c>
      <c r="B3200" t="s">
        <v>16</v>
      </c>
      <c r="C3200" t="s">
        <v>700</v>
      </c>
      <c r="D3200" t="s">
        <v>136</v>
      </c>
      <c r="E3200" t="s">
        <v>56</v>
      </c>
      <c r="G3200" t="s">
        <v>108</v>
      </c>
      <c r="H3200" s="2">
        <v>45733</v>
      </c>
      <c r="I3200">
        <v>5</v>
      </c>
      <c r="J3200" t="s">
        <v>107</v>
      </c>
    </row>
    <row r="3201" spans="1:10">
      <c r="A3201" t="s">
        <v>3277</v>
      </c>
      <c r="B3201" t="s">
        <v>16</v>
      </c>
      <c r="C3201" t="s">
        <v>700</v>
      </c>
      <c r="D3201" t="s">
        <v>136</v>
      </c>
      <c r="E3201" t="s">
        <v>56</v>
      </c>
      <c r="G3201" t="s">
        <v>108</v>
      </c>
      <c r="H3201" s="2">
        <v>45740</v>
      </c>
      <c r="I3201">
        <v>5</v>
      </c>
      <c r="J3201" t="s">
        <v>107</v>
      </c>
    </row>
    <row r="3202" spans="1:10">
      <c r="A3202" t="s">
        <v>3278</v>
      </c>
      <c r="B3202" t="s">
        <v>16</v>
      </c>
      <c r="C3202" t="s">
        <v>700</v>
      </c>
      <c r="D3202" t="s">
        <v>136</v>
      </c>
      <c r="E3202" t="s">
        <v>56</v>
      </c>
      <c r="G3202" t="s">
        <v>108</v>
      </c>
      <c r="H3202" s="2">
        <v>45747</v>
      </c>
      <c r="I3202">
        <v>5</v>
      </c>
      <c r="J3202" t="s">
        <v>107</v>
      </c>
    </row>
    <row r="3203" spans="1:10">
      <c r="A3203" t="s">
        <v>3279</v>
      </c>
      <c r="B3203" t="s">
        <v>16</v>
      </c>
      <c r="C3203" t="s">
        <v>700</v>
      </c>
      <c r="D3203" t="s">
        <v>136</v>
      </c>
      <c r="E3203" t="s">
        <v>56</v>
      </c>
      <c r="G3203" t="s">
        <v>108</v>
      </c>
      <c r="H3203" s="2">
        <v>45754</v>
      </c>
      <c r="I3203">
        <v>5</v>
      </c>
      <c r="J3203" t="s">
        <v>107</v>
      </c>
    </row>
    <row r="3204" spans="1:10">
      <c r="A3204" t="s">
        <v>3280</v>
      </c>
      <c r="B3204" t="s">
        <v>16</v>
      </c>
      <c r="C3204" t="s">
        <v>700</v>
      </c>
      <c r="D3204" t="s">
        <v>136</v>
      </c>
      <c r="E3204" t="s">
        <v>56</v>
      </c>
      <c r="G3204" t="s">
        <v>108</v>
      </c>
      <c r="H3204" s="2">
        <v>45761</v>
      </c>
      <c r="I3204">
        <v>5</v>
      </c>
      <c r="J3204" t="s">
        <v>107</v>
      </c>
    </row>
    <row r="3205" spans="1:10">
      <c r="A3205" t="s">
        <v>3281</v>
      </c>
      <c r="B3205" t="s">
        <v>16</v>
      </c>
      <c r="C3205" t="s">
        <v>700</v>
      </c>
      <c r="D3205" t="s">
        <v>136</v>
      </c>
      <c r="E3205" t="s">
        <v>56</v>
      </c>
      <c r="G3205" t="s">
        <v>108</v>
      </c>
      <c r="H3205" s="2">
        <v>45768</v>
      </c>
      <c r="I3205">
        <v>5</v>
      </c>
      <c r="J3205" t="s">
        <v>107</v>
      </c>
    </row>
    <row r="3206" spans="1:10">
      <c r="A3206" t="s">
        <v>3282</v>
      </c>
      <c r="B3206" t="s">
        <v>16</v>
      </c>
      <c r="C3206" t="s">
        <v>700</v>
      </c>
      <c r="D3206" t="s">
        <v>136</v>
      </c>
      <c r="E3206" t="s">
        <v>56</v>
      </c>
      <c r="G3206" t="s">
        <v>108</v>
      </c>
      <c r="H3206" s="2">
        <v>45775</v>
      </c>
      <c r="I3206">
        <v>5</v>
      </c>
      <c r="J3206" t="s">
        <v>107</v>
      </c>
    </row>
    <row r="3207" spans="1:10">
      <c r="A3207" t="s">
        <v>3283</v>
      </c>
      <c r="B3207" t="s">
        <v>16</v>
      </c>
      <c r="C3207" t="s">
        <v>700</v>
      </c>
      <c r="D3207" t="s">
        <v>136</v>
      </c>
      <c r="E3207" t="s">
        <v>56</v>
      </c>
      <c r="G3207" t="s">
        <v>108</v>
      </c>
      <c r="H3207" s="2">
        <v>45782</v>
      </c>
      <c r="I3207">
        <v>5</v>
      </c>
      <c r="J3207" t="s">
        <v>107</v>
      </c>
    </row>
    <row r="3208" spans="1:10">
      <c r="A3208" t="s">
        <v>3284</v>
      </c>
      <c r="B3208" t="s">
        <v>16</v>
      </c>
      <c r="C3208" t="s">
        <v>700</v>
      </c>
      <c r="D3208" t="s">
        <v>136</v>
      </c>
      <c r="E3208" t="s">
        <v>56</v>
      </c>
      <c r="G3208" t="s">
        <v>108</v>
      </c>
      <c r="H3208" s="2">
        <v>45789</v>
      </c>
      <c r="I3208">
        <v>5</v>
      </c>
      <c r="J3208" t="s">
        <v>107</v>
      </c>
    </row>
    <row r="3209" spans="1:10">
      <c r="A3209" t="s">
        <v>3285</v>
      </c>
      <c r="B3209" t="s">
        <v>28</v>
      </c>
      <c r="D3209" t="s">
        <v>137</v>
      </c>
      <c r="E3209" t="s">
        <v>10</v>
      </c>
      <c r="G3209" t="s">
        <v>108</v>
      </c>
      <c r="H3209" s="2">
        <v>45292</v>
      </c>
      <c r="I3209">
        <v>5</v>
      </c>
      <c r="J3209" t="s">
        <v>107</v>
      </c>
    </row>
    <row r="3210" spans="1:10">
      <c r="A3210" t="s">
        <v>3286</v>
      </c>
      <c r="B3210" t="s">
        <v>28</v>
      </c>
      <c r="D3210" t="s">
        <v>137</v>
      </c>
      <c r="E3210" t="s">
        <v>10</v>
      </c>
      <c r="G3210" t="s">
        <v>108</v>
      </c>
      <c r="H3210" s="2">
        <v>45299</v>
      </c>
      <c r="I3210">
        <v>5</v>
      </c>
      <c r="J3210" t="s">
        <v>107</v>
      </c>
    </row>
    <row r="3211" spans="1:10">
      <c r="A3211" t="s">
        <v>3287</v>
      </c>
      <c r="B3211" t="s">
        <v>28</v>
      </c>
      <c r="D3211" t="s">
        <v>137</v>
      </c>
      <c r="E3211" t="s">
        <v>10</v>
      </c>
      <c r="G3211" t="s">
        <v>108</v>
      </c>
      <c r="H3211" s="2">
        <v>45306</v>
      </c>
      <c r="I3211">
        <v>5</v>
      </c>
      <c r="J3211" t="s">
        <v>107</v>
      </c>
    </row>
    <row r="3212" spans="1:10">
      <c r="A3212" t="s">
        <v>3288</v>
      </c>
      <c r="B3212" t="s">
        <v>28</v>
      </c>
      <c r="D3212" t="s">
        <v>137</v>
      </c>
      <c r="E3212" t="s">
        <v>10</v>
      </c>
      <c r="G3212" t="s">
        <v>108</v>
      </c>
      <c r="H3212" s="2">
        <v>45313</v>
      </c>
      <c r="I3212">
        <v>5</v>
      </c>
      <c r="J3212" t="s">
        <v>107</v>
      </c>
    </row>
    <row r="3213" spans="1:10">
      <c r="A3213" t="s">
        <v>3289</v>
      </c>
      <c r="B3213" t="s">
        <v>28</v>
      </c>
      <c r="D3213" t="s">
        <v>137</v>
      </c>
      <c r="E3213" t="s">
        <v>10</v>
      </c>
      <c r="G3213" t="s">
        <v>108</v>
      </c>
      <c r="H3213" s="2">
        <v>45320</v>
      </c>
      <c r="I3213">
        <v>5</v>
      </c>
      <c r="J3213" t="s">
        <v>107</v>
      </c>
    </row>
    <row r="3214" spans="1:10">
      <c r="A3214" t="s">
        <v>3290</v>
      </c>
      <c r="B3214" t="s">
        <v>28</v>
      </c>
      <c r="D3214" t="s">
        <v>137</v>
      </c>
      <c r="E3214" t="s">
        <v>10</v>
      </c>
      <c r="G3214" t="s">
        <v>108</v>
      </c>
      <c r="H3214" s="2">
        <v>45327</v>
      </c>
      <c r="I3214">
        <v>5</v>
      </c>
      <c r="J3214" t="s">
        <v>107</v>
      </c>
    </row>
    <row r="3215" spans="1:10">
      <c r="A3215" t="s">
        <v>3291</v>
      </c>
      <c r="B3215" t="s">
        <v>28</v>
      </c>
      <c r="D3215" t="s">
        <v>137</v>
      </c>
      <c r="E3215" t="s">
        <v>10</v>
      </c>
      <c r="G3215" t="s">
        <v>108</v>
      </c>
      <c r="H3215" s="2">
        <v>45334</v>
      </c>
      <c r="I3215">
        <v>5</v>
      </c>
      <c r="J3215" t="s">
        <v>107</v>
      </c>
    </row>
    <row r="3216" spans="1:10">
      <c r="A3216" t="s">
        <v>3292</v>
      </c>
      <c r="B3216" t="s">
        <v>28</v>
      </c>
      <c r="D3216" t="s">
        <v>137</v>
      </c>
      <c r="E3216" t="s">
        <v>10</v>
      </c>
      <c r="G3216" t="s">
        <v>108</v>
      </c>
      <c r="H3216" s="2">
        <v>45341</v>
      </c>
      <c r="I3216">
        <v>5</v>
      </c>
      <c r="J3216" t="s">
        <v>107</v>
      </c>
    </row>
    <row r="3217" spans="1:10">
      <c r="A3217" t="s">
        <v>3293</v>
      </c>
      <c r="B3217" t="s">
        <v>28</v>
      </c>
      <c r="D3217" t="s">
        <v>137</v>
      </c>
      <c r="E3217" t="s">
        <v>10</v>
      </c>
      <c r="G3217" t="s">
        <v>108</v>
      </c>
      <c r="H3217" s="2">
        <v>45348</v>
      </c>
      <c r="I3217">
        <v>5</v>
      </c>
      <c r="J3217" t="s">
        <v>107</v>
      </c>
    </row>
    <row r="3218" spans="1:10">
      <c r="A3218" t="s">
        <v>3294</v>
      </c>
      <c r="B3218" t="s">
        <v>28</v>
      </c>
      <c r="D3218" t="s">
        <v>137</v>
      </c>
      <c r="E3218" t="s">
        <v>10</v>
      </c>
      <c r="G3218" t="s">
        <v>108</v>
      </c>
      <c r="H3218" s="2">
        <v>45355</v>
      </c>
      <c r="I3218">
        <v>5</v>
      </c>
      <c r="J3218" t="s">
        <v>107</v>
      </c>
    </row>
    <row r="3219" spans="1:10">
      <c r="A3219" t="s">
        <v>3295</v>
      </c>
      <c r="B3219" t="s">
        <v>28</v>
      </c>
      <c r="D3219" t="s">
        <v>137</v>
      </c>
      <c r="E3219" t="s">
        <v>10</v>
      </c>
      <c r="G3219" t="s">
        <v>108</v>
      </c>
      <c r="H3219" s="2">
        <v>45362</v>
      </c>
      <c r="I3219">
        <v>5</v>
      </c>
      <c r="J3219" t="s">
        <v>107</v>
      </c>
    </row>
    <row r="3220" spans="1:10">
      <c r="A3220" t="s">
        <v>3296</v>
      </c>
      <c r="B3220" t="s">
        <v>28</v>
      </c>
      <c r="D3220" t="s">
        <v>137</v>
      </c>
      <c r="E3220" t="s">
        <v>10</v>
      </c>
      <c r="G3220" t="s">
        <v>108</v>
      </c>
      <c r="H3220" s="2">
        <v>45369</v>
      </c>
      <c r="I3220">
        <v>5</v>
      </c>
      <c r="J3220" t="s">
        <v>107</v>
      </c>
    </row>
    <row r="3221" spans="1:10">
      <c r="A3221" t="s">
        <v>3297</v>
      </c>
      <c r="B3221" t="s">
        <v>28</v>
      </c>
      <c r="D3221" t="s">
        <v>137</v>
      </c>
      <c r="E3221" t="s">
        <v>10</v>
      </c>
      <c r="G3221" t="s">
        <v>108</v>
      </c>
      <c r="H3221" s="2">
        <v>45376</v>
      </c>
      <c r="I3221">
        <v>5</v>
      </c>
      <c r="J3221" t="s">
        <v>107</v>
      </c>
    </row>
    <row r="3222" spans="1:10">
      <c r="A3222" t="s">
        <v>3298</v>
      </c>
      <c r="B3222" t="s">
        <v>28</v>
      </c>
      <c r="D3222" t="s">
        <v>137</v>
      </c>
      <c r="E3222" t="s">
        <v>10</v>
      </c>
      <c r="G3222" t="s">
        <v>108</v>
      </c>
      <c r="H3222" s="2">
        <v>45383</v>
      </c>
      <c r="I3222">
        <v>5</v>
      </c>
      <c r="J3222" t="s">
        <v>107</v>
      </c>
    </row>
    <row r="3223" spans="1:10">
      <c r="A3223" t="s">
        <v>3299</v>
      </c>
      <c r="B3223" t="s">
        <v>28</v>
      </c>
      <c r="D3223" t="s">
        <v>137</v>
      </c>
      <c r="E3223" t="s">
        <v>10</v>
      </c>
      <c r="G3223" t="s">
        <v>108</v>
      </c>
      <c r="H3223" s="2">
        <v>45390</v>
      </c>
      <c r="I3223">
        <v>5</v>
      </c>
      <c r="J3223" t="s">
        <v>107</v>
      </c>
    </row>
    <row r="3224" spans="1:10">
      <c r="A3224" t="s">
        <v>3300</v>
      </c>
      <c r="B3224" t="s">
        <v>28</v>
      </c>
      <c r="D3224" t="s">
        <v>137</v>
      </c>
      <c r="E3224" t="s">
        <v>10</v>
      </c>
      <c r="G3224" t="s">
        <v>108</v>
      </c>
      <c r="H3224" s="2">
        <v>45397</v>
      </c>
      <c r="I3224">
        <v>5</v>
      </c>
      <c r="J3224" t="s">
        <v>107</v>
      </c>
    </row>
    <row r="3225" spans="1:10">
      <c r="A3225" t="s">
        <v>3301</v>
      </c>
      <c r="B3225" t="s">
        <v>28</v>
      </c>
      <c r="D3225" t="s">
        <v>137</v>
      </c>
      <c r="E3225" t="s">
        <v>10</v>
      </c>
      <c r="G3225" t="s">
        <v>108</v>
      </c>
      <c r="H3225" s="2">
        <v>45404</v>
      </c>
      <c r="I3225">
        <v>5</v>
      </c>
      <c r="J3225" t="s">
        <v>107</v>
      </c>
    </row>
    <row r="3226" spans="1:10">
      <c r="A3226" t="s">
        <v>3302</v>
      </c>
      <c r="B3226" t="s">
        <v>28</v>
      </c>
      <c r="D3226" t="s">
        <v>137</v>
      </c>
      <c r="E3226" t="s">
        <v>10</v>
      </c>
      <c r="G3226" t="s">
        <v>108</v>
      </c>
      <c r="H3226" s="2">
        <v>45411</v>
      </c>
      <c r="I3226">
        <v>5</v>
      </c>
      <c r="J3226" t="s">
        <v>107</v>
      </c>
    </row>
    <row r="3227" spans="1:10">
      <c r="A3227" t="s">
        <v>3303</v>
      </c>
      <c r="B3227" t="s">
        <v>28</v>
      </c>
      <c r="D3227" t="s">
        <v>137</v>
      </c>
      <c r="E3227" t="s">
        <v>10</v>
      </c>
      <c r="G3227" t="s">
        <v>108</v>
      </c>
      <c r="H3227" s="2">
        <v>45418</v>
      </c>
      <c r="I3227">
        <v>5</v>
      </c>
      <c r="J3227" t="s">
        <v>107</v>
      </c>
    </row>
    <row r="3228" spans="1:10">
      <c r="A3228" t="s">
        <v>3304</v>
      </c>
      <c r="B3228" t="s">
        <v>28</v>
      </c>
      <c r="D3228" t="s">
        <v>137</v>
      </c>
      <c r="E3228" t="s">
        <v>10</v>
      </c>
      <c r="G3228" t="s">
        <v>108</v>
      </c>
      <c r="H3228" s="2">
        <v>45425</v>
      </c>
      <c r="I3228">
        <v>5</v>
      </c>
      <c r="J3228" t="s">
        <v>107</v>
      </c>
    </row>
    <row r="3229" spans="1:10">
      <c r="A3229" t="s">
        <v>3305</v>
      </c>
      <c r="B3229" t="s">
        <v>28</v>
      </c>
      <c r="D3229" t="s">
        <v>137</v>
      </c>
      <c r="E3229" t="s">
        <v>10</v>
      </c>
      <c r="G3229" t="s">
        <v>108</v>
      </c>
      <c r="H3229" s="2">
        <v>45432</v>
      </c>
      <c r="I3229">
        <v>5</v>
      </c>
      <c r="J3229" t="s">
        <v>107</v>
      </c>
    </row>
    <row r="3230" spans="1:10">
      <c r="A3230" t="s">
        <v>3306</v>
      </c>
      <c r="B3230" t="s">
        <v>28</v>
      </c>
      <c r="D3230" t="s">
        <v>137</v>
      </c>
      <c r="E3230" t="s">
        <v>10</v>
      </c>
      <c r="G3230" t="s">
        <v>108</v>
      </c>
      <c r="H3230" s="2">
        <v>45439</v>
      </c>
      <c r="I3230">
        <v>5</v>
      </c>
      <c r="J3230" t="s">
        <v>107</v>
      </c>
    </row>
    <row r="3231" spans="1:10">
      <c r="A3231" t="s">
        <v>3307</v>
      </c>
      <c r="B3231" t="s">
        <v>28</v>
      </c>
      <c r="D3231" t="s">
        <v>137</v>
      </c>
      <c r="E3231" t="s">
        <v>10</v>
      </c>
      <c r="G3231" t="s">
        <v>108</v>
      </c>
      <c r="H3231" s="2">
        <v>45446</v>
      </c>
      <c r="I3231">
        <v>5</v>
      </c>
      <c r="J3231" t="s">
        <v>107</v>
      </c>
    </row>
    <row r="3232" spans="1:10">
      <c r="A3232" t="s">
        <v>3308</v>
      </c>
      <c r="B3232" t="s">
        <v>28</v>
      </c>
      <c r="D3232" t="s">
        <v>137</v>
      </c>
      <c r="E3232" t="s">
        <v>10</v>
      </c>
      <c r="G3232" t="s">
        <v>108</v>
      </c>
      <c r="H3232" s="2">
        <v>45453</v>
      </c>
      <c r="I3232">
        <v>5</v>
      </c>
      <c r="J3232" t="s">
        <v>107</v>
      </c>
    </row>
    <row r="3233" spans="1:10">
      <c r="A3233" t="s">
        <v>3309</v>
      </c>
      <c r="B3233" t="s">
        <v>28</v>
      </c>
      <c r="D3233" t="s">
        <v>137</v>
      </c>
      <c r="E3233" t="s">
        <v>20</v>
      </c>
      <c r="G3233" t="s">
        <v>108</v>
      </c>
      <c r="H3233" s="2">
        <v>45292</v>
      </c>
      <c r="I3233">
        <v>5</v>
      </c>
      <c r="J3233" t="s">
        <v>107</v>
      </c>
    </row>
    <row r="3234" spans="1:10">
      <c r="A3234" t="s">
        <v>3310</v>
      </c>
      <c r="B3234" t="s">
        <v>28</v>
      </c>
      <c r="D3234" t="s">
        <v>137</v>
      </c>
      <c r="E3234" t="s">
        <v>20</v>
      </c>
      <c r="G3234" t="s">
        <v>108</v>
      </c>
      <c r="H3234" s="2">
        <v>45299</v>
      </c>
      <c r="I3234">
        <v>5</v>
      </c>
      <c r="J3234" t="s">
        <v>107</v>
      </c>
    </row>
    <row r="3235" spans="1:10">
      <c r="A3235" t="s">
        <v>3311</v>
      </c>
      <c r="B3235" t="s">
        <v>28</v>
      </c>
      <c r="D3235" t="s">
        <v>137</v>
      </c>
      <c r="E3235" t="s">
        <v>20</v>
      </c>
      <c r="G3235" t="s">
        <v>108</v>
      </c>
      <c r="H3235" s="2">
        <v>45306</v>
      </c>
      <c r="I3235">
        <v>5</v>
      </c>
      <c r="J3235" t="s">
        <v>107</v>
      </c>
    </row>
    <row r="3236" spans="1:10">
      <c r="A3236" t="s">
        <v>3312</v>
      </c>
      <c r="B3236" t="s">
        <v>28</v>
      </c>
      <c r="D3236" t="s">
        <v>137</v>
      </c>
      <c r="E3236" t="s">
        <v>20</v>
      </c>
      <c r="G3236" t="s">
        <v>108</v>
      </c>
      <c r="H3236" s="2">
        <v>45313</v>
      </c>
      <c r="I3236">
        <v>5</v>
      </c>
      <c r="J3236" t="s">
        <v>107</v>
      </c>
    </row>
    <row r="3237" spans="1:10">
      <c r="A3237" t="s">
        <v>3313</v>
      </c>
      <c r="B3237" t="s">
        <v>28</v>
      </c>
      <c r="D3237" t="s">
        <v>137</v>
      </c>
      <c r="E3237" t="s">
        <v>20</v>
      </c>
      <c r="G3237" t="s">
        <v>108</v>
      </c>
      <c r="H3237" s="2">
        <v>45320</v>
      </c>
      <c r="I3237">
        <v>5</v>
      </c>
      <c r="J3237" t="s">
        <v>107</v>
      </c>
    </row>
    <row r="3238" spans="1:10">
      <c r="A3238" t="s">
        <v>3314</v>
      </c>
      <c r="B3238" t="s">
        <v>28</v>
      </c>
      <c r="D3238" t="s">
        <v>137</v>
      </c>
      <c r="E3238" t="s">
        <v>20</v>
      </c>
      <c r="G3238" t="s">
        <v>108</v>
      </c>
      <c r="H3238" s="2">
        <v>45327</v>
      </c>
      <c r="I3238">
        <v>5</v>
      </c>
      <c r="J3238" t="s">
        <v>107</v>
      </c>
    </row>
    <row r="3239" spans="1:10">
      <c r="A3239" t="s">
        <v>3315</v>
      </c>
      <c r="B3239" t="s">
        <v>28</v>
      </c>
      <c r="D3239" t="s">
        <v>137</v>
      </c>
      <c r="E3239" t="s">
        <v>20</v>
      </c>
      <c r="G3239" t="s">
        <v>108</v>
      </c>
      <c r="H3239" s="2">
        <v>45334</v>
      </c>
      <c r="I3239">
        <v>5</v>
      </c>
      <c r="J3239" t="s">
        <v>107</v>
      </c>
    </row>
    <row r="3240" spans="1:10">
      <c r="A3240" t="s">
        <v>3316</v>
      </c>
      <c r="B3240" t="s">
        <v>28</v>
      </c>
      <c r="D3240" t="s">
        <v>137</v>
      </c>
      <c r="E3240" t="s">
        <v>20</v>
      </c>
      <c r="G3240" t="s">
        <v>108</v>
      </c>
      <c r="H3240" s="2">
        <v>45341</v>
      </c>
      <c r="I3240">
        <v>5</v>
      </c>
      <c r="J3240" t="s">
        <v>107</v>
      </c>
    </row>
    <row r="3241" spans="1:10">
      <c r="A3241" t="s">
        <v>3317</v>
      </c>
      <c r="B3241" t="s">
        <v>28</v>
      </c>
      <c r="D3241" t="s">
        <v>137</v>
      </c>
      <c r="E3241" t="s">
        <v>20</v>
      </c>
      <c r="G3241" t="s">
        <v>108</v>
      </c>
      <c r="H3241" s="2">
        <v>45348</v>
      </c>
      <c r="I3241">
        <v>5</v>
      </c>
      <c r="J3241" t="s">
        <v>107</v>
      </c>
    </row>
    <row r="3242" spans="1:10">
      <c r="A3242" t="s">
        <v>3318</v>
      </c>
      <c r="B3242" t="s">
        <v>28</v>
      </c>
      <c r="D3242" t="s">
        <v>137</v>
      </c>
      <c r="E3242" t="s">
        <v>20</v>
      </c>
      <c r="G3242" t="s">
        <v>108</v>
      </c>
      <c r="H3242" s="2">
        <v>45355</v>
      </c>
      <c r="I3242">
        <v>5</v>
      </c>
      <c r="J3242" t="s">
        <v>107</v>
      </c>
    </row>
    <row r="3243" spans="1:10">
      <c r="A3243" t="s">
        <v>3319</v>
      </c>
      <c r="B3243" t="s">
        <v>28</v>
      </c>
      <c r="D3243" t="s">
        <v>137</v>
      </c>
      <c r="E3243" t="s">
        <v>20</v>
      </c>
      <c r="G3243" t="s">
        <v>108</v>
      </c>
      <c r="H3243" s="2">
        <v>45362</v>
      </c>
      <c r="I3243">
        <v>5</v>
      </c>
      <c r="J3243" t="s">
        <v>107</v>
      </c>
    </row>
    <row r="3244" spans="1:10">
      <c r="A3244" t="s">
        <v>3320</v>
      </c>
      <c r="B3244" t="s">
        <v>28</v>
      </c>
      <c r="D3244" t="s">
        <v>137</v>
      </c>
      <c r="E3244" t="s">
        <v>20</v>
      </c>
      <c r="G3244" t="s">
        <v>108</v>
      </c>
      <c r="H3244" s="2">
        <v>45369</v>
      </c>
      <c r="I3244">
        <v>5</v>
      </c>
      <c r="J3244" t="s">
        <v>107</v>
      </c>
    </row>
    <row r="3245" spans="1:10">
      <c r="A3245" t="s">
        <v>3321</v>
      </c>
      <c r="B3245" t="s">
        <v>28</v>
      </c>
      <c r="D3245" t="s">
        <v>137</v>
      </c>
      <c r="E3245" t="s">
        <v>20</v>
      </c>
      <c r="G3245" t="s">
        <v>108</v>
      </c>
      <c r="H3245" s="2">
        <v>45376</v>
      </c>
      <c r="I3245">
        <v>5</v>
      </c>
      <c r="J3245" t="s">
        <v>107</v>
      </c>
    </row>
    <row r="3246" spans="1:10">
      <c r="A3246" t="s">
        <v>3322</v>
      </c>
      <c r="B3246" t="s">
        <v>28</v>
      </c>
      <c r="D3246" t="s">
        <v>137</v>
      </c>
      <c r="E3246" t="s">
        <v>20</v>
      </c>
      <c r="G3246" t="s">
        <v>108</v>
      </c>
      <c r="H3246" s="2">
        <v>45383</v>
      </c>
      <c r="I3246">
        <v>5</v>
      </c>
      <c r="J3246" t="s">
        <v>107</v>
      </c>
    </row>
    <row r="3247" spans="1:10">
      <c r="A3247" t="s">
        <v>3323</v>
      </c>
      <c r="B3247" t="s">
        <v>28</v>
      </c>
      <c r="D3247" t="s">
        <v>137</v>
      </c>
      <c r="E3247" t="s">
        <v>20</v>
      </c>
      <c r="G3247" t="s">
        <v>108</v>
      </c>
      <c r="H3247" s="2">
        <v>45390</v>
      </c>
      <c r="I3247">
        <v>5</v>
      </c>
      <c r="J3247" t="s">
        <v>107</v>
      </c>
    </row>
    <row r="3248" spans="1:10">
      <c r="A3248" t="s">
        <v>3324</v>
      </c>
      <c r="B3248" t="s">
        <v>28</v>
      </c>
      <c r="D3248" t="s">
        <v>137</v>
      </c>
      <c r="E3248" t="s">
        <v>20</v>
      </c>
      <c r="G3248" t="s">
        <v>108</v>
      </c>
      <c r="H3248" s="2">
        <v>45397</v>
      </c>
      <c r="I3248">
        <v>5</v>
      </c>
      <c r="J3248" t="s">
        <v>107</v>
      </c>
    </row>
    <row r="3249" spans="1:10">
      <c r="A3249" t="s">
        <v>3325</v>
      </c>
      <c r="B3249" t="s">
        <v>28</v>
      </c>
      <c r="D3249" t="s">
        <v>137</v>
      </c>
      <c r="E3249" t="s">
        <v>20</v>
      </c>
      <c r="G3249" t="s">
        <v>108</v>
      </c>
      <c r="H3249" s="2">
        <v>45404</v>
      </c>
      <c r="I3249">
        <v>5</v>
      </c>
      <c r="J3249" t="s">
        <v>107</v>
      </c>
    </row>
    <row r="3250" spans="1:10">
      <c r="A3250" t="s">
        <v>3326</v>
      </c>
      <c r="B3250" t="s">
        <v>28</v>
      </c>
      <c r="D3250" t="s">
        <v>137</v>
      </c>
      <c r="E3250" t="s">
        <v>20</v>
      </c>
      <c r="G3250" t="s">
        <v>108</v>
      </c>
      <c r="H3250" s="2">
        <v>45411</v>
      </c>
      <c r="I3250">
        <v>5</v>
      </c>
      <c r="J3250" t="s">
        <v>107</v>
      </c>
    </row>
    <row r="3251" spans="1:10">
      <c r="A3251" t="s">
        <v>3327</v>
      </c>
      <c r="B3251" t="s">
        <v>28</v>
      </c>
      <c r="D3251" t="s">
        <v>137</v>
      </c>
      <c r="E3251" t="s">
        <v>20</v>
      </c>
      <c r="G3251" t="s">
        <v>108</v>
      </c>
      <c r="H3251" s="2">
        <v>45418</v>
      </c>
      <c r="I3251">
        <v>5</v>
      </c>
      <c r="J3251" t="s">
        <v>107</v>
      </c>
    </row>
    <row r="3252" spans="1:10">
      <c r="A3252" t="s">
        <v>3328</v>
      </c>
      <c r="B3252" t="s">
        <v>28</v>
      </c>
      <c r="D3252" t="s">
        <v>137</v>
      </c>
      <c r="E3252" t="s">
        <v>20</v>
      </c>
      <c r="G3252" t="s">
        <v>108</v>
      </c>
      <c r="H3252" s="2">
        <v>45425</v>
      </c>
      <c r="I3252">
        <v>5</v>
      </c>
      <c r="J3252" t="s">
        <v>107</v>
      </c>
    </row>
    <row r="3253" spans="1:10">
      <c r="A3253" t="s">
        <v>3329</v>
      </c>
      <c r="B3253" t="s">
        <v>28</v>
      </c>
      <c r="D3253" t="s">
        <v>137</v>
      </c>
      <c r="E3253" t="s">
        <v>20</v>
      </c>
      <c r="G3253" t="s">
        <v>108</v>
      </c>
      <c r="H3253" s="2">
        <v>45432</v>
      </c>
      <c r="I3253">
        <v>5</v>
      </c>
      <c r="J3253" t="s">
        <v>107</v>
      </c>
    </row>
    <row r="3254" spans="1:10">
      <c r="A3254" t="s">
        <v>3330</v>
      </c>
      <c r="B3254" t="s">
        <v>28</v>
      </c>
      <c r="D3254" t="s">
        <v>137</v>
      </c>
      <c r="E3254" t="s">
        <v>20</v>
      </c>
      <c r="G3254" t="s">
        <v>108</v>
      </c>
      <c r="H3254" s="2">
        <v>45439</v>
      </c>
      <c r="I3254">
        <v>5</v>
      </c>
      <c r="J3254" t="s">
        <v>107</v>
      </c>
    </row>
    <row r="3255" spans="1:10">
      <c r="A3255" t="s">
        <v>3331</v>
      </c>
      <c r="B3255" t="s">
        <v>28</v>
      </c>
      <c r="D3255" t="s">
        <v>137</v>
      </c>
      <c r="E3255" t="s">
        <v>20</v>
      </c>
      <c r="G3255" t="s">
        <v>108</v>
      </c>
      <c r="H3255" s="2">
        <v>45446</v>
      </c>
      <c r="I3255">
        <v>5</v>
      </c>
      <c r="J3255" t="s">
        <v>107</v>
      </c>
    </row>
    <row r="3256" spans="1:10">
      <c r="A3256" t="s">
        <v>3332</v>
      </c>
      <c r="B3256" t="s">
        <v>28</v>
      </c>
      <c r="D3256" t="s">
        <v>137</v>
      </c>
      <c r="E3256" t="s">
        <v>20</v>
      </c>
      <c r="G3256" t="s">
        <v>108</v>
      </c>
      <c r="H3256" s="2">
        <v>45453</v>
      </c>
      <c r="I3256">
        <v>5</v>
      </c>
      <c r="J3256" t="s">
        <v>107</v>
      </c>
    </row>
    <row r="3257" spans="1:10">
      <c r="A3257" t="s">
        <v>3333</v>
      </c>
      <c r="B3257" t="s">
        <v>28</v>
      </c>
      <c r="D3257" t="s">
        <v>137</v>
      </c>
      <c r="E3257" t="s">
        <v>20</v>
      </c>
      <c r="G3257" t="s">
        <v>108</v>
      </c>
      <c r="H3257" s="2">
        <v>45460</v>
      </c>
      <c r="I3257">
        <v>5</v>
      </c>
      <c r="J3257" t="s">
        <v>107</v>
      </c>
    </row>
    <row r="3258" spans="1:10">
      <c r="A3258" t="s">
        <v>3334</v>
      </c>
      <c r="B3258" t="s">
        <v>28</v>
      </c>
      <c r="D3258" t="s">
        <v>137</v>
      </c>
      <c r="E3258" t="s">
        <v>20</v>
      </c>
      <c r="G3258" t="s">
        <v>108</v>
      </c>
      <c r="H3258" s="2">
        <v>45467</v>
      </c>
      <c r="I3258">
        <v>5</v>
      </c>
      <c r="J3258" t="s">
        <v>107</v>
      </c>
    </row>
    <row r="3259" spans="1:10">
      <c r="A3259" t="s">
        <v>3335</v>
      </c>
      <c r="B3259" t="s">
        <v>28</v>
      </c>
      <c r="D3259" t="s">
        <v>137</v>
      </c>
      <c r="E3259" t="s">
        <v>20</v>
      </c>
      <c r="G3259" t="s">
        <v>108</v>
      </c>
      <c r="H3259" s="2">
        <v>45474</v>
      </c>
      <c r="I3259">
        <v>5</v>
      </c>
      <c r="J3259" t="s">
        <v>107</v>
      </c>
    </row>
    <row r="3260" spans="1:10">
      <c r="A3260" t="s">
        <v>3336</v>
      </c>
      <c r="B3260" t="s">
        <v>28</v>
      </c>
      <c r="D3260" t="s">
        <v>137</v>
      </c>
      <c r="E3260" t="s">
        <v>20</v>
      </c>
      <c r="G3260" t="s">
        <v>108</v>
      </c>
      <c r="H3260" s="2">
        <v>45481</v>
      </c>
      <c r="I3260">
        <v>5</v>
      </c>
      <c r="J3260" t="s">
        <v>107</v>
      </c>
    </row>
    <row r="3261" spans="1:10">
      <c r="A3261" t="s">
        <v>3337</v>
      </c>
      <c r="B3261" t="s">
        <v>28</v>
      </c>
      <c r="D3261" t="s">
        <v>137</v>
      </c>
      <c r="E3261" t="s">
        <v>20</v>
      </c>
      <c r="G3261" t="s">
        <v>108</v>
      </c>
      <c r="H3261" s="2">
        <v>45488</v>
      </c>
      <c r="I3261">
        <v>5</v>
      </c>
      <c r="J3261" t="s">
        <v>107</v>
      </c>
    </row>
    <row r="3262" spans="1:10">
      <c r="A3262" t="s">
        <v>3338</v>
      </c>
      <c r="B3262" t="s">
        <v>28</v>
      </c>
      <c r="D3262" t="s">
        <v>137</v>
      </c>
      <c r="E3262" t="s">
        <v>20</v>
      </c>
      <c r="G3262" t="s">
        <v>108</v>
      </c>
      <c r="H3262" s="2">
        <v>45495</v>
      </c>
      <c r="I3262">
        <v>5</v>
      </c>
      <c r="J3262" t="s">
        <v>107</v>
      </c>
    </row>
    <row r="3263" spans="1:10">
      <c r="A3263" t="s">
        <v>3339</v>
      </c>
      <c r="B3263" t="s">
        <v>28</v>
      </c>
      <c r="D3263" t="s">
        <v>137</v>
      </c>
      <c r="E3263" t="s">
        <v>20</v>
      </c>
      <c r="G3263" t="s">
        <v>108</v>
      </c>
      <c r="H3263" s="2">
        <v>45502</v>
      </c>
      <c r="I3263">
        <v>5</v>
      </c>
      <c r="J3263" t="s">
        <v>107</v>
      </c>
    </row>
    <row r="3264" spans="1:10">
      <c r="A3264" t="s">
        <v>3340</v>
      </c>
      <c r="B3264" t="s">
        <v>28</v>
      </c>
      <c r="D3264" t="s">
        <v>137</v>
      </c>
      <c r="E3264" t="s">
        <v>20</v>
      </c>
      <c r="G3264" t="s">
        <v>108</v>
      </c>
      <c r="H3264" s="2">
        <v>45509</v>
      </c>
      <c r="I3264">
        <v>5</v>
      </c>
      <c r="J3264" t="s">
        <v>107</v>
      </c>
    </row>
    <row r="3265" spans="1:10">
      <c r="A3265" t="s">
        <v>3341</v>
      </c>
      <c r="B3265" t="s">
        <v>28</v>
      </c>
      <c r="D3265" t="s">
        <v>137</v>
      </c>
      <c r="E3265" t="s">
        <v>20</v>
      </c>
      <c r="G3265" t="s">
        <v>108</v>
      </c>
      <c r="H3265" s="2">
        <v>45516</v>
      </c>
      <c r="I3265">
        <v>5</v>
      </c>
      <c r="J3265" t="s">
        <v>107</v>
      </c>
    </row>
    <row r="3266" spans="1:10">
      <c r="A3266" t="s">
        <v>3342</v>
      </c>
      <c r="B3266" t="s">
        <v>28</v>
      </c>
      <c r="D3266" t="s">
        <v>137</v>
      </c>
      <c r="E3266" t="s">
        <v>20</v>
      </c>
      <c r="G3266" t="s">
        <v>108</v>
      </c>
      <c r="H3266" s="2">
        <v>45523</v>
      </c>
      <c r="I3266">
        <v>5</v>
      </c>
      <c r="J3266" t="s">
        <v>107</v>
      </c>
    </row>
    <row r="3267" spans="1:10">
      <c r="A3267" t="s">
        <v>3343</v>
      </c>
      <c r="B3267" t="s">
        <v>28</v>
      </c>
      <c r="D3267" t="s">
        <v>137</v>
      </c>
      <c r="E3267" t="s">
        <v>20</v>
      </c>
      <c r="G3267" t="s">
        <v>108</v>
      </c>
      <c r="H3267" s="2">
        <v>45530</v>
      </c>
      <c r="I3267">
        <v>5</v>
      </c>
      <c r="J3267" t="s">
        <v>107</v>
      </c>
    </row>
    <row r="3268" spans="1:10">
      <c r="A3268" t="s">
        <v>3344</v>
      </c>
      <c r="B3268" t="s">
        <v>28</v>
      </c>
      <c r="D3268" t="s">
        <v>137</v>
      </c>
      <c r="E3268" t="s">
        <v>20</v>
      </c>
      <c r="G3268" t="s">
        <v>108</v>
      </c>
      <c r="H3268" s="2">
        <v>45537</v>
      </c>
      <c r="I3268">
        <v>5</v>
      </c>
      <c r="J3268" t="s">
        <v>107</v>
      </c>
    </row>
    <row r="3269" spans="1:10">
      <c r="A3269" t="s">
        <v>3345</v>
      </c>
      <c r="B3269" t="s">
        <v>28</v>
      </c>
      <c r="D3269" t="s">
        <v>137</v>
      </c>
      <c r="E3269" t="s">
        <v>20</v>
      </c>
      <c r="G3269" t="s">
        <v>108</v>
      </c>
      <c r="H3269" s="2">
        <v>45544</v>
      </c>
      <c r="I3269">
        <v>5</v>
      </c>
      <c r="J3269" t="s">
        <v>107</v>
      </c>
    </row>
    <row r="3270" spans="1:10">
      <c r="A3270" t="s">
        <v>3346</v>
      </c>
      <c r="B3270" t="s">
        <v>28</v>
      </c>
      <c r="D3270" t="s">
        <v>137</v>
      </c>
      <c r="E3270" t="s">
        <v>20</v>
      </c>
      <c r="G3270" t="s">
        <v>108</v>
      </c>
      <c r="H3270" s="2">
        <v>45551</v>
      </c>
      <c r="I3270">
        <v>5</v>
      </c>
      <c r="J3270" t="s">
        <v>107</v>
      </c>
    </row>
    <row r="3271" spans="1:10">
      <c r="A3271" t="s">
        <v>3347</v>
      </c>
      <c r="B3271" t="s">
        <v>28</v>
      </c>
      <c r="D3271" t="s">
        <v>137</v>
      </c>
      <c r="E3271" t="s">
        <v>20</v>
      </c>
      <c r="G3271" t="s">
        <v>108</v>
      </c>
      <c r="H3271" s="2">
        <v>45558</v>
      </c>
      <c r="I3271">
        <v>5</v>
      </c>
      <c r="J3271" t="s">
        <v>107</v>
      </c>
    </row>
    <row r="3272" spans="1:10">
      <c r="A3272" t="s">
        <v>3348</v>
      </c>
      <c r="B3272" t="s">
        <v>28</v>
      </c>
      <c r="D3272" t="s">
        <v>137</v>
      </c>
      <c r="E3272" t="s">
        <v>20</v>
      </c>
      <c r="G3272" t="s">
        <v>108</v>
      </c>
      <c r="H3272" s="2">
        <v>45565</v>
      </c>
      <c r="I3272">
        <v>5</v>
      </c>
      <c r="J3272" t="s">
        <v>107</v>
      </c>
    </row>
    <row r="3273" spans="1:10">
      <c r="A3273" t="s">
        <v>3349</v>
      </c>
      <c r="B3273" t="s">
        <v>28</v>
      </c>
      <c r="D3273" t="s">
        <v>137</v>
      </c>
      <c r="E3273" t="s">
        <v>20</v>
      </c>
      <c r="G3273" t="s">
        <v>108</v>
      </c>
      <c r="H3273" s="2">
        <v>45572</v>
      </c>
      <c r="I3273">
        <v>5</v>
      </c>
      <c r="J3273" t="s">
        <v>107</v>
      </c>
    </row>
    <row r="3274" spans="1:10">
      <c r="A3274" t="s">
        <v>3350</v>
      </c>
      <c r="B3274" t="s">
        <v>28</v>
      </c>
      <c r="D3274" t="s">
        <v>137</v>
      </c>
      <c r="E3274" t="s">
        <v>20</v>
      </c>
      <c r="G3274" t="s">
        <v>108</v>
      </c>
      <c r="H3274" s="2">
        <v>45579</v>
      </c>
      <c r="I3274">
        <v>5</v>
      </c>
      <c r="J3274" t="s">
        <v>107</v>
      </c>
    </row>
    <row r="3275" spans="1:10">
      <c r="A3275" t="s">
        <v>3351</v>
      </c>
      <c r="B3275" t="s">
        <v>28</v>
      </c>
      <c r="D3275" t="s">
        <v>137</v>
      </c>
      <c r="E3275" t="s">
        <v>20</v>
      </c>
      <c r="G3275" t="s">
        <v>108</v>
      </c>
      <c r="H3275" s="2">
        <v>45586</v>
      </c>
      <c r="I3275">
        <v>5</v>
      </c>
      <c r="J3275" t="s">
        <v>107</v>
      </c>
    </row>
    <row r="3276" spans="1:10">
      <c r="A3276" t="s">
        <v>3352</v>
      </c>
      <c r="B3276" t="s">
        <v>28</v>
      </c>
      <c r="D3276" t="s">
        <v>137</v>
      </c>
      <c r="E3276" t="s">
        <v>20</v>
      </c>
      <c r="G3276" t="s">
        <v>108</v>
      </c>
      <c r="H3276" s="2">
        <v>45593</v>
      </c>
      <c r="I3276">
        <v>5</v>
      </c>
      <c r="J3276" t="s">
        <v>107</v>
      </c>
    </row>
    <row r="3277" spans="1:10">
      <c r="A3277" t="s">
        <v>3353</v>
      </c>
      <c r="B3277" t="s">
        <v>28</v>
      </c>
      <c r="D3277" t="s">
        <v>137</v>
      </c>
      <c r="E3277" t="s">
        <v>20</v>
      </c>
      <c r="G3277" t="s">
        <v>108</v>
      </c>
      <c r="H3277" s="2">
        <v>45600</v>
      </c>
      <c r="I3277">
        <v>5</v>
      </c>
      <c r="J3277" t="s">
        <v>107</v>
      </c>
    </row>
    <row r="3278" spans="1:10">
      <c r="A3278" t="s">
        <v>3354</v>
      </c>
      <c r="B3278" t="s">
        <v>28</v>
      </c>
      <c r="D3278" t="s">
        <v>137</v>
      </c>
      <c r="E3278" t="s">
        <v>20</v>
      </c>
      <c r="G3278" t="s">
        <v>108</v>
      </c>
      <c r="H3278" s="2">
        <v>45607</v>
      </c>
      <c r="I3278">
        <v>5</v>
      </c>
      <c r="J3278" t="s">
        <v>107</v>
      </c>
    </row>
    <row r="3279" spans="1:10">
      <c r="A3279" t="s">
        <v>3355</v>
      </c>
      <c r="B3279" t="s">
        <v>28</v>
      </c>
      <c r="D3279" t="s">
        <v>137</v>
      </c>
      <c r="E3279" t="s">
        <v>20</v>
      </c>
      <c r="G3279" t="s">
        <v>108</v>
      </c>
      <c r="H3279" s="2">
        <v>45614</v>
      </c>
      <c r="I3279">
        <v>5</v>
      </c>
      <c r="J3279" t="s">
        <v>107</v>
      </c>
    </row>
    <row r="3280" spans="1:10">
      <c r="A3280" t="s">
        <v>3356</v>
      </c>
      <c r="B3280" t="s">
        <v>28</v>
      </c>
      <c r="D3280" t="s">
        <v>137</v>
      </c>
      <c r="E3280" t="s">
        <v>20</v>
      </c>
      <c r="G3280" t="s">
        <v>108</v>
      </c>
      <c r="H3280" s="2">
        <v>45621</v>
      </c>
      <c r="I3280">
        <v>5</v>
      </c>
      <c r="J3280" t="s">
        <v>107</v>
      </c>
    </row>
    <row r="3281" spans="1:10">
      <c r="A3281" t="s">
        <v>3357</v>
      </c>
      <c r="B3281" t="s">
        <v>28</v>
      </c>
      <c r="D3281" t="s">
        <v>137</v>
      </c>
      <c r="E3281" t="s">
        <v>56</v>
      </c>
      <c r="G3281" t="s">
        <v>108</v>
      </c>
      <c r="H3281" s="2">
        <v>45292</v>
      </c>
      <c r="I3281">
        <v>20</v>
      </c>
      <c r="J3281" t="s">
        <v>107</v>
      </c>
    </row>
    <row r="3282" spans="1:10">
      <c r="A3282" t="s">
        <v>3358</v>
      </c>
      <c r="B3282" t="s">
        <v>28</v>
      </c>
      <c r="D3282" t="s">
        <v>137</v>
      </c>
      <c r="E3282" t="s">
        <v>56</v>
      </c>
      <c r="G3282" t="s">
        <v>108</v>
      </c>
      <c r="H3282" s="2">
        <v>45299</v>
      </c>
      <c r="I3282">
        <v>20</v>
      </c>
      <c r="J3282" t="s">
        <v>107</v>
      </c>
    </row>
    <row r="3283" spans="1:10">
      <c r="A3283" t="s">
        <v>3359</v>
      </c>
      <c r="B3283" t="s">
        <v>28</v>
      </c>
      <c r="D3283" t="s">
        <v>137</v>
      </c>
      <c r="E3283" t="s">
        <v>56</v>
      </c>
      <c r="G3283" t="s">
        <v>108</v>
      </c>
      <c r="H3283" s="2">
        <v>45306</v>
      </c>
      <c r="I3283">
        <v>20</v>
      </c>
      <c r="J3283" t="s">
        <v>107</v>
      </c>
    </row>
    <row r="3284" spans="1:10">
      <c r="A3284" t="s">
        <v>3360</v>
      </c>
      <c r="B3284" t="s">
        <v>28</v>
      </c>
      <c r="D3284" t="s">
        <v>137</v>
      </c>
      <c r="E3284" t="s">
        <v>56</v>
      </c>
      <c r="G3284" t="s">
        <v>108</v>
      </c>
      <c r="H3284" s="2">
        <v>45313</v>
      </c>
      <c r="I3284">
        <v>20</v>
      </c>
      <c r="J3284" t="s">
        <v>107</v>
      </c>
    </row>
    <row r="3285" spans="1:10">
      <c r="A3285" t="s">
        <v>3361</v>
      </c>
      <c r="B3285" t="s">
        <v>28</v>
      </c>
      <c r="D3285" t="s">
        <v>137</v>
      </c>
      <c r="E3285" t="s">
        <v>56</v>
      </c>
      <c r="G3285" t="s">
        <v>108</v>
      </c>
      <c r="H3285" s="2">
        <v>45320</v>
      </c>
      <c r="I3285">
        <v>20</v>
      </c>
      <c r="J3285" t="s">
        <v>107</v>
      </c>
    </row>
    <row r="3286" spans="1:10">
      <c r="A3286" t="s">
        <v>3362</v>
      </c>
      <c r="B3286" t="s">
        <v>28</v>
      </c>
      <c r="D3286" t="s">
        <v>137</v>
      </c>
      <c r="E3286" t="s">
        <v>56</v>
      </c>
      <c r="G3286" t="s">
        <v>108</v>
      </c>
      <c r="H3286" s="2">
        <v>45327</v>
      </c>
      <c r="I3286">
        <v>20</v>
      </c>
      <c r="J3286" t="s">
        <v>107</v>
      </c>
    </row>
    <row r="3287" spans="1:10">
      <c r="A3287" t="s">
        <v>3363</v>
      </c>
      <c r="B3287" t="s">
        <v>28</v>
      </c>
      <c r="D3287" t="s">
        <v>137</v>
      </c>
      <c r="E3287" t="s">
        <v>56</v>
      </c>
      <c r="G3287" t="s">
        <v>108</v>
      </c>
      <c r="H3287" s="2">
        <v>45334</v>
      </c>
      <c r="I3287">
        <v>20</v>
      </c>
      <c r="J3287" t="s">
        <v>107</v>
      </c>
    </row>
    <row r="3288" spans="1:10">
      <c r="A3288" t="s">
        <v>3364</v>
      </c>
      <c r="B3288" t="s">
        <v>28</v>
      </c>
      <c r="D3288" t="s">
        <v>137</v>
      </c>
      <c r="E3288" t="s">
        <v>56</v>
      </c>
      <c r="G3288" t="s">
        <v>108</v>
      </c>
      <c r="H3288" s="2">
        <v>45341</v>
      </c>
      <c r="I3288">
        <v>20</v>
      </c>
      <c r="J3288" t="s">
        <v>107</v>
      </c>
    </row>
    <row r="3289" spans="1:10">
      <c r="A3289" t="s">
        <v>3365</v>
      </c>
      <c r="B3289" t="s">
        <v>28</v>
      </c>
      <c r="D3289" t="s">
        <v>137</v>
      </c>
      <c r="E3289" t="s">
        <v>56</v>
      </c>
      <c r="G3289" t="s">
        <v>108</v>
      </c>
      <c r="H3289" s="2">
        <v>45348</v>
      </c>
      <c r="I3289">
        <v>20</v>
      </c>
      <c r="J3289" t="s">
        <v>107</v>
      </c>
    </row>
    <row r="3290" spans="1:10">
      <c r="A3290" t="s">
        <v>3366</v>
      </c>
      <c r="B3290" t="s">
        <v>28</v>
      </c>
      <c r="D3290" t="s">
        <v>137</v>
      </c>
      <c r="E3290" t="s">
        <v>56</v>
      </c>
      <c r="G3290" t="s">
        <v>108</v>
      </c>
      <c r="H3290" s="2">
        <v>45355</v>
      </c>
      <c r="I3290">
        <v>20</v>
      </c>
      <c r="J3290" t="s">
        <v>107</v>
      </c>
    </row>
    <row r="3291" spans="1:10">
      <c r="A3291" t="s">
        <v>3367</v>
      </c>
      <c r="B3291" t="s">
        <v>28</v>
      </c>
      <c r="D3291" t="s">
        <v>137</v>
      </c>
      <c r="E3291" t="s">
        <v>56</v>
      </c>
      <c r="G3291" t="s">
        <v>108</v>
      </c>
      <c r="H3291" s="2">
        <v>45362</v>
      </c>
      <c r="I3291">
        <v>20</v>
      </c>
      <c r="J3291" t="s">
        <v>107</v>
      </c>
    </row>
    <row r="3292" spans="1:10">
      <c r="A3292" t="s">
        <v>3368</v>
      </c>
      <c r="B3292" t="s">
        <v>28</v>
      </c>
      <c r="D3292" t="s">
        <v>137</v>
      </c>
      <c r="E3292" t="s">
        <v>56</v>
      </c>
      <c r="G3292" t="s">
        <v>108</v>
      </c>
      <c r="H3292" s="2">
        <v>45369</v>
      </c>
      <c r="I3292">
        <v>20</v>
      </c>
      <c r="J3292" t="s">
        <v>107</v>
      </c>
    </row>
    <row r="3293" spans="1:10">
      <c r="A3293" t="s">
        <v>3369</v>
      </c>
      <c r="B3293" t="s">
        <v>28</v>
      </c>
      <c r="D3293" t="s">
        <v>137</v>
      </c>
      <c r="E3293" t="s">
        <v>56</v>
      </c>
      <c r="G3293" t="s">
        <v>108</v>
      </c>
      <c r="H3293" s="2">
        <v>45376</v>
      </c>
      <c r="I3293">
        <v>20</v>
      </c>
      <c r="J3293" t="s">
        <v>107</v>
      </c>
    </row>
    <row r="3294" spans="1:10">
      <c r="A3294" t="s">
        <v>3370</v>
      </c>
      <c r="B3294" t="s">
        <v>28</v>
      </c>
      <c r="D3294" t="s">
        <v>137</v>
      </c>
      <c r="E3294" t="s">
        <v>56</v>
      </c>
      <c r="G3294" t="s">
        <v>108</v>
      </c>
      <c r="H3294" s="2">
        <v>45383</v>
      </c>
      <c r="I3294">
        <v>20</v>
      </c>
      <c r="J3294" t="s">
        <v>107</v>
      </c>
    </row>
    <row r="3295" spans="1:10">
      <c r="A3295" t="s">
        <v>3371</v>
      </c>
      <c r="B3295" t="s">
        <v>28</v>
      </c>
      <c r="D3295" t="s">
        <v>137</v>
      </c>
      <c r="E3295" t="s">
        <v>56</v>
      </c>
      <c r="G3295" t="s">
        <v>108</v>
      </c>
      <c r="H3295" s="2">
        <v>45390</v>
      </c>
      <c r="I3295">
        <v>20</v>
      </c>
      <c r="J3295" t="s">
        <v>107</v>
      </c>
    </row>
    <row r="3296" spans="1:10">
      <c r="A3296" t="s">
        <v>3372</v>
      </c>
      <c r="B3296" t="s">
        <v>28</v>
      </c>
      <c r="D3296" t="s">
        <v>137</v>
      </c>
      <c r="E3296" t="s">
        <v>56</v>
      </c>
      <c r="G3296" t="s">
        <v>108</v>
      </c>
      <c r="H3296" s="2">
        <v>45397</v>
      </c>
      <c r="I3296">
        <v>20</v>
      </c>
      <c r="J3296" t="s">
        <v>107</v>
      </c>
    </row>
    <row r="3297" spans="1:10">
      <c r="A3297" t="s">
        <v>3373</v>
      </c>
      <c r="B3297" t="s">
        <v>28</v>
      </c>
      <c r="D3297" t="s">
        <v>137</v>
      </c>
      <c r="E3297" t="s">
        <v>56</v>
      </c>
      <c r="G3297" t="s">
        <v>108</v>
      </c>
      <c r="H3297" s="2">
        <v>45404</v>
      </c>
      <c r="I3297">
        <v>20</v>
      </c>
      <c r="J3297" t="s">
        <v>107</v>
      </c>
    </row>
    <row r="3298" spans="1:10">
      <c r="A3298" t="s">
        <v>3374</v>
      </c>
      <c r="B3298" t="s">
        <v>28</v>
      </c>
      <c r="D3298" t="s">
        <v>137</v>
      </c>
      <c r="E3298" t="s">
        <v>56</v>
      </c>
      <c r="G3298" t="s">
        <v>108</v>
      </c>
      <c r="H3298" s="2">
        <v>45411</v>
      </c>
      <c r="I3298">
        <v>20</v>
      </c>
      <c r="J3298" t="s">
        <v>107</v>
      </c>
    </row>
    <row r="3299" spans="1:10">
      <c r="A3299" t="s">
        <v>3375</v>
      </c>
      <c r="B3299" t="s">
        <v>28</v>
      </c>
      <c r="D3299" t="s">
        <v>137</v>
      </c>
      <c r="E3299" t="s">
        <v>56</v>
      </c>
      <c r="G3299" t="s">
        <v>108</v>
      </c>
      <c r="H3299" s="2">
        <v>45418</v>
      </c>
      <c r="I3299">
        <v>20</v>
      </c>
      <c r="J3299" t="s">
        <v>107</v>
      </c>
    </row>
    <row r="3300" spans="1:10">
      <c r="A3300" t="s">
        <v>3376</v>
      </c>
      <c r="B3300" t="s">
        <v>28</v>
      </c>
      <c r="D3300" t="s">
        <v>137</v>
      </c>
      <c r="E3300" t="s">
        <v>56</v>
      </c>
      <c r="G3300" t="s">
        <v>108</v>
      </c>
      <c r="H3300" s="2">
        <v>45425</v>
      </c>
      <c r="I3300">
        <v>20</v>
      </c>
      <c r="J3300" t="s">
        <v>107</v>
      </c>
    </row>
    <row r="3301" spans="1:10">
      <c r="A3301" t="s">
        <v>3377</v>
      </c>
      <c r="B3301" t="s">
        <v>28</v>
      </c>
      <c r="D3301" t="s">
        <v>137</v>
      </c>
      <c r="E3301" t="s">
        <v>56</v>
      </c>
      <c r="G3301" t="s">
        <v>108</v>
      </c>
      <c r="H3301" s="2">
        <v>45432</v>
      </c>
      <c r="I3301">
        <v>20</v>
      </c>
      <c r="J3301" t="s">
        <v>107</v>
      </c>
    </row>
    <row r="3302" spans="1:10">
      <c r="A3302" t="s">
        <v>3378</v>
      </c>
      <c r="B3302" t="s">
        <v>28</v>
      </c>
      <c r="D3302" t="s">
        <v>137</v>
      </c>
      <c r="E3302" t="s">
        <v>56</v>
      </c>
      <c r="G3302" t="s">
        <v>108</v>
      </c>
      <c r="H3302" s="2">
        <v>45439</v>
      </c>
      <c r="I3302">
        <v>20</v>
      </c>
      <c r="J3302" t="s">
        <v>107</v>
      </c>
    </row>
    <row r="3303" spans="1:10">
      <c r="A3303" t="s">
        <v>3379</v>
      </c>
      <c r="B3303" t="s">
        <v>28</v>
      </c>
      <c r="D3303" t="s">
        <v>137</v>
      </c>
      <c r="E3303" t="s">
        <v>56</v>
      </c>
      <c r="G3303" t="s">
        <v>108</v>
      </c>
      <c r="H3303" s="2">
        <v>45446</v>
      </c>
      <c r="I3303">
        <v>20</v>
      </c>
      <c r="J3303" t="s">
        <v>107</v>
      </c>
    </row>
    <row r="3304" spans="1:10">
      <c r="A3304" t="s">
        <v>3380</v>
      </c>
      <c r="B3304" t="s">
        <v>28</v>
      </c>
      <c r="D3304" t="s">
        <v>137</v>
      </c>
      <c r="E3304" t="s">
        <v>56</v>
      </c>
      <c r="G3304" t="s">
        <v>108</v>
      </c>
      <c r="H3304" s="2">
        <v>45453</v>
      </c>
      <c r="I3304">
        <v>20</v>
      </c>
      <c r="J3304" t="s">
        <v>107</v>
      </c>
    </row>
    <row r="3305" spans="1:10">
      <c r="A3305" t="s">
        <v>3381</v>
      </c>
      <c r="B3305" t="s">
        <v>28</v>
      </c>
      <c r="D3305" t="s">
        <v>137</v>
      </c>
      <c r="E3305" t="s">
        <v>56</v>
      </c>
      <c r="G3305" t="s">
        <v>108</v>
      </c>
      <c r="H3305" s="2">
        <v>45460</v>
      </c>
      <c r="I3305">
        <v>20</v>
      </c>
      <c r="J3305" t="s">
        <v>107</v>
      </c>
    </row>
    <row r="3306" spans="1:10">
      <c r="A3306" t="s">
        <v>3382</v>
      </c>
      <c r="B3306" t="s">
        <v>28</v>
      </c>
      <c r="D3306" t="s">
        <v>137</v>
      </c>
      <c r="E3306" t="s">
        <v>56</v>
      </c>
      <c r="G3306" t="s">
        <v>108</v>
      </c>
      <c r="H3306" s="2">
        <v>45467</v>
      </c>
      <c r="I3306">
        <v>20</v>
      </c>
      <c r="J3306" t="s">
        <v>107</v>
      </c>
    </row>
    <row r="3307" spans="1:10">
      <c r="A3307" t="s">
        <v>3383</v>
      </c>
      <c r="B3307" t="s">
        <v>28</v>
      </c>
      <c r="D3307" t="s">
        <v>137</v>
      </c>
      <c r="E3307" t="s">
        <v>56</v>
      </c>
      <c r="G3307" t="s">
        <v>108</v>
      </c>
      <c r="H3307" s="2">
        <v>45474</v>
      </c>
      <c r="I3307">
        <v>20</v>
      </c>
      <c r="J3307" t="s">
        <v>107</v>
      </c>
    </row>
    <row r="3308" spans="1:10">
      <c r="A3308" t="s">
        <v>3384</v>
      </c>
      <c r="B3308" t="s">
        <v>28</v>
      </c>
      <c r="D3308" t="s">
        <v>137</v>
      </c>
      <c r="E3308" t="s">
        <v>56</v>
      </c>
      <c r="G3308" t="s">
        <v>108</v>
      </c>
      <c r="H3308" s="2">
        <v>45481</v>
      </c>
      <c r="I3308">
        <v>20</v>
      </c>
      <c r="J3308" t="s">
        <v>107</v>
      </c>
    </row>
    <row r="3309" spans="1:10">
      <c r="A3309" t="s">
        <v>3385</v>
      </c>
      <c r="B3309" t="s">
        <v>28</v>
      </c>
      <c r="D3309" t="s">
        <v>137</v>
      </c>
      <c r="E3309" t="s">
        <v>56</v>
      </c>
      <c r="G3309" t="s">
        <v>108</v>
      </c>
      <c r="H3309" s="2">
        <v>45488</v>
      </c>
      <c r="I3309">
        <v>20</v>
      </c>
      <c r="J3309" t="s">
        <v>107</v>
      </c>
    </row>
    <row r="3310" spans="1:10">
      <c r="A3310" t="s">
        <v>3386</v>
      </c>
      <c r="B3310" t="s">
        <v>28</v>
      </c>
      <c r="D3310" t="s">
        <v>137</v>
      </c>
      <c r="E3310" t="s">
        <v>56</v>
      </c>
      <c r="G3310" t="s">
        <v>108</v>
      </c>
      <c r="H3310" s="2">
        <v>45495</v>
      </c>
      <c r="I3310">
        <v>20</v>
      </c>
      <c r="J3310" t="s">
        <v>107</v>
      </c>
    </row>
    <row r="3311" spans="1:10">
      <c r="A3311" t="s">
        <v>3387</v>
      </c>
      <c r="B3311" t="s">
        <v>28</v>
      </c>
      <c r="D3311" t="s">
        <v>137</v>
      </c>
      <c r="E3311" t="s">
        <v>56</v>
      </c>
      <c r="G3311" t="s">
        <v>108</v>
      </c>
      <c r="H3311" s="2">
        <v>45502</v>
      </c>
      <c r="I3311">
        <v>20</v>
      </c>
      <c r="J3311" t="s">
        <v>107</v>
      </c>
    </row>
    <row r="3312" spans="1:10">
      <c r="A3312" t="s">
        <v>3388</v>
      </c>
      <c r="B3312" t="s">
        <v>28</v>
      </c>
      <c r="D3312" t="s">
        <v>137</v>
      </c>
      <c r="E3312" t="s">
        <v>56</v>
      </c>
      <c r="G3312" t="s">
        <v>108</v>
      </c>
      <c r="H3312" s="2">
        <v>45509</v>
      </c>
      <c r="I3312">
        <v>20</v>
      </c>
      <c r="J3312" t="s">
        <v>107</v>
      </c>
    </row>
    <row r="3313" spans="1:10">
      <c r="A3313" t="s">
        <v>3389</v>
      </c>
      <c r="B3313" t="s">
        <v>28</v>
      </c>
      <c r="D3313" t="s">
        <v>137</v>
      </c>
      <c r="E3313" t="s">
        <v>56</v>
      </c>
      <c r="G3313" t="s">
        <v>108</v>
      </c>
      <c r="H3313" s="2">
        <v>45516</v>
      </c>
      <c r="I3313">
        <v>20</v>
      </c>
      <c r="J3313" t="s">
        <v>107</v>
      </c>
    </row>
    <row r="3314" spans="1:10">
      <c r="A3314" t="s">
        <v>3390</v>
      </c>
      <c r="B3314" t="s">
        <v>28</v>
      </c>
      <c r="D3314" t="s">
        <v>137</v>
      </c>
      <c r="E3314" t="s">
        <v>56</v>
      </c>
      <c r="G3314" t="s">
        <v>108</v>
      </c>
      <c r="H3314" s="2">
        <v>45523</v>
      </c>
      <c r="I3314">
        <v>20</v>
      </c>
      <c r="J3314" t="s">
        <v>107</v>
      </c>
    </row>
    <row r="3315" spans="1:10">
      <c r="A3315" t="s">
        <v>3391</v>
      </c>
      <c r="B3315" t="s">
        <v>28</v>
      </c>
      <c r="D3315" t="s">
        <v>137</v>
      </c>
      <c r="E3315" t="s">
        <v>56</v>
      </c>
      <c r="G3315" t="s">
        <v>108</v>
      </c>
      <c r="H3315" s="2">
        <v>45530</v>
      </c>
      <c r="I3315">
        <v>20</v>
      </c>
      <c r="J3315" t="s">
        <v>107</v>
      </c>
    </row>
    <row r="3316" spans="1:10">
      <c r="A3316" t="s">
        <v>3392</v>
      </c>
      <c r="B3316" t="s">
        <v>28</v>
      </c>
      <c r="D3316" t="s">
        <v>137</v>
      </c>
      <c r="E3316" t="s">
        <v>56</v>
      </c>
      <c r="G3316" t="s">
        <v>108</v>
      </c>
      <c r="H3316" s="2">
        <v>45537</v>
      </c>
      <c r="I3316">
        <v>20</v>
      </c>
      <c r="J3316" t="s">
        <v>107</v>
      </c>
    </row>
    <row r="3317" spans="1:10">
      <c r="A3317" t="s">
        <v>3393</v>
      </c>
      <c r="B3317" t="s">
        <v>28</v>
      </c>
      <c r="D3317" t="s">
        <v>137</v>
      </c>
      <c r="E3317" t="s">
        <v>56</v>
      </c>
      <c r="G3317" t="s">
        <v>108</v>
      </c>
      <c r="H3317" s="2">
        <v>45544</v>
      </c>
      <c r="I3317">
        <v>20</v>
      </c>
      <c r="J3317" t="s">
        <v>107</v>
      </c>
    </row>
    <row r="3318" spans="1:10">
      <c r="A3318" t="s">
        <v>3394</v>
      </c>
      <c r="B3318" t="s">
        <v>28</v>
      </c>
      <c r="D3318" t="s">
        <v>137</v>
      </c>
      <c r="E3318" t="s">
        <v>56</v>
      </c>
      <c r="G3318" t="s">
        <v>108</v>
      </c>
      <c r="H3318" s="2">
        <v>45551</v>
      </c>
      <c r="I3318">
        <v>20</v>
      </c>
      <c r="J3318" t="s">
        <v>107</v>
      </c>
    </row>
    <row r="3319" spans="1:10">
      <c r="A3319" t="s">
        <v>3395</v>
      </c>
      <c r="B3319" t="s">
        <v>28</v>
      </c>
      <c r="D3319" t="s">
        <v>137</v>
      </c>
      <c r="E3319" t="s">
        <v>56</v>
      </c>
      <c r="G3319" t="s">
        <v>108</v>
      </c>
      <c r="H3319" s="2">
        <v>45558</v>
      </c>
      <c r="I3319">
        <v>20</v>
      </c>
      <c r="J3319" t="s">
        <v>107</v>
      </c>
    </row>
    <row r="3320" spans="1:10">
      <c r="A3320" t="s">
        <v>3396</v>
      </c>
      <c r="B3320" t="s">
        <v>28</v>
      </c>
      <c r="D3320" t="s">
        <v>137</v>
      </c>
      <c r="E3320" t="s">
        <v>56</v>
      </c>
      <c r="G3320" t="s">
        <v>108</v>
      </c>
      <c r="H3320" s="2">
        <v>45565</v>
      </c>
      <c r="I3320">
        <v>20</v>
      </c>
      <c r="J3320" t="s">
        <v>107</v>
      </c>
    </row>
    <row r="3321" spans="1:10">
      <c r="A3321" t="s">
        <v>3397</v>
      </c>
      <c r="B3321" t="s">
        <v>28</v>
      </c>
      <c r="D3321" t="s">
        <v>137</v>
      </c>
      <c r="E3321" t="s">
        <v>56</v>
      </c>
      <c r="G3321" t="s">
        <v>108</v>
      </c>
      <c r="H3321" s="2">
        <v>45572</v>
      </c>
      <c r="I3321">
        <v>20</v>
      </c>
      <c r="J3321" t="s">
        <v>107</v>
      </c>
    </row>
    <row r="3322" spans="1:10">
      <c r="A3322" t="s">
        <v>3398</v>
      </c>
      <c r="B3322" t="s">
        <v>28</v>
      </c>
      <c r="D3322" t="s">
        <v>137</v>
      </c>
      <c r="E3322" t="s">
        <v>56</v>
      </c>
      <c r="G3322" t="s">
        <v>108</v>
      </c>
      <c r="H3322" s="2">
        <v>45579</v>
      </c>
      <c r="I3322">
        <v>20</v>
      </c>
      <c r="J3322" t="s">
        <v>107</v>
      </c>
    </row>
    <row r="3323" spans="1:10">
      <c r="A3323" t="s">
        <v>3399</v>
      </c>
      <c r="B3323" t="s">
        <v>28</v>
      </c>
      <c r="D3323" t="s">
        <v>137</v>
      </c>
      <c r="E3323" t="s">
        <v>56</v>
      </c>
      <c r="G3323" t="s">
        <v>108</v>
      </c>
      <c r="H3323" s="2">
        <v>45586</v>
      </c>
      <c r="I3323">
        <v>20</v>
      </c>
      <c r="J3323" t="s">
        <v>107</v>
      </c>
    </row>
    <row r="3324" spans="1:10">
      <c r="A3324" t="s">
        <v>3400</v>
      </c>
      <c r="B3324" t="s">
        <v>28</v>
      </c>
      <c r="D3324" t="s">
        <v>137</v>
      </c>
      <c r="E3324" t="s">
        <v>56</v>
      </c>
      <c r="G3324" t="s">
        <v>108</v>
      </c>
      <c r="H3324" s="2">
        <v>45593</v>
      </c>
      <c r="I3324">
        <v>20</v>
      </c>
      <c r="J3324" t="s">
        <v>107</v>
      </c>
    </row>
    <row r="3325" spans="1:10">
      <c r="A3325" t="s">
        <v>3401</v>
      </c>
      <c r="B3325" t="s">
        <v>28</v>
      </c>
      <c r="D3325" t="s">
        <v>137</v>
      </c>
      <c r="E3325" t="s">
        <v>56</v>
      </c>
      <c r="G3325" t="s">
        <v>108</v>
      </c>
      <c r="H3325" s="2">
        <v>45600</v>
      </c>
      <c r="I3325">
        <v>20</v>
      </c>
      <c r="J3325" t="s">
        <v>107</v>
      </c>
    </row>
    <row r="3326" spans="1:10">
      <c r="A3326" t="s">
        <v>3402</v>
      </c>
      <c r="B3326" t="s">
        <v>28</v>
      </c>
      <c r="D3326" t="s">
        <v>137</v>
      </c>
      <c r="E3326" t="s">
        <v>56</v>
      </c>
      <c r="G3326" t="s">
        <v>108</v>
      </c>
      <c r="H3326" s="2">
        <v>45607</v>
      </c>
      <c r="I3326">
        <v>20</v>
      </c>
      <c r="J3326" t="s">
        <v>107</v>
      </c>
    </row>
    <row r="3327" spans="1:10">
      <c r="A3327" t="s">
        <v>3403</v>
      </c>
      <c r="B3327" t="s">
        <v>28</v>
      </c>
      <c r="D3327" t="s">
        <v>137</v>
      </c>
      <c r="E3327" t="s">
        <v>56</v>
      </c>
      <c r="G3327" t="s">
        <v>108</v>
      </c>
      <c r="H3327" s="2">
        <v>45614</v>
      </c>
      <c r="I3327">
        <v>20</v>
      </c>
      <c r="J3327" t="s">
        <v>107</v>
      </c>
    </row>
    <row r="3328" spans="1:10">
      <c r="A3328" t="s">
        <v>3404</v>
      </c>
      <c r="B3328" t="s">
        <v>28</v>
      </c>
      <c r="D3328" t="s">
        <v>137</v>
      </c>
      <c r="E3328" t="s">
        <v>56</v>
      </c>
      <c r="G3328" t="s">
        <v>108</v>
      </c>
      <c r="H3328" s="2">
        <v>45621</v>
      </c>
      <c r="I3328">
        <v>20</v>
      </c>
      <c r="J3328" t="s">
        <v>107</v>
      </c>
    </row>
    <row r="3329" spans="1:10">
      <c r="A3329" t="s">
        <v>3405</v>
      </c>
      <c r="B3329" t="s">
        <v>8</v>
      </c>
      <c r="D3329" t="s">
        <v>138</v>
      </c>
      <c r="E3329" t="s">
        <v>96</v>
      </c>
      <c r="G3329" t="s">
        <v>106</v>
      </c>
      <c r="H3329" s="2">
        <v>45292</v>
      </c>
      <c r="I3329">
        <v>10</v>
      </c>
      <c r="J3329" t="s">
        <v>107</v>
      </c>
    </row>
    <row r="3330" spans="1:10">
      <c r="A3330" t="s">
        <v>3406</v>
      </c>
      <c r="B3330" t="s">
        <v>8</v>
      </c>
      <c r="D3330" t="s">
        <v>138</v>
      </c>
      <c r="E3330" t="s">
        <v>96</v>
      </c>
      <c r="G3330" t="s">
        <v>106</v>
      </c>
      <c r="H3330" s="2">
        <v>45299</v>
      </c>
      <c r="I3330">
        <v>10</v>
      </c>
      <c r="J3330" t="s">
        <v>107</v>
      </c>
    </row>
    <row r="3331" spans="1:10">
      <c r="A3331" t="s">
        <v>3407</v>
      </c>
      <c r="B3331" t="s">
        <v>8</v>
      </c>
      <c r="D3331" t="s">
        <v>138</v>
      </c>
      <c r="E3331" t="s">
        <v>96</v>
      </c>
      <c r="G3331" t="s">
        <v>106</v>
      </c>
      <c r="H3331" s="2">
        <v>45306</v>
      </c>
      <c r="I3331">
        <v>10</v>
      </c>
      <c r="J3331" t="s">
        <v>107</v>
      </c>
    </row>
    <row r="3332" spans="1:10">
      <c r="A3332" t="s">
        <v>3408</v>
      </c>
      <c r="B3332" t="s">
        <v>8</v>
      </c>
      <c r="D3332" t="s">
        <v>138</v>
      </c>
      <c r="E3332" t="s">
        <v>96</v>
      </c>
      <c r="G3332" t="s">
        <v>106</v>
      </c>
      <c r="H3332" s="2">
        <v>45313</v>
      </c>
      <c r="I3332">
        <v>10</v>
      </c>
      <c r="J3332" t="s">
        <v>107</v>
      </c>
    </row>
    <row r="3333" spans="1:10">
      <c r="A3333" t="s">
        <v>3409</v>
      </c>
      <c r="B3333" t="s">
        <v>8</v>
      </c>
      <c r="D3333" t="s">
        <v>138</v>
      </c>
      <c r="E3333" t="s">
        <v>96</v>
      </c>
      <c r="G3333" t="s">
        <v>106</v>
      </c>
      <c r="H3333" s="2">
        <v>45320</v>
      </c>
      <c r="I3333">
        <v>10</v>
      </c>
      <c r="J3333" t="s">
        <v>107</v>
      </c>
    </row>
    <row r="3334" spans="1:10">
      <c r="A3334" t="s">
        <v>3410</v>
      </c>
      <c r="B3334" t="s">
        <v>8</v>
      </c>
      <c r="D3334" t="s">
        <v>138</v>
      </c>
      <c r="E3334" t="s">
        <v>96</v>
      </c>
      <c r="G3334" t="s">
        <v>106</v>
      </c>
      <c r="H3334" s="2">
        <v>45327</v>
      </c>
      <c r="I3334">
        <v>10</v>
      </c>
      <c r="J3334" t="s">
        <v>107</v>
      </c>
    </row>
    <row r="3335" spans="1:10">
      <c r="A3335" t="s">
        <v>3411</v>
      </c>
      <c r="B3335" t="s">
        <v>8</v>
      </c>
      <c r="D3335" t="s">
        <v>138</v>
      </c>
      <c r="E3335" t="s">
        <v>96</v>
      </c>
      <c r="G3335" t="s">
        <v>106</v>
      </c>
      <c r="H3335" s="2">
        <v>45334</v>
      </c>
      <c r="I3335">
        <v>10</v>
      </c>
      <c r="J3335" t="s">
        <v>107</v>
      </c>
    </row>
    <row r="3336" spans="1:10">
      <c r="A3336" t="s">
        <v>3412</v>
      </c>
      <c r="B3336" t="s">
        <v>8</v>
      </c>
      <c r="D3336" t="s">
        <v>138</v>
      </c>
      <c r="E3336" t="s">
        <v>96</v>
      </c>
      <c r="G3336" t="s">
        <v>106</v>
      </c>
      <c r="H3336" s="2">
        <v>45341</v>
      </c>
      <c r="I3336">
        <v>10</v>
      </c>
      <c r="J3336" t="s">
        <v>107</v>
      </c>
    </row>
    <row r="3337" spans="1:10">
      <c r="A3337" t="s">
        <v>3413</v>
      </c>
      <c r="B3337" t="s">
        <v>8</v>
      </c>
      <c r="D3337" t="s">
        <v>138</v>
      </c>
      <c r="E3337" t="s">
        <v>96</v>
      </c>
      <c r="G3337" t="s">
        <v>106</v>
      </c>
      <c r="H3337" s="2">
        <v>45348</v>
      </c>
      <c r="I3337">
        <v>10</v>
      </c>
      <c r="J3337" t="s">
        <v>107</v>
      </c>
    </row>
    <row r="3338" spans="1:10">
      <c r="A3338" t="s">
        <v>3414</v>
      </c>
      <c r="B3338" t="s">
        <v>8</v>
      </c>
      <c r="D3338" t="s">
        <v>138</v>
      </c>
      <c r="E3338" t="s">
        <v>96</v>
      </c>
      <c r="G3338" t="s">
        <v>106</v>
      </c>
      <c r="H3338" s="2">
        <v>45355</v>
      </c>
      <c r="I3338">
        <v>10</v>
      </c>
      <c r="J3338" t="s">
        <v>107</v>
      </c>
    </row>
    <row r="3339" spans="1:10">
      <c r="A3339" t="s">
        <v>3415</v>
      </c>
      <c r="B3339" t="s">
        <v>8</v>
      </c>
      <c r="D3339" t="s">
        <v>138</v>
      </c>
      <c r="E3339" t="s">
        <v>96</v>
      </c>
      <c r="G3339" t="s">
        <v>106</v>
      </c>
      <c r="H3339" s="2">
        <v>45362</v>
      </c>
      <c r="I3339">
        <v>10</v>
      </c>
      <c r="J3339" t="s">
        <v>107</v>
      </c>
    </row>
    <row r="3340" spans="1:10">
      <c r="A3340" t="s">
        <v>3416</v>
      </c>
      <c r="B3340" t="s">
        <v>8</v>
      </c>
      <c r="D3340" t="s">
        <v>138</v>
      </c>
      <c r="E3340" t="s">
        <v>96</v>
      </c>
      <c r="G3340" t="s">
        <v>106</v>
      </c>
      <c r="H3340" s="2">
        <v>45369</v>
      </c>
      <c r="I3340">
        <v>10</v>
      </c>
      <c r="J3340" t="s">
        <v>107</v>
      </c>
    </row>
    <row r="3341" spans="1:10">
      <c r="A3341" t="s">
        <v>3417</v>
      </c>
      <c r="B3341" t="s">
        <v>8</v>
      </c>
      <c r="D3341" t="s">
        <v>138</v>
      </c>
      <c r="E3341" t="s">
        <v>54</v>
      </c>
      <c r="G3341" t="s">
        <v>108</v>
      </c>
      <c r="H3341" s="2">
        <v>45348</v>
      </c>
      <c r="I3341">
        <v>5</v>
      </c>
      <c r="J3341" t="s">
        <v>107</v>
      </c>
    </row>
    <row r="3342" spans="1:10">
      <c r="A3342" t="s">
        <v>3418</v>
      </c>
      <c r="B3342" t="s">
        <v>8</v>
      </c>
      <c r="D3342" t="s">
        <v>138</v>
      </c>
      <c r="E3342" t="s">
        <v>54</v>
      </c>
      <c r="G3342" t="s">
        <v>108</v>
      </c>
      <c r="H3342" s="2">
        <v>45355</v>
      </c>
      <c r="I3342">
        <v>5</v>
      </c>
      <c r="J3342" t="s">
        <v>107</v>
      </c>
    </row>
    <row r="3343" spans="1:10">
      <c r="A3343" t="s">
        <v>3419</v>
      </c>
      <c r="B3343" t="s">
        <v>8</v>
      </c>
      <c r="D3343" t="s">
        <v>138</v>
      </c>
      <c r="E3343" t="s">
        <v>54</v>
      </c>
      <c r="G3343" t="s">
        <v>108</v>
      </c>
      <c r="H3343" s="2">
        <v>45362</v>
      </c>
      <c r="I3343">
        <v>5</v>
      </c>
      <c r="J3343" t="s">
        <v>107</v>
      </c>
    </row>
    <row r="3344" spans="1:10">
      <c r="A3344" t="s">
        <v>3420</v>
      </c>
      <c r="B3344" t="s">
        <v>8</v>
      </c>
      <c r="D3344" t="s">
        <v>138</v>
      </c>
      <c r="E3344" t="s">
        <v>54</v>
      </c>
      <c r="G3344" t="s">
        <v>108</v>
      </c>
      <c r="H3344" s="2">
        <v>45369</v>
      </c>
      <c r="I3344">
        <v>5</v>
      </c>
      <c r="J3344" t="s">
        <v>107</v>
      </c>
    </row>
    <row r="3345" spans="1:10">
      <c r="A3345" t="s">
        <v>3421</v>
      </c>
      <c r="B3345" t="s">
        <v>8</v>
      </c>
      <c r="D3345" t="s">
        <v>138</v>
      </c>
      <c r="E3345" t="s">
        <v>56</v>
      </c>
      <c r="G3345" t="s">
        <v>108</v>
      </c>
      <c r="H3345" s="2">
        <v>45292</v>
      </c>
      <c r="I3345">
        <v>50</v>
      </c>
      <c r="J3345" t="s">
        <v>107</v>
      </c>
    </row>
    <row r="3346" spans="1:10">
      <c r="A3346" t="s">
        <v>3422</v>
      </c>
      <c r="B3346" t="s">
        <v>8</v>
      </c>
      <c r="D3346" t="s">
        <v>138</v>
      </c>
      <c r="E3346" t="s">
        <v>56</v>
      </c>
      <c r="G3346" t="s">
        <v>108</v>
      </c>
      <c r="H3346" s="2">
        <v>45299</v>
      </c>
      <c r="I3346">
        <v>50</v>
      </c>
      <c r="J3346" t="s">
        <v>107</v>
      </c>
    </row>
    <row r="3347" spans="1:10">
      <c r="A3347" t="s">
        <v>3423</v>
      </c>
      <c r="B3347" t="s">
        <v>8</v>
      </c>
      <c r="D3347" t="s">
        <v>138</v>
      </c>
      <c r="E3347" t="s">
        <v>56</v>
      </c>
      <c r="G3347" t="s">
        <v>108</v>
      </c>
      <c r="H3347" s="2">
        <v>45306</v>
      </c>
      <c r="I3347">
        <v>50</v>
      </c>
      <c r="J3347" t="s">
        <v>107</v>
      </c>
    </row>
    <row r="3348" spans="1:10">
      <c r="A3348" t="s">
        <v>3424</v>
      </c>
      <c r="B3348" t="s">
        <v>8</v>
      </c>
      <c r="D3348" t="s">
        <v>138</v>
      </c>
      <c r="E3348" t="s">
        <v>56</v>
      </c>
      <c r="G3348" t="s">
        <v>108</v>
      </c>
      <c r="H3348" s="2">
        <v>45313</v>
      </c>
      <c r="I3348">
        <v>50</v>
      </c>
      <c r="J3348" t="s">
        <v>107</v>
      </c>
    </row>
    <row r="3349" spans="1:10">
      <c r="A3349" t="s">
        <v>3425</v>
      </c>
      <c r="B3349" t="s">
        <v>8</v>
      </c>
      <c r="D3349" t="s">
        <v>138</v>
      </c>
      <c r="E3349" t="s">
        <v>56</v>
      </c>
      <c r="G3349" t="s">
        <v>108</v>
      </c>
      <c r="H3349" s="2">
        <v>45320</v>
      </c>
      <c r="I3349">
        <v>50</v>
      </c>
      <c r="J3349" t="s">
        <v>107</v>
      </c>
    </row>
    <row r="3350" spans="1:10">
      <c r="A3350" t="s">
        <v>3426</v>
      </c>
      <c r="B3350" t="s">
        <v>8</v>
      </c>
      <c r="D3350" t="s">
        <v>138</v>
      </c>
      <c r="E3350" t="s">
        <v>56</v>
      </c>
      <c r="G3350" t="s">
        <v>108</v>
      </c>
      <c r="H3350" s="2">
        <v>45327</v>
      </c>
      <c r="I3350">
        <v>50</v>
      </c>
      <c r="J3350" t="s">
        <v>107</v>
      </c>
    </row>
    <row r="3351" spans="1:10">
      <c r="A3351" t="s">
        <v>3427</v>
      </c>
      <c r="B3351" t="s">
        <v>8</v>
      </c>
      <c r="D3351" t="s">
        <v>138</v>
      </c>
      <c r="E3351" t="s">
        <v>56</v>
      </c>
      <c r="G3351" t="s">
        <v>108</v>
      </c>
      <c r="H3351" s="2">
        <v>45334</v>
      </c>
      <c r="I3351">
        <v>50</v>
      </c>
      <c r="J3351" t="s">
        <v>107</v>
      </c>
    </row>
    <row r="3352" spans="1:10">
      <c r="A3352" t="s">
        <v>3428</v>
      </c>
      <c r="B3352" t="s">
        <v>8</v>
      </c>
      <c r="D3352" t="s">
        <v>138</v>
      </c>
      <c r="E3352" t="s">
        <v>56</v>
      </c>
      <c r="G3352" t="s">
        <v>108</v>
      </c>
      <c r="H3352" s="2">
        <v>45341</v>
      </c>
      <c r="I3352">
        <v>50</v>
      </c>
      <c r="J3352" t="s">
        <v>107</v>
      </c>
    </row>
    <row r="3353" spans="1:10">
      <c r="A3353" t="s">
        <v>3429</v>
      </c>
      <c r="B3353" t="s">
        <v>8</v>
      </c>
      <c r="D3353" t="s">
        <v>138</v>
      </c>
      <c r="E3353" t="s">
        <v>56</v>
      </c>
      <c r="G3353" t="s">
        <v>108</v>
      </c>
      <c r="H3353" s="2">
        <v>45348</v>
      </c>
      <c r="I3353">
        <v>50</v>
      </c>
      <c r="J3353" t="s">
        <v>107</v>
      </c>
    </row>
    <row r="3354" spans="1:10">
      <c r="A3354" t="s">
        <v>3430</v>
      </c>
      <c r="B3354" t="s">
        <v>8</v>
      </c>
      <c r="D3354" t="s">
        <v>138</v>
      </c>
      <c r="E3354" t="s">
        <v>56</v>
      </c>
      <c r="G3354" t="s">
        <v>108</v>
      </c>
      <c r="H3354" s="2">
        <v>45355</v>
      </c>
      <c r="I3354">
        <v>50</v>
      </c>
      <c r="J3354" t="s">
        <v>107</v>
      </c>
    </row>
    <row r="3355" spans="1:10">
      <c r="A3355" t="s">
        <v>3431</v>
      </c>
      <c r="B3355" t="s">
        <v>8</v>
      </c>
      <c r="D3355" t="s">
        <v>138</v>
      </c>
      <c r="E3355" t="s">
        <v>56</v>
      </c>
      <c r="G3355" t="s">
        <v>108</v>
      </c>
      <c r="H3355" s="2">
        <v>45362</v>
      </c>
      <c r="I3355">
        <v>50</v>
      </c>
      <c r="J3355" t="s">
        <v>107</v>
      </c>
    </row>
    <row r="3356" spans="1:10">
      <c r="A3356" t="s">
        <v>3432</v>
      </c>
      <c r="B3356" t="s">
        <v>8</v>
      </c>
      <c r="D3356" t="s">
        <v>138</v>
      </c>
      <c r="E3356" t="s">
        <v>56</v>
      </c>
      <c r="G3356" t="s">
        <v>108</v>
      </c>
      <c r="H3356" s="2">
        <v>45369</v>
      </c>
      <c r="I3356">
        <v>50</v>
      </c>
      <c r="J3356" t="s">
        <v>107</v>
      </c>
    </row>
    <row r="3357" spans="1:10">
      <c r="A3357" t="s">
        <v>3433</v>
      </c>
      <c r="B3357" t="s">
        <v>8</v>
      </c>
      <c r="D3357" t="s">
        <v>138</v>
      </c>
      <c r="E3357" t="s">
        <v>56</v>
      </c>
      <c r="G3357" t="s">
        <v>108</v>
      </c>
      <c r="H3357" s="2">
        <v>45376</v>
      </c>
      <c r="I3357">
        <v>5</v>
      </c>
      <c r="J3357" t="s">
        <v>107</v>
      </c>
    </row>
    <row r="3358" spans="1:10">
      <c r="A3358" t="s">
        <v>3434</v>
      </c>
      <c r="B3358" t="s">
        <v>8</v>
      </c>
      <c r="D3358" t="s">
        <v>138</v>
      </c>
      <c r="E3358" t="s">
        <v>56</v>
      </c>
      <c r="G3358" t="s">
        <v>108</v>
      </c>
      <c r="H3358" s="2">
        <v>45383</v>
      </c>
      <c r="I3358">
        <v>5</v>
      </c>
      <c r="J3358" t="s">
        <v>107</v>
      </c>
    </row>
    <row r="3359" spans="1:10">
      <c r="A3359" t="s">
        <v>3435</v>
      </c>
      <c r="B3359" t="s">
        <v>8</v>
      </c>
      <c r="D3359" t="s">
        <v>138</v>
      </c>
      <c r="E3359" t="s">
        <v>56</v>
      </c>
      <c r="G3359" t="s">
        <v>108</v>
      </c>
      <c r="H3359" s="2">
        <v>45390</v>
      </c>
      <c r="I3359">
        <v>5</v>
      </c>
      <c r="J3359" t="s">
        <v>107</v>
      </c>
    </row>
    <row r="3360" spans="1:10">
      <c r="A3360" t="s">
        <v>3436</v>
      </c>
      <c r="B3360" t="s">
        <v>8</v>
      </c>
      <c r="D3360" t="s">
        <v>138</v>
      </c>
      <c r="E3360" t="s">
        <v>56</v>
      </c>
      <c r="G3360" t="s">
        <v>108</v>
      </c>
      <c r="H3360" s="2">
        <v>45397</v>
      </c>
      <c r="I3360">
        <v>5</v>
      </c>
      <c r="J3360" t="s">
        <v>107</v>
      </c>
    </row>
    <row r="3361" spans="1:10">
      <c r="A3361" t="s">
        <v>3437</v>
      </c>
      <c r="B3361" t="s">
        <v>20</v>
      </c>
      <c r="D3361" t="s">
        <v>139</v>
      </c>
      <c r="E3361" t="s">
        <v>8</v>
      </c>
      <c r="G3361" t="s">
        <v>164</v>
      </c>
      <c r="H3361" s="2">
        <v>45292</v>
      </c>
      <c r="I3361">
        <v>20</v>
      </c>
      <c r="J3361" t="s">
        <v>109</v>
      </c>
    </row>
    <row r="3362" spans="1:10">
      <c r="A3362" t="s">
        <v>3438</v>
      </c>
      <c r="B3362" t="s">
        <v>20</v>
      </c>
      <c r="D3362" t="s">
        <v>139</v>
      </c>
      <c r="E3362" t="s">
        <v>8</v>
      </c>
      <c r="G3362" t="s">
        <v>164</v>
      </c>
      <c r="H3362" s="2">
        <v>45320</v>
      </c>
      <c r="I3362">
        <v>80</v>
      </c>
      <c r="J3362" t="s">
        <v>109</v>
      </c>
    </row>
    <row r="3363" spans="1:10">
      <c r="A3363" t="s">
        <v>3439</v>
      </c>
      <c r="B3363" t="s">
        <v>20</v>
      </c>
      <c r="D3363" t="s">
        <v>139</v>
      </c>
      <c r="E3363" t="s">
        <v>8</v>
      </c>
      <c r="G3363" t="s">
        <v>164</v>
      </c>
      <c r="H3363" s="2">
        <v>45327</v>
      </c>
      <c r="I3363">
        <v>80</v>
      </c>
      <c r="J3363" t="s">
        <v>109</v>
      </c>
    </row>
    <row r="3364" spans="1:10">
      <c r="A3364" t="s">
        <v>3440</v>
      </c>
      <c r="B3364" t="s">
        <v>20</v>
      </c>
      <c r="D3364" t="s">
        <v>139</v>
      </c>
      <c r="E3364" t="s">
        <v>8</v>
      </c>
      <c r="G3364" t="s">
        <v>164</v>
      </c>
      <c r="H3364" s="2">
        <v>45334</v>
      </c>
      <c r="I3364">
        <v>80</v>
      </c>
      <c r="J3364" t="s">
        <v>109</v>
      </c>
    </row>
    <row r="3365" spans="1:10">
      <c r="A3365" t="s">
        <v>3441</v>
      </c>
      <c r="B3365" t="s">
        <v>20</v>
      </c>
      <c r="D3365" t="s">
        <v>139</v>
      </c>
      <c r="E3365" t="s">
        <v>8</v>
      </c>
      <c r="G3365" t="s">
        <v>164</v>
      </c>
      <c r="H3365" s="2">
        <v>45341</v>
      </c>
      <c r="I3365">
        <v>80</v>
      </c>
      <c r="J3365" t="s">
        <v>109</v>
      </c>
    </row>
    <row r="3366" spans="1:10">
      <c r="A3366" t="s">
        <v>3442</v>
      </c>
      <c r="B3366" t="s">
        <v>20</v>
      </c>
      <c r="D3366" t="s">
        <v>139</v>
      </c>
      <c r="E3366" t="s">
        <v>92</v>
      </c>
      <c r="G3366" t="s">
        <v>164</v>
      </c>
      <c r="H3366" s="2">
        <v>45404</v>
      </c>
      <c r="I3366">
        <v>10</v>
      </c>
      <c r="J3366" t="s">
        <v>107</v>
      </c>
    </row>
    <row r="3367" spans="1:10">
      <c r="A3367" t="s">
        <v>3443</v>
      </c>
      <c r="B3367" t="s">
        <v>20</v>
      </c>
      <c r="D3367" t="s">
        <v>139</v>
      </c>
      <c r="E3367" t="s">
        <v>92</v>
      </c>
      <c r="G3367" t="s">
        <v>164</v>
      </c>
      <c r="H3367" s="2">
        <v>45411</v>
      </c>
      <c r="I3367">
        <v>10</v>
      </c>
      <c r="J3367" t="s">
        <v>107</v>
      </c>
    </row>
    <row r="3368" spans="1:10">
      <c r="A3368" t="s">
        <v>3444</v>
      </c>
      <c r="B3368" t="s">
        <v>20</v>
      </c>
      <c r="D3368" t="s">
        <v>139</v>
      </c>
      <c r="E3368" t="s">
        <v>92</v>
      </c>
      <c r="G3368" t="s">
        <v>164</v>
      </c>
      <c r="H3368" s="2">
        <v>45418</v>
      </c>
      <c r="I3368">
        <v>10</v>
      </c>
      <c r="J3368" t="s">
        <v>107</v>
      </c>
    </row>
    <row r="3369" spans="1:10">
      <c r="A3369" t="s">
        <v>3445</v>
      </c>
      <c r="B3369" t="s">
        <v>20</v>
      </c>
      <c r="D3369" t="s">
        <v>139</v>
      </c>
      <c r="E3369" t="s">
        <v>92</v>
      </c>
      <c r="G3369" t="s">
        <v>164</v>
      </c>
      <c r="H3369" s="2">
        <v>45425</v>
      </c>
      <c r="I3369">
        <v>10</v>
      </c>
      <c r="J3369" t="s">
        <v>107</v>
      </c>
    </row>
    <row r="3370" spans="1:10">
      <c r="A3370" t="s">
        <v>3446</v>
      </c>
      <c r="B3370" t="s">
        <v>20</v>
      </c>
      <c r="D3370" t="s">
        <v>139</v>
      </c>
      <c r="E3370" t="s">
        <v>92</v>
      </c>
      <c r="G3370" t="s">
        <v>164</v>
      </c>
      <c r="H3370" s="2">
        <v>45432</v>
      </c>
      <c r="I3370">
        <v>50</v>
      </c>
      <c r="J3370" t="s">
        <v>107</v>
      </c>
    </row>
    <row r="3371" spans="1:10">
      <c r="A3371" t="s">
        <v>3447</v>
      </c>
      <c r="B3371" t="s">
        <v>20</v>
      </c>
      <c r="D3371" t="s">
        <v>139</v>
      </c>
      <c r="E3371" t="s">
        <v>92</v>
      </c>
      <c r="G3371" t="s">
        <v>164</v>
      </c>
      <c r="H3371" s="2">
        <v>45439</v>
      </c>
      <c r="I3371">
        <v>50</v>
      </c>
      <c r="J3371" t="s">
        <v>107</v>
      </c>
    </row>
    <row r="3372" spans="1:10">
      <c r="A3372" t="s">
        <v>3448</v>
      </c>
      <c r="B3372" t="s">
        <v>20</v>
      </c>
      <c r="D3372" t="s">
        <v>139</v>
      </c>
      <c r="E3372" t="s">
        <v>92</v>
      </c>
      <c r="G3372" t="s">
        <v>164</v>
      </c>
      <c r="H3372" s="2">
        <v>45446</v>
      </c>
      <c r="I3372">
        <v>50</v>
      </c>
      <c r="J3372" t="s">
        <v>107</v>
      </c>
    </row>
    <row r="3373" spans="1:10">
      <c r="A3373" t="s">
        <v>3449</v>
      </c>
      <c r="B3373" t="s">
        <v>20</v>
      </c>
      <c r="D3373" t="s">
        <v>139</v>
      </c>
      <c r="E3373" t="s">
        <v>92</v>
      </c>
      <c r="G3373" t="s">
        <v>164</v>
      </c>
      <c r="H3373" s="2">
        <v>45453</v>
      </c>
      <c r="I3373">
        <v>50</v>
      </c>
      <c r="J3373" t="s">
        <v>107</v>
      </c>
    </row>
    <row r="3374" spans="1:10">
      <c r="A3374" t="s">
        <v>3450</v>
      </c>
      <c r="B3374" t="s">
        <v>20</v>
      </c>
      <c r="D3374" t="s">
        <v>139</v>
      </c>
      <c r="E3374" t="s">
        <v>92</v>
      </c>
      <c r="G3374" t="s">
        <v>164</v>
      </c>
      <c r="H3374" s="2">
        <v>45460</v>
      </c>
      <c r="I3374">
        <v>50</v>
      </c>
      <c r="J3374" t="s">
        <v>107</v>
      </c>
    </row>
    <row r="3375" spans="1:10">
      <c r="A3375" t="s">
        <v>3451</v>
      </c>
      <c r="B3375" t="s">
        <v>20</v>
      </c>
      <c r="D3375" t="s">
        <v>139</v>
      </c>
      <c r="E3375" t="s">
        <v>92</v>
      </c>
      <c r="G3375" t="s">
        <v>164</v>
      </c>
      <c r="H3375" s="2">
        <v>45467</v>
      </c>
      <c r="I3375">
        <v>50</v>
      </c>
      <c r="J3375" t="s">
        <v>107</v>
      </c>
    </row>
    <row r="3376" spans="1:10">
      <c r="A3376" t="s">
        <v>3452</v>
      </c>
      <c r="B3376" t="s">
        <v>20</v>
      </c>
      <c r="D3376" t="s">
        <v>140</v>
      </c>
      <c r="E3376" t="s">
        <v>2</v>
      </c>
      <c r="G3376" t="s">
        <v>177</v>
      </c>
      <c r="H3376" s="2">
        <v>45327</v>
      </c>
      <c r="I3376">
        <v>5</v>
      </c>
      <c r="J3376" t="s">
        <v>109</v>
      </c>
    </row>
    <row r="3377" spans="1:10">
      <c r="A3377" t="s">
        <v>3453</v>
      </c>
      <c r="B3377" t="s">
        <v>20</v>
      </c>
      <c r="D3377" t="s">
        <v>140</v>
      </c>
      <c r="E3377" t="s">
        <v>2</v>
      </c>
      <c r="G3377" t="s">
        <v>177</v>
      </c>
      <c r="H3377" s="2">
        <v>45334</v>
      </c>
      <c r="I3377">
        <v>5</v>
      </c>
      <c r="J3377" t="s">
        <v>109</v>
      </c>
    </row>
    <row r="3378" spans="1:10">
      <c r="A3378" t="s">
        <v>3454</v>
      </c>
      <c r="B3378" t="s">
        <v>20</v>
      </c>
      <c r="D3378" t="s">
        <v>140</v>
      </c>
      <c r="E3378" t="s">
        <v>2</v>
      </c>
      <c r="G3378" t="s">
        <v>177</v>
      </c>
      <c r="H3378" s="2">
        <v>45341</v>
      </c>
      <c r="I3378">
        <v>5</v>
      </c>
      <c r="J3378" t="s">
        <v>109</v>
      </c>
    </row>
    <row r="3379" spans="1:10">
      <c r="A3379" t="s">
        <v>3455</v>
      </c>
      <c r="B3379" t="s">
        <v>20</v>
      </c>
      <c r="D3379" t="s">
        <v>140</v>
      </c>
      <c r="E3379" t="s">
        <v>2</v>
      </c>
      <c r="G3379" t="s">
        <v>177</v>
      </c>
      <c r="H3379" s="2">
        <v>45404</v>
      </c>
      <c r="I3379">
        <v>20</v>
      </c>
      <c r="J3379" t="s">
        <v>109</v>
      </c>
    </row>
    <row r="3380" spans="1:10">
      <c r="A3380" t="s">
        <v>3456</v>
      </c>
      <c r="B3380" t="s">
        <v>20</v>
      </c>
      <c r="D3380" t="s">
        <v>140</v>
      </c>
      <c r="E3380" t="s">
        <v>2</v>
      </c>
      <c r="G3380" t="s">
        <v>177</v>
      </c>
      <c r="H3380" s="2">
        <v>45411</v>
      </c>
      <c r="I3380">
        <v>20</v>
      </c>
      <c r="J3380" t="s">
        <v>109</v>
      </c>
    </row>
    <row r="3381" spans="1:10">
      <c r="A3381" t="s">
        <v>3457</v>
      </c>
      <c r="B3381" t="s">
        <v>20</v>
      </c>
      <c r="D3381" t="s">
        <v>140</v>
      </c>
      <c r="E3381" t="s">
        <v>2</v>
      </c>
      <c r="G3381" t="s">
        <v>177</v>
      </c>
      <c r="H3381" s="2">
        <v>45418</v>
      </c>
      <c r="I3381">
        <v>20</v>
      </c>
      <c r="J3381" t="s">
        <v>109</v>
      </c>
    </row>
    <row r="3382" spans="1:10">
      <c r="A3382" t="s">
        <v>3458</v>
      </c>
      <c r="B3382" t="s">
        <v>20</v>
      </c>
      <c r="D3382" t="s">
        <v>140</v>
      </c>
      <c r="E3382" t="s">
        <v>2</v>
      </c>
      <c r="G3382" t="s">
        <v>177</v>
      </c>
      <c r="H3382" s="2">
        <v>45425</v>
      </c>
      <c r="I3382">
        <v>20</v>
      </c>
      <c r="J3382" t="s">
        <v>109</v>
      </c>
    </row>
    <row r="3383" spans="1:10">
      <c r="A3383" t="s">
        <v>3459</v>
      </c>
      <c r="B3383" t="s">
        <v>20</v>
      </c>
      <c r="D3383" t="s">
        <v>140</v>
      </c>
      <c r="E3383" t="s">
        <v>2</v>
      </c>
      <c r="G3383" t="s">
        <v>177</v>
      </c>
      <c r="H3383" s="2">
        <v>45432</v>
      </c>
      <c r="I3383">
        <v>20</v>
      </c>
      <c r="J3383" t="s">
        <v>109</v>
      </c>
    </row>
    <row r="3384" spans="1:10">
      <c r="A3384" t="s">
        <v>3460</v>
      </c>
      <c r="B3384" t="s">
        <v>20</v>
      </c>
      <c r="D3384" t="s">
        <v>140</v>
      </c>
      <c r="E3384" t="s">
        <v>2</v>
      </c>
      <c r="G3384" t="s">
        <v>177</v>
      </c>
      <c r="H3384" s="2">
        <v>45439</v>
      </c>
      <c r="I3384">
        <v>20</v>
      </c>
      <c r="J3384" t="s">
        <v>109</v>
      </c>
    </row>
    <row r="3385" spans="1:10">
      <c r="A3385" t="s">
        <v>3461</v>
      </c>
      <c r="B3385" t="s">
        <v>20</v>
      </c>
      <c r="D3385" t="s">
        <v>140</v>
      </c>
      <c r="E3385" t="s">
        <v>2</v>
      </c>
      <c r="G3385" t="s">
        <v>177</v>
      </c>
      <c r="H3385" s="2">
        <v>45446</v>
      </c>
      <c r="I3385">
        <v>20</v>
      </c>
      <c r="J3385" t="s">
        <v>109</v>
      </c>
    </row>
    <row r="3386" spans="1:10">
      <c r="A3386" t="s">
        <v>3462</v>
      </c>
      <c r="B3386" t="s">
        <v>20</v>
      </c>
      <c r="D3386" t="s">
        <v>140</v>
      </c>
      <c r="E3386" t="s">
        <v>2</v>
      </c>
      <c r="G3386" t="s">
        <v>177</v>
      </c>
      <c r="H3386" s="2">
        <v>45453</v>
      </c>
      <c r="I3386">
        <v>20</v>
      </c>
      <c r="J3386" t="s">
        <v>109</v>
      </c>
    </row>
    <row r="3387" spans="1:10">
      <c r="A3387" t="s">
        <v>3463</v>
      </c>
      <c r="B3387" t="s">
        <v>20</v>
      </c>
      <c r="D3387" t="s">
        <v>140</v>
      </c>
      <c r="E3387" t="s">
        <v>2</v>
      </c>
      <c r="G3387" t="s">
        <v>177</v>
      </c>
      <c r="H3387" s="2">
        <v>45460</v>
      </c>
      <c r="I3387">
        <v>20</v>
      </c>
      <c r="J3387" t="s">
        <v>109</v>
      </c>
    </row>
    <row r="3388" spans="1:10">
      <c r="A3388" t="s">
        <v>3464</v>
      </c>
      <c r="B3388" t="s">
        <v>20</v>
      </c>
      <c r="D3388" t="s">
        <v>140</v>
      </c>
      <c r="E3388" t="s">
        <v>2</v>
      </c>
      <c r="G3388" t="s">
        <v>177</v>
      </c>
      <c r="H3388" s="2">
        <v>45467</v>
      </c>
      <c r="I3388">
        <v>20</v>
      </c>
      <c r="J3388" t="s">
        <v>109</v>
      </c>
    </row>
    <row r="3389" spans="1:10">
      <c r="A3389" t="s">
        <v>3465</v>
      </c>
      <c r="B3389" t="s">
        <v>20</v>
      </c>
      <c r="D3389" t="s">
        <v>140</v>
      </c>
      <c r="E3389" t="s">
        <v>2</v>
      </c>
      <c r="G3389" t="s">
        <v>177</v>
      </c>
      <c r="H3389" s="2">
        <v>45474</v>
      </c>
      <c r="I3389">
        <v>20</v>
      </c>
      <c r="J3389" t="s">
        <v>109</v>
      </c>
    </row>
    <row r="3390" spans="1:10">
      <c r="A3390" t="s">
        <v>3466</v>
      </c>
      <c r="B3390" t="s">
        <v>20</v>
      </c>
      <c r="D3390" t="s">
        <v>140</v>
      </c>
      <c r="E3390" t="s">
        <v>2</v>
      </c>
      <c r="G3390" t="s">
        <v>177</v>
      </c>
      <c r="H3390" s="2">
        <v>45481</v>
      </c>
      <c r="I3390">
        <v>20</v>
      </c>
      <c r="J3390" t="s">
        <v>109</v>
      </c>
    </row>
    <row r="3391" spans="1:10">
      <c r="A3391" t="s">
        <v>3467</v>
      </c>
      <c r="B3391" t="s">
        <v>20</v>
      </c>
      <c r="D3391" t="s">
        <v>140</v>
      </c>
      <c r="E3391" t="s">
        <v>2</v>
      </c>
      <c r="G3391" t="s">
        <v>177</v>
      </c>
      <c r="H3391" s="2">
        <v>45516</v>
      </c>
      <c r="I3391">
        <v>10</v>
      </c>
      <c r="J3391" t="s">
        <v>107</v>
      </c>
    </row>
    <row r="3392" spans="1:10">
      <c r="A3392" t="s">
        <v>3468</v>
      </c>
      <c r="B3392" t="s">
        <v>20</v>
      </c>
      <c r="D3392" t="s">
        <v>140</v>
      </c>
      <c r="E3392" t="s">
        <v>2</v>
      </c>
      <c r="G3392" t="s">
        <v>177</v>
      </c>
      <c r="H3392" s="2">
        <v>45523</v>
      </c>
      <c r="I3392">
        <v>10</v>
      </c>
      <c r="J3392" t="s">
        <v>107</v>
      </c>
    </row>
    <row r="3393" spans="1:10">
      <c r="A3393" t="s">
        <v>3469</v>
      </c>
      <c r="B3393" t="s">
        <v>20</v>
      </c>
      <c r="D3393" t="s">
        <v>140</v>
      </c>
      <c r="E3393" t="s">
        <v>2</v>
      </c>
      <c r="G3393" t="s">
        <v>177</v>
      </c>
      <c r="H3393" s="2">
        <v>45530</v>
      </c>
      <c r="I3393">
        <v>10</v>
      </c>
      <c r="J3393" t="s">
        <v>107</v>
      </c>
    </row>
    <row r="3394" spans="1:10">
      <c r="A3394" t="s">
        <v>3470</v>
      </c>
      <c r="B3394" t="s">
        <v>20</v>
      </c>
      <c r="D3394" t="s">
        <v>140</v>
      </c>
      <c r="E3394" t="s">
        <v>2</v>
      </c>
      <c r="G3394" t="s">
        <v>177</v>
      </c>
      <c r="H3394" s="2">
        <v>45537</v>
      </c>
      <c r="I3394">
        <v>10</v>
      </c>
      <c r="J3394" t="s">
        <v>107</v>
      </c>
    </row>
    <row r="3395" spans="1:10">
      <c r="A3395" t="s">
        <v>3471</v>
      </c>
      <c r="B3395" t="s">
        <v>20</v>
      </c>
      <c r="D3395" t="s">
        <v>140</v>
      </c>
      <c r="E3395" t="s">
        <v>2</v>
      </c>
      <c r="G3395" t="s">
        <v>177</v>
      </c>
      <c r="H3395" s="2">
        <v>45544</v>
      </c>
      <c r="I3395">
        <v>10</v>
      </c>
      <c r="J3395" t="s">
        <v>107</v>
      </c>
    </row>
    <row r="3396" spans="1:10">
      <c r="A3396" t="s">
        <v>3472</v>
      </c>
      <c r="B3396" t="s">
        <v>20</v>
      </c>
      <c r="D3396" t="s">
        <v>140</v>
      </c>
      <c r="E3396" t="s">
        <v>2</v>
      </c>
      <c r="G3396" t="s">
        <v>177</v>
      </c>
      <c r="H3396" s="2">
        <v>45551</v>
      </c>
      <c r="I3396">
        <v>10</v>
      </c>
      <c r="J3396" t="s">
        <v>107</v>
      </c>
    </row>
    <row r="3397" spans="1:10">
      <c r="A3397" t="s">
        <v>3473</v>
      </c>
      <c r="B3397" t="s">
        <v>20</v>
      </c>
      <c r="D3397" t="s">
        <v>140</v>
      </c>
      <c r="E3397" t="s">
        <v>2</v>
      </c>
      <c r="G3397" t="s">
        <v>177</v>
      </c>
      <c r="H3397" s="2">
        <v>45558</v>
      </c>
      <c r="I3397">
        <v>10</v>
      </c>
      <c r="J3397" t="s">
        <v>107</v>
      </c>
    </row>
    <row r="3398" spans="1:10">
      <c r="A3398" t="s">
        <v>3474</v>
      </c>
      <c r="B3398" t="s">
        <v>20</v>
      </c>
      <c r="D3398" t="s">
        <v>140</v>
      </c>
      <c r="E3398" t="s">
        <v>2</v>
      </c>
      <c r="G3398" t="s">
        <v>177</v>
      </c>
      <c r="H3398" s="2">
        <v>45565</v>
      </c>
      <c r="I3398">
        <v>10</v>
      </c>
      <c r="J3398" t="s">
        <v>107</v>
      </c>
    </row>
    <row r="3399" spans="1:10">
      <c r="A3399" t="s">
        <v>3475</v>
      </c>
      <c r="B3399" t="s">
        <v>20</v>
      </c>
      <c r="D3399" t="s">
        <v>140</v>
      </c>
      <c r="E3399" t="s">
        <v>2</v>
      </c>
      <c r="G3399" t="s">
        <v>177</v>
      </c>
      <c r="H3399" s="2">
        <v>45572</v>
      </c>
      <c r="I3399">
        <v>10</v>
      </c>
      <c r="J3399" t="s">
        <v>107</v>
      </c>
    </row>
    <row r="3400" spans="1:10">
      <c r="A3400" t="s">
        <v>3476</v>
      </c>
      <c r="B3400" t="s">
        <v>20</v>
      </c>
      <c r="D3400" t="s">
        <v>140</v>
      </c>
      <c r="E3400" t="s">
        <v>2</v>
      </c>
      <c r="G3400" t="s">
        <v>177</v>
      </c>
      <c r="H3400" s="2">
        <v>45579</v>
      </c>
      <c r="I3400">
        <v>10</v>
      </c>
      <c r="J3400" t="s">
        <v>107</v>
      </c>
    </row>
    <row r="3401" spans="1:10">
      <c r="A3401" t="s">
        <v>3477</v>
      </c>
      <c r="B3401" t="s">
        <v>20</v>
      </c>
      <c r="D3401" t="s">
        <v>140</v>
      </c>
      <c r="E3401" t="s">
        <v>2</v>
      </c>
      <c r="G3401" t="s">
        <v>177</v>
      </c>
      <c r="H3401" s="2">
        <v>45586</v>
      </c>
      <c r="I3401">
        <v>10</v>
      </c>
      <c r="J3401" t="s">
        <v>107</v>
      </c>
    </row>
    <row r="3402" spans="1:10">
      <c r="A3402" t="s">
        <v>3478</v>
      </c>
      <c r="B3402" t="s">
        <v>20</v>
      </c>
      <c r="D3402" t="s">
        <v>140</v>
      </c>
      <c r="E3402" t="s">
        <v>2</v>
      </c>
      <c r="G3402" t="s">
        <v>177</v>
      </c>
      <c r="H3402" s="2">
        <v>45593</v>
      </c>
      <c r="I3402">
        <v>10</v>
      </c>
      <c r="J3402" t="s">
        <v>107</v>
      </c>
    </row>
    <row r="3403" spans="1:10">
      <c r="A3403" t="s">
        <v>3479</v>
      </c>
      <c r="B3403" t="s">
        <v>20</v>
      </c>
      <c r="D3403" t="s">
        <v>140</v>
      </c>
      <c r="E3403" t="s">
        <v>2</v>
      </c>
      <c r="G3403" t="s">
        <v>177</v>
      </c>
      <c r="H3403" s="2">
        <v>45600</v>
      </c>
      <c r="I3403">
        <v>10</v>
      </c>
      <c r="J3403" t="s">
        <v>107</v>
      </c>
    </row>
    <row r="3404" spans="1:10">
      <c r="A3404" t="s">
        <v>3480</v>
      </c>
      <c r="B3404" t="s">
        <v>20</v>
      </c>
      <c r="D3404" t="s">
        <v>140</v>
      </c>
      <c r="E3404" t="s">
        <v>2</v>
      </c>
      <c r="G3404" t="s">
        <v>177</v>
      </c>
      <c r="H3404" s="2">
        <v>45607</v>
      </c>
      <c r="I3404">
        <v>10</v>
      </c>
      <c r="J3404" t="s">
        <v>107</v>
      </c>
    </row>
    <row r="3405" spans="1:10">
      <c r="A3405" t="s">
        <v>3481</v>
      </c>
      <c r="B3405" t="s">
        <v>20</v>
      </c>
      <c r="D3405" t="s">
        <v>140</v>
      </c>
      <c r="E3405" t="s">
        <v>2</v>
      </c>
      <c r="G3405" t="s">
        <v>177</v>
      </c>
      <c r="H3405" s="2">
        <v>45614</v>
      </c>
      <c r="I3405">
        <v>10</v>
      </c>
      <c r="J3405" t="s">
        <v>107</v>
      </c>
    </row>
    <row r="3406" spans="1:10">
      <c r="A3406" t="s">
        <v>3482</v>
      </c>
      <c r="B3406" t="s">
        <v>20</v>
      </c>
      <c r="D3406" t="s">
        <v>140</v>
      </c>
      <c r="E3406" t="s">
        <v>2</v>
      </c>
      <c r="G3406" t="s">
        <v>177</v>
      </c>
      <c r="H3406" s="2">
        <v>45621</v>
      </c>
      <c r="I3406">
        <v>10</v>
      </c>
      <c r="J3406" t="s">
        <v>107</v>
      </c>
    </row>
    <row r="3407" spans="1:10">
      <c r="A3407" t="s">
        <v>3483</v>
      </c>
      <c r="B3407" t="s">
        <v>20</v>
      </c>
      <c r="D3407" t="s">
        <v>140</v>
      </c>
      <c r="E3407" t="s">
        <v>4</v>
      </c>
      <c r="G3407" t="s">
        <v>177</v>
      </c>
      <c r="H3407" s="2">
        <v>45460</v>
      </c>
      <c r="I3407">
        <v>10</v>
      </c>
      <c r="J3407" t="s">
        <v>109</v>
      </c>
    </row>
    <row r="3408" spans="1:10">
      <c r="A3408" t="s">
        <v>3484</v>
      </c>
      <c r="B3408" t="s">
        <v>20</v>
      </c>
      <c r="D3408" t="s">
        <v>140</v>
      </c>
      <c r="E3408" t="s">
        <v>4</v>
      </c>
      <c r="G3408" t="s">
        <v>177</v>
      </c>
      <c r="H3408" s="2">
        <v>45467</v>
      </c>
      <c r="I3408">
        <v>10</v>
      </c>
      <c r="J3408" t="s">
        <v>109</v>
      </c>
    </row>
    <row r="3409" spans="1:10">
      <c r="A3409" t="s">
        <v>3485</v>
      </c>
      <c r="B3409" t="s">
        <v>20</v>
      </c>
      <c r="D3409" t="s">
        <v>140</v>
      </c>
      <c r="E3409" t="s">
        <v>4</v>
      </c>
      <c r="G3409" t="s">
        <v>177</v>
      </c>
      <c r="H3409" s="2">
        <v>45474</v>
      </c>
      <c r="I3409">
        <v>10</v>
      </c>
      <c r="J3409" t="s">
        <v>109</v>
      </c>
    </row>
    <row r="3410" spans="1:10">
      <c r="A3410" t="s">
        <v>3486</v>
      </c>
      <c r="B3410" t="s">
        <v>20</v>
      </c>
      <c r="D3410" t="s">
        <v>140</v>
      </c>
      <c r="E3410" t="s">
        <v>4</v>
      </c>
      <c r="G3410" t="s">
        <v>177</v>
      </c>
      <c r="H3410" s="2">
        <v>45481</v>
      </c>
      <c r="I3410">
        <v>10</v>
      </c>
      <c r="J3410" t="s">
        <v>109</v>
      </c>
    </row>
    <row r="3411" spans="1:10">
      <c r="A3411" t="s">
        <v>3487</v>
      </c>
      <c r="B3411" t="s">
        <v>20</v>
      </c>
      <c r="D3411" t="s">
        <v>140</v>
      </c>
      <c r="E3411" t="s">
        <v>4</v>
      </c>
      <c r="G3411" t="s">
        <v>177</v>
      </c>
      <c r="H3411" s="2">
        <v>45516</v>
      </c>
      <c r="I3411">
        <v>50</v>
      </c>
      <c r="J3411" t="s">
        <v>109</v>
      </c>
    </row>
    <row r="3412" spans="1:10">
      <c r="A3412" t="s">
        <v>3488</v>
      </c>
      <c r="B3412" t="s">
        <v>20</v>
      </c>
      <c r="D3412" t="s">
        <v>140</v>
      </c>
      <c r="E3412" t="s">
        <v>4</v>
      </c>
      <c r="G3412" t="s">
        <v>177</v>
      </c>
      <c r="H3412" s="2">
        <v>45523</v>
      </c>
      <c r="I3412">
        <v>50</v>
      </c>
      <c r="J3412" t="s">
        <v>107</v>
      </c>
    </row>
    <row r="3413" spans="1:10">
      <c r="A3413" t="s">
        <v>3489</v>
      </c>
      <c r="B3413" t="s">
        <v>20</v>
      </c>
      <c r="D3413" t="s">
        <v>140</v>
      </c>
      <c r="E3413" t="s">
        <v>4</v>
      </c>
      <c r="G3413" t="s">
        <v>177</v>
      </c>
      <c r="H3413" s="2">
        <v>45530</v>
      </c>
      <c r="I3413">
        <v>50</v>
      </c>
      <c r="J3413" t="s">
        <v>107</v>
      </c>
    </row>
    <row r="3414" spans="1:10">
      <c r="A3414" t="s">
        <v>3490</v>
      </c>
      <c r="B3414" t="s">
        <v>20</v>
      </c>
      <c r="D3414" t="s">
        <v>140</v>
      </c>
      <c r="E3414" t="s">
        <v>4</v>
      </c>
      <c r="G3414" t="s">
        <v>177</v>
      </c>
      <c r="H3414" s="2">
        <v>45537</v>
      </c>
      <c r="I3414">
        <v>50</v>
      </c>
      <c r="J3414" t="s">
        <v>107</v>
      </c>
    </row>
    <row r="3415" spans="1:10">
      <c r="A3415" t="s">
        <v>3491</v>
      </c>
      <c r="B3415" t="s">
        <v>20</v>
      </c>
      <c r="D3415" t="s">
        <v>140</v>
      </c>
      <c r="E3415" t="s">
        <v>4</v>
      </c>
      <c r="G3415" t="s">
        <v>177</v>
      </c>
      <c r="H3415" s="2">
        <v>45544</v>
      </c>
      <c r="I3415">
        <v>50</v>
      </c>
      <c r="J3415" t="s">
        <v>107</v>
      </c>
    </row>
    <row r="3416" spans="1:10">
      <c r="A3416" t="s">
        <v>3492</v>
      </c>
      <c r="B3416" t="s">
        <v>20</v>
      </c>
      <c r="D3416" t="s">
        <v>140</v>
      </c>
      <c r="E3416" t="s">
        <v>4</v>
      </c>
      <c r="G3416" t="s">
        <v>177</v>
      </c>
      <c r="H3416" s="2">
        <v>45551</v>
      </c>
      <c r="I3416">
        <v>50</v>
      </c>
      <c r="J3416" t="s">
        <v>107</v>
      </c>
    </row>
    <row r="3417" spans="1:10">
      <c r="A3417" t="s">
        <v>3493</v>
      </c>
      <c r="B3417" t="s">
        <v>20</v>
      </c>
      <c r="D3417" t="s">
        <v>140</v>
      </c>
      <c r="E3417" t="s">
        <v>4</v>
      </c>
      <c r="G3417" t="s">
        <v>177</v>
      </c>
      <c r="H3417" s="2">
        <v>45558</v>
      </c>
      <c r="I3417">
        <v>50</v>
      </c>
      <c r="J3417" t="s">
        <v>107</v>
      </c>
    </row>
    <row r="3418" spans="1:10">
      <c r="A3418" t="s">
        <v>3494</v>
      </c>
      <c r="B3418" t="s">
        <v>20</v>
      </c>
      <c r="D3418" t="s">
        <v>140</v>
      </c>
      <c r="E3418" t="s">
        <v>4</v>
      </c>
      <c r="G3418" t="s">
        <v>177</v>
      </c>
      <c r="H3418" s="2">
        <v>45565</v>
      </c>
      <c r="I3418">
        <v>50</v>
      </c>
      <c r="J3418" t="s">
        <v>107</v>
      </c>
    </row>
    <row r="3419" spans="1:10">
      <c r="A3419" t="s">
        <v>3495</v>
      </c>
      <c r="B3419" t="s">
        <v>20</v>
      </c>
      <c r="D3419" t="s">
        <v>140</v>
      </c>
      <c r="E3419" t="s">
        <v>4</v>
      </c>
      <c r="G3419" t="s">
        <v>177</v>
      </c>
      <c r="H3419" s="2">
        <v>45572</v>
      </c>
      <c r="I3419">
        <v>50</v>
      </c>
      <c r="J3419" t="s">
        <v>107</v>
      </c>
    </row>
    <row r="3420" spans="1:10">
      <c r="A3420" t="s">
        <v>3496</v>
      </c>
      <c r="B3420" t="s">
        <v>20</v>
      </c>
      <c r="D3420" t="s">
        <v>140</v>
      </c>
      <c r="E3420" t="s">
        <v>4</v>
      </c>
      <c r="G3420" t="s">
        <v>177</v>
      </c>
      <c r="H3420" s="2">
        <v>45579</v>
      </c>
      <c r="I3420">
        <v>50</v>
      </c>
      <c r="J3420" t="s">
        <v>107</v>
      </c>
    </row>
    <row r="3421" spans="1:10">
      <c r="A3421" t="s">
        <v>3497</v>
      </c>
      <c r="B3421" t="s">
        <v>20</v>
      </c>
      <c r="D3421" t="s">
        <v>140</v>
      </c>
      <c r="E3421" t="s">
        <v>4</v>
      </c>
      <c r="G3421" t="s">
        <v>177</v>
      </c>
      <c r="H3421" s="2">
        <v>45586</v>
      </c>
      <c r="I3421">
        <v>50</v>
      </c>
      <c r="J3421" t="s">
        <v>107</v>
      </c>
    </row>
    <row r="3422" spans="1:10">
      <c r="A3422" t="s">
        <v>3498</v>
      </c>
      <c r="B3422" t="s">
        <v>20</v>
      </c>
      <c r="D3422" t="s">
        <v>140</v>
      </c>
      <c r="E3422" t="s">
        <v>4</v>
      </c>
      <c r="G3422" t="s">
        <v>177</v>
      </c>
      <c r="H3422" s="2">
        <v>45593</v>
      </c>
      <c r="I3422">
        <v>50</v>
      </c>
      <c r="J3422" t="s">
        <v>107</v>
      </c>
    </row>
    <row r="3423" spans="1:10">
      <c r="A3423" t="s">
        <v>3499</v>
      </c>
      <c r="B3423" t="s">
        <v>20</v>
      </c>
      <c r="D3423" t="s">
        <v>140</v>
      </c>
      <c r="E3423" t="s">
        <v>4</v>
      </c>
      <c r="G3423" t="s">
        <v>177</v>
      </c>
      <c r="H3423" s="2">
        <v>45600</v>
      </c>
      <c r="I3423">
        <v>50</v>
      </c>
      <c r="J3423" t="s">
        <v>107</v>
      </c>
    </row>
    <row r="3424" spans="1:10">
      <c r="A3424" t="s">
        <v>3500</v>
      </c>
      <c r="B3424" t="s">
        <v>20</v>
      </c>
      <c r="D3424" t="s">
        <v>140</v>
      </c>
      <c r="E3424" t="s">
        <v>4</v>
      </c>
      <c r="G3424" t="s">
        <v>177</v>
      </c>
      <c r="H3424" s="2">
        <v>45607</v>
      </c>
      <c r="I3424">
        <v>50</v>
      </c>
      <c r="J3424" t="s">
        <v>107</v>
      </c>
    </row>
    <row r="3425" spans="1:10">
      <c r="A3425" t="s">
        <v>3501</v>
      </c>
      <c r="B3425" t="s">
        <v>20</v>
      </c>
      <c r="D3425" t="s">
        <v>140</v>
      </c>
      <c r="E3425" t="s">
        <v>4</v>
      </c>
      <c r="G3425" t="s">
        <v>177</v>
      </c>
      <c r="H3425" s="2">
        <v>45614</v>
      </c>
      <c r="I3425">
        <v>50</v>
      </c>
      <c r="J3425" t="s">
        <v>107</v>
      </c>
    </row>
    <row r="3426" spans="1:10">
      <c r="A3426" t="s">
        <v>3502</v>
      </c>
      <c r="B3426" t="s">
        <v>20</v>
      </c>
      <c r="D3426" t="s">
        <v>140</v>
      </c>
      <c r="E3426" t="s">
        <v>4</v>
      </c>
      <c r="G3426" t="s">
        <v>177</v>
      </c>
      <c r="H3426" s="2">
        <v>45621</v>
      </c>
      <c r="I3426">
        <v>50</v>
      </c>
      <c r="J3426" t="s">
        <v>107</v>
      </c>
    </row>
    <row r="3427" spans="1:10">
      <c r="A3427" t="s">
        <v>3503</v>
      </c>
      <c r="B3427" t="s">
        <v>20</v>
      </c>
      <c r="D3427" t="s">
        <v>140</v>
      </c>
      <c r="E3427" t="s">
        <v>6</v>
      </c>
      <c r="G3427" t="s">
        <v>177</v>
      </c>
      <c r="H3427" s="2">
        <v>45404</v>
      </c>
      <c r="I3427">
        <v>50</v>
      </c>
      <c r="J3427" t="s">
        <v>109</v>
      </c>
    </row>
    <row r="3428" spans="1:10">
      <c r="A3428" t="s">
        <v>3504</v>
      </c>
      <c r="B3428" t="s">
        <v>20</v>
      </c>
      <c r="D3428" t="s">
        <v>140</v>
      </c>
      <c r="E3428" t="s">
        <v>6</v>
      </c>
      <c r="G3428" t="s">
        <v>177</v>
      </c>
      <c r="H3428" s="2">
        <v>45411</v>
      </c>
      <c r="I3428">
        <v>50</v>
      </c>
      <c r="J3428" t="s">
        <v>109</v>
      </c>
    </row>
    <row r="3429" spans="1:10">
      <c r="A3429" t="s">
        <v>3505</v>
      </c>
      <c r="B3429" t="s">
        <v>20</v>
      </c>
      <c r="D3429" t="s">
        <v>140</v>
      </c>
      <c r="E3429" t="s">
        <v>6</v>
      </c>
      <c r="G3429" t="s">
        <v>177</v>
      </c>
      <c r="H3429" s="2">
        <v>45418</v>
      </c>
      <c r="I3429">
        <v>50</v>
      </c>
      <c r="J3429" t="s">
        <v>109</v>
      </c>
    </row>
    <row r="3430" spans="1:10">
      <c r="A3430" t="s">
        <v>3506</v>
      </c>
      <c r="B3430" t="s">
        <v>20</v>
      </c>
      <c r="D3430" t="s">
        <v>140</v>
      </c>
      <c r="E3430" t="s">
        <v>6</v>
      </c>
      <c r="G3430" t="s">
        <v>177</v>
      </c>
      <c r="H3430" s="2">
        <v>45425</v>
      </c>
      <c r="I3430">
        <v>50</v>
      </c>
      <c r="J3430" t="s">
        <v>109</v>
      </c>
    </row>
    <row r="3431" spans="1:10">
      <c r="A3431" t="s">
        <v>3507</v>
      </c>
      <c r="B3431" t="s">
        <v>20</v>
      </c>
      <c r="D3431" t="s">
        <v>140</v>
      </c>
      <c r="E3431" t="s">
        <v>6</v>
      </c>
      <c r="G3431" t="s">
        <v>177</v>
      </c>
      <c r="H3431" s="2">
        <v>45432</v>
      </c>
      <c r="I3431">
        <v>50</v>
      </c>
      <c r="J3431" t="s">
        <v>109</v>
      </c>
    </row>
    <row r="3432" spans="1:10">
      <c r="A3432" t="s">
        <v>3508</v>
      </c>
      <c r="B3432" t="s">
        <v>20</v>
      </c>
      <c r="D3432" t="s">
        <v>140</v>
      </c>
      <c r="E3432" t="s">
        <v>6</v>
      </c>
      <c r="G3432" t="s">
        <v>177</v>
      </c>
      <c r="H3432" s="2">
        <v>45439</v>
      </c>
      <c r="I3432">
        <v>50</v>
      </c>
      <c r="J3432" t="s">
        <v>109</v>
      </c>
    </row>
    <row r="3433" spans="1:10">
      <c r="A3433" t="s">
        <v>3509</v>
      </c>
      <c r="B3433" t="s">
        <v>20</v>
      </c>
      <c r="D3433" t="s">
        <v>140</v>
      </c>
      <c r="E3433" t="s">
        <v>6</v>
      </c>
      <c r="G3433" t="s">
        <v>177</v>
      </c>
      <c r="H3433" s="2">
        <v>45446</v>
      </c>
      <c r="I3433">
        <v>50</v>
      </c>
      <c r="J3433" t="s">
        <v>109</v>
      </c>
    </row>
    <row r="3434" spans="1:10">
      <c r="A3434" t="s">
        <v>3510</v>
      </c>
      <c r="B3434" t="s">
        <v>20</v>
      </c>
      <c r="D3434" t="s">
        <v>140</v>
      </c>
      <c r="E3434" t="s">
        <v>6</v>
      </c>
      <c r="G3434" t="s">
        <v>177</v>
      </c>
      <c r="H3434" s="2">
        <v>45453</v>
      </c>
      <c r="I3434">
        <v>50</v>
      </c>
      <c r="J3434" t="s">
        <v>109</v>
      </c>
    </row>
    <row r="3435" spans="1:10">
      <c r="A3435" t="s">
        <v>3511</v>
      </c>
      <c r="B3435" t="s">
        <v>20</v>
      </c>
      <c r="D3435" t="s">
        <v>140</v>
      </c>
      <c r="E3435" t="s">
        <v>6</v>
      </c>
      <c r="G3435" t="s">
        <v>177</v>
      </c>
      <c r="H3435" s="2">
        <v>45460</v>
      </c>
      <c r="I3435">
        <v>20</v>
      </c>
      <c r="J3435" t="s">
        <v>109</v>
      </c>
    </row>
    <row r="3436" spans="1:10">
      <c r="A3436" t="s">
        <v>3512</v>
      </c>
      <c r="B3436" t="s">
        <v>20</v>
      </c>
      <c r="D3436" t="s">
        <v>140</v>
      </c>
      <c r="E3436" t="s">
        <v>6</v>
      </c>
      <c r="G3436" t="s">
        <v>177</v>
      </c>
      <c r="H3436" s="2">
        <v>45467</v>
      </c>
      <c r="I3436">
        <v>20</v>
      </c>
      <c r="J3436" t="s">
        <v>109</v>
      </c>
    </row>
    <row r="3437" spans="1:10">
      <c r="A3437" t="s">
        <v>3513</v>
      </c>
      <c r="B3437" t="s">
        <v>20</v>
      </c>
      <c r="D3437" t="s">
        <v>140</v>
      </c>
      <c r="E3437" t="s">
        <v>6</v>
      </c>
      <c r="G3437" t="s">
        <v>177</v>
      </c>
      <c r="H3437" s="2">
        <v>45474</v>
      </c>
      <c r="I3437">
        <v>20</v>
      </c>
      <c r="J3437" t="s">
        <v>109</v>
      </c>
    </row>
    <row r="3438" spans="1:10">
      <c r="A3438" t="s">
        <v>3514</v>
      </c>
      <c r="B3438" t="s">
        <v>20</v>
      </c>
      <c r="D3438" t="s">
        <v>140</v>
      </c>
      <c r="E3438" t="s">
        <v>6</v>
      </c>
      <c r="G3438" t="s">
        <v>177</v>
      </c>
      <c r="H3438" s="2">
        <v>45481</v>
      </c>
      <c r="I3438">
        <v>20</v>
      </c>
      <c r="J3438" t="s">
        <v>109</v>
      </c>
    </row>
    <row r="3439" spans="1:10">
      <c r="A3439" t="s">
        <v>3515</v>
      </c>
      <c r="B3439" t="s">
        <v>20</v>
      </c>
      <c r="D3439" t="s">
        <v>140</v>
      </c>
      <c r="E3439" t="s">
        <v>52</v>
      </c>
      <c r="G3439" t="s">
        <v>177</v>
      </c>
      <c r="H3439" s="2">
        <v>45460</v>
      </c>
      <c r="I3439">
        <v>10</v>
      </c>
      <c r="J3439" t="s">
        <v>109</v>
      </c>
    </row>
    <row r="3440" spans="1:10">
      <c r="A3440" t="s">
        <v>3516</v>
      </c>
      <c r="B3440" t="s">
        <v>20</v>
      </c>
      <c r="D3440" t="s">
        <v>140</v>
      </c>
      <c r="E3440" t="s">
        <v>52</v>
      </c>
      <c r="G3440" t="s">
        <v>177</v>
      </c>
      <c r="H3440" s="2">
        <v>45467</v>
      </c>
      <c r="I3440">
        <v>10</v>
      </c>
      <c r="J3440" t="s">
        <v>109</v>
      </c>
    </row>
    <row r="3441" spans="1:10">
      <c r="A3441" t="s">
        <v>3517</v>
      </c>
      <c r="B3441" t="s">
        <v>20</v>
      </c>
      <c r="D3441" t="s">
        <v>140</v>
      </c>
      <c r="E3441" t="s">
        <v>52</v>
      </c>
      <c r="G3441" t="s">
        <v>177</v>
      </c>
      <c r="H3441" s="2">
        <v>45474</v>
      </c>
      <c r="I3441">
        <v>10</v>
      </c>
      <c r="J3441" t="s">
        <v>109</v>
      </c>
    </row>
    <row r="3442" spans="1:10">
      <c r="A3442" t="s">
        <v>3518</v>
      </c>
      <c r="B3442" t="s">
        <v>20</v>
      </c>
      <c r="D3442" t="s">
        <v>140</v>
      </c>
      <c r="E3442" t="s">
        <v>52</v>
      </c>
      <c r="G3442" t="s">
        <v>177</v>
      </c>
      <c r="H3442" s="2">
        <v>45481</v>
      </c>
      <c r="I3442">
        <v>10</v>
      </c>
      <c r="J3442" t="s">
        <v>109</v>
      </c>
    </row>
    <row r="3443" spans="1:10">
      <c r="A3443" t="s">
        <v>3519</v>
      </c>
      <c r="B3443" t="s">
        <v>20</v>
      </c>
      <c r="D3443" t="s">
        <v>140</v>
      </c>
      <c r="E3443" t="s">
        <v>52</v>
      </c>
      <c r="G3443" t="s">
        <v>177</v>
      </c>
      <c r="H3443" s="2">
        <v>45516</v>
      </c>
      <c r="I3443">
        <v>50</v>
      </c>
      <c r="J3443" t="s">
        <v>107</v>
      </c>
    </row>
    <row r="3444" spans="1:10">
      <c r="A3444" t="s">
        <v>3520</v>
      </c>
      <c r="B3444" t="s">
        <v>20</v>
      </c>
      <c r="D3444" t="s">
        <v>140</v>
      </c>
      <c r="E3444" t="s">
        <v>52</v>
      </c>
      <c r="G3444" t="s">
        <v>177</v>
      </c>
      <c r="H3444" s="2">
        <v>45523</v>
      </c>
      <c r="I3444">
        <v>50</v>
      </c>
      <c r="J3444" t="s">
        <v>107</v>
      </c>
    </row>
    <row r="3445" spans="1:10">
      <c r="A3445" t="s">
        <v>3521</v>
      </c>
      <c r="B3445" t="s">
        <v>20</v>
      </c>
      <c r="D3445" t="s">
        <v>140</v>
      </c>
      <c r="E3445" t="s">
        <v>52</v>
      </c>
      <c r="G3445" t="s">
        <v>177</v>
      </c>
      <c r="H3445" s="2">
        <v>45530</v>
      </c>
      <c r="I3445">
        <v>50</v>
      </c>
      <c r="J3445" t="s">
        <v>107</v>
      </c>
    </row>
    <row r="3446" spans="1:10">
      <c r="A3446" t="s">
        <v>3522</v>
      </c>
      <c r="B3446" t="s">
        <v>20</v>
      </c>
      <c r="D3446" t="s">
        <v>140</v>
      </c>
      <c r="E3446" t="s">
        <v>52</v>
      </c>
      <c r="G3446" t="s">
        <v>177</v>
      </c>
      <c r="H3446" s="2">
        <v>45537</v>
      </c>
      <c r="I3446">
        <v>50</v>
      </c>
      <c r="J3446" t="s">
        <v>107</v>
      </c>
    </row>
    <row r="3447" spans="1:10">
      <c r="A3447" t="s">
        <v>3523</v>
      </c>
      <c r="B3447" t="s">
        <v>20</v>
      </c>
      <c r="D3447" t="s">
        <v>140</v>
      </c>
      <c r="E3447" t="s">
        <v>52</v>
      </c>
      <c r="G3447" t="s">
        <v>177</v>
      </c>
      <c r="H3447" s="2">
        <v>45544</v>
      </c>
      <c r="I3447">
        <v>50</v>
      </c>
      <c r="J3447" t="s">
        <v>107</v>
      </c>
    </row>
    <row r="3448" spans="1:10">
      <c r="A3448" t="s">
        <v>3524</v>
      </c>
      <c r="B3448" t="s">
        <v>20</v>
      </c>
      <c r="D3448" t="s">
        <v>140</v>
      </c>
      <c r="E3448" t="s">
        <v>52</v>
      </c>
      <c r="G3448" t="s">
        <v>177</v>
      </c>
      <c r="H3448" s="2">
        <v>45551</v>
      </c>
      <c r="I3448">
        <v>50</v>
      </c>
      <c r="J3448" t="s">
        <v>107</v>
      </c>
    </row>
    <row r="3449" spans="1:10">
      <c r="A3449" t="s">
        <v>3525</v>
      </c>
      <c r="B3449" t="s">
        <v>20</v>
      </c>
      <c r="D3449" t="s">
        <v>140</v>
      </c>
      <c r="E3449" t="s">
        <v>52</v>
      </c>
      <c r="G3449" t="s">
        <v>177</v>
      </c>
      <c r="H3449" s="2">
        <v>45558</v>
      </c>
      <c r="I3449">
        <v>50</v>
      </c>
      <c r="J3449" t="s">
        <v>107</v>
      </c>
    </row>
    <row r="3450" spans="1:10">
      <c r="A3450" t="s">
        <v>3526</v>
      </c>
      <c r="B3450" t="s">
        <v>20</v>
      </c>
      <c r="D3450" t="s">
        <v>140</v>
      </c>
      <c r="E3450" t="s">
        <v>52</v>
      </c>
      <c r="G3450" t="s">
        <v>177</v>
      </c>
      <c r="H3450" s="2">
        <v>45565</v>
      </c>
      <c r="I3450">
        <v>50</v>
      </c>
      <c r="J3450" t="s">
        <v>107</v>
      </c>
    </row>
    <row r="3451" spans="1:10">
      <c r="A3451" t="s">
        <v>3527</v>
      </c>
      <c r="B3451" t="s">
        <v>20</v>
      </c>
      <c r="D3451" t="s">
        <v>140</v>
      </c>
      <c r="E3451" t="s">
        <v>52</v>
      </c>
      <c r="G3451" t="s">
        <v>177</v>
      </c>
      <c r="H3451" s="2">
        <v>45572</v>
      </c>
      <c r="I3451">
        <v>50</v>
      </c>
      <c r="J3451" t="s">
        <v>107</v>
      </c>
    </row>
    <row r="3452" spans="1:10">
      <c r="A3452" t="s">
        <v>3528</v>
      </c>
      <c r="B3452" t="s">
        <v>20</v>
      </c>
      <c r="D3452" t="s">
        <v>140</v>
      </c>
      <c r="E3452" t="s">
        <v>52</v>
      </c>
      <c r="G3452" t="s">
        <v>177</v>
      </c>
      <c r="H3452" s="2">
        <v>45579</v>
      </c>
      <c r="I3452">
        <v>50</v>
      </c>
      <c r="J3452" t="s">
        <v>107</v>
      </c>
    </row>
    <row r="3453" spans="1:10">
      <c r="A3453" t="s">
        <v>3529</v>
      </c>
      <c r="B3453" t="s">
        <v>20</v>
      </c>
      <c r="D3453" t="s">
        <v>140</v>
      </c>
      <c r="E3453" t="s">
        <v>52</v>
      </c>
      <c r="G3453" t="s">
        <v>177</v>
      </c>
      <c r="H3453" s="2">
        <v>45586</v>
      </c>
      <c r="I3453">
        <v>50</v>
      </c>
      <c r="J3453" t="s">
        <v>107</v>
      </c>
    </row>
    <row r="3454" spans="1:10">
      <c r="A3454" t="s">
        <v>3530</v>
      </c>
      <c r="B3454" t="s">
        <v>20</v>
      </c>
      <c r="D3454" t="s">
        <v>140</v>
      </c>
      <c r="E3454" t="s">
        <v>52</v>
      </c>
      <c r="G3454" t="s">
        <v>177</v>
      </c>
      <c r="H3454" s="2">
        <v>45593</v>
      </c>
      <c r="I3454">
        <v>50</v>
      </c>
      <c r="J3454" t="s">
        <v>107</v>
      </c>
    </row>
    <row r="3455" spans="1:10">
      <c r="A3455" t="s">
        <v>3531</v>
      </c>
      <c r="B3455" t="s">
        <v>20</v>
      </c>
      <c r="D3455" t="s">
        <v>140</v>
      </c>
      <c r="E3455" t="s">
        <v>52</v>
      </c>
      <c r="G3455" t="s">
        <v>177</v>
      </c>
      <c r="H3455" s="2">
        <v>45600</v>
      </c>
      <c r="I3455">
        <v>50</v>
      </c>
      <c r="J3455" t="s">
        <v>107</v>
      </c>
    </row>
    <row r="3456" spans="1:10">
      <c r="A3456" t="s">
        <v>3532</v>
      </c>
      <c r="B3456" t="s">
        <v>20</v>
      </c>
      <c r="D3456" t="s">
        <v>140</v>
      </c>
      <c r="E3456" t="s">
        <v>52</v>
      </c>
      <c r="G3456" t="s">
        <v>177</v>
      </c>
      <c r="H3456" s="2">
        <v>45607</v>
      </c>
      <c r="I3456">
        <v>50</v>
      </c>
      <c r="J3456" t="s">
        <v>107</v>
      </c>
    </row>
    <row r="3457" spans="1:10">
      <c r="A3457" t="s">
        <v>3533</v>
      </c>
      <c r="B3457" t="s">
        <v>20</v>
      </c>
      <c r="D3457" t="s">
        <v>140</v>
      </c>
      <c r="E3457" t="s">
        <v>52</v>
      </c>
      <c r="G3457" t="s">
        <v>177</v>
      </c>
      <c r="H3457" s="2">
        <v>45614</v>
      </c>
      <c r="I3457">
        <v>50</v>
      </c>
      <c r="J3457" t="s">
        <v>107</v>
      </c>
    </row>
    <row r="3458" spans="1:10">
      <c r="A3458" t="s">
        <v>3534</v>
      </c>
      <c r="B3458" t="s">
        <v>20</v>
      </c>
      <c r="D3458" t="s">
        <v>140</v>
      </c>
      <c r="E3458" t="s">
        <v>52</v>
      </c>
      <c r="G3458" t="s">
        <v>177</v>
      </c>
      <c r="H3458" s="2">
        <v>45621</v>
      </c>
      <c r="I3458">
        <v>50</v>
      </c>
      <c r="J3458" t="s">
        <v>107</v>
      </c>
    </row>
    <row r="3459" spans="1:10">
      <c r="A3459" t="s">
        <v>3535</v>
      </c>
      <c r="B3459" t="s">
        <v>20</v>
      </c>
      <c r="D3459" t="s">
        <v>140</v>
      </c>
      <c r="E3459" t="s">
        <v>92</v>
      </c>
      <c r="G3459" t="s">
        <v>177</v>
      </c>
      <c r="H3459" s="2">
        <v>45460</v>
      </c>
      <c r="I3459">
        <v>10</v>
      </c>
      <c r="J3459" t="s">
        <v>109</v>
      </c>
    </row>
    <row r="3460" spans="1:10">
      <c r="A3460" t="s">
        <v>3536</v>
      </c>
      <c r="B3460" t="s">
        <v>20</v>
      </c>
      <c r="D3460" t="s">
        <v>140</v>
      </c>
      <c r="E3460" t="s">
        <v>92</v>
      </c>
      <c r="G3460" t="s">
        <v>177</v>
      </c>
      <c r="H3460" s="2">
        <v>45467</v>
      </c>
      <c r="I3460">
        <v>10</v>
      </c>
      <c r="J3460" t="s">
        <v>109</v>
      </c>
    </row>
    <row r="3461" spans="1:10">
      <c r="A3461" t="s">
        <v>3537</v>
      </c>
      <c r="B3461" t="s">
        <v>20</v>
      </c>
      <c r="D3461" t="s">
        <v>140</v>
      </c>
      <c r="E3461" t="s">
        <v>92</v>
      </c>
      <c r="G3461" t="s">
        <v>177</v>
      </c>
      <c r="H3461" s="2">
        <v>45474</v>
      </c>
      <c r="I3461">
        <v>10</v>
      </c>
      <c r="J3461" t="s">
        <v>109</v>
      </c>
    </row>
    <row r="3462" spans="1:10">
      <c r="A3462" t="s">
        <v>3538</v>
      </c>
      <c r="B3462" t="s">
        <v>20</v>
      </c>
      <c r="D3462" t="s">
        <v>140</v>
      </c>
      <c r="E3462" t="s">
        <v>92</v>
      </c>
      <c r="G3462" t="s">
        <v>177</v>
      </c>
      <c r="H3462" s="2">
        <v>45481</v>
      </c>
      <c r="I3462">
        <v>10</v>
      </c>
      <c r="J3462" t="s">
        <v>109</v>
      </c>
    </row>
    <row r="3463" spans="1:10">
      <c r="A3463" t="s">
        <v>3539</v>
      </c>
      <c r="B3463" t="s">
        <v>20</v>
      </c>
      <c r="D3463" t="s">
        <v>140</v>
      </c>
      <c r="E3463" t="s">
        <v>92</v>
      </c>
      <c r="G3463" t="s">
        <v>177</v>
      </c>
      <c r="H3463" s="2">
        <v>45516</v>
      </c>
      <c r="I3463">
        <v>50</v>
      </c>
      <c r="J3463" t="s">
        <v>107</v>
      </c>
    </row>
    <row r="3464" spans="1:10">
      <c r="A3464" t="s">
        <v>3540</v>
      </c>
      <c r="B3464" t="s">
        <v>20</v>
      </c>
      <c r="D3464" t="s">
        <v>140</v>
      </c>
      <c r="E3464" t="s">
        <v>92</v>
      </c>
      <c r="G3464" t="s">
        <v>177</v>
      </c>
      <c r="H3464" s="2">
        <v>45523</v>
      </c>
      <c r="I3464">
        <v>50</v>
      </c>
      <c r="J3464" t="s">
        <v>107</v>
      </c>
    </row>
    <row r="3465" spans="1:10">
      <c r="A3465" t="s">
        <v>3541</v>
      </c>
      <c r="B3465" t="s">
        <v>20</v>
      </c>
      <c r="D3465" t="s">
        <v>140</v>
      </c>
      <c r="E3465" t="s">
        <v>92</v>
      </c>
      <c r="G3465" t="s">
        <v>177</v>
      </c>
      <c r="H3465" s="2">
        <v>45530</v>
      </c>
      <c r="I3465">
        <v>50</v>
      </c>
      <c r="J3465" t="s">
        <v>107</v>
      </c>
    </row>
    <row r="3466" spans="1:10">
      <c r="A3466" t="s">
        <v>3542</v>
      </c>
      <c r="B3466" t="s">
        <v>20</v>
      </c>
      <c r="D3466" t="s">
        <v>140</v>
      </c>
      <c r="E3466" t="s">
        <v>92</v>
      </c>
      <c r="G3466" t="s">
        <v>177</v>
      </c>
      <c r="H3466" s="2">
        <v>45537</v>
      </c>
      <c r="I3466">
        <v>50</v>
      </c>
      <c r="J3466" t="s">
        <v>107</v>
      </c>
    </row>
    <row r="3467" spans="1:10">
      <c r="A3467" t="s">
        <v>3543</v>
      </c>
      <c r="B3467" t="s">
        <v>20</v>
      </c>
      <c r="D3467" t="s">
        <v>140</v>
      </c>
      <c r="E3467" t="s">
        <v>92</v>
      </c>
      <c r="G3467" t="s">
        <v>177</v>
      </c>
      <c r="H3467" s="2">
        <v>45544</v>
      </c>
      <c r="I3467">
        <v>50</v>
      </c>
      <c r="J3467" t="s">
        <v>107</v>
      </c>
    </row>
    <row r="3468" spans="1:10">
      <c r="A3468" t="s">
        <v>3544</v>
      </c>
      <c r="B3468" t="s">
        <v>20</v>
      </c>
      <c r="D3468" t="s">
        <v>140</v>
      </c>
      <c r="E3468" t="s">
        <v>92</v>
      </c>
      <c r="G3468" t="s">
        <v>177</v>
      </c>
      <c r="H3468" s="2">
        <v>45551</v>
      </c>
      <c r="I3468">
        <v>50</v>
      </c>
      <c r="J3468" t="s">
        <v>107</v>
      </c>
    </row>
    <row r="3469" spans="1:10">
      <c r="A3469" t="s">
        <v>3545</v>
      </c>
      <c r="B3469" t="s">
        <v>20</v>
      </c>
      <c r="D3469" t="s">
        <v>140</v>
      </c>
      <c r="E3469" t="s">
        <v>92</v>
      </c>
      <c r="G3469" t="s">
        <v>177</v>
      </c>
      <c r="H3469" s="2">
        <v>45558</v>
      </c>
      <c r="I3469">
        <v>50</v>
      </c>
      <c r="J3469" t="s">
        <v>107</v>
      </c>
    </row>
    <row r="3470" spans="1:10">
      <c r="A3470" t="s">
        <v>3546</v>
      </c>
      <c r="B3470" t="s">
        <v>20</v>
      </c>
      <c r="D3470" t="s">
        <v>140</v>
      </c>
      <c r="E3470" t="s">
        <v>92</v>
      </c>
      <c r="G3470" t="s">
        <v>177</v>
      </c>
      <c r="H3470" s="2">
        <v>45565</v>
      </c>
      <c r="I3470">
        <v>50</v>
      </c>
      <c r="J3470" t="s">
        <v>107</v>
      </c>
    </row>
    <row r="3471" spans="1:10">
      <c r="A3471" t="s">
        <v>3547</v>
      </c>
      <c r="B3471" t="s">
        <v>20</v>
      </c>
      <c r="D3471" t="s">
        <v>140</v>
      </c>
      <c r="E3471" t="s">
        <v>92</v>
      </c>
      <c r="G3471" t="s">
        <v>177</v>
      </c>
      <c r="H3471" s="2">
        <v>45572</v>
      </c>
      <c r="I3471">
        <v>50</v>
      </c>
      <c r="J3471" t="s">
        <v>107</v>
      </c>
    </row>
    <row r="3472" spans="1:10">
      <c r="A3472" t="s">
        <v>3548</v>
      </c>
      <c r="B3472" t="s">
        <v>20</v>
      </c>
      <c r="D3472" t="s">
        <v>140</v>
      </c>
      <c r="E3472" t="s">
        <v>92</v>
      </c>
      <c r="G3472" t="s">
        <v>177</v>
      </c>
      <c r="H3472" s="2">
        <v>45579</v>
      </c>
      <c r="I3472">
        <v>50</v>
      </c>
      <c r="J3472" t="s">
        <v>107</v>
      </c>
    </row>
    <row r="3473" spans="1:10">
      <c r="A3473" t="s">
        <v>3549</v>
      </c>
      <c r="B3473" t="s">
        <v>20</v>
      </c>
      <c r="D3473" t="s">
        <v>140</v>
      </c>
      <c r="E3473" t="s">
        <v>92</v>
      </c>
      <c r="G3473" t="s">
        <v>177</v>
      </c>
      <c r="H3473" s="2">
        <v>45586</v>
      </c>
      <c r="I3473">
        <v>50</v>
      </c>
      <c r="J3473" t="s">
        <v>107</v>
      </c>
    </row>
    <row r="3474" spans="1:10">
      <c r="A3474" t="s">
        <v>3550</v>
      </c>
      <c r="B3474" t="s">
        <v>20</v>
      </c>
      <c r="D3474" t="s">
        <v>140</v>
      </c>
      <c r="E3474" t="s">
        <v>92</v>
      </c>
      <c r="G3474" t="s">
        <v>177</v>
      </c>
      <c r="H3474" s="2">
        <v>45593</v>
      </c>
      <c r="I3474">
        <v>50</v>
      </c>
      <c r="J3474" t="s">
        <v>107</v>
      </c>
    </row>
    <row r="3475" spans="1:10">
      <c r="A3475" t="s">
        <v>3551</v>
      </c>
      <c r="B3475" t="s">
        <v>20</v>
      </c>
      <c r="D3475" t="s">
        <v>140</v>
      </c>
      <c r="E3475" t="s">
        <v>92</v>
      </c>
      <c r="G3475" t="s">
        <v>177</v>
      </c>
      <c r="H3475" s="2">
        <v>45600</v>
      </c>
      <c r="I3475">
        <v>50</v>
      </c>
      <c r="J3475" t="s">
        <v>107</v>
      </c>
    </row>
    <row r="3476" spans="1:10">
      <c r="A3476" t="s">
        <v>3552</v>
      </c>
      <c r="B3476" t="s">
        <v>20</v>
      </c>
      <c r="D3476" t="s">
        <v>140</v>
      </c>
      <c r="E3476" t="s">
        <v>92</v>
      </c>
      <c r="G3476" t="s">
        <v>177</v>
      </c>
      <c r="H3476" s="2">
        <v>45607</v>
      </c>
      <c r="I3476">
        <v>50</v>
      </c>
      <c r="J3476" t="s">
        <v>107</v>
      </c>
    </row>
    <row r="3477" spans="1:10">
      <c r="A3477" t="s">
        <v>3553</v>
      </c>
      <c r="B3477" t="s">
        <v>20</v>
      </c>
      <c r="D3477" t="s">
        <v>140</v>
      </c>
      <c r="E3477" t="s">
        <v>92</v>
      </c>
      <c r="G3477" t="s">
        <v>177</v>
      </c>
      <c r="H3477" s="2">
        <v>45614</v>
      </c>
      <c r="I3477">
        <v>50</v>
      </c>
      <c r="J3477" t="s">
        <v>107</v>
      </c>
    </row>
    <row r="3478" spans="1:10">
      <c r="A3478" t="s">
        <v>3554</v>
      </c>
      <c r="B3478" t="s">
        <v>20</v>
      </c>
      <c r="D3478" t="s">
        <v>140</v>
      </c>
      <c r="E3478" t="s">
        <v>92</v>
      </c>
      <c r="G3478" t="s">
        <v>177</v>
      </c>
      <c r="H3478" s="2">
        <v>45621</v>
      </c>
      <c r="I3478">
        <v>50</v>
      </c>
      <c r="J3478" t="s">
        <v>107</v>
      </c>
    </row>
    <row r="3479" spans="1:10">
      <c r="A3479" t="s">
        <v>3555</v>
      </c>
      <c r="B3479" t="s">
        <v>20</v>
      </c>
      <c r="D3479" t="s">
        <v>140</v>
      </c>
      <c r="E3479" t="s">
        <v>94</v>
      </c>
      <c r="G3479" t="s">
        <v>177</v>
      </c>
      <c r="H3479" s="2">
        <v>45404</v>
      </c>
      <c r="I3479">
        <v>10</v>
      </c>
      <c r="J3479" t="s">
        <v>109</v>
      </c>
    </row>
    <row r="3480" spans="1:10">
      <c r="A3480" t="s">
        <v>3556</v>
      </c>
      <c r="B3480" t="s">
        <v>20</v>
      </c>
      <c r="D3480" t="s">
        <v>140</v>
      </c>
      <c r="E3480" t="s">
        <v>94</v>
      </c>
      <c r="G3480" t="s">
        <v>177</v>
      </c>
      <c r="H3480" s="2">
        <v>45411</v>
      </c>
      <c r="I3480">
        <v>10</v>
      </c>
      <c r="J3480" t="s">
        <v>109</v>
      </c>
    </row>
    <row r="3481" spans="1:10">
      <c r="A3481" t="s">
        <v>3557</v>
      </c>
      <c r="B3481" t="s">
        <v>20</v>
      </c>
      <c r="D3481" t="s">
        <v>140</v>
      </c>
      <c r="E3481" t="s">
        <v>94</v>
      </c>
      <c r="G3481" t="s">
        <v>177</v>
      </c>
      <c r="H3481" s="2">
        <v>45418</v>
      </c>
      <c r="I3481">
        <v>10</v>
      </c>
      <c r="J3481" t="s">
        <v>109</v>
      </c>
    </row>
    <row r="3482" spans="1:10">
      <c r="A3482" t="s">
        <v>3558</v>
      </c>
      <c r="B3482" t="s">
        <v>20</v>
      </c>
      <c r="D3482" t="s">
        <v>140</v>
      </c>
      <c r="E3482" t="s">
        <v>94</v>
      </c>
      <c r="G3482" t="s">
        <v>177</v>
      </c>
      <c r="H3482" s="2">
        <v>45425</v>
      </c>
      <c r="I3482">
        <v>10</v>
      </c>
      <c r="J3482" t="s">
        <v>109</v>
      </c>
    </row>
    <row r="3483" spans="1:10">
      <c r="A3483" t="s">
        <v>3559</v>
      </c>
      <c r="B3483" t="s">
        <v>20</v>
      </c>
      <c r="D3483" t="s">
        <v>140</v>
      </c>
      <c r="E3483" t="s">
        <v>94</v>
      </c>
      <c r="G3483" t="s">
        <v>177</v>
      </c>
      <c r="H3483" s="2">
        <v>45432</v>
      </c>
      <c r="I3483">
        <v>10</v>
      </c>
      <c r="J3483" t="s">
        <v>109</v>
      </c>
    </row>
    <row r="3484" spans="1:10">
      <c r="A3484" t="s">
        <v>3560</v>
      </c>
      <c r="B3484" t="s">
        <v>20</v>
      </c>
      <c r="D3484" t="s">
        <v>140</v>
      </c>
      <c r="E3484" t="s">
        <v>94</v>
      </c>
      <c r="G3484" t="s">
        <v>177</v>
      </c>
      <c r="H3484" s="2">
        <v>45439</v>
      </c>
      <c r="I3484">
        <v>10</v>
      </c>
      <c r="J3484" t="s">
        <v>109</v>
      </c>
    </row>
    <row r="3485" spans="1:10">
      <c r="A3485" t="s">
        <v>3561</v>
      </c>
      <c r="B3485" t="s">
        <v>20</v>
      </c>
      <c r="D3485" t="s">
        <v>140</v>
      </c>
      <c r="E3485" t="s">
        <v>94</v>
      </c>
      <c r="G3485" t="s">
        <v>177</v>
      </c>
      <c r="H3485" s="2">
        <v>45446</v>
      </c>
      <c r="I3485">
        <v>10</v>
      </c>
      <c r="J3485" t="s">
        <v>109</v>
      </c>
    </row>
    <row r="3486" spans="1:10">
      <c r="A3486" t="s">
        <v>3562</v>
      </c>
      <c r="B3486" t="s">
        <v>20</v>
      </c>
      <c r="D3486" t="s">
        <v>140</v>
      </c>
      <c r="E3486" t="s">
        <v>94</v>
      </c>
      <c r="G3486" t="s">
        <v>177</v>
      </c>
      <c r="H3486" s="2">
        <v>45453</v>
      </c>
      <c r="I3486">
        <v>10</v>
      </c>
      <c r="J3486" t="s">
        <v>109</v>
      </c>
    </row>
    <row r="3487" spans="1:10">
      <c r="A3487" t="s">
        <v>3563</v>
      </c>
      <c r="B3487" t="s">
        <v>20</v>
      </c>
      <c r="D3487" t="s">
        <v>140</v>
      </c>
      <c r="E3487" t="s">
        <v>94</v>
      </c>
      <c r="G3487" t="s">
        <v>177</v>
      </c>
      <c r="H3487" s="2">
        <v>45460</v>
      </c>
      <c r="I3487">
        <v>10</v>
      </c>
      <c r="J3487" t="s">
        <v>109</v>
      </c>
    </row>
    <row r="3488" spans="1:10">
      <c r="A3488" t="s">
        <v>3564</v>
      </c>
      <c r="B3488" t="s">
        <v>20</v>
      </c>
      <c r="D3488" t="s">
        <v>140</v>
      </c>
      <c r="E3488" t="s">
        <v>94</v>
      </c>
      <c r="G3488" t="s">
        <v>177</v>
      </c>
      <c r="H3488" s="2">
        <v>45467</v>
      </c>
      <c r="I3488">
        <v>10</v>
      </c>
      <c r="J3488" t="s">
        <v>109</v>
      </c>
    </row>
    <row r="3489" spans="1:10">
      <c r="A3489" t="s">
        <v>3565</v>
      </c>
      <c r="B3489" t="s">
        <v>20</v>
      </c>
      <c r="D3489" t="s">
        <v>140</v>
      </c>
      <c r="E3489" t="s">
        <v>94</v>
      </c>
      <c r="G3489" t="s">
        <v>177</v>
      </c>
      <c r="H3489" s="2">
        <v>45474</v>
      </c>
      <c r="I3489">
        <v>10</v>
      </c>
      <c r="J3489" t="s">
        <v>109</v>
      </c>
    </row>
    <row r="3490" spans="1:10">
      <c r="A3490" t="s">
        <v>3566</v>
      </c>
      <c r="B3490" t="s">
        <v>20</v>
      </c>
      <c r="D3490" t="s">
        <v>140</v>
      </c>
      <c r="E3490" t="s">
        <v>94</v>
      </c>
      <c r="G3490" t="s">
        <v>177</v>
      </c>
      <c r="H3490" s="2">
        <v>45481</v>
      </c>
      <c r="I3490">
        <v>10</v>
      </c>
      <c r="J3490" t="s">
        <v>109</v>
      </c>
    </row>
    <row r="3491" spans="1:10">
      <c r="A3491" t="s">
        <v>3567</v>
      </c>
      <c r="B3491" t="s">
        <v>20</v>
      </c>
      <c r="D3491" t="s">
        <v>140</v>
      </c>
      <c r="E3491" t="s">
        <v>94</v>
      </c>
      <c r="G3491" t="s">
        <v>177</v>
      </c>
      <c r="H3491" s="2">
        <v>45516</v>
      </c>
      <c r="I3491">
        <v>20</v>
      </c>
      <c r="J3491" t="s">
        <v>107</v>
      </c>
    </row>
    <row r="3492" spans="1:10">
      <c r="A3492" t="s">
        <v>3568</v>
      </c>
      <c r="B3492" t="s">
        <v>20</v>
      </c>
      <c r="D3492" t="s">
        <v>140</v>
      </c>
      <c r="E3492" t="s">
        <v>94</v>
      </c>
      <c r="G3492" t="s">
        <v>177</v>
      </c>
      <c r="H3492" s="2">
        <v>45523</v>
      </c>
      <c r="I3492">
        <v>20</v>
      </c>
      <c r="J3492" t="s">
        <v>107</v>
      </c>
    </row>
    <row r="3493" spans="1:10">
      <c r="A3493" t="s">
        <v>3569</v>
      </c>
      <c r="B3493" t="s">
        <v>20</v>
      </c>
      <c r="D3493" t="s">
        <v>140</v>
      </c>
      <c r="E3493" t="s">
        <v>94</v>
      </c>
      <c r="G3493" t="s">
        <v>177</v>
      </c>
      <c r="H3493" s="2">
        <v>45530</v>
      </c>
      <c r="I3493">
        <v>20</v>
      </c>
      <c r="J3493" t="s">
        <v>107</v>
      </c>
    </row>
    <row r="3494" spans="1:10">
      <c r="A3494" t="s">
        <v>3570</v>
      </c>
      <c r="B3494" t="s">
        <v>20</v>
      </c>
      <c r="D3494" t="s">
        <v>140</v>
      </c>
      <c r="E3494" t="s">
        <v>94</v>
      </c>
      <c r="G3494" t="s">
        <v>177</v>
      </c>
      <c r="H3494" s="2">
        <v>45537</v>
      </c>
      <c r="I3494">
        <v>20</v>
      </c>
      <c r="J3494" t="s">
        <v>107</v>
      </c>
    </row>
    <row r="3495" spans="1:10">
      <c r="A3495" t="s">
        <v>3571</v>
      </c>
      <c r="B3495" t="s">
        <v>20</v>
      </c>
      <c r="D3495" t="s">
        <v>140</v>
      </c>
      <c r="E3495" t="s">
        <v>94</v>
      </c>
      <c r="G3495" t="s">
        <v>177</v>
      </c>
      <c r="H3495" s="2">
        <v>45544</v>
      </c>
      <c r="I3495">
        <v>20</v>
      </c>
      <c r="J3495" t="s">
        <v>107</v>
      </c>
    </row>
    <row r="3496" spans="1:10">
      <c r="A3496" t="s">
        <v>3572</v>
      </c>
      <c r="B3496" t="s">
        <v>20</v>
      </c>
      <c r="D3496" t="s">
        <v>140</v>
      </c>
      <c r="E3496" t="s">
        <v>94</v>
      </c>
      <c r="G3496" t="s">
        <v>177</v>
      </c>
      <c r="H3496" s="2">
        <v>45551</v>
      </c>
      <c r="I3496">
        <v>20</v>
      </c>
      <c r="J3496" t="s">
        <v>107</v>
      </c>
    </row>
    <row r="3497" spans="1:10">
      <c r="A3497" t="s">
        <v>3573</v>
      </c>
      <c r="B3497" t="s">
        <v>20</v>
      </c>
      <c r="D3497" t="s">
        <v>140</v>
      </c>
      <c r="E3497" t="s">
        <v>94</v>
      </c>
      <c r="G3497" t="s">
        <v>177</v>
      </c>
      <c r="H3497" s="2">
        <v>45558</v>
      </c>
      <c r="I3497">
        <v>20</v>
      </c>
      <c r="J3497" t="s">
        <v>107</v>
      </c>
    </row>
    <row r="3498" spans="1:10">
      <c r="A3498" t="s">
        <v>3574</v>
      </c>
      <c r="B3498" t="s">
        <v>20</v>
      </c>
      <c r="D3498" t="s">
        <v>140</v>
      </c>
      <c r="E3498" t="s">
        <v>94</v>
      </c>
      <c r="G3498" t="s">
        <v>177</v>
      </c>
      <c r="H3498" s="2">
        <v>45565</v>
      </c>
      <c r="I3498">
        <v>20</v>
      </c>
      <c r="J3498" t="s">
        <v>107</v>
      </c>
    </row>
    <row r="3499" spans="1:10">
      <c r="A3499" t="s">
        <v>3575</v>
      </c>
      <c r="B3499" t="s">
        <v>20</v>
      </c>
      <c r="D3499" t="s">
        <v>140</v>
      </c>
      <c r="E3499" t="s">
        <v>94</v>
      </c>
      <c r="G3499" t="s">
        <v>177</v>
      </c>
      <c r="H3499" s="2">
        <v>45572</v>
      </c>
      <c r="I3499">
        <v>20</v>
      </c>
      <c r="J3499" t="s">
        <v>107</v>
      </c>
    </row>
    <row r="3500" spans="1:10">
      <c r="A3500" t="s">
        <v>3576</v>
      </c>
      <c r="B3500" t="s">
        <v>20</v>
      </c>
      <c r="D3500" t="s">
        <v>140</v>
      </c>
      <c r="E3500" t="s">
        <v>94</v>
      </c>
      <c r="G3500" t="s">
        <v>177</v>
      </c>
      <c r="H3500" s="2">
        <v>45579</v>
      </c>
      <c r="I3500">
        <v>20</v>
      </c>
      <c r="J3500" t="s">
        <v>107</v>
      </c>
    </row>
    <row r="3501" spans="1:10">
      <c r="A3501" t="s">
        <v>3577</v>
      </c>
      <c r="B3501" t="s">
        <v>20</v>
      </c>
      <c r="D3501" t="s">
        <v>140</v>
      </c>
      <c r="E3501" t="s">
        <v>94</v>
      </c>
      <c r="G3501" t="s">
        <v>177</v>
      </c>
      <c r="H3501" s="2">
        <v>45586</v>
      </c>
      <c r="I3501">
        <v>20</v>
      </c>
      <c r="J3501" t="s">
        <v>107</v>
      </c>
    </row>
    <row r="3502" spans="1:10">
      <c r="A3502" t="s">
        <v>3578</v>
      </c>
      <c r="B3502" t="s">
        <v>20</v>
      </c>
      <c r="D3502" t="s">
        <v>140</v>
      </c>
      <c r="E3502" t="s">
        <v>94</v>
      </c>
      <c r="G3502" t="s">
        <v>177</v>
      </c>
      <c r="H3502" s="2">
        <v>45593</v>
      </c>
      <c r="I3502">
        <v>20</v>
      </c>
      <c r="J3502" t="s">
        <v>107</v>
      </c>
    </row>
    <row r="3503" spans="1:10">
      <c r="A3503" t="s">
        <v>3579</v>
      </c>
      <c r="B3503" t="s">
        <v>20</v>
      </c>
      <c r="D3503" t="s">
        <v>140</v>
      </c>
      <c r="E3503" t="s">
        <v>94</v>
      </c>
      <c r="G3503" t="s">
        <v>177</v>
      </c>
      <c r="H3503" s="2">
        <v>45600</v>
      </c>
      <c r="I3503">
        <v>20</v>
      </c>
      <c r="J3503" t="s">
        <v>107</v>
      </c>
    </row>
    <row r="3504" spans="1:10">
      <c r="A3504" t="s">
        <v>3580</v>
      </c>
      <c r="B3504" t="s">
        <v>20</v>
      </c>
      <c r="D3504" t="s">
        <v>140</v>
      </c>
      <c r="E3504" t="s">
        <v>94</v>
      </c>
      <c r="G3504" t="s">
        <v>177</v>
      </c>
      <c r="H3504" s="2">
        <v>45607</v>
      </c>
      <c r="I3504">
        <v>20</v>
      </c>
      <c r="J3504" t="s">
        <v>107</v>
      </c>
    </row>
    <row r="3505" spans="1:10">
      <c r="A3505" t="s">
        <v>3581</v>
      </c>
      <c r="B3505" t="s">
        <v>20</v>
      </c>
      <c r="D3505" t="s">
        <v>140</v>
      </c>
      <c r="E3505" t="s">
        <v>94</v>
      </c>
      <c r="G3505" t="s">
        <v>177</v>
      </c>
      <c r="H3505" s="2">
        <v>45614</v>
      </c>
      <c r="I3505">
        <v>20</v>
      </c>
      <c r="J3505" t="s">
        <v>107</v>
      </c>
    </row>
    <row r="3506" spans="1:10">
      <c r="A3506" t="s">
        <v>3582</v>
      </c>
      <c r="B3506" t="s">
        <v>20</v>
      </c>
      <c r="D3506" t="s">
        <v>140</v>
      </c>
      <c r="E3506" t="s">
        <v>94</v>
      </c>
      <c r="G3506" t="s">
        <v>177</v>
      </c>
      <c r="H3506" s="2">
        <v>45621</v>
      </c>
      <c r="I3506">
        <v>20</v>
      </c>
      <c r="J3506" t="s">
        <v>107</v>
      </c>
    </row>
    <row r="3507" spans="1:10">
      <c r="A3507" t="s">
        <v>3583</v>
      </c>
      <c r="B3507" t="s">
        <v>28</v>
      </c>
      <c r="D3507" t="s">
        <v>141</v>
      </c>
      <c r="E3507" t="s">
        <v>2</v>
      </c>
      <c r="G3507" t="s">
        <v>164</v>
      </c>
      <c r="H3507" s="2">
        <v>45320</v>
      </c>
      <c r="I3507">
        <v>10</v>
      </c>
      <c r="J3507" t="s">
        <v>109</v>
      </c>
    </row>
    <row r="3508" spans="1:10">
      <c r="A3508" t="s">
        <v>3584</v>
      </c>
      <c r="B3508" t="s">
        <v>28</v>
      </c>
      <c r="D3508" t="s">
        <v>141</v>
      </c>
      <c r="E3508" t="s">
        <v>2</v>
      </c>
      <c r="G3508" t="s">
        <v>164</v>
      </c>
      <c r="H3508" s="2">
        <v>45327</v>
      </c>
      <c r="I3508">
        <v>10</v>
      </c>
      <c r="J3508" t="s">
        <v>109</v>
      </c>
    </row>
    <row r="3509" spans="1:10">
      <c r="A3509" t="s">
        <v>3585</v>
      </c>
      <c r="B3509" t="s">
        <v>28</v>
      </c>
      <c r="D3509" t="s">
        <v>141</v>
      </c>
      <c r="E3509" t="s">
        <v>2</v>
      </c>
      <c r="G3509" t="s">
        <v>164</v>
      </c>
      <c r="H3509" s="2">
        <v>45334</v>
      </c>
      <c r="I3509">
        <v>10</v>
      </c>
      <c r="J3509" t="s">
        <v>109</v>
      </c>
    </row>
    <row r="3510" spans="1:10">
      <c r="A3510" t="s">
        <v>3586</v>
      </c>
      <c r="B3510" t="s">
        <v>28</v>
      </c>
      <c r="D3510" t="s">
        <v>141</v>
      </c>
      <c r="E3510" t="s">
        <v>2</v>
      </c>
      <c r="G3510" t="s">
        <v>164</v>
      </c>
      <c r="H3510" s="2">
        <v>45341</v>
      </c>
      <c r="I3510">
        <v>15</v>
      </c>
      <c r="J3510" t="s">
        <v>109</v>
      </c>
    </row>
    <row r="3511" spans="1:10">
      <c r="A3511" t="s">
        <v>3587</v>
      </c>
      <c r="B3511" t="s">
        <v>28</v>
      </c>
      <c r="D3511" t="s">
        <v>141</v>
      </c>
      <c r="E3511" t="s">
        <v>2</v>
      </c>
      <c r="G3511" t="s">
        <v>164</v>
      </c>
      <c r="H3511" s="2">
        <v>45348</v>
      </c>
      <c r="I3511">
        <v>25</v>
      </c>
      <c r="J3511" t="s">
        <v>109</v>
      </c>
    </row>
    <row r="3512" spans="1:10">
      <c r="A3512" t="s">
        <v>3588</v>
      </c>
      <c r="B3512" t="s">
        <v>28</v>
      </c>
      <c r="D3512" t="s">
        <v>141</v>
      </c>
      <c r="E3512" t="s">
        <v>2</v>
      </c>
      <c r="G3512" t="s">
        <v>164</v>
      </c>
      <c r="H3512" s="2">
        <v>45355</v>
      </c>
      <c r="I3512">
        <v>25</v>
      </c>
      <c r="J3512" t="s">
        <v>109</v>
      </c>
    </row>
    <row r="3513" spans="1:10">
      <c r="A3513" t="s">
        <v>3589</v>
      </c>
      <c r="B3513" t="s">
        <v>28</v>
      </c>
      <c r="D3513" t="s">
        <v>141</v>
      </c>
      <c r="E3513" t="s">
        <v>2</v>
      </c>
      <c r="G3513" t="s">
        <v>164</v>
      </c>
      <c r="H3513" s="2">
        <v>45362</v>
      </c>
      <c r="I3513">
        <v>25</v>
      </c>
      <c r="J3513" t="s">
        <v>109</v>
      </c>
    </row>
    <row r="3514" spans="1:10">
      <c r="A3514" t="s">
        <v>3590</v>
      </c>
      <c r="B3514" t="s">
        <v>28</v>
      </c>
      <c r="D3514" t="s">
        <v>141</v>
      </c>
      <c r="E3514" t="s">
        <v>2</v>
      </c>
      <c r="G3514" t="s">
        <v>164</v>
      </c>
      <c r="H3514" s="2">
        <v>45369</v>
      </c>
      <c r="I3514">
        <v>25</v>
      </c>
      <c r="J3514" t="s">
        <v>109</v>
      </c>
    </row>
    <row r="3515" spans="1:10">
      <c r="A3515" t="s">
        <v>3591</v>
      </c>
      <c r="B3515" t="s">
        <v>28</v>
      </c>
      <c r="D3515" t="s">
        <v>141</v>
      </c>
      <c r="E3515" t="s">
        <v>2</v>
      </c>
      <c r="G3515" t="s">
        <v>164</v>
      </c>
      <c r="H3515" s="2">
        <v>45376</v>
      </c>
      <c r="I3515">
        <v>25</v>
      </c>
      <c r="J3515" t="s">
        <v>109</v>
      </c>
    </row>
    <row r="3516" spans="1:10">
      <c r="A3516" t="s">
        <v>3592</v>
      </c>
      <c r="B3516" t="s">
        <v>28</v>
      </c>
      <c r="D3516" t="s">
        <v>141</v>
      </c>
      <c r="E3516" t="s">
        <v>2</v>
      </c>
      <c r="G3516" t="s">
        <v>164</v>
      </c>
      <c r="H3516" s="2">
        <v>45383</v>
      </c>
      <c r="I3516">
        <v>10</v>
      </c>
      <c r="J3516" t="s">
        <v>110</v>
      </c>
    </row>
    <row r="3517" spans="1:10">
      <c r="A3517" t="s">
        <v>3593</v>
      </c>
      <c r="B3517" t="s">
        <v>28</v>
      </c>
      <c r="D3517" t="s">
        <v>141</v>
      </c>
      <c r="E3517" t="s">
        <v>2</v>
      </c>
      <c r="G3517" t="s">
        <v>164</v>
      </c>
      <c r="H3517" s="2">
        <v>45390</v>
      </c>
      <c r="I3517">
        <v>10</v>
      </c>
      <c r="J3517" t="s">
        <v>110</v>
      </c>
    </row>
    <row r="3518" spans="1:10">
      <c r="A3518" t="s">
        <v>3594</v>
      </c>
      <c r="B3518" t="s">
        <v>28</v>
      </c>
      <c r="D3518" t="s">
        <v>141</v>
      </c>
      <c r="E3518" t="s">
        <v>2</v>
      </c>
      <c r="G3518" t="s">
        <v>164</v>
      </c>
      <c r="H3518" s="2">
        <v>45397</v>
      </c>
      <c r="I3518">
        <v>10</v>
      </c>
      <c r="J3518" t="s">
        <v>110</v>
      </c>
    </row>
    <row r="3519" spans="1:10">
      <c r="A3519" t="s">
        <v>3595</v>
      </c>
      <c r="B3519" t="s">
        <v>28</v>
      </c>
      <c r="D3519" t="s">
        <v>141</v>
      </c>
      <c r="E3519" t="s">
        <v>2</v>
      </c>
      <c r="G3519" t="s">
        <v>164</v>
      </c>
      <c r="H3519" s="2">
        <v>45404</v>
      </c>
      <c r="I3519">
        <v>10</v>
      </c>
      <c r="J3519" t="s">
        <v>110</v>
      </c>
    </row>
    <row r="3520" spans="1:10">
      <c r="A3520" t="s">
        <v>3596</v>
      </c>
      <c r="B3520" t="s">
        <v>28</v>
      </c>
      <c r="D3520" t="s">
        <v>141</v>
      </c>
      <c r="E3520" t="s">
        <v>2</v>
      </c>
      <c r="G3520" t="s">
        <v>164</v>
      </c>
      <c r="H3520" s="2">
        <v>45516</v>
      </c>
      <c r="I3520">
        <v>10</v>
      </c>
      <c r="J3520" t="s">
        <v>107</v>
      </c>
    </row>
    <row r="3521" spans="1:10">
      <c r="A3521" t="s">
        <v>3597</v>
      </c>
      <c r="B3521" t="s">
        <v>28</v>
      </c>
      <c r="D3521" t="s">
        <v>141</v>
      </c>
      <c r="E3521" t="s">
        <v>2</v>
      </c>
      <c r="G3521" t="s">
        <v>164</v>
      </c>
      <c r="H3521" s="2">
        <v>45523</v>
      </c>
      <c r="I3521">
        <v>10</v>
      </c>
      <c r="J3521" t="s">
        <v>107</v>
      </c>
    </row>
    <row r="3522" spans="1:10">
      <c r="A3522" t="s">
        <v>3598</v>
      </c>
      <c r="B3522" t="s">
        <v>28</v>
      </c>
      <c r="D3522" t="s">
        <v>141</v>
      </c>
      <c r="E3522" t="s">
        <v>2</v>
      </c>
      <c r="G3522" t="s">
        <v>164</v>
      </c>
      <c r="H3522" s="2">
        <v>45530</v>
      </c>
      <c r="I3522">
        <v>10</v>
      </c>
      <c r="J3522" t="s">
        <v>107</v>
      </c>
    </row>
    <row r="3523" spans="1:10">
      <c r="A3523" t="s">
        <v>3599</v>
      </c>
      <c r="B3523" t="s">
        <v>28</v>
      </c>
      <c r="D3523" t="s">
        <v>141</v>
      </c>
      <c r="E3523" t="s">
        <v>2</v>
      </c>
      <c r="G3523" t="s">
        <v>164</v>
      </c>
      <c r="H3523" s="2">
        <v>45537</v>
      </c>
      <c r="I3523">
        <v>10</v>
      </c>
      <c r="J3523" t="s">
        <v>107</v>
      </c>
    </row>
    <row r="3524" spans="1:10">
      <c r="A3524" t="s">
        <v>3600</v>
      </c>
      <c r="B3524" t="s">
        <v>28</v>
      </c>
      <c r="D3524" t="s">
        <v>141</v>
      </c>
      <c r="E3524" t="s">
        <v>6</v>
      </c>
      <c r="G3524" t="s">
        <v>164</v>
      </c>
      <c r="H3524" s="2">
        <v>45320</v>
      </c>
      <c r="I3524">
        <v>10</v>
      </c>
      <c r="J3524" t="s">
        <v>109</v>
      </c>
    </row>
    <row r="3525" spans="1:10">
      <c r="A3525" t="s">
        <v>3601</v>
      </c>
      <c r="B3525" t="s">
        <v>28</v>
      </c>
      <c r="D3525" t="s">
        <v>141</v>
      </c>
      <c r="E3525" t="s">
        <v>6</v>
      </c>
      <c r="G3525" t="s">
        <v>164</v>
      </c>
      <c r="H3525" s="2">
        <v>45327</v>
      </c>
      <c r="I3525">
        <v>10</v>
      </c>
      <c r="J3525" t="s">
        <v>109</v>
      </c>
    </row>
    <row r="3526" spans="1:10">
      <c r="A3526" t="s">
        <v>3602</v>
      </c>
      <c r="B3526" t="s">
        <v>28</v>
      </c>
      <c r="D3526" t="s">
        <v>141</v>
      </c>
      <c r="E3526" t="s">
        <v>6</v>
      </c>
      <c r="G3526" t="s">
        <v>164</v>
      </c>
      <c r="H3526" s="2">
        <v>45334</v>
      </c>
      <c r="I3526">
        <v>10</v>
      </c>
      <c r="J3526" t="s">
        <v>109</v>
      </c>
    </row>
    <row r="3527" spans="1:10">
      <c r="A3527" t="s">
        <v>3603</v>
      </c>
      <c r="B3527" t="s">
        <v>28</v>
      </c>
      <c r="D3527" t="s">
        <v>141</v>
      </c>
      <c r="E3527" t="s">
        <v>6</v>
      </c>
      <c r="G3527" t="s">
        <v>164</v>
      </c>
      <c r="H3527" s="2">
        <v>45341</v>
      </c>
      <c r="I3527">
        <v>10</v>
      </c>
      <c r="J3527" t="s">
        <v>109</v>
      </c>
    </row>
    <row r="3528" spans="1:10">
      <c r="A3528" t="s">
        <v>3604</v>
      </c>
      <c r="B3528" t="s">
        <v>28</v>
      </c>
      <c r="D3528" t="s">
        <v>141</v>
      </c>
      <c r="E3528" t="s">
        <v>6</v>
      </c>
      <c r="G3528" t="s">
        <v>164</v>
      </c>
      <c r="H3528" s="2">
        <v>45348</v>
      </c>
      <c r="I3528">
        <v>10</v>
      </c>
      <c r="J3528" t="s">
        <v>109</v>
      </c>
    </row>
    <row r="3529" spans="1:10">
      <c r="A3529" t="s">
        <v>3605</v>
      </c>
      <c r="B3529" t="s">
        <v>28</v>
      </c>
      <c r="D3529" t="s">
        <v>141</v>
      </c>
      <c r="E3529" t="s">
        <v>6</v>
      </c>
      <c r="G3529" t="s">
        <v>164</v>
      </c>
      <c r="H3529" s="2">
        <v>45355</v>
      </c>
      <c r="I3529">
        <v>10</v>
      </c>
      <c r="J3529" t="s">
        <v>109</v>
      </c>
    </row>
    <row r="3530" spans="1:10">
      <c r="A3530" t="s">
        <v>3606</v>
      </c>
      <c r="B3530" t="s">
        <v>28</v>
      </c>
      <c r="D3530" t="s">
        <v>141</v>
      </c>
      <c r="E3530" t="s">
        <v>6</v>
      </c>
      <c r="G3530" t="s">
        <v>164</v>
      </c>
      <c r="H3530" s="2">
        <v>45362</v>
      </c>
      <c r="I3530">
        <v>10</v>
      </c>
      <c r="J3530" t="s">
        <v>109</v>
      </c>
    </row>
    <row r="3531" spans="1:10">
      <c r="A3531" t="s">
        <v>3607</v>
      </c>
      <c r="B3531" t="s">
        <v>28</v>
      </c>
      <c r="D3531" t="s">
        <v>141</v>
      </c>
      <c r="E3531" t="s">
        <v>6</v>
      </c>
      <c r="G3531" t="s">
        <v>164</v>
      </c>
      <c r="H3531" s="2">
        <v>45369</v>
      </c>
      <c r="I3531">
        <v>10</v>
      </c>
      <c r="J3531" t="s">
        <v>109</v>
      </c>
    </row>
    <row r="3532" spans="1:10">
      <c r="A3532" t="s">
        <v>3608</v>
      </c>
      <c r="B3532" t="s">
        <v>28</v>
      </c>
      <c r="D3532" t="s">
        <v>141</v>
      </c>
      <c r="E3532" t="s">
        <v>6</v>
      </c>
      <c r="G3532" t="s">
        <v>164</v>
      </c>
      <c r="H3532" s="2">
        <v>45376</v>
      </c>
      <c r="I3532">
        <v>10</v>
      </c>
      <c r="J3532" t="s">
        <v>109</v>
      </c>
    </row>
    <row r="3533" spans="1:10">
      <c r="A3533" t="s">
        <v>3609</v>
      </c>
      <c r="B3533" t="s">
        <v>28</v>
      </c>
      <c r="D3533" t="s">
        <v>141</v>
      </c>
      <c r="E3533" t="s">
        <v>52</v>
      </c>
      <c r="G3533" t="s">
        <v>177</v>
      </c>
      <c r="H3533" s="2">
        <v>45516</v>
      </c>
      <c r="I3533">
        <v>10</v>
      </c>
      <c r="J3533" t="s">
        <v>107</v>
      </c>
    </row>
    <row r="3534" spans="1:10">
      <c r="A3534" t="s">
        <v>3610</v>
      </c>
      <c r="B3534" t="s">
        <v>28</v>
      </c>
      <c r="D3534" t="s">
        <v>141</v>
      </c>
      <c r="E3534" t="s">
        <v>52</v>
      </c>
      <c r="G3534" t="s">
        <v>177</v>
      </c>
      <c r="H3534" s="2">
        <v>45523</v>
      </c>
      <c r="I3534">
        <v>10</v>
      </c>
      <c r="J3534" t="s">
        <v>107</v>
      </c>
    </row>
    <row r="3535" spans="1:10">
      <c r="A3535" t="s">
        <v>3611</v>
      </c>
      <c r="B3535" t="s">
        <v>28</v>
      </c>
      <c r="D3535" t="s">
        <v>141</v>
      </c>
      <c r="E3535" t="s">
        <v>52</v>
      </c>
      <c r="G3535" t="s">
        <v>177</v>
      </c>
      <c r="H3535" s="2">
        <v>45530</v>
      </c>
      <c r="I3535">
        <v>10</v>
      </c>
      <c r="J3535" t="s">
        <v>107</v>
      </c>
    </row>
    <row r="3536" spans="1:10">
      <c r="A3536" t="s">
        <v>3612</v>
      </c>
      <c r="B3536" t="s">
        <v>28</v>
      </c>
      <c r="D3536" t="s">
        <v>141</v>
      </c>
      <c r="E3536" t="s">
        <v>52</v>
      </c>
      <c r="G3536" t="s">
        <v>177</v>
      </c>
      <c r="H3536" s="2">
        <v>45537</v>
      </c>
      <c r="I3536">
        <v>10</v>
      </c>
      <c r="J3536" t="s">
        <v>107</v>
      </c>
    </row>
    <row r="3537" spans="1:10">
      <c r="A3537" t="s">
        <v>3613</v>
      </c>
      <c r="B3537" t="s">
        <v>28</v>
      </c>
      <c r="D3537" t="s">
        <v>141</v>
      </c>
      <c r="E3537" t="s">
        <v>52</v>
      </c>
      <c r="G3537" t="s">
        <v>177</v>
      </c>
      <c r="H3537" s="2">
        <v>45544</v>
      </c>
      <c r="I3537">
        <v>10</v>
      </c>
      <c r="J3537" t="s">
        <v>107</v>
      </c>
    </row>
    <row r="3538" spans="1:10">
      <c r="A3538" t="s">
        <v>3614</v>
      </c>
      <c r="B3538" t="s">
        <v>28</v>
      </c>
      <c r="D3538" t="s">
        <v>141</v>
      </c>
      <c r="E3538" t="s">
        <v>52</v>
      </c>
      <c r="G3538" t="s">
        <v>177</v>
      </c>
      <c r="H3538" s="2">
        <v>45551</v>
      </c>
      <c r="I3538">
        <v>10</v>
      </c>
      <c r="J3538" t="s">
        <v>107</v>
      </c>
    </row>
    <row r="3539" spans="1:10">
      <c r="A3539" t="s">
        <v>3615</v>
      </c>
      <c r="B3539" t="s">
        <v>28</v>
      </c>
      <c r="D3539" t="s">
        <v>141</v>
      </c>
      <c r="E3539" t="s">
        <v>52</v>
      </c>
      <c r="G3539" t="s">
        <v>177</v>
      </c>
      <c r="H3539" s="2">
        <v>45558</v>
      </c>
      <c r="I3539">
        <v>10</v>
      </c>
      <c r="J3539" t="s">
        <v>107</v>
      </c>
    </row>
    <row r="3540" spans="1:10">
      <c r="A3540" t="s">
        <v>3616</v>
      </c>
      <c r="B3540" t="s">
        <v>28</v>
      </c>
      <c r="D3540" t="s">
        <v>141</v>
      </c>
      <c r="E3540" t="s">
        <v>52</v>
      </c>
      <c r="G3540" t="s">
        <v>177</v>
      </c>
      <c r="H3540" s="2">
        <v>45565</v>
      </c>
      <c r="I3540">
        <v>10</v>
      </c>
      <c r="J3540" t="s">
        <v>107</v>
      </c>
    </row>
    <row r="3541" spans="1:10">
      <c r="A3541" t="s">
        <v>3617</v>
      </c>
      <c r="B3541" t="s">
        <v>28</v>
      </c>
      <c r="D3541" t="s">
        <v>141</v>
      </c>
      <c r="E3541" t="s">
        <v>52</v>
      </c>
      <c r="G3541" t="s">
        <v>177</v>
      </c>
      <c r="H3541" s="2">
        <v>45572</v>
      </c>
      <c r="I3541">
        <v>10</v>
      </c>
      <c r="J3541" t="s">
        <v>107</v>
      </c>
    </row>
    <row r="3542" spans="1:10">
      <c r="A3542" t="s">
        <v>3618</v>
      </c>
      <c r="B3542" t="s">
        <v>28</v>
      </c>
      <c r="D3542" t="s">
        <v>141</v>
      </c>
      <c r="E3542" t="s">
        <v>52</v>
      </c>
      <c r="G3542" t="s">
        <v>177</v>
      </c>
      <c r="H3542" s="2">
        <v>45579</v>
      </c>
      <c r="I3542">
        <v>10</v>
      </c>
      <c r="J3542" t="s">
        <v>107</v>
      </c>
    </row>
    <row r="3543" spans="1:10">
      <c r="A3543" t="s">
        <v>3619</v>
      </c>
      <c r="B3543" t="s">
        <v>28</v>
      </c>
      <c r="D3543" t="s">
        <v>141</v>
      </c>
      <c r="E3543" t="s">
        <v>52</v>
      </c>
      <c r="G3543" t="s">
        <v>177</v>
      </c>
      <c r="H3543" s="2">
        <v>45586</v>
      </c>
      <c r="I3543">
        <v>10</v>
      </c>
      <c r="J3543" t="s">
        <v>107</v>
      </c>
    </row>
    <row r="3544" spans="1:10">
      <c r="A3544" t="s">
        <v>3620</v>
      </c>
      <c r="B3544" t="s">
        <v>28</v>
      </c>
      <c r="D3544" t="s">
        <v>141</v>
      </c>
      <c r="E3544" t="s">
        <v>52</v>
      </c>
      <c r="G3544" t="s">
        <v>177</v>
      </c>
      <c r="H3544" s="2">
        <v>45593</v>
      </c>
      <c r="I3544">
        <v>10</v>
      </c>
      <c r="J3544" t="s">
        <v>107</v>
      </c>
    </row>
    <row r="3545" spans="1:10">
      <c r="A3545" t="s">
        <v>3621</v>
      </c>
      <c r="B3545" t="s">
        <v>28</v>
      </c>
      <c r="D3545" t="s">
        <v>141</v>
      </c>
      <c r="E3545" t="s">
        <v>52</v>
      </c>
      <c r="G3545" t="s">
        <v>177</v>
      </c>
      <c r="H3545" s="2">
        <v>45600</v>
      </c>
      <c r="I3545">
        <v>10</v>
      </c>
      <c r="J3545" t="s">
        <v>107</v>
      </c>
    </row>
    <row r="3546" spans="1:10">
      <c r="A3546" t="s">
        <v>3622</v>
      </c>
      <c r="B3546" t="s">
        <v>28</v>
      </c>
      <c r="D3546" t="s">
        <v>141</v>
      </c>
      <c r="E3546" t="s">
        <v>52</v>
      </c>
      <c r="G3546" t="s">
        <v>177</v>
      </c>
      <c r="H3546" s="2">
        <v>45607</v>
      </c>
      <c r="I3546">
        <v>10</v>
      </c>
      <c r="J3546" t="s">
        <v>107</v>
      </c>
    </row>
    <row r="3547" spans="1:10">
      <c r="A3547" t="s">
        <v>3623</v>
      </c>
      <c r="B3547" t="s">
        <v>28</v>
      </c>
      <c r="D3547" t="s">
        <v>141</v>
      </c>
      <c r="E3547" t="s">
        <v>52</v>
      </c>
      <c r="G3547" t="s">
        <v>177</v>
      </c>
      <c r="H3547" s="2">
        <v>45614</v>
      </c>
      <c r="I3547">
        <v>10</v>
      </c>
      <c r="J3547" t="s">
        <v>107</v>
      </c>
    </row>
    <row r="3548" spans="1:10">
      <c r="A3548" t="s">
        <v>3624</v>
      </c>
      <c r="B3548" t="s">
        <v>28</v>
      </c>
      <c r="D3548" t="s">
        <v>141</v>
      </c>
      <c r="E3548" t="s">
        <v>58</v>
      </c>
      <c r="G3548" t="s">
        <v>177</v>
      </c>
      <c r="H3548" s="2">
        <v>45383</v>
      </c>
      <c r="I3548">
        <v>5</v>
      </c>
      <c r="J3548" t="s">
        <v>110</v>
      </c>
    </row>
    <row r="3549" spans="1:10">
      <c r="A3549" t="s">
        <v>3625</v>
      </c>
      <c r="B3549" t="s">
        <v>28</v>
      </c>
      <c r="D3549" t="s">
        <v>141</v>
      </c>
      <c r="E3549" t="s">
        <v>58</v>
      </c>
      <c r="G3549" t="s">
        <v>177</v>
      </c>
      <c r="H3549" s="2">
        <v>45390</v>
      </c>
      <c r="I3549">
        <v>5</v>
      </c>
      <c r="J3549" t="s">
        <v>110</v>
      </c>
    </row>
    <row r="3550" spans="1:10">
      <c r="A3550" t="s">
        <v>3626</v>
      </c>
      <c r="B3550" t="s">
        <v>28</v>
      </c>
      <c r="D3550" t="s">
        <v>141</v>
      </c>
      <c r="E3550" t="s">
        <v>58</v>
      </c>
      <c r="G3550" t="s">
        <v>177</v>
      </c>
      <c r="H3550" s="2">
        <v>45397</v>
      </c>
      <c r="I3550">
        <v>5</v>
      </c>
      <c r="J3550" t="s">
        <v>110</v>
      </c>
    </row>
    <row r="3551" spans="1:10">
      <c r="A3551" t="s">
        <v>3627</v>
      </c>
      <c r="B3551" t="s">
        <v>28</v>
      </c>
      <c r="D3551" t="s">
        <v>141</v>
      </c>
      <c r="E3551" t="s">
        <v>58</v>
      </c>
      <c r="G3551" t="s">
        <v>177</v>
      </c>
      <c r="H3551" s="2">
        <v>45404</v>
      </c>
      <c r="I3551">
        <v>5</v>
      </c>
      <c r="J3551" t="s">
        <v>110</v>
      </c>
    </row>
    <row r="3552" spans="1:10">
      <c r="A3552" t="s">
        <v>3628</v>
      </c>
      <c r="B3552" t="s">
        <v>28</v>
      </c>
      <c r="D3552" t="s">
        <v>141</v>
      </c>
      <c r="E3552" t="s">
        <v>58</v>
      </c>
      <c r="G3552" t="s">
        <v>177</v>
      </c>
      <c r="H3552" s="2">
        <v>45516</v>
      </c>
      <c r="I3552">
        <v>30</v>
      </c>
      <c r="J3552" t="s">
        <v>107</v>
      </c>
    </row>
    <row r="3553" spans="1:10">
      <c r="A3553" t="s">
        <v>3629</v>
      </c>
      <c r="B3553" t="s">
        <v>28</v>
      </c>
      <c r="D3553" t="s">
        <v>141</v>
      </c>
      <c r="E3553" t="s">
        <v>58</v>
      </c>
      <c r="G3553" t="s">
        <v>177</v>
      </c>
      <c r="H3553" s="2">
        <v>45523</v>
      </c>
      <c r="I3553">
        <v>30</v>
      </c>
      <c r="J3553" t="s">
        <v>107</v>
      </c>
    </row>
    <row r="3554" spans="1:10">
      <c r="A3554" t="s">
        <v>3630</v>
      </c>
      <c r="B3554" t="s">
        <v>28</v>
      </c>
      <c r="D3554" t="s">
        <v>141</v>
      </c>
      <c r="E3554" t="s">
        <v>58</v>
      </c>
      <c r="G3554" t="s">
        <v>177</v>
      </c>
      <c r="H3554" s="2">
        <v>45530</v>
      </c>
      <c r="I3554">
        <v>30</v>
      </c>
      <c r="J3554" t="s">
        <v>107</v>
      </c>
    </row>
    <row r="3555" spans="1:10">
      <c r="A3555" t="s">
        <v>3631</v>
      </c>
      <c r="B3555" t="s">
        <v>28</v>
      </c>
      <c r="D3555" t="s">
        <v>141</v>
      </c>
      <c r="E3555" t="s">
        <v>58</v>
      </c>
      <c r="G3555" t="s">
        <v>177</v>
      </c>
      <c r="H3555" s="2">
        <v>45537</v>
      </c>
      <c r="I3555">
        <v>30</v>
      </c>
      <c r="J3555" t="s">
        <v>107</v>
      </c>
    </row>
    <row r="3556" spans="1:10">
      <c r="A3556" t="s">
        <v>3632</v>
      </c>
      <c r="B3556" t="s">
        <v>28</v>
      </c>
      <c r="D3556" t="s">
        <v>141</v>
      </c>
      <c r="E3556" t="s">
        <v>58</v>
      </c>
      <c r="G3556" t="s">
        <v>177</v>
      </c>
      <c r="H3556" s="2">
        <v>45544</v>
      </c>
      <c r="I3556">
        <v>25</v>
      </c>
      <c r="J3556" t="s">
        <v>107</v>
      </c>
    </row>
    <row r="3557" spans="1:10">
      <c r="A3557" t="s">
        <v>3633</v>
      </c>
      <c r="B3557" t="s">
        <v>28</v>
      </c>
      <c r="D3557" t="s">
        <v>141</v>
      </c>
      <c r="E3557" t="s">
        <v>58</v>
      </c>
      <c r="G3557" t="s">
        <v>177</v>
      </c>
      <c r="H3557" s="2">
        <v>45551</v>
      </c>
      <c r="I3557">
        <v>25</v>
      </c>
      <c r="J3557" t="s">
        <v>107</v>
      </c>
    </row>
    <row r="3558" spans="1:10">
      <c r="A3558" t="s">
        <v>3634</v>
      </c>
      <c r="B3558" t="s">
        <v>28</v>
      </c>
      <c r="D3558" t="s">
        <v>141</v>
      </c>
      <c r="E3558" t="s">
        <v>58</v>
      </c>
      <c r="G3558" t="s">
        <v>177</v>
      </c>
      <c r="H3558" s="2">
        <v>45558</v>
      </c>
      <c r="I3558">
        <v>25</v>
      </c>
      <c r="J3558" t="s">
        <v>107</v>
      </c>
    </row>
    <row r="3559" spans="1:10">
      <c r="A3559" t="s">
        <v>3635</v>
      </c>
      <c r="B3559" t="s">
        <v>28</v>
      </c>
      <c r="D3559" t="s">
        <v>141</v>
      </c>
      <c r="E3559" t="s">
        <v>58</v>
      </c>
      <c r="G3559" t="s">
        <v>177</v>
      </c>
      <c r="H3559" s="2">
        <v>45565</v>
      </c>
      <c r="I3559">
        <v>25</v>
      </c>
      <c r="J3559" t="s">
        <v>107</v>
      </c>
    </row>
    <row r="3560" spans="1:10">
      <c r="A3560" t="s">
        <v>3636</v>
      </c>
      <c r="B3560" t="s">
        <v>28</v>
      </c>
      <c r="D3560" t="s">
        <v>141</v>
      </c>
      <c r="E3560" t="s">
        <v>58</v>
      </c>
      <c r="G3560" t="s">
        <v>177</v>
      </c>
      <c r="H3560" s="2">
        <v>45572</v>
      </c>
      <c r="I3560">
        <v>25</v>
      </c>
      <c r="J3560" t="s">
        <v>107</v>
      </c>
    </row>
    <row r="3561" spans="1:10">
      <c r="A3561" t="s">
        <v>3637</v>
      </c>
      <c r="B3561" t="s">
        <v>28</v>
      </c>
      <c r="D3561" t="s">
        <v>141</v>
      </c>
      <c r="E3561" t="s">
        <v>58</v>
      </c>
      <c r="G3561" t="s">
        <v>177</v>
      </c>
      <c r="H3561" s="2">
        <v>45579</v>
      </c>
      <c r="I3561">
        <v>25</v>
      </c>
      <c r="J3561" t="s">
        <v>107</v>
      </c>
    </row>
    <row r="3562" spans="1:10">
      <c r="A3562" t="s">
        <v>3638</v>
      </c>
      <c r="B3562" t="s">
        <v>28</v>
      </c>
      <c r="D3562" t="s">
        <v>141</v>
      </c>
      <c r="E3562" t="s">
        <v>58</v>
      </c>
      <c r="G3562" t="s">
        <v>177</v>
      </c>
      <c r="H3562" s="2">
        <v>45586</v>
      </c>
      <c r="I3562">
        <v>25</v>
      </c>
      <c r="J3562" t="s">
        <v>107</v>
      </c>
    </row>
    <row r="3563" spans="1:10">
      <c r="A3563" t="s">
        <v>3639</v>
      </c>
      <c r="B3563" t="s">
        <v>28</v>
      </c>
      <c r="D3563" t="s">
        <v>141</v>
      </c>
      <c r="E3563" t="s">
        <v>58</v>
      </c>
      <c r="G3563" t="s">
        <v>177</v>
      </c>
      <c r="H3563" s="2">
        <v>45593</v>
      </c>
      <c r="I3563">
        <v>25</v>
      </c>
      <c r="J3563" t="s">
        <v>107</v>
      </c>
    </row>
    <row r="3564" spans="1:10">
      <c r="A3564" t="s">
        <v>3640</v>
      </c>
      <c r="B3564" t="s">
        <v>28</v>
      </c>
      <c r="D3564" t="s">
        <v>141</v>
      </c>
      <c r="E3564" t="s">
        <v>58</v>
      </c>
      <c r="G3564" t="s">
        <v>177</v>
      </c>
      <c r="H3564" s="2">
        <v>45600</v>
      </c>
      <c r="I3564">
        <v>25</v>
      </c>
      <c r="J3564" t="s">
        <v>107</v>
      </c>
    </row>
    <row r="3565" spans="1:10">
      <c r="A3565" t="s">
        <v>3641</v>
      </c>
      <c r="B3565" t="s">
        <v>28</v>
      </c>
      <c r="D3565" t="s">
        <v>141</v>
      </c>
      <c r="E3565" t="s">
        <v>58</v>
      </c>
      <c r="G3565" t="s">
        <v>177</v>
      </c>
      <c r="H3565" s="2">
        <v>45607</v>
      </c>
      <c r="I3565">
        <v>25</v>
      </c>
      <c r="J3565" t="s">
        <v>107</v>
      </c>
    </row>
    <row r="3566" spans="1:10">
      <c r="A3566" t="s">
        <v>3642</v>
      </c>
      <c r="B3566" t="s">
        <v>28</v>
      </c>
      <c r="D3566" t="s">
        <v>141</v>
      </c>
      <c r="E3566" t="s">
        <v>58</v>
      </c>
      <c r="G3566" t="s">
        <v>177</v>
      </c>
      <c r="H3566" s="2">
        <v>45614</v>
      </c>
      <c r="I3566">
        <v>25</v>
      </c>
      <c r="J3566" t="s">
        <v>107</v>
      </c>
    </row>
    <row r="3567" spans="1:10">
      <c r="A3567" t="s">
        <v>3643</v>
      </c>
      <c r="B3567" t="s">
        <v>28</v>
      </c>
      <c r="D3567" t="s">
        <v>141</v>
      </c>
      <c r="E3567" t="s">
        <v>94</v>
      </c>
      <c r="G3567" t="s">
        <v>164</v>
      </c>
      <c r="H3567" s="2">
        <v>45320</v>
      </c>
      <c r="I3567">
        <v>2.5</v>
      </c>
      <c r="J3567" t="s">
        <v>109</v>
      </c>
    </row>
    <row r="3568" spans="1:10">
      <c r="A3568" t="s">
        <v>3644</v>
      </c>
      <c r="B3568" t="s">
        <v>28</v>
      </c>
      <c r="D3568" t="s">
        <v>141</v>
      </c>
      <c r="E3568" t="s">
        <v>94</v>
      </c>
      <c r="G3568" t="s">
        <v>164</v>
      </c>
      <c r="H3568" s="2">
        <v>45327</v>
      </c>
      <c r="I3568">
        <v>2.5</v>
      </c>
      <c r="J3568" t="s">
        <v>109</v>
      </c>
    </row>
    <row r="3569" spans="1:10">
      <c r="A3569" t="s">
        <v>3645</v>
      </c>
      <c r="B3569" t="s">
        <v>28</v>
      </c>
      <c r="D3569" t="s">
        <v>141</v>
      </c>
      <c r="E3569" t="s">
        <v>94</v>
      </c>
      <c r="G3569" t="s">
        <v>164</v>
      </c>
      <c r="H3569" s="2">
        <v>45334</v>
      </c>
      <c r="I3569">
        <v>2.5</v>
      </c>
      <c r="J3569" t="s">
        <v>109</v>
      </c>
    </row>
    <row r="3570" spans="1:10">
      <c r="A3570" t="s">
        <v>3646</v>
      </c>
      <c r="B3570" t="s">
        <v>28</v>
      </c>
      <c r="D3570" t="s">
        <v>141</v>
      </c>
      <c r="E3570" t="s">
        <v>94</v>
      </c>
      <c r="G3570" t="s">
        <v>164</v>
      </c>
      <c r="H3570" s="2">
        <v>45341</v>
      </c>
      <c r="I3570">
        <v>2.5</v>
      </c>
      <c r="J3570" t="s">
        <v>109</v>
      </c>
    </row>
    <row r="3571" spans="1:10">
      <c r="A3571" t="s">
        <v>3647</v>
      </c>
      <c r="B3571" t="s">
        <v>28</v>
      </c>
      <c r="D3571" t="s">
        <v>141</v>
      </c>
      <c r="E3571" t="s">
        <v>94</v>
      </c>
      <c r="G3571" t="s">
        <v>164</v>
      </c>
      <c r="H3571" s="2">
        <v>45348</v>
      </c>
      <c r="I3571">
        <v>2.5</v>
      </c>
      <c r="J3571" t="s">
        <v>109</v>
      </c>
    </row>
    <row r="3572" spans="1:10">
      <c r="A3572" t="s">
        <v>3648</v>
      </c>
      <c r="B3572" t="s">
        <v>28</v>
      </c>
      <c r="D3572" t="s">
        <v>141</v>
      </c>
      <c r="E3572" t="s">
        <v>94</v>
      </c>
      <c r="G3572" t="s">
        <v>164</v>
      </c>
      <c r="H3572" s="2">
        <v>45355</v>
      </c>
      <c r="I3572">
        <v>2.5</v>
      </c>
      <c r="J3572" t="s">
        <v>109</v>
      </c>
    </row>
    <row r="3573" spans="1:10">
      <c r="A3573" t="s">
        <v>3649</v>
      </c>
      <c r="B3573" t="s">
        <v>28</v>
      </c>
      <c r="D3573" t="s">
        <v>141</v>
      </c>
      <c r="E3573" t="s">
        <v>94</v>
      </c>
      <c r="G3573" t="s">
        <v>164</v>
      </c>
      <c r="H3573" s="2">
        <v>45362</v>
      </c>
      <c r="I3573">
        <v>2.5</v>
      </c>
      <c r="J3573" t="s">
        <v>109</v>
      </c>
    </row>
    <row r="3574" spans="1:10">
      <c r="A3574" t="s">
        <v>3650</v>
      </c>
      <c r="B3574" t="s">
        <v>28</v>
      </c>
      <c r="D3574" t="s">
        <v>141</v>
      </c>
      <c r="E3574" t="s">
        <v>94</v>
      </c>
      <c r="G3574" t="s">
        <v>164</v>
      </c>
      <c r="H3574" s="2">
        <v>45369</v>
      </c>
      <c r="I3574">
        <v>2.5</v>
      </c>
      <c r="J3574" t="s">
        <v>109</v>
      </c>
    </row>
    <row r="3575" spans="1:10">
      <c r="A3575" t="s">
        <v>3651</v>
      </c>
      <c r="B3575" t="s">
        <v>28</v>
      </c>
      <c r="D3575" t="s">
        <v>141</v>
      </c>
      <c r="E3575" t="s">
        <v>94</v>
      </c>
      <c r="G3575" t="s">
        <v>164</v>
      </c>
      <c r="H3575" s="2">
        <v>45376</v>
      </c>
      <c r="I3575">
        <v>2.5</v>
      </c>
      <c r="J3575" t="s">
        <v>109</v>
      </c>
    </row>
    <row r="3576" spans="1:10">
      <c r="A3576" t="s">
        <v>3652</v>
      </c>
      <c r="B3576" t="s">
        <v>28</v>
      </c>
      <c r="D3576" t="s">
        <v>141</v>
      </c>
      <c r="E3576" t="s">
        <v>94</v>
      </c>
      <c r="G3576" t="s">
        <v>164</v>
      </c>
      <c r="H3576" s="2">
        <v>45383</v>
      </c>
      <c r="I3576">
        <v>2.5</v>
      </c>
      <c r="J3576" t="s">
        <v>110</v>
      </c>
    </row>
    <row r="3577" spans="1:10">
      <c r="A3577" t="s">
        <v>3653</v>
      </c>
      <c r="B3577" t="s">
        <v>28</v>
      </c>
      <c r="D3577" t="s">
        <v>141</v>
      </c>
      <c r="E3577" t="s">
        <v>94</v>
      </c>
      <c r="G3577" t="s">
        <v>164</v>
      </c>
      <c r="H3577" s="2">
        <v>45390</v>
      </c>
      <c r="I3577">
        <v>2.5</v>
      </c>
      <c r="J3577" t="s">
        <v>110</v>
      </c>
    </row>
    <row r="3578" spans="1:10">
      <c r="A3578" t="s">
        <v>3654</v>
      </c>
      <c r="B3578" t="s">
        <v>28</v>
      </c>
      <c r="D3578" t="s">
        <v>141</v>
      </c>
      <c r="E3578" t="s">
        <v>94</v>
      </c>
      <c r="G3578" t="s">
        <v>164</v>
      </c>
      <c r="H3578" s="2">
        <v>45397</v>
      </c>
      <c r="I3578">
        <v>2.5</v>
      </c>
      <c r="J3578" t="s">
        <v>110</v>
      </c>
    </row>
    <row r="3579" spans="1:10">
      <c r="A3579" t="s">
        <v>3655</v>
      </c>
      <c r="B3579" t="s">
        <v>28</v>
      </c>
      <c r="D3579" t="s">
        <v>141</v>
      </c>
      <c r="E3579" t="s">
        <v>94</v>
      </c>
      <c r="G3579" t="s">
        <v>164</v>
      </c>
      <c r="H3579" s="2">
        <v>45404</v>
      </c>
      <c r="I3579">
        <v>2.5</v>
      </c>
      <c r="J3579" t="s">
        <v>110</v>
      </c>
    </row>
    <row r="3580" spans="1:10">
      <c r="A3580" t="s">
        <v>3656</v>
      </c>
      <c r="B3580" t="s">
        <v>28</v>
      </c>
      <c r="D3580" t="s">
        <v>141</v>
      </c>
      <c r="E3580" t="s">
        <v>94</v>
      </c>
      <c r="G3580" t="s">
        <v>164</v>
      </c>
      <c r="H3580" s="2">
        <v>45516</v>
      </c>
      <c r="I3580">
        <v>2.5</v>
      </c>
      <c r="J3580" t="s">
        <v>107</v>
      </c>
    </row>
    <row r="3581" spans="1:10">
      <c r="A3581" t="s">
        <v>3657</v>
      </c>
      <c r="B3581" t="s">
        <v>28</v>
      </c>
      <c r="D3581" t="s">
        <v>141</v>
      </c>
      <c r="E3581" t="s">
        <v>94</v>
      </c>
      <c r="G3581" t="s">
        <v>164</v>
      </c>
      <c r="H3581" s="2">
        <v>45523</v>
      </c>
      <c r="I3581">
        <v>2.5</v>
      </c>
      <c r="J3581" t="s">
        <v>107</v>
      </c>
    </row>
    <row r="3582" spans="1:10">
      <c r="A3582" t="s">
        <v>3658</v>
      </c>
      <c r="B3582" t="s">
        <v>28</v>
      </c>
      <c r="D3582" t="s">
        <v>141</v>
      </c>
      <c r="E3582" t="s">
        <v>94</v>
      </c>
      <c r="G3582" t="s">
        <v>164</v>
      </c>
      <c r="H3582" s="2">
        <v>45530</v>
      </c>
      <c r="I3582">
        <v>2.5</v>
      </c>
      <c r="J3582" t="s">
        <v>107</v>
      </c>
    </row>
    <row r="3583" spans="1:10">
      <c r="A3583" t="s">
        <v>3659</v>
      </c>
      <c r="B3583" t="s">
        <v>28</v>
      </c>
      <c r="D3583" t="s">
        <v>141</v>
      </c>
      <c r="E3583" t="s">
        <v>94</v>
      </c>
      <c r="G3583" t="s">
        <v>164</v>
      </c>
      <c r="H3583" s="2">
        <v>45537</v>
      </c>
      <c r="I3583">
        <v>2.5</v>
      </c>
      <c r="J3583" t="s">
        <v>107</v>
      </c>
    </row>
    <row r="3584" spans="1:10">
      <c r="A3584" t="s">
        <v>3660</v>
      </c>
      <c r="B3584" t="s">
        <v>28</v>
      </c>
      <c r="D3584" t="s">
        <v>142</v>
      </c>
      <c r="E3584" t="s">
        <v>2</v>
      </c>
      <c r="G3584" t="s">
        <v>164</v>
      </c>
      <c r="H3584" s="2">
        <v>45320</v>
      </c>
      <c r="I3584">
        <v>10</v>
      </c>
      <c r="J3584" t="s">
        <v>109</v>
      </c>
    </row>
    <row r="3585" spans="1:10">
      <c r="A3585" t="s">
        <v>3661</v>
      </c>
      <c r="B3585" t="s">
        <v>28</v>
      </c>
      <c r="D3585" t="s">
        <v>142</v>
      </c>
      <c r="E3585" t="s">
        <v>2</v>
      </c>
      <c r="G3585" t="s">
        <v>164</v>
      </c>
      <c r="H3585" s="2">
        <v>45327</v>
      </c>
      <c r="I3585">
        <v>10</v>
      </c>
      <c r="J3585" t="s">
        <v>109</v>
      </c>
    </row>
    <row r="3586" spans="1:10">
      <c r="A3586" t="s">
        <v>3662</v>
      </c>
      <c r="B3586" t="s">
        <v>28</v>
      </c>
      <c r="D3586" t="s">
        <v>142</v>
      </c>
      <c r="E3586" t="s">
        <v>2</v>
      </c>
      <c r="G3586" t="s">
        <v>164</v>
      </c>
      <c r="H3586" s="2">
        <v>45334</v>
      </c>
      <c r="I3586">
        <v>10</v>
      </c>
      <c r="J3586" t="s">
        <v>109</v>
      </c>
    </row>
    <row r="3587" spans="1:10">
      <c r="A3587" t="s">
        <v>3663</v>
      </c>
      <c r="B3587" t="s">
        <v>28</v>
      </c>
      <c r="D3587" t="s">
        <v>142</v>
      </c>
      <c r="E3587" t="s">
        <v>2</v>
      </c>
      <c r="G3587" t="s">
        <v>164</v>
      </c>
      <c r="H3587" s="2">
        <v>45341</v>
      </c>
      <c r="I3587">
        <v>15</v>
      </c>
      <c r="J3587" t="s">
        <v>109</v>
      </c>
    </row>
    <row r="3588" spans="1:10">
      <c r="A3588" t="s">
        <v>3664</v>
      </c>
      <c r="B3588" t="s">
        <v>28</v>
      </c>
      <c r="D3588" t="s">
        <v>142</v>
      </c>
      <c r="E3588" t="s">
        <v>2</v>
      </c>
      <c r="G3588" t="s">
        <v>164</v>
      </c>
      <c r="H3588" s="2">
        <v>45348</v>
      </c>
      <c r="I3588">
        <v>25</v>
      </c>
      <c r="J3588" t="s">
        <v>109</v>
      </c>
    </row>
    <row r="3589" spans="1:10">
      <c r="A3589" t="s">
        <v>3665</v>
      </c>
      <c r="B3589" t="s">
        <v>28</v>
      </c>
      <c r="D3589" t="s">
        <v>142</v>
      </c>
      <c r="E3589" t="s">
        <v>2</v>
      </c>
      <c r="G3589" t="s">
        <v>164</v>
      </c>
      <c r="H3589" s="2">
        <v>45355</v>
      </c>
      <c r="I3589">
        <v>25</v>
      </c>
      <c r="J3589" t="s">
        <v>109</v>
      </c>
    </row>
    <row r="3590" spans="1:10">
      <c r="A3590" t="s">
        <v>3666</v>
      </c>
      <c r="B3590" t="s">
        <v>28</v>
      </c>
      <c r="D3590" t="s">
        <v>142</v>
      </c>
      <c r="E3590" t="s">
        <v>2</v>
      </c>
      <c r="G3590" t="s">
        <v>164</v>
      </c>
      <c r="H3590" s="2">
        <v>45362</v>
      </c>
      <c r="I3590">
        <v>25</v>
      </c>
      <c r="J3590" t="s">
        <v>109</v>
      </c>
    </row>
    <row r="3591" spans="1:10">
      <c r="A3591" t="s">
        <v>3667</v>
      </c>
      <c r="B3591" t="s">
        <v>28</v>
      </c>
      <c r="D3591" t="s">
        <v>142</v>
      </c>
      <c r="E3591" t="s">
        <v>2</v>
      </c>
      <c r="G3591" t="s">
        <v>164</v>
      </c>
      <c r="H3591" s="2">
        <v>45369</v>
      </c>
      <c r="I3591">
        <v>25</v>
      </c>
      <c r="J3591" t="s">
        <v>109</v>
      </c>
    </row>
    <row r="3592" spans="1:10">
      <c r="A3592" t="s">
        <v>3668</v>
      </c>
      <c r="B3592" t="s">
        <v>28</v>
      </c>
      <c r="D3592" t="s">
        <v>142</v>
      </c>
      <c r="E3592" t="s">
        <v>2</v>
      </c>
      <c r="G3592" t="s">
        <v>164</v>
      </c>
      <c r="H3592" s="2">
        <v>45376</v>
      </c>
      <c r="I3592">
        <v>25</v>
      </c>
      <c r="J3592" t="s">
        <v>109</v>
      </c>
    </row>
    <row r="3593" spans="1:10">
      <c r="A3593" t="s">
        <v>3669</v>
      </c>
      <c r="B3593" t="s">
        <v>28</v>
      </c>
      <c r="D3593" t="s">
        <v>142</v>
      </c>
      <c r="E3593" t="s">
        <v>2</v>
      </c>
      <c r="G3593" t="s">
        <v>164</v>
      </c>
      <c r="H3593" s="2">
        <v>45383</v>
      </c>
      <c r="I3593">
        <v>10</v>
      </c>
      <c r="J3593" t="s">
        <v>110</v>
      </c>
    </row>
    <row r="3594" spans="1:10">
      <c r="A3594" t="s">
        <v>3670</v>
      </c>
      <c r="B3594" t="s">
        <v>28</v>
      </c>
      <c r="D3594" t="s">
        <v>142</v>
      </c>
      <c r="E3594" t="s">
        <v>2</v>
      </c>
      <c r="G3594" t="s">
        <v>164</v>
      </c>
      <c r="H3594" s="2">
        <v>45390</v>
      </c>
      <c r="I3594">
        <v>10</v>
      </c>
      <c r="J3594" t="s">
        <v>110</v>
      </c>
    </row>
    <row r="3595" spans="1:10">
      <c r="A3595" t="s">
        <v>3671</v>
      </c>
      <c r="B3595" t="s">
        <v>28</v>
      </c>
      <c r="D3595" t="s">
        <v>142</v>
      </c>
      <c r="E3595" t="s">
        <v>2</v>
      </c>
      <c r="G3595" t="s">
        <v>164</v>
      </c>
      <c r="H3595" s="2">
        <v>45397</v>
      </c>
      <c r="I3595">
        <v>10</v>
      </c>
      <c r="J3595" t="s">
        <v>110</v>
      </c>
    </row>
    <row r="3596" spans="1:10">
      <c r="A3596" t="s">
        <v>3672</v>
      </c>
      <c r="B3596" t="s">
        <v>28</v>
      </c>
      <c r="D3596" t="s">
        <v>142</v>
      </c>
      <c r="E3596" t="s">
        <v>2</v>
      </c>
      <c r="G3596" t="s">
        <v>164</v>
      </c>
      <c r="H3596" s="2">
        <v>45404</v>
      </c>
      <c r="I3596">
        <v>10</v>
      </c>
      <c r="J3596" t="s">
        <v>110</v>
      </c>
    </row>
    <row r="3597" spans="1:10">
      <c r="A3597" t="s">
        <v>3673</v>
      </c>
      <c r="B3597" t="s">
        <v>28</v>
      </c>
      <c r="D3597" t="s">
        <v>142</v>
      </c>
      <c r="E3597" t="s">
        <v>2</v>
      </c>
      <c r="G3597" t="s">
        <v>164</v>
      </c>
      <c r="H3597" s="2">
        <v>45516</v>
      </c>
      <c r="I3597">
        <v>10</v>
      </c>
      <c r="J3597" t="s">
        <v>107</v>
      </c>
    </row>
    <row r="3598" spans="1:10">
      <c r="A3598" t="s">
        <v>3674</v>
      </c>
      <c r="B3598" t="s">
        <v>28</v>
      </c>
      <c r="D3598" t="s">
        <v>142</v>
      </c>
      <c r="E3598" t="s">
        <v>2</v>
      </c>
      <c r="G3598" t="s">
        <v>164</v>
      </c>
      <c r="H3598" s="2">
        <v>45523</v>
      </c>
      <c r="I3598">
        <v>10</v>
      </c>
      <c r="J3598" t="s">
        <v>107</v>
      </c>
    </row>
    <row r="3599" spans="1:10">
      <c r="A3599" t="s">
        <v>3675</v>
      </c>
      <c r="B3599" t="s">
        <v>28</v>
      </c>
      <c r="D3599" t="s">
        <v>142</v>
      </c>
      <c r="E3599" t="s">
        <v>2</v>
      </c>
      <c r="G3599" t="s">
        <v>164</v>
      </c>
      <c r="H3599" s="2">
        <v>45530</v>
      </c>
      <c r="I3599">
        <v>10</v>
      </c>
      <c r="J3599" t="s">
        <v>107</v>
      </c>
    </row>
    <row r="3600" spans="1:10">
      <c r="A3600" t="s">
        <v>3676</v>
      </c>
      <c r="B3600" t="s">
        <v>28</v>
      </c>
      <c r="D3600" t="s">
        <v>142</v>
      </c>
      <c r="E3600" t="s">
        <v>2</v>
      </c>
      <c r="G3600" t="s">
        <v>164</v>
      </c>
      <c r="H3600" s="2">
        <v>45537</v>
      </c>
      <c r="I3600">
        <v>10</v>
      </c>
      <c r="J3600" t="s">
        <v>107</v>
      </c>
    </row>
    <row r="3601" spans="1:10">
      <c r="A3601" t="s">
        <v>3677</v>
      </c>
      <c r="B3601" t="s">
        <v>28</v>
      </c>
      <c r="D3601" t="s">
        <v>142</v>
      </c>
      <c r="E3601" t="s">
        <v>6</v>
      </c>
      <c r="G3601" t="s">
        <v>164</v>
      </c>
      <c r="H3601" s="2">
        <v>45320</v>
      </c>
      <c r="I3601">
        <v>10</v>
      </c>
      <c r="J3601" t="s">
        <v>109</v>
      </c>
    </row>
    <row r="3602" spans="1:10">
      <c r="A3602" t="s">
        <v>3678</v>
      </c>
      <c r="B3602" t="s">
        <v>28</v>
      </c>
      <c r="D3602" t="s">
        <v>142</v>
      </c>
      <c r="E3602" t="s">
        <v>6</v>
      </c>
      <c r="G3602" t="s">
        <v>164</v>
      </c>
      <c r="H3602" s="2">
        <v>45327</v>
      </c>
      <c r="I3602">
        <v>10</v>
      </c>
      <c r="J3602" t="s">
        <v>109</v>
      </c>
    </row>
    <row r="3603" spans="1:10">
      <c r="A3603" t="s">
        <v>3679</v>
      </c>
      <c r="B3603" t="s">
        <v>28</v>
      </c>
      <c r="D3603" t="s">
        <v>142</v>
      </c>
      <c r="E3603" t="s">
        <v>6</v>
      </c>
      <c r="G3603" t="s">
        <v>164</v>
      </c>
      <c r="H3603" s="2">
        <v>45334</v>
      </c>
      <c r="I3603">
        <v>10</v>
      </c>
      <c r="J3603" t="s">
        <v>109</v>
      </c>
    </row>
    <row r="3604" spans="1:10">
      <c r="A3604" t="s">
        <v>3680</v>
      </c>
      <c r="B3604" t="s">
        <v>28</v>
      </c>
      <c r="D3604" t="s">
        <v>142</v>
      </c>
      <c r="E3604" t="s">
        <v>6</v>
      </c>
      <c r="G3604" t="s">
        <v>164</v>
      </c>
      <c r="H3604" s="2">
        <v>45341</v>
      </c>
      <c r="I3604">
        <v>10</v>
      </c>
      <c r="J3604" t="s">
        <v>109</v>
      </c>
    </row>
    <row r="3605" spans="1:10">
      <c r="A3605" t="s">
        <v>3681</v>
      </c>
      <c r="B3605" t="s">
        <v>28</v>
      </c>
      <c r="D3605" t="s">
        <v>142</v>
      </c>
      <c r="E3605" t="s">
        <v>6</v>
      </c>
      <c r="G3605" t="s">
        <v>164</v>
      </c>
      <c r="H3605" s="2">
        <v>45348</v>
      </c>
      <c r="I3605">
        <v>10</v>
      </c>
      <c r="J3605" t="s">
        <v>109</v>
      </c>
    </row>
    <row r="3606" spans="1:10">
      <c r="A3606" t="s">
        <v>3682</v>
      </c>
      <c r="B3606" t="s">
        <v>28</v>
      </c>
      <c r="D3606" t="s">
        <v>142</v>
      </c>
      <c r="E3606" t="s">
        <v>6</v>
      </c>
      <c r="G3606" t="s">
        <v>164</v>
      </c>
      <c r="H3606" s="2">
        <v>45355</v>
      </c>
      <c r="I3606">
        <v>10</v>
      </c>
      <c r="J3606" t="s">
        <v>109</v>
      </c>
    </row>
    <row r="3607" spans="1:10">
      <c r="A3607" t="s">
        <v>3683</v>
      </c>
      <c r="B3607" t="s">
        <v>28</v>
      </c>
      <c r="D3607" t="s">
        <v>142</v>
      </c>
      <c r="E3607" t="s">
        <v>6</v>
      </c>
      <c r="G3607" t="s">
        <v>164</v>
      </c>
      <c r="H3607" s="2">
        <v>45362</v>
      </c>
      <c r="I3607">
        <v>10</v>
      </c>
      <c r="J3607" t="s">
        <v>109</v>
      </c>
    </row>
    <row r="3608" spans="1:10">
      <c r="A3608" t="s">
        <v>3684</v>
      </c>
      <c r="B3608" t="s">
        <v>28</v>
      </c>
      <c r="D3608" t="s">
        <v>142</v>
      </c>
      <c r="E3608" t="s">
        <v>6</v>
      </c>
      <c r="G3608" t="s">
        <v>164</v>
      </c>
      <c r="H3608" s="2">
        <v>45369</v>
      </c>
      <c r="I3608">
        <v>10</v>
      </c>
      <c r="J3608" t="s">
        <v>109</v>
      </c>
    </row>
    <row r="3609" spans="1:10">
      <c r="A3609" t="s">
        <v>3685</v>
      </c>
      <c r="B3609" t="s">
        <v>28</v>
      </c>
      <c r="D3609" t="s">
        <v>142</v>
      </c>
      <c r="E3609" t="s">
        <v>6</v>
      </c>
      <c r="G3609" t="s">
        <v>164</v>
      </c>
      <c r="H3609" s="2">
        <v>45376</v>
      </c>
      <c r="I3609">
        <v>10</v>
      </c>
      <c r="J3609" t="s">
        <v>109</v>
      </c>
    </row>
    <row r="3610" spans="1:10">
      <c r="A3610" t="s">
        <v>3686</v>
      </c>
      <c r="B3610" t="s">
        <v>28</v>
      </c>
      <c r="D3610" t="s">
        <v>142</v>
      </c>
      <c r="E3610" t="s">
        <v>52</v>
      </c>
      <c r="G3610" t="s">
        <v>177</v>
      </c>
      <c r="H3610" s="2">
        <v>45516</v>
      </c>
      <c r="I3610">
        <v>10</v>
      </c>
      <c r="J3610" t="s">
        <v>107</v>
      </c>
    </row>
    <row r="3611" spans="1:10">
      <c r="A3611" t="s">
        <v>3687</v>
      </c>
      <c r="B3611" t="s">
        <v>28</v>
      </c>
      <c r="D3611" t="s">
        <v>142</v>
      </c>
      <c r="E3611" t="s">
        <v>52</v>
      </c>
      <c r="G3611" t="s">
        <v>177</v>
      </c>
      <c r="H3611" s="2">
        <v>45523</v>
      </c>
      <c r="I3611">
        <v>10</v>
      </c>
      <c r="J3611" t="s">
        <v>107</v>
      </c>
    </row>
    <row r="3612" spans="1:10">
      <c r="A3612" t="s">
        <v>3688</v>
      </c>
      <c r="B3612" t="s">
        <v>28</v>
      </c>
      <c r="D3612" t="s">
        <v>142</v>
      </c>
      <c r="E3612" t="s">
        <v>52</v>
      </c>
      <c r="G3612" t="s">
        <v>177</v>
      </c>
      <c r="H3612" s="2">
        <v>45530</v>
      </c>
      <c r="I3612">
        <v>10</v>
      </c>
      <c r="J3612" t="s">
        <v>107</v>
      </c>
    </row>
    <row r="3613" spans="1:10">
      <c r="A3613" t="s">
        <v>3689</v>
      </c>
      <c r="B3613" t="s">
        <v>28</v>
      </c>
      <c r="D3613" t="s">
        <v>142</v>
      </c>
      <c r="E3613" t="s">
        <v>52</v>
      </c>
      <c r="G3613" t="s">
        <v>177</v>
      </c>
      <c r="H3613" s="2">
        <v>45537</v>
      </c>
      <c r="I3613">
        <v>10</v>
      </c>
      <c r="J3613" t="s">
        <v>107</v>
      </c>
    </row>
    <row r="3614" spans="1:10">
      <c r="A3614" t="s">
        <v>3690</v>
      </c>
      <c r="B3614" t="s">
        <v>28</v>
      </c>
      <c r="D3614" t="s">
        <v>142</v>
      </c>
      <c r="E3614" t="s">
        <v>52</v>
      </c>
      <c r="G3614" t="s">
        <v>177</v>
      </c>
      <c r="H3614" s="2">
        <v>45544</v>
      </c>
      <c r="I3614">
        <v>10</v>
      </c>
      <c r="J3614" t="s">
        <v>107</v>
      </c>
    </row>
    <row r="3615" spans="1:10">
      <c r="A3615" t="s">
        <v>3691</v>
      </c>
      <c r="B3615" t="s">
        <v>28</v>
      </c>
      <c r="D3615" t="s">
        <v>142</v>
      </c>
      <c r="E3615" t="s">
        <v>52</v>
      </c>
      <c r="G3615" t="s">
        <v>177</v>
      </c>
      <c r="H3615" s="2">
        <v>45551</v>
      </c>
      <c r="I3615">
        <v>10</v>
      </c>
      <c r="J3615" t="s">
        <v>107</v>
      </c>
    </row>
    <row r="3616" spans="1:10">
      <c r="A3616" t="s">
        <v>3692</v>
      </c>
      <c r="B3616" t="s">
        <v>28</v>
      </c>
      <c r="D3616" t="s">
        <v>142</v>
      </c>
      <c r="E3616" t="s">
        <v>52</v>
      </c>
      <c r="G3616" t="s">
        <v>177</v>
      </c>
      <c r="H3616" s="2">
        <v>45558</v>
      </c>
      <c r="I3616">
        <v>10</v>
      </c>
      <c r="J3616" t="s">
        <v>107</v>
      </c>
    </row>
    <row r="3617" spans="1:10">
      <c r="A3617" t="s">
        <v>3693</v>
      </c>
      <c r="B3617" t="s">
        <v>28</v>
      </c>
      <c r="D3617" t="s">
        <v>142</v>
      </c>
      <c r="E3617" t="s">
        <v>52</v>
      </c>
      <c r="G3617" t="s">
        <v>177</v>
      </c>
      <c r="H3617" s="2">
        <v>45565</v>
      </c>
      <c r="I3617">
        <v>10</v>
      </c>
      <c r="J3617" t="s">
        <v>107</v>
      </c>
    </row>
    <row r="3618" spans="1:10">
      <c r="A3618" t="s">
        <v>3694</v>
      </c>
      <c r="B3618" t="s">
        <v>28</v>
      </c>
      <c r="D3618" t="s">
        <v>142</v>
      </c>
      <c r="E3618" t="s">
        <v>52</v>
      </c>
      <c r="G3618" t="s">
        <v>177</v>
      </c>
      <c r="H3618" s="2">
        <v>45572</v>
      </c>
      <c r="I3618">
        <v>10</v>
      </c>
      <c r="J3618" t="s">
        <v>107</v>
      </c>
    </row>
    <row r="3619" spans="1:10">
      <c r="A3619" t="s">
        <v>3695</v>
      </c>
      <c r="B3619" t="s">
        <v>28</v>
      </c>
      <c r="D3619" t="s">
        <v>142</v>
      </c>
      <c r="E3619" t="s">
        <v>52</v>
      </c>
      <c r="G3619" t="s">
        <v>177</v>
      </c>
      <c r="H3619" s="2">
        <v>45579</v>
      </c>
      <c r="I3619">
        <v>10</v>
      </c>
      <c r="J3619" t="s">
        <v>107</v>
      </c>
    </row>
    <row r="3620" spans="1:10">
      <c r="A3620" t="s">
        <v>3696</v>
      </c>
      <c r="B3620" t="s">
        <v>28</v>
      </c>
      <c r="D3620" t="s">
        <v>142</v>
      </c>
      <c r="E3620" t="s">
        <v>52</v>
      </c>
      <c r="G3620" t="s">
        <v>177</v>
      </c>
      <c r="H3620" s="2">
        <v>45586</v>
      </c>
      <c r="I3620">
        <v>10</v>
      </c>
      <c r="J3620" t="s">
        <v>107</v>
      </c>
    </row>
    <row r="3621" spans="1:10">
      <c r="A3621" t="s">
        <v>3697</v>
      </c>
      <c r="B3621" t="s">
        <v>28</v>
      </c>
      <c r="D3621" t="s">
        <v>142</v>
      </c>
      <c r="E3621" t="s">
        <v>52</v>
      </c>
      <c r="G3621" t="s">
        <v>177</v>
      </c>
      <c r="H3621" s="2">
        <v>45593</v>
      </c>
      <c r="I3621">
        <v>10</v>
      </c>
      <c r="J3621" t="s">
        <v>107</v>
      </c>
    </row>
    <row r="3622" spans="1:10">
      <c r="A3622" t="s">
        <v>3698</v>
      </c>
      <c r="B3622" t="s">
        <v>28</v>
      </c>
      <c r="D3622" t="s">
        <v>142</v>
      </c>
      <c r="E3622" t="s">
        <v>52</v>
      </c>
      <c r="G3622" t="s">
        <v>177</v>
      </c>
      <c r="H3622" s="2">
        <v>45600</v>
      </c>
      <c r="I3622">
        <v>10</v>
      </c>
      <c r="J3622" t="s">
        <v>107</v>
      </c>
    </row>
    <row r="3623" spans="1:10">
      <c r="A3623" t="s">
        <v>3699</v>
      </c>
      <c r="B3623" t="s">
        <v>28</v>
      </c>
      <c r="D3623" t="s">
        <v>142</v>
      </c>
      <c r="E3623" t="s">
        <v>52</v>
      </c>
      <c r="G3623" t="s">
        <v>177</v>
      </c>
      <c r="H3623" s="2">
        <v>45607</v>
      </c>
      <c r="I3623">
        <v>10</v>
      </c>
      <c r="J3623" t="s">
        <v>107</v>
      </c>
    </row>
    <row r="3624" spans="1:10">
      <c r="A3624" t="s">
        <v>3700</v>
      </c>
      <c r="B3624" t="s">
        <v>28</v>
      </c>
      <c r="D3624" t="s">
        <v>142</v>
      </c>
      <c r="E3624" t="s">
        <v>52</v>
      </c>
      <c r="G3624" t="s">
        <v>177</v>
      </c>
      <c r="H3624" s="2">
        <v>45614</v>
      </c>
      <c r="I3624">
        <v>10</v>
      </c>
      <c r="J3624" t="s">
        <v>107</v>
      </c>
    </row>
    <row r="3625" spans="1:10">
      <c r="A3625" t="s">
        <v>3701</v>
      </c>
      <c r="B3625" t="s">
        <v>28</v>
      </c>
      <c r="D3625" t="s">
        <v>142</v>
      </c>
      <c r="E3625" t="s">
        <v>58</v>
      </c>
      <c r="G3625" t="s">
        <v>177</v>
      </c>
      <c r="H3625" s="2">
        <v>45383</v>
      </c>
      <c r="I3625">
        <v>5</v>
      </c>
      <c r="J3625" t="s">
        <v>110</v>
      </c>
    </row>
    <row r="3626" spans="1:10">
      <c r="A3626" t="s">
        <v>3702</v>
      </c>
      <c r="B3626" t="s">
        <v>28</v>
      </c>
      <c r="D3626" t="s">
        <v>142</v>
      </c>
      <c r="E3626" t="s">
        <v>58</v>
      </c>
      <c r="G3626" t="s">
        <v>177</v>
      </c>
      <c r="H3626" s="2">
        <v>45390</v>
      </c>
      <c r="I3626">
        <v>5</v>
      </c>
      <c r="J3626" t="s">
        <v>110</v>
      </c>
    </row>
    <row r="3627" spans="1:10">
      <c r="A3627" t="s">
        <v>3703</v>
      </c>
      <c r="B3627" t="s">
        <v>28</v>
      </c>
      <c r="D3627" t="s">
        <v>142</v>
      </c>
      <c r="E3627" t="s">
        <v>58</v>
      </c>
      <c r="G3627" t="s">
        <v>177</v>
      </c>
      <c r="H3627" s="2">
        <v>45397</v>
      </c>
      <c r="I3627">
        <v>5</v>
      </c>
      <c r="J3627" t="s">
        <v>110</v>
      </c>
    </row>
    <row r="3628" spans="1:10">
      <c r="A3628" t="s">
        <v>3704</v>
      </c>
      <c r="B3628" t="s">
        <v>28</v>
      </c>
      <c r="D3628" t="s">
        <v>142</v>
      </c>
      <c r="E3628" t="s">
        <v>58</v>
      </c>
      <c r="G3628" t="s">
        <v>177</v>
      </c>
      <c r="H3628" s="2">
        <v>45404</v>
      </c>
      <c r="I3628">
        <v>5</v>
      </c>
      <c r="J3628" t="s">
        <v>110</v>
      </c>
    </row>
    <row r="3629" spans="1:10">
      <c r="A3629" t="s">
        <v>3705</v>
      </c>
      <c r="B3629" t="s">
        <v>28</v>
      </c>
      <c r="D3629" t="s">
        <v>142</v>
      </c>
      <c r="E3629" t="s">
        <v>58</v>
      </c>
      <c r="G3629" t="s">
        <v>177</v>
      </c>
      <c r="H3629" s="2">
        <v>45516</v>
      </c>
      <c r="I3629">
        <v>30</v>
      </c>
      <c r="J3629" t="s">
        <v>107</v>
      </c>
    </row>
    <row r="3630" spans="1:10">
      <c r="A3630" t="s">
        <v>3706</v>
      </c>
      <c r="B3630" t="s">
        <v>28</v>
      </c>
      <c r="D3630" t="s">
        <v>142</v>
      </c>
      <c r="E3630" t="s">
        <v>58</v>
      </c>
      <c r="G3630" t="s">
        <v>177</v>
      </c>
      <c r="H3630" s="2">
        <v>45523</v>
      </c>
      <c r="I3630">
        <v>30</v>
      </c>
      <c r="J3630" t="s">
        <v>107</v>
      </c>
    </row>
    <row r="3631" spans="1:10">
      <c r="A3631" t="s">
        <v>3707</v>
      </c>
      <c r="B3631" t="s">
        <v>28</v>
      </c>
      <c r="D3631" t="s">
        <v>142</v>
      </c>
      <c r="E3631" t="s">
        <v>58</v>
      </c>
      <c r="G3631" t="s">
        <v>177</v>
      </c>
      <c r="H3631" s="2">
        <v>45530</v>
      </c>
      <c r="I3631">
        <v>30</v>
      </c>
      <c r="J3631" t="s">
        <v>107</v>
      </c>
    </row>
    <row r="3632" spans="1:10">
      <c r="A3632" t="s">
        <v>3708</v>
      </c>
      <c r="B3632" t="s">
        <v>28</v>
      </c>
      <c r="D3632" t="s">
        <v>142</v>
      </c>
      <c r="E3632" t="s">
        <v>58</v>
      </c>
      <c r="G3632" t="s">
        <v>177</v>
      </c>
      <c r="H3632" s="2">
        <v>45537</v>
      </c>
      <c r="I3632">
        <v>30</v>
      </c>
      <c r="J3632" t="s">
        <v>107</v>
      </c>
    </row>
    <row r="3633" spans="1:10">
      <c r="A3633" t="s">
        <v>3709</v>
      </c>
      <c r="B3633" t="s">
        <v>28</v>
      </c>
      <c r="D3633" t="s">
        <v>142</v>
      </c>
      <c r="E3633" t="s">
        <v>58</v>
      </c>
      <c r="G3633" t="s">
        <v>177</v>
      </c>
      <c r="H3633" s="2">
        <v>45544</v>
      </c>
      <c r="I3633">
        <v>25</v>
      </c>
      <c r="J3633" t="s">
        <v>107</v>
      </c>
    </row>
    <row r="3634" spans="1:10">
      <c r="A3634" t="s">
        <v>3710</v>
      </c>
      <c r="B3634" t="s">
        <v>28</v>
      </c>
      <c r="D3634" t="s">
        <v>142</v>
      </c>
      <c r="E3634" t="s">
        <v>58</v>
      </c>
      <c r="G3634" t="s">
        <v>177</v>
      </c>
      <c r="H3634" s="2">
        <v>45551</v>
      </c>
      <c r="I3634">
        <v>25</v>
      </c>
      <c r="J3634" t="s">
        <v>107</v>
      </c>
    </row>
    <row r="3635" spans="1:10">
      <c r="A3635" t="s">
        <v>3711</v>
      </c>
      <c r="B3635" t="s">
        <v>28</v>
      </c>
      <c r="D3635" t="s">
        <v>142</v>
      </c>
      <c r="E3635" t="s">
        <v>58</v>
      </c>
      <c r="G3635" t="s">
        <v>177</v>
      </c>
      <c r="H3635" s="2">
        <v>45558</v>
      </c>
      <c r="I3635">
        <v>25</v>
      </c>
      <c r="J3635" t="s">
        <v>107</v>
      </c>
    </row>
    <row r="3636" spans="1:10">
      <c r="A3636" t="s">
        <v>3712</v>
      </c>
      <c r="B3636" t="s">
        <v>28</v>
      </c>
      <c r="D3636" t="s">
        <v>142</v>
      </c>
      <c r="E3636" t="s">
        <v>58</v>
      </c>
      <c r="G3636" t="s">
        <v>177</v>
      </c>
      <c r="H3636" s="2">
        <v>45565</v>
      </c>
      <c r="I3636">
        <v>25</v>
      </c>
      <c r="J3636" t="s">
        <v>107</v>
      </c>
    </row>
    <row r="3637" spans="1:10">
      <c r="A3637" t="s">
        <v>3713</v>
      </c>
      <c r="B3637" t="s">
        <v>28</v>
      </c>
      <c r="D3637" t="s">
        <v>142</v>
      </c>
      <c r="E3637" t="s">
        <v>58</v>
      </c>
      <c r="G3637" t="s">
        <v>177</v>
      </c>
      <c r="H3637" s="2">
        <v>45572</v>
      </c>
      <c r="I3637">
        <v>25</v>
      </c>
      <c r="J3637" t="s">
        <v>107</v>
      </c>
    </row>
    <row r="3638" spans="1:10">
      <c r="A3638" t="s">
        <v>3714</v>
      </c>
      <c r="B3638" t="s">
        <v>28</v>
      </c>
      <c r="D3638" t="s">
        <v>142</v>
      </c>
      <c r="E3638" t="s">
        <v>58</v>
      </c>
      <c r="G3638" t="s">
        <v>177</v>
      </c>
      <c r="H3638" s="2">
        <v>45579</v>
      </c>
      <c r="I3638">
        <v>25</v>
      </c>
      <c r="J3638" t="s">
        <v>107</v>
      </c>
    </row>
    <row r="3639" spans="1:10">
      <c r="A3639" t="s">
        <v>3715</v>
      </c>
      <c r="B3639" t="s">
        <v>28</v>
      </c>
      <c r="D3639" t="s">
        <v>142</v>
      </c>
      <c r="E3639" t="s">
        <v>58</v>
      </c>
      <c r="G3639" t="s">
        <v>177</v>
      </c>
      <c r="H3639" s="2">
        <v>45586</v>
      </c>
      <c r="I3639">
        <v>25</v>
      </c>
      <c r="J3639" t="s">
        <v>107</v>
      </c>
    </row>
    <row r="3640" spans="1:10">
      <c r="A3640" t="s">
        <v>3716</v>
      </c>
      <c r="B3640" t="s">
        <v>28</v>
      </c>
      <c r="D3640" t="s">
        <v>142</v>
      </c>
      <c r="E3640" t="s">
        <v>58</v>
      </c>
      <c r="G3640" t="s">
        <v>177</v>
      </c>
      <c r="H3640" s="2">
        <v>45593</v>
      </c>
      <c r="I3640">
        <v>25</v>
      </c>
      <c r="J3640" t="s">
        <v>107</v>
      </c>
    </row>
    <row r="3641" spans="1:10">
      <c r="A3641" t="s">
        <v>3717</v>
      </c>
      <c r="B3641" t="s">
        <v>28</v>
      </c>
      <c r="D3641" t="s">
        <v>142</v>
      </c>
      <c r="E3641" t="s">
        <v>58</v>
      </c>
      <c r="G3641" t="s">
        <v>177</v>
      </c>
      <c r="H3641" s="2">
        <v>45600</v>
      </c>
      <c r="I3641">
        <v>25</v>
      </c>
      <c r="J3641" t="s">
        <v>107</v>
      </c>
    </row>
    <row r="3642" spans="1:10">
      <c r="A3642" t="s">
        <v>3718</v>
      </c>
      <c r="B3642" t="s">
        <v>28</v>
      </c>
      <c r="D3642" t="s">
        <v>142</v>
      </c>
      <c r="E3642" t="s">
        <v>58</v>
      </c>
      <c r="G3642" t="s">
        <v>177</v>
      </c>
      <c r="H3642" s="2">
        <v>45607</v>
      </c>
      <c r="I3642">
        <v>25</v>
      </c>
      <c r="J3642" t="s">
        <v>107</v>
      </c>
    </row>
    <row r="3643" spans="1:10">
      <c r="A3643" t="s">
        <v>3719</v>
      </c>
      <c r="B3643" t="s">
        <v>28</v>
      </c>
      <c r="D3643" t="s">
        <v>142</v>
      </c>
      <c r="E3643" t="s">
        <v>58</v>
      </c>
      <c r="G3643" t="s">
        <v>177</v>
      </c>
      <c r="H3643" s="2">
        <v>45614</v>
      </c>
      <c r="I3643">
        <v>25</v>
      </c>
      <c r="J3643" t="s">
        <v>107</v>
      </c>
    </row>
    <row r="3644" spans="1:10">
      <c r="A3644" t="s">
        <v>3720</v>
      </c>
      <c r="B3644" t="s">
        <v>28</v>
      </c>
      <c r="D3644" t="s">
        <v>142</v>
      </c>
      <c r="E3644" t="s">
        <v>94</v>
      </c>
      <c r="G3644" t="s">
        <v>164</v>
      </c>
      <c r="H3644" s="2">
        <v>45320</v>
      </c>
      <c r="I3644">
        <v>2.5</v>
      </c>
      <c r="J3644" t="s">
        <v>109</v>
      </c>
    </row>
    <row r="3645" spans="1:10">
      <c r="A3645" t="s">
        <v>3721</v>
      </c>
      <c r="B3645" t="s">
        <v>28</v>
      </c>
      <c r="D3645" t="s">
        <v>142</v>
      </c>
      <c r="E3645" t="s">
        <v>94</v>
      </c>
      <c r="G3645" t="s">
        <v>164</v>
      </c>
      <c r="H3645" s="2">
        <v>45327</v>
      </c>
      <c r="I3645">
        <v>2.5</v>
      </c>
      <c r="J3645" t="s">
        <v>109</v>
      </c>
    </row>
    <row r="3646" spans="1:10">
      <c r="A3646" t="s">
        <v>3722</v>
      </c>
      <c r="B3646" t="s">
        <v>28</v>
      </c>
      <c r="D3646" t="s">
        <v>142</v>
      </c>
      <c r="E3646" t="s">
        <v>94</v>
      </c>
      <c r="G3646" t="s">
        <v>164</v>
      </c>
      <c r="H3646" s="2">
        <v>45334</v>
      </c>
      <c r="I3646">
        <v>2.5</v>
      </c>
      <c r="J3646" t="s">
        <v>109</v>
      </c>
    </row>
    <row r="3647" spans="1:10">
      <c r="A3647" t="s">
        <v>3723</v>
      </c>
      <c r="B3647" t="s">
        <v>28</v>
      </c>
      <c r="D3647" t="s">
        <v>142</v>
      </c>
      <c r="E3647" t="s">
        <v>94</v>
      </c>
      <c r="G3647" t="s">
        <v>164</v>
      </c>
      <c r="H3647" s="2">
        <v>45341</v>
      </c>
      <c r="I3647">
        <v>2.5</v>
      </c>
      <c r="J3647" t="s">
        <v>109</v>
      </c>
    </row>
    <row r="3648" spans="1:10">
      <c r="A3648" t="s">
        <v>3724</v>
      </c>
      <c r="B3648" t="s">
        <v>28</v>
      </c>
      <c r="D3648" t="s">
        <v>142</v>
      </c>
      <c r="E3648" t="s">
        <v>94</v>
      </c>
      <c r="G3648" t="s">
        <v>164</v>
      </c>
      <c r="H3648" s="2">
        <v>45348</v>
      </c>
      <c r="I3648">
        <v>2.5</v>
      </c>
      <c r="J3648" t="s">
        <v>109</v>
      </c>
    </row>
    <row r="3649" spans="1:10">
      <c r="A3649" t="s">
        <v>3725</v>
      </c>
      <c r="B3649" t="s">
        <v>28</v>
      </c>
      <c r="D3649" t="s">
        <v>142</v>
      </c>
      <c r="E3649" t="s">
        <v>94</v>
      </c>
      <c r="G3649" t="s">
        <v>164</v>
      </c>
      <c r="H3649" s="2">
        <v>45355</v>
      </c>
      <c r="I3649">
        <v>2.5</v>
      </c>
      <c r="J3649" t="s">
        <v>109</v>
      </c>
    </row>
    <row r="3650" spans="1:10">
      <c r="A3650" t="s">
        <v>3726</v>
      </c>
      <c r="B3650" t="s">
        <v>28</v>
      </c>
      <c r="D3650" t="s">
        <v>142</v>
      </c>
      <c r="E3650" t="s">
        <v>94</v>
      </c>
      <c r="G3650" t="s">
        <v>164</v>
      </c>
      <c r="H3650" s="2">
        <v>45362</v>
      </c>
      <c r="I3650">
        <v>2.5</v>
      </c>
      <c r="J3650" t="s">
        <v>109</v>
      </c>
    </row>
    <row r="3651" spans="1:10">
      <c r="A3651" t="s">
        <v>3727</v>
      </c>
      <c r="B3651" t="s">
        <v>28</v>
      </c>
      <c r="D3651" t="s">
        <v>142</v>
      </c>
      <c r="E3651" t="s">
        <v>94</v>
      </c>
      <c r="G3651" t="s">
        <v>164</v>
      </c>
      <c r="H3651" s="2">
        <v>45369</v>
      </c>
      <c r="I3651">
        <v>2.5</v>
      </c>
      <c r="J3651" t="s">
        <v>109</v>
      </c>
    </row>
    <row r="3652" spans="1:10">
      <c r="A3652" t="s">
        <v>3728</v>
      </c>
      <c r="B3652" t="s">
        <v>28</v>
      </c>
      <c r="D3652" t="s">
        <v>142</v>
      </c>
      <c r="E3652" t="s">
        <v>94</v>
      </c>
      <c r="G3652" t="s">
        <v>164</v>
      </c>
      <c r="H3652" s="2">
        <v>45376</v>
      </c>
      <c r="I3652">
        <v>2.5</v>
      </c>
      <c r="J3652" t="s">
        <v>109</v>
      </c>
    </row>
    <row r="3653" spans="1:10">
      <c r="A3653" t="s">
        <v>3729</v>
      </c>
      <c r="B3653" t="s">
        <v>28</v>
      </c>
      <c r="D3653" t="s">
        <v>142</v>
      </c>
      <c r="E3653" t="s">
        <v>94</v>
      </c>
      <c r="G3653" t="s">
        <v>164</v>
      </c>
      <c r="H3653" s="2">
        <v>45383</v>
      </c>
      <c r="I3653">
        <v>2.5</v>
      </c>
      <c r="J3653" t="s">
        <v>110</v>
      </c>
    </row>
    <row r="3654" spans="1:10">
      <c r="A3654" t="s">
        <v>3730</v>
      </c>
      <c r="B3654" t="s">
        <v>28</v>
      </c>
      <c r="D3654" t="s">
        <v>142</v>
      </c>
      <c r="E3654" t="s">
        <v>94</v>
      </c>
      <c r="G3654" t="s">
        <v>164</v>
      </c>
      <c r="H3654" s="2">
        <v>45390</v>
      </c>
      <c r="I3654">
        <v>2.5</v>
      </c>
      <c r="J3654" t="s">
        <v>110</v>
      </c>
    </row>
    <row r="3655" spans="1:10">
      <c r="A3655" t="s">
        <v>3731</v>
      </c>
      <c r="B3655" t="s">
        <v>28</v>
      </c>
      <c r="D3655" t="s">
        <v>142</v>
      </c>
      <c r="E3655" t="s">
        <v>94</v>
      </c>
      <c r="G3655" t="s">
        <v>164</v>
      </c>
      <c r="H3655" s="2">
        <v>45397</v>
      </c>
      <c r="I3655">
        <v>2.5</v>
      </c>
      <c r="J3655" t="s">
        <v>110</v>
      </c>
    </row>
    <row r="3656" spans="1:10">
      <c r="A3656" t="s">
        <v>3732</v>
      </c>
      <c r="B3656" t="s">
        <v>28</v>
      </c>
      <c r="D3656" t="s">
        <v>142</v>
      </c>
      <c r="E3656" t="s">
        <v>94</v>
      </c>
      <c r="G3656" t="s">
        <v>164</v>
      </c>
      <c r="H3656" s="2">
        <v>45404</v>
      </c>
      <c r="I3656">
        <v>2.5</v>
      </c>
      <c r="J3656" t="s">
        <v>110</v>
      </c>
    </row>
    <row r="3657" spans="1:10">
      <c r="A3657" t="s">
        <v>3733</v>
      </c>
      <c r="B3657" t="s">
        <v>28</v>
      </c>
      <c r="D3657" t="s">
        <v>142</v>
      </c>
      <c r="E3657" t="s">
        <v>94</v>
      </c>
      <c r="G3657" t="s">
        <v>164</v>
      </c>
      <c r="H3657" s="2">
        <v>45516</v>
      </c>
      <c r="I3657">
        <v>2.5</v>
      </c>
      <c r="J3657" t="s">
        <v>107</v>
      </c>
    </row>
    <row r="3658" spans="1:10">
      <c r="A3658" t="s">
        <v>3734</v>
      </c>
      <c r="B3658" t="s">
        <v>28</v>
      </c>
      <c r="D3658" t="s">
        <v>142</v>
      </c>
      <c r="E3658" t="s">
        <v>94</v>
      </c>
      <c r="G3658" t="s">
        <v>164</v>
      </c>
      <c r="H3658" s="2">
        <v>45523</v>
      </c>
      <c r="I3658">
        <v>2.5</v>
      </c>
      <c r="J3658" t="s">
        <v>107</v>
      </c>
    </row>
    <row r="3659" spans="1:10">
      <c r="A3659" t="s">
        <v>3735</v>
      </c>
      <c r="B3659" t="s">
        <v>28</v>
      </c>
      <c r="D3659" t="s">
        <v>142</v>
      </c>
      <c r="E3659" t="s">
        <v>94</v>
      </c>
      <c r="G3659" t="s">
        <v>164</v>
      </c>
      <c r="H3659" s="2">
        <v>45530</v>
      </c>
      <c r="I3659">
        <v>2.5</v>
      </c>
      <c r="J3659" t="s">
        <v>107</v>
      </c>
    </row>
    <row r="3660" spans="1:10">
      <c r="A3660" t="s">
        <v>3736</v>
      </c>
      <c r="B3660" t="s">
        <v>28</v>
      </c>
      <c r="D3660" t="s">
        <v>142</v>
      </c>
      <c r="E3660" t="s">
        <v>94</v>
      </c>
      <c r="G3660" t="s">
        <v>164</v>
      </c>
      <c r="H3660" s="2">
        <v>45537</v>
      </c>
      <c r="I3660">
        <v>2.5</v>
      </c>
      <c r="J3660" t="s">
        <v>107</v>
      </c>
    </row>
    <row r="3661" spans="1:10">
      <c r="A3661" t="s">
        <v>3737</v>
      </c>
      <c r="B3661" t="s">
        <v>28</v>
      </c>
      <c r="D3661" t="s">
        <v>143</v>
      </c>
      <c r="E3661" t="s">
        <v>6</v>
      </c>
      <c r="G3661" t="s">
        <v>164</v>
      </c>
      <c r="H3661" s="2">
        <v>45432</v>
      </c>
      <c r="I3661">
        <v>20</v>
      </c>
      <c r="J3661" t="s">
        <v>109</v>
      </c>
    </row>
    <row r="3662" spans="1:10">
      <c r="A3662" t="s">
        <v>3738</v>
      </c>
      <c r="B3662" t="s">
        <v>28</v>
      </c>
      <c r="D3662" t="s">
        <v>143</v>
      </c>
      <c r="E3662" t="s">
        <v>6</v>
      </c>
      <c r="G3662" t="s">
        <v>164</v>
      </c>
      <c r="H3662" s="2">
        <v>45439</v>
      </c>
      <c r="I3662">
        <v>20</v>
      </c>
      <c r="J3662" t="s">
        <v>109</v>
      </c>
    </row>
    <row r="3663" spans="1:10">
      <c r="A3663" t="s">
        <v>3739</v>
      </c>
      <c r="B3663" t="s">
        <v>28</v>
      </c>
      <c r="D3663" t="s">
        <v>143</v>
      </c>
      <c r="E3663" t="s">
        <v>6</v>
      </c>
      <c r="G3663" t="s">
        <v>164</v>
      </c>
      <c r="H3663" s="2">
        <v>45446</v>
      </c>
      <c r="I3663">
        <v>20</v>
      </c>
      <c r="J3663" t="s">
        <v>109</v>
      </c>
    </row>
    <row r="3664" spans="1:10">
      <c r="A3664" t="s">
        <v>3740</v>
      </c>
      <c r="B3664" t="s">
        <v>28</v>
      </c>
      <c r="D3664" t="s">
        <v>143</v>
      </c>
      <c r="E3664" t="s">
        <v>6</v>
      </c>
      <c r="G3664" t="s">
        <v>164</v>
      </c>
      <c r="H3664" s="2">
        <v>45453</v>
      </c>
      <c r="I3664">
        <v>20</v>
      </c>
      <c r="J3664" t="s">
        <v>109</v>
      </c>
    </row>
    <row r="3665" spans="1:10">
      <c r="A3665" t="s">
        <v>3741</v>
      </c>
      <c r="B3665" t="s">
        <v>28</v>
      </c>
      <c r="D3665" t="s">
        <v>143</v>
      </c>
      <c r="E3665" t="s">
        <v>6</v>
      </c>
      <c r="G3665" t="s">
        <v>164</v>
      </c>
      <c r="H3665" s="2">
        <v>45460</v>
      </c>
      <c r="I3665">
        <v>20</v>
      </c>
      <c r="J3665" t="s">
        <v>109</v>
      </c>
    </row>
    <row r="3666" spans="1:10">
      <c r="A3666" t="s">
        <v>3742</v>
      </c>
      <c r="B3666" t="s">
        <v>28</v>
      </c>
      <c r="D3666" t="s">
        <v>143</v>
      </c>
      <c r="E3666" t="s">
        <v>6</v>
      </c>
      <c r="G3666" t="s">
        <v>164</v>
      </c>
      <c r="H3666" s="2">
        <v>45467</v>
      </c>
      <c r="I3666">
        <v>20</v>
      </c>
      <c r="J3666" t="s">
        <v>109</v>
      </c>
    </row>
    <row r="3667" spans="1:10">
      <c r="A3667" t="s">
        <v>3743</v>
      </c>
      <c r="B3667" t="s">
        <v>28</v>
      </c>
      <c r="D3667" t="s">
        <v>143</v>
      </c>
      <c r="E3667" t="s">
        <v>6</v>
      </c>
      <c r="G3667" t="s">
        <v>164</v>
      </c>
      <c r="H3667" s="2">
        <v>45474</v>
      </c>
      <c r="I3667">
        <v>20</v>
      </c>
      <c r="J3667" t="s">
        <v>109</v>
      </c>
    </row>
    <row r="3668" spans="1:10">
      <c r="A3668" t="s">
        <v>3744</v>
      </c>
      <c r="B3668" t="s">
        <v>28</v>
      </c>
      <c r="D3668" t="s">
        <v>143</v>
      </c>
      <c r="E3668" t="s">
        <v>6</v>
      </c>
      <c r="G3668" t="s">
        <v>164</v>
      </c>
      <c r="H3668" s="2">
        <v>45481</v>
      </c>
      <c r="I3668">
        <v>20</v>
      </c>
      <c r="J3668" t="s">
        <v>109</v>
      </c>
    </row>
    <row r="3669" spans="1:10">
      <c r="A3669" t="s">
        <v>3745</v>
      </c>
      <c r="B3669" t="s">
        <v>28</v>
      </c>
      <c r="D3669" t="s">
        <v>143</v>
      </c>
      <c r="E3669" t="s">
        <v>6</v>
      </c>
      <c r="G3669" t="s">
        <v>164</v>
      </c>
      <c r="H3669" s="2">
        <v>45488</v>
      </c>
      <c r="I3669">
        <v>20</v>
      </c>
      <c r="J3669" t="s">
        <v>109</v>
      </c>
    </row>
    <row r="3670" spans="1:10">
      <c r="A3670" t="s">
        <v>3746</v>
      </c>
      <c r="B3670" t="s">
        <v>28</v>
      </c>
      <c r="D3670" t="s">
        <v>143</v>
      </c>
      <c r="E3670" t="s">
        <v>30</v>
      </c>
      <c r="G3670" t="s">
        <v>164</v>
      </c>
      <c r="H3670" s="2">
        <v>45432</v>
      </c>
      <c r="I3670">
        <v>50</v>
      </c>
      <c r="J3670" t="s">
        <v>109</v>
      </c>
    </row>
    <row r="3671" spans="1:10">
      <c r="A3671" t="s">
        <v>3747</v>
      </c>
      <c r="B3671" t="s">
        <v>28</v>
      </c>
      <c r="D3671" t="s">
        <v>143</v>
      </c>
      <c r="E3671" t="s">
        <v>30</v>
      </c>
      <c r="G3671" t="s">
        <v>164</v>
      </c>
      <c r="H3671" s="2">
        <v>45439</v>
      </c>
      <c r="I3671">
        <v>50</v>
      </c>
      <c r="J3671" t="s">
        <v>109</v>
      </c>
    </row>
    <row r="3672" spans="1:10">
      <c r="A3672" t="s">
        <v>3748</v>
      </c>
      <c r="B3672" t="s">
        <v>28</v>
      </c>
      <c r="D3672" t="s">
        <v>143</v>
      </c>
      <c r="E3672" t="s">
        <v>30</v>
      </c>
      <c r="G3672" t="s">
        <v>164</v>
      </c>
      <c r="H3672" s="2">
        <v>45446</v>
      </c>
      <c r="I3672">
        <v>50</v>
      </c>
      <c r="J3672" t="s">
        <v>109</v>
      </c>
    </row>
    <row r="3673" spans="1:10">
      <c r="A3673" t="s">
        <v>3749</v>
      </c>
      <c r="B3673" t="s">
        <v>28</v>
      </c>
      <c r="D3673" t="s">
        <v>143</v>
      </c>
      <c r="E3673" t="s">
        <v>30</v>
      </c>
      <c r="G3673" t="s">
        <v>164</v>
      </c>
      <c r="H3673" s="2">
        <v>45453</v>
      </c>
      <c r="I3673">
        <v>50</v>
      </c>
      <c r="J3673" t="s">
        <v>109</v>
      </c>
    </row>
    <row r="3674" spans="1:10">
      <c r="A3674" t="s">
        <v>3750</v>
      </c>
      <c r="B3674" t="s">
        <v>28</v>
      </c>
      <c r="D3674" t="s">
        <v>143</v>
      </c>
      <c r="E3674" t="s">
        <v>30</v>
      </c>
      <c r="G3674" t="s">
        <v>164</v>
      </c>
      <c r="H3674" s="2">
        <v>45460</v>
      </c>
      <c r="I3674">
        <v>50</v>
      </c>
      <c r="J3674" t="s">
        <v>109</v>
      </c>
    </row>
    <row r="3675" spans="1:10">
      <c r="A3675" t="s">
        <v>3751</v>
      </c>
      <c r="B3675" t="s">
        <v>28</v>
      </c>
      <c r="D3675" t="s">
        <v>143</v>
      </c>
      <c r="E3675" t="s">
        <v>30</v>
      </c>
      <c r="G3675" t="s">
        <v>164</v>
      </c>
      <c r="H3675" s="2">
        <v>45467</v>
      </c>
      <c r="I3675">
        <v>50</v>
      </c>
      <c r="J3675" t="s">
        <v>109</v>
      </c>
    </row>
    <row r="3676" spans="1:10">
      <c r="A3676" t="s">
        <v>3752</v>
      </c>
      <c r="B3676" t="s">
        <v>28</v>
      </c>
      <c r="D3676" t="s">
        <v>143</v>
      </c>
      <c r="E3676" t="s">
        <v>30</v>
      </c>
      <c r="G3676" t="s">
        <v>164</v>
      </c>
      <c r="H3676" s="2">
        <v>45474</v>
      </c>
      <c r="I3676">
        <v>50</v>
      </c>
      <c r="J3676" t="s">
        <v>109</v>
      </c>
    </row>
    <row r="3677" spans="1:10">
      <c r="A3677" t="s">
        <v>3753</v>
      </c>
      <c r="B3677" t="s">
        <v>28</v>
      </c>
      <c r="D3677" t="s">
        <v>143</v>
      </c>
      <c r="E3677" t="s">
        <v>30</v>
      </c>
      <c r="G3677" t="s">
        <v>164</v>
      </c>
      <c r="H3677" s="2">
        <v>45481</v>
      </c>
      <c r="I3677">
        <v>50</v>
      </c>
      <c r="J3677" t="s">
        <v>109</v>
      </c>
    </row>
    <row r="3678" spans="1:10">
      <c r="A3678" t="s">
        <v>3754</v>
      </c>
      <c r="B3678" t="s">
        <v>28</v>
      </c>
      <c r="D3678" t="s">
        <v>143</v>
      </c>
      <c r="E3678" t="s">
        <v>30</v>
      </c>
      <c r="G3678" t="s">
        <v>164</v>
      </c>
      <c r="H3678" s="2">
        <v>45488</v>
      </c>
      <c r="I3678">
        <v>50</v>
      </c>
      <c r="J3678" t="s">
        <v>109</v>
      </c>
    </row>
    <row r="3679" spans="1:10">
      <c r="A3679" t="s">
        <v>3755</v>
      </c>
      <c r="B3679" t="s">
        <v>28</v>
      </c>
      <c r="D3679" t="s">
        <v>143</v>
      </c>
      <c r="E3679" t="s">
        <v>30</v>
      </c>
      <c r="G3679" t="s">
        <v>164</v>
      </c>
      <c r="H3679" s="2">
        <v>45495</v>
      </c>
      <c r="I3679">
        <v>20</v>
      </c>
      <c r="J3679" t="s">
        <v>110</v>
      </c>
    </row>
    <row r="3680" spans="1:10">
      <c r="A3680" t="s">
        <v>3756</v>
      </c>
      <c r="B3680" t="s">
        <v>28</v>
      </c>
      <c r="D3680" t="s">
        <v>143</v>
      </c>
      <c r="E3680" t="s">
        <v>30</v>
      </c>
      <c r="G3680" t="s">
        <v>164</v>
      </c>
      <c r="H3680" s="2">
        <v>45502</v>
      </c>
      <c r="I3680">
        <v>20</v>
      </c>
      <c r="J3680" t="s">
        <v>110</v>
      </c>
    </row>
    <row r="3681" spans="1:10">
      <c r="A3681" t="s">
        <v>3757</v>
      </c>
      <c r="B3681" t="s">
        <v>28</v>
      </c>
      <c r="D3681" t="s">
        <v>143</v>
      </c>
      <c r="E3681" t="s">
        <v>30</v>
      </c>
      <c r="G3681" t="s">
        <v>164</v>
      </c>
      <c r="H3681" s="2">
        <v>45509</v>
      </c>
      <c r="I3681">
        <v>20</v>
      </c>
      <c r="J3681" t="s">
        <v>110</v>
      </c>
    </row>
    <row r="3682" spans="1:10">
      <c r="A3682" t="s">
        <v>3758</v>
      </c>
      <c r="B3682" t="s">
        <v>28</v>
      </c>
      <c r="D3682" t="s">
        <v>143</v>
      </c>
      <c r="E3682" t="s">
        <v>30</v>
      </c>
      <c r="G3682" t="s">
        <v>164</v>
      </c>
      <c r="H3682" s="2">
        <v>45516</v>
      </c>
      <c r="I3682">
        <v>20</v>
      </c>
      <c r="J3682" t="s">
        <v>110</v>
      </c>
    </row>
    <row r="3683" spans="1:10">
      <c r="A3683" t="s">
        <v>3759</v>
      </c>
      <c r="B3683" t="s">
        <v>28</v>
      </c>
      <c r="D3683" t="s">
        <v>143</v>
      </c>
      <c r="E3683" t="s">
        <v>92</v>
      </c>
      <c r="G3683" t="s">
        <v>177</v>
      </c>
      <c r="H3683" s="2">
        <v>45495</v>
      </c>
      <c r="I3683">
        <v>10</v>
      </c>
      <c r="J3683" t="s">
        <v>110</v>
      </c>
    </row>
    <row r="3684" spans="1:10">
      <c r="A3684" t="s">
        <v>3760</v>
      </c>
      <c r="B3684" t="s">
        <v>28</v>
      </c>
      <c r="D3684" t="s">
        <v>143</v>
      </c>
      <c r="E3684" t="s">
        <v>92</v>
      </c>
      <c r="G3684" t="s">
        <v>177</v>
      </c>
      <c r="H3684" s="2">
        <v>45502</v>
      </c>
      <c r="I3684">
        <v>10</v>
      </c>
      <c r="J3684" t="s">
        <v>110</v>
      </c>
    </row>
    <row r="3685" spans="1:10">
      <c r="A3685" t="s">
        <v>3761</v>
      </c>
      <c r="B3685" t="s">
        <v>28</v>
      </c>
      <c r="D3685" t="s">
        <v>143</v>
      </c>
      <c r="E3685" t="s">
        <v>92</v>
      </c>
      <c r="G3685" t="s">
        <v>177</v>
      </c>
      <c r="H3685" s="2">
        <v>45509</v>
      </c>
      <c r="I3685">
        <v>10</v>
      </c>
      <c r="J3685" t="s">
        <v>110</v>
      </c>
    </row>
    <row r="3686" spans="1:10">
      <c r="A3686" t="s">
        <v>3762</v>
      </c>
      <c r="B3686" t="s">
        <v>28</v>
      </c>
      <c r="D3686" t="s">
        <v>143</v>
      </c>
      <c r="E3686" t="s">
        <v>92</v>
      </c>
      <c r="G3686" t="s">
        <v>177</v>
      </c>
      <c r="H3686" s="2">
        <v>45516</v>
      </c>
      <c r="I3686">
        <v>10</v>
      </c>
      <c r="J3686" t="s">
        <v>110</v>
      </c>
    </row>
    <row r="3687" spans="1:10">
      <c r="A3687" t="s">
        <v>3763</v>
      </c>
      <c r="B3687" t="s">
        <v>28</v>
      </c>
      <c r="D3687" t="s">
        <v>143</v>
      </c>
      <c r="E3687" t="s">
        <v>94</v>
      </c>
      <c r="G3687" t="s">
        <v>164</v>
      </c>
      <c r="H3687" s="2">
        <v>45432</v>
      </c>
      <c r="I3687">
        <v>5</v>
      </c>
      <c r="J3687" t="s">
        <v>109</v>
      </c>
    </row>
    <row r="3688" spans="1:10">
      <c r="A3688" t="s">
        <v>3764</v>
      </c>
      <c r="B3688" t="s">
        <v>28</v>
      </c>
      <c r="D3688" t="s">
        <v>143</v>
      </c>
      <c r="E3688" t="s">
        <v>94</v>
      </c>
      <c r="G3688" t="s">
        <v>164</v>
      </c>
      <c r="H3688" s="2">
        <v>45439</v>
      </c>
      <c r="I3688">
        <v>5</v>
      </c>
      <c r="J3688" t="s">
        <v>109</v>
      </c>
    </row>
    <row r="3689" spans="1:10">
      <c r="A3689" t="s">
        <v>3765</v>
      </c>
      <c r="B3689" t="s">
        <v>28</v>
      </c>
      <c r="D3689" t="s">
        <v>143</v>
      </c>
      <c r="E3689" t="s">
        <v>94</v>
      </c>
      <c r="G3689" t="s">
        <v>164</v>
      </c>
      <c r="H3689" s="2">
        <v>45446</v>
      </c>
      <c r="I3689">
        <v>5</v>
      </c>
      <c r="J3689" t="s">
        <v>109</v>
      </c>
    </row>
    <row r="3690" spans="1:10">
      <c r="A3690" t="s">
        <v>3766</v>
      </c>
      <c r="B3690" t="s">
        <v>28</v>
      </c>
      <c r="D3690" t="s">
        <v>143</v>
      </c>
      <c r="E3690" t="s">
        <v>94</v>
      </c>
      <c r="G3690" t="s">
        <v>164</v>
      </c>
      <c r="H3690" s="2">
        <v>45453</v>
      </c>
      <c r="I3690">
        <v>5</v>
      </c>
      <c r="J3690" t="s">
        <v>109</v>
      </c>
    </row>
    <row r="3691" spans="1:10">
      <c r="A3691" t="s">
        <v>3767</v>
      </c>
      <c r="B3691" t="s">
        <v>28</v>
      </c>
      <c r="D3691" t="s">
        <v>143</v>
      </c>
      <c r="E3691" t="s">
        <v>94</v>
      </c>
      <c r="G3691" t="s">
        <v>164</v>
      </c>
      <c r="H3691" s="2">
        <v>45460</v>
      </c>
      <c r="I3691">
        <v>5</v>
      </c>
      <c r="J3691" t="s">
        <v>109</v>
      </c>
    </row>
    <row r="3692" spans="1:10">
      <c r="A3692" t="s">
        <v>3768</v>
      </c>
      <c r="B3692" t="s">
        <v>28</v>
      </c>
      <c r="D3692" t="s">
        <v>143</v>
      </c>
      <c r="E3692" t="s">
        <v>94</v>
      </c>
      <c r="G3692" t="s">
        <v>164</v>
      </c>
      <c r="H3692" s="2">
        <v>45467</v>
      </c>
      <c r="I3692">
        <v>5</v>
      </c>
      <c r="J3692" t="s">
        <v>109</v>
      </c>
    </row>
    <row r="3693" spans="1:10">
      <c r="A3693" t="s">
        <v>3769</v>
      </c>
      <c r="B3693" t="s">
        <v>28</v>
      </c>
      <c r="D3693" t="s">
        <v>143</v>
      </c>
      <c r="E3693" t="s">
        <v>94</v>
      </c>
      <c r="G3693" t="s">
        <v>164</v>
      </c>
      <c r="H3693" s="2">
        <v>45474</v>
      </c>
      <c r="I3693">
        <v>5</v>
      </c>
      <c r="J3693" t="s">
        <v>109</v>
      </c>
    </row>
    <row r="3694" spans="1:10">
      <c r="A3694" t="s">
        <v>3770</v>
      </c>
      <c r="B3694" t="s">
        <v>28</v>
      </c>
      <c r="D3694" t="s">
        <v>143</v>
      </c>
      <c r="E3694" t="s">
        <v>94</v>
      </c>
      <c r="G3694" t="s">
        <v>164</v>
      </c>
      <c r="H3694" s="2">
        <v>45481</v>
      </c>
      <c r="I3694">
        <v>5</v>
      </c>
      <c r="J3694" t="s">
        <v>109</v>
      </c>
    </row>
    <row r="3695" spans="1:10">
      <c r="A3695" t="s">
        <v>3771</v>
      </c>
      <c r="B3695" t="s">
        <v>28</v>
      </c>
      <c r="D3695" t="s">
        <v>143</v>
      </c>
      <c r="E3695" t="s">
        <v>94</v>
      </c>
      <c r="G3695" t="s">
        <v>164</v>
      </c>
      <c r="H3695" s="2">
        <v>45488</v>
      </c>
      <c r="I3695">
        <v>5</v>
      </c>
      <c r="J3695" t="s">
        <v>109</v>
      </c>
    </row>
    <row r="3696" spans="1:10">
      <c r="A3696" t="s">
        <v>3772</v>
      </c>
      <c r="B3696" t="s">
        <v>28</v>
      </c>
      <c r="D3696" t="s">
        <v>143</v>
      </c>
      <c r="E3696" t="s">
        <v>94</v>
      </c>
      <c r="G3696" t="s">
        <v>164</v>
      </c>
      <c r="H3696" s="2">
        <v>45495</v>
      </c>
      <c r="I3696">
        <v>5</v>
      </c>
      <c r="J3696" t="s">
        <v>110</v>
      </c>
    </row>
    <row r="3697" spans="1:10">
      <c r="A3697" t="s">
        <v>3773</v>
      </c>
      <c r="B3697" t="s">
        <v>28</v>
      </c>
      <c r="D3697" t="s">
        <v>143</v>
      </c>
      <c r="E3697" t="s">
        <v>94</v>
      </c>
      <c r="G3697" t="s">
        <v>164</v>
      </c>
      <c r="H3697" s="2">
        <v>45502</v>
      </c>
      <c r="I3697">
        <v>5</v>
      </c>
      <c r="J3697" t="s">
        <v>110</v>
      </c>
    </row>
    <row r="3698" spans="1:10">
      <c r="A3698" t="s">
        <v>3774</v>
      </c>
      <c r="B3698" t="s">
        <v>28</v>
      </c>
      <c r="D3698" t="s">
        <v>143</v>
      </c>
      <c r="E3698" t="s">
        <v>94</v>
      </c>
      <c r="G3698" t="s">
        <v>164</v>
      </c>
      <c r="H3698" s="2">
        <v>45509</v>
      </c>
      <c r="I3698">
        <v>5</v>
      </c>
      <c r="J3698" t="s">
        <v>110</v>
      </c>
    </row>
    <row r="3699" spans="1:10">
      <c r="A3699" t="s">
        <v>3775</v>
      </c>
      <c r="B3699" t="s">
        <v>28</v>
      </c>
      <c r="D3699" t="s">
        <v>143</v>
      </c>
      <c r="E3699" t="s">
        <v>94</v>
      </c>
      <c r="G3699" t="s">
        <v>164</v>
      </c>
      <c r="H3699" s="2">
        <v>45516</v>
      </c>
      <c r="I3699">
        <v>5</v>
      </c>
      <c r="J3699" t="s">
        <v>110</v>
      </c>
    </row>
    <row r="3700" spans="1:10">
      <c r="A3700" t="s">
        <v>3776</v>
      </c>
      <c r="B3700" t="s">
        <v>28</v>
      </c>
      <c r="D3700" t="s">
        <v>144</v>
      </c>
      <c r="E3700" t="s">
        <v>2</v>
      </c>
      <c r="G3700" t="s">
        <v>164</v>
      </c>
      <c r="H3700" s="2">
        <v>45348</v>
      </c>
      <c r="I3700">
        <v>20</v>
      </c>
      <c r="J3700" t="s">
        <v>109</v>
      </c>
    </row>
    <row r="3701" spans="1:10">
      <c r="A3701" t="s">
        <v>3777</v>
      </c>
      <c r="B3701" t="s">
        <v>28</v>
      </c>
      <c r="D3701" t="s">
        <v>144</v>
      </c>
      <c r="E3701" t="s">
        <v>2</v>
      </c>
      <c r="G3701" t="s">
        <v>164</v>
      </c>
      <c r="H3701" s="2">
        <v>45355</v>
      </c>
      <c r="I3701">
        <v>20</v>
      </c>
      <c r="J3701" t="s">
        <v>109</v>
      </c>
    </row>
    <row r="3702" spans="1:10">
      <c r="A3702" t="s">
        <v>3778</v>
      </c>
      <c r="B3702" t="s">
        <v>28</v>
      </c>
      <c r="D3702" t="s">
        <v>144</v>
      </c>
      <c r="E3702" t="s">
        <v>2</v>
      </c>
      <c r="G3702" t="s">
        <v>164</v>
      </c>
      <c r="H3702" s="2">
        <v>45362</v>
      </c>
      <c r="I3702">
        <v>20</v>
      </c>
      <c r="J3702" t="s">
        <v>109</v>
      </c>
    </row>
    <row r="3703" spans="1:10">
      <c r="A3703" t="s">
        <v>3779</v>
      </c>
      <c r="B3703" t="s">
        <v>28</v>
      </c>
      <c r="D3703" t="s">
        <v>144</v>
      </c>
      <c r="E3703" t="s">
        <v>2</v>
      </c>
      <c r="G3703" t="s">
        <v>164</v>
      </c>
      <c r="H3703" s="2">
        <v>45369</v>
      </c>
      <c r="I3703">
        <v>20</v>
      </c>
      <c r="J3703" t="s">
        <v>109</v>
      </c>
    </row>
    <row r="3704" spans="1:10">
      <c r="A3704" t="s">
        <v>3780</v>
      </c>
      <c r="B3704" t="s">
        <v>28</v>
      </c>
      <c r="D3704" t="s">
        <v>144</v>
      </c>
      <c r="E3704" t="s">
        <v>2</v>
      </c>
      <c r="G3704" t="s">
        <v>164</v>
      </c>
      <c r="H3704" s="2">
        <v>45376</v>
      </c>
      <c r="I3704">
        <v>20</v>
      </c>
      <c r="J3704" t="s">
        <v>109</v>
      </c>
    </row>
    <row r="3705" spans="1:10">
      <c r="A3705" t="s">
        <v>3781</v>
      </c>
      <c r="B3705" t="s">
        <v>28</v>
      </c>
      <c r="D3705" t="s">
        <v>144</v>
      </c>
      <c r="E3705" t="s">
        <v>2</v>
      </c>
      <c r="G3705" t="s">
        <v>164</v>
      </c>
      <c r="H3705" s="2">
        <v>45383</v>
      </c>
      <c r="I3705">
        <v>20</v>
      </c>
      <c r="J3705" t="s">
        <v>109</v>
      </c>
    </row>
    <row r="3706" spans="1:10">
      <c r="A3706" t="s">
        <v>3782</v>
      </c>
      <c r="B3706" t="s">
        <v>28</v>
      </c>
      <c r="D3706" t="s">
        <v>144</v>
      </c>
      <c r="E3706" t="s">
        <v>2</v>
      </c>
      <c r="G3706" t="s">
        <v>164</v>
      </c>
      <c r="H3706" s="2">
        <v>45390</v>
      </c>
      <c r="I3706">
        <v>20</v>
      </c>
      <c r="J3706" t="s">
        <v>109</v>
      </c>
    </row>
    <row r="3707" spans="1:10">
      <c r="A3707" t="s">
        <v>3783</v>
      </c>
      <c r="B3707" t="s">
        <v>28</v>
      </c>
      <c r="D3707" t="s">
        <v>144</v>
      </c>
      <c r="E3707" t="s">
        <v>2</v>
      </c>
      <c r="G3707" t="s">
        <v>164</v>
      </c>
      <c r="H3707" s="2">
        <v>45397</v>
      </c>
      <c r="I3707">
        <v>20</v>
      </c>
      <c r="J3707" t="s">
        <v>109</v>
      </c>
    </row>
    <row r="3708" spans="1:10">
      <c r="A3708" t="s">
        <v>3784</v>
      </c>
      <c r="B3708" t="s">
        <v>28</v>
      </c>
      <c r="D3708" t="s">
        <v>144</v>
      </c>
      <c r="E3708" t="s">
        <v>2</v>
      </c>
      <c r="G3708" t="s">
        <v>164</v>
      </c>
      <c r="H3708" s="2">
        <v>45404</v>
      </c>
      <c r="I3708">
        <v>20</v>
      </c>
      <c r="J3708" t="s">
        <v>110</v>
      </c>
    </row>
    <row r="3709" spans="1:10">
      <c r="A3709" t="s">
        <v>3785</v>
      </c>
      <c r="B3709" t="s">
        <v>28</v>
      </c>
      <c r="D3709" t="s">
        <v>144</v>
      </c>
      <c r="E3709" t="s">
        <v>2</v>
      </c>
      <c r="G3709" t="s">
        <v>164</v>
      </c>
      <c r="H3709" s="2">
        <v>45411</v>
      </c>
      <c r="I3709">
        <v>20</v>
      </c>
      <c r="J3709" t="s">
        <v>110</v>
      </c>
    </row>
    <row r="3710" spans="1:10">
      <c r="A3710" t="s">
        <v>3786</v>
      </c>
      <c r="B3710" t="s">
        <v>28</v>
      </c>
      <c r="D3710" t="s">
        <v>144</v>
      </c>
      <c r="E3710" t="s">
        <v>2</v>
      </c>
      <c r="G3710" t="s">
        <v>164</v>
      </c>
      <c r="H3710" s="2">
        <v>45418</v>
      </c>
      <c r="I3710">
        <v>20</v>
      </c>
      <c r="J3710" t="s">
        <v>110</v>
      </c>
    </row>
    <row r="3711" spans="1:10">
      <c r="A3711" t="s">
        <v>3787</v>
      </c>
      <c r="B3711" t="s">
        <v>28</v>
      </c>
      <c r="D3711" t="s">
        <v>144</v>
      </c>
      <c r="E3711" t="s">
        <v>2</v>
      </c>
      <c r="G3711" t="s">
        <v>164</v>
      </c>
      <c r="H3711" s="2">
        <v>45425</v>
      </c>
      <c r="I3711">
        <v>20</v>
      </c>
      <c r="J3711" t="s">
        <v>110</v>
      </c>
    </row>
    <row r="3712" spans="1:10">
      <c r="A3712" t="s">
        <v>3788</v>
      </c>
      <c r="B3712" t="s">
        <v>28</v>
      </c>
      <c r="D3712" t="s">
        <v>144</v>
      </c>
      <c r="E3712" t="s">
        <v>2</v>
      </c>
      <c r="G3712" t="s">
        <v>164</v>
      </c>
      <c r="H3712" s="2">
        <v>45432</v>
      </c>
      <c r="I3712">
        <v>10</v>
      </c>
      <c r="J3712" t="s">
        <v>107</v>
      </c>
    </row>
    <row r="3713" spans="1:10">
      <c r="A3713" t="s">
        <v>3789</v>
      </c>
      <c r="B3713" t="s">
        <v>28</v>
      </c>
      <c r="D3713" t="s">
        <v>144</v>
      </c>
      <c r="E3713" t="s">
        <v>2</v>
      </c>
      <c r="G3713" t="s">
        <v>164</v>
      </c>
      <c r="H3713" s="2">
        <v>45439</v>
      </c>
      <c r="I3713">
        <v>10</v>
      </c>
      <c r="J3713" t="s">
        <v>107</v>
      </c>
    </row>
    <row r="3714" spans="1:10">
      <c r="A3714" t="s">
        <v>3790</v>
      </c>
      <c r="B3714" t="s">
        <v>28</v>
      </c>
      <c r="D3714" t="s">
        <v>144</v>
      </c>
      <c r="E3714" t="s">
        <v>2</v>
      </c>
      <c r="G3714" t="s">
        <v>164</v>
      </c>
      <c r="H3714" s="2">
        <v>45446</v>
      </c>
      <c r="I3714">
        <v>10</v>
      </c>
      <c r="J3714" t="s">
        <v>107</v>
      </c>
    </row>
    <row r="3715" spans="1:10">
      <c r="A3715" t="s">
        <v>3791</v>
      </c>
      <c r="B3715" t="s">
        <v>28</v>
      </c>
      <c r="D3715" t="s">
        <v>144</v>
      </c>
      <c r="E3715" t="s">
        <v>2</v>
      </c>
      <c r="G3715" t="s">
        <v>164</v>
      </c>
      <c r="H3715" s="2">
        <v>45453</v>
      </c>
      <c r="I3715">
        <v>10</v>
      </c>
      <c r="J3715" t="s">
        <v>107</v>
      </c>
    </row>
    <row r="3716" spans="1:10">
      <c r="A3716" t="s">
        <v>3792</v>
      </c>
      <c r="B3716" t="s">
        <v>28</v>
      </c>
      <c r="D3716" t="s">
        <v>144</v>
      </c>
      <c r="E3716" t="s">
        <v>2</v>
      </c>
      <c r="G3716" t="s">
        <v>164</v>
      </c>
      <c r="H3716" s="2">
        <v>45460</v>
      </c>
      <c r="I3716">
        <v>10</v>
      </c>
      <c r="J3716" t="s">
        <v>107</v>
      </c>
    </row>
    <row r="3717" spans="1:10">
      <c r="A3717" t="s">
        <v>3793</v>
      </c>
      <c r="B3717" t="s">
        <v>28</v>
      </c>
      <c r="D3717" t="s">
        <v>144</v>
      </c>
      <c r="E3717" t="s">
        <v>2</v>
      </c>
      <c r="G3717" t="s">
        <v>164</v>
      </c>
      <c r="H3717" s="2">
        <v>45467</v>
      </c>
      <c r="I3717">
        <v>10</v>
      </c>
      <c r="J3717" t="s">
        <v>107</v>
      </c>
    </row>
    <row r="3718" spans="1:10">
      <c r="A3718" t="s">
        <v>3794</v>
      </c>
      <c r="B3718" t="s">
        <v>28</v>
      </c>
      <c r="D3718" t="s">
        <v>144</v>
      </c>
      <c r="E3718" t="s">
        <v>2</v>
      </c>
      <c r="G3718" t="s">
        <v>164</v>
      </c>
      <c r="H3718" s="2">
        <v>45474</v>
      </c>
      <c r="I3718">
        <v>10</v>
      </c>
      <c r="J3718" t="s">
        <v>107</v>
      </c>
    </row>
    <row r="3719" spans="1:10">
      <c r="A3719" t="s">
        <v>3795</v>
      </c>
      <c r="B3719" t="s">
        <v>28</v>
      </c>
      <c r="D3719" t="s">
        <v>144</v>
      </c>
      <c r="E3719" t="s">
        <v>2</v>
      </c>
      <c r="G3719" t="s">
        <v>164</v>
      </c>
      <c r="H3719" s="2">
        <v>45481</v>
      </c>
      <c r="I3719">
        <v>10</v>
      </c>
      <c r="J3719" t="s">
        <v>107</v>
      </c>
    </row>
    <row r="3720" spans="1:10">
      <c r="A3720" t="s">
        <v>3796</v>
      </c>
      <c r="B3720" t="s">
        <v>28</v>
      </c>
      <c r="D3720" t="s">
        <v>144</v>
      </c>
      <c r="E3720" t="s">
        <v>2</v>
      </c>
      <c r="G3720" t="s">
        <v>164</v>
      </c>
      <c r="H3720" s="2">
        <v>45488</v>
      </c>
      <c r="I3720">
        <v>10</v>
      </c>
      <c r="J3720" t="s">
        <v>107</v>
      </c>
    </row>
    <row r="3721" spans="1:10">
      <c r="A3721" t="s">
        <v>3797</v>
      </c>
      <c r="B3721" t="s">
        <v>28</v>
      </c>
      <c r="D3721" t="s">
        <v>144</v>
      </c>
      <c r="E3721" t="s">
        <v>2</v>
      </c>
      <c r="G3721" t="s">
        <v>164</v>
      </c>
      <c r="H3721" s="2">
        <v>45495</v>
      </c>
      <c r="I3721">
        <v>10</v>
      </c>
      <c r="J3721" t="s">
        <v>107</v>
      </c>
    </row>
    <row r="3722" spans="1:10">
      <c r="A3722" t="s">
        <v>3798</v>
      </c>
      <c r="B3722" t="s">
        <v>28</v>
      </c>
      <c r="D3722" t="s">
        <v>144</v>
      </c>
      <c r="E3722" t="s">
        <v>2</v>
      </c>
      <c r="G3722" t="s">
        <v>164</v>
      </c>
      <c r="H3722" s="2">
        <v>45502</v>
      </c>
      <c r="I3722">
        <v>10</v>
      </c>
      <c r="J3722" t="s">
        <v>107</v>
      </c>
    </row>
    <row r="3723" spans="1:10">
      <c r="A3723" t="s">
        <v>3799</v>
      </c>
      <c r="B3723" t="s">
        <v>28</v>
      </c>
      <c r="D3723" t="s">
        <v>144</v>
      </c>
      <c r="E3723" t="s">
        <v>2</v>
      </c>
      <c r="G3723" t="s">
        <v>164</v>
      </c>
      <c r="H3723" s="2">
        <v>45509</v>
      </c>
      <c r="I3723">
        <v>10</v>
      </c>
      <c r="J3723" t="s">
        <v>107</v>
      </c>
    </row>
    <row r="3724" spans="1:10">
      <c r="A3724" t="s">
        <v>3800</v>
      </c>
      <c r="B3724" t="s">
        <v>28</v>
      </c>
      <c r="D3724" t="s">
        <v>144</v>
      </c>
      <c r="E3724" t="s">
        <v>6</v>
      </c>
      <c r="G3724" t="s">
        <v>164</v>
      </c>
      <c r="H3724" s="2">
        <v>45348</v>
      </c>
      <c r="I3724">
        <v>20</v>
      </c>
      <c r="J3724" t="s">
        <v>109</v>
      </c>
    </row>
    <row r="3725" spans="1:10">
      <c r="A3725" t="s">
        <v>3801</v>
      </c>
      <c r="B3725" t="s">
        <v>28</v>
      </c>
      <c r="D3725" t="s">
        <v>144</v>
      </c>
      <c r="E3725" t="s">
        <v>6</v>
      </c>
      <c r="G3725" t="s">
        <v>164</v>
      </c>
      <c r="H3725" s="2">
        <v>45355</v>
      </c>
      <c r="I3725">
        <v>20</v>
      </c>
      <c r="J3725" t="s">
        <v>109</v>
      </c>
    </row>
    <row r="3726" spans="1:10">
      <c r="A3726" t="s">
        <v>3802</v>
      </c>
      <c r="B3726" t="s">
        <v>28</v>
      </c>
      <c r="D3726" t="s">
        <v>144</v>
      </c>
      <c r="E3726" t="s">
        <v>6</v>
      </c>
      <c r="G3726" t="s">
        <v>164</v>
      </c>
      <c r="H3726" s="2">
        <v>45362</v>
      </c>
      <c r="I3726">
        <v>20</v>
      </c>
      <c r="J3726" t="s">
        <v>109</v>
      </c>
    </row>
    <row r="3727" spans="1:10">
      <c r="A3727" t="s">
        <v>3803</v>
      </c>
      <c r="B3727" t="s">
        <v>28</v>
      </c>
      <c r="D3727" t="s">
        <v>144</v>
      </c>
      <c r="E3727" t="s">
        <v>6</v>
      </c>
      <c r="G3727" t="s">
        <v>164</v>
      </c>
      <c r="H3727" s="2">
        <v>45369</v>
      </c>
      <c r="I3727">
        <v>20</v>
      </c>
      <c r="J3727" t="s">
        <v>109</v>
      </c>
    </row>
    <row r="3728" spans="1:10">
      <c r="A3728" t="s">
        <v>3804</v>
      </c>
      <c r="B3728" t="s">
        <v>28</v>
      </c>
      <c r="D3728" t="s">
        <v>144</v>
      </c>
      <c r="E3728" t="s">
        <v>6</v>
      </c>
      <c r="G3728" t="s">
        <v>164</v>
      </c>
      <c r="H3728" s="2">
        <v>45376</v>
      </c>
      <c r="I3728">
        <v>20</v>
      </c>
      <c r="J3728" t="s">
        <v>109</v>
      </c>
    </row>
    <row r="3729" spans="1:10">
      <c r="A3729" t="s">
        <v>3805</v>
      </c>
      <c r="B3729" t="s">
        <v>28</v>
      </c>
      <c r="D3729" t="s">
        <v>144</v>
      </c>
      <c r="E3729" t="s">
        <v>6</v>
      </c>
      <c r="G3729" t="s">
        <v>164</v>
      </c>
      <c r="H3729" s="2">
        <v>45383</v>
      </c>
      <c r="I3729">
        <v>20</v>
      </c>
      <c r="J3729" t="s">
        <v>109</v>
      </c>
    </row>
    <row r="3730" spans="1:10">
      <c r="A3730" t="s">
        <v>3806</v>
      </c>
      <c r="B3730" t="s">
        <v>28</v>
      </c>
      <c r="D3730" t="s">
        <v>144</v>
      </c>
      <c r="E3730" t="s">
        <v>6</v>
      </c>
      <c r="G3730" t="s">
        <v>164</v>
      </c>
      <c r="H3730" s="2">
        <v>45390</v>
      </c>
      <c r="I3730">
        <v>20</v>
      </c>
      <c r="J3730" t="s">
        <v>109</v>
      </c>
    </row>
    <row r="3731" spans="1:10">
      <c r="A3731" t="s">
        <v>3807</v>
      </c>
      <c r="B3731" t="s">
        <v>28</v>
      </c>
      <c r="D3731" t="s">
        <v>144</v>
      </c>
      <c r="E3731" t="s">
        <v>6</v>
      </c>
      <c r="G3731" t="s">
        <v>164</v>
      </c>
      <c r="H3731" s="2">
        <v>45397</v>
      </c>
      <c r="I3731">
        <v>20</v>
      </c>
      <c r="J3731" t="s">
        <v>109</v>
      </c>
    </row>
    <row r="3732" spans="1:10">
      <c r="A3732" t="s">
        <v>3808</v>
      </c>
      <c r="B3732" t="s">
        <v>28</v>
      </c>
      <c r="D3732" t="s">
        <v>144</v>
      </c>
      <c r="E3732" t="s">
        <v>6</v>
      </c>
      <c r="G3732" t="s">
        <v>164</v>
      </c>
      <c r="H3732" s="2">
        <v>45432</v>
      </c>
      <c r="I3732">
        <v>5</v>
      </c>
      <c r="J3732" t="s">
        <v>107</v>
      </c>
    </row>
    <row r="3733" spans="1:10">
      <c r="A3733" t="s">
        <v>3809</v>
      </c>
      <c r="B3733" t="s">
        <v>28</v>
      </c>
      <c r="D3733" t="s">
        <v>144</v>
      </c>
      <c r="E3733" t="s">
        <v>6</v>
      </c>
      <c r="G3733" t="s">
        <v>164</v>
      </c>
      <c r="H3733" s="2">
        <v>45439</v>
      </c>
      <c r="I3733">
        <v>5</v>
      </c>
      <c r="J3733" t="s">
        <v>107</v>
      </c>
    </row>
    <row r="3734" spans="1:10">
      <c r="A3734" t="s">
        <v>3810</v>
      </c>
      <c r="B3734" t="s">
        <v>28</v>
      </c>
      <c r="D3734" t="s">
        <v>144</v>
      </c>
      <c r="E3734" t="s">
        <v>6</v>
      </c>
      <c r="G3734" t="s">
        <v>164</v>
      </c>
      <c r="H3734" s="2">
        <v>45446</v>
      </c>
      <c r="I3734">
        <v>5</v>
      </c>
      <c r="J3734" t="s">
        <v>107</v>
      </c>
    </row>
    <row r="3735" spans="1:10">
      <c r="A3735" t="s">
        <v>3811</v>
      </c>
      <c r="B3735" t="s">
        <v>28</v>
      </c>
      <c r="D3735" t="s">
        <v>144</v>
      </c>
      <c r="E3735" t="s">
        <v>6</v>
      </c>
      <c r="G3735" t="s">
        <v>164</v>
      </c>
      <c r="H3735" s="2">
        <v>45453</v>
      </c>
      <c r="I3735">
        <v>5</v>
      </c>
      <c r="J3735" t="s">
        <v>107</v>
      </c>
    </row>
    <row r="3736" spans="1:10">
      <c r="A3736" t="s">
        <v>3812</v>
      </c>
      <c r="B3736" t="s">
        <v>28</v>
      </c>
      <c r="D3736" t="s">
        <v>144</v>
      </c>
      <c r="E3736" t="s">
        <v>6</v>
      </c>
      <c r="G3736" t="s">
        <v>164</v>
      </c>
      <c r="H3736" s="2">
        <v>45460</v>
      </c>
      <c r="I3736">
        <v>5</v>
      </c>
      <c r="J3736" t="s">
        <v>107</v>
      </c>
    </row>
    <row r="3737" spans="1:10">
      <c r="A3737" t="s">
        <v>3813</v>
      </c>
      <c r="B3737" t="s">
        <v>28</v>
      </c>
      <c r="D3737" t="s">
        <v>144</v>
      </c>
      <c r="E3737" t="s">
        <v>6</v>
      </c>
      <c r="G3737" t="s">
        <v>164</v>
      </c>
      <c r="H3737" s="2">
        <v>45467</v>
      </c>
      <c r="I3737">
        <v>5</v>
      </c>
      <c r="J3737" t="s">
        <v>107</v>
      </c>
    </row>
    <row r="3738" spans="1:10">
      <c r="A3738" t="s">
        <v>3814</v>
      </c>
      <c r="B3738" t="s">
        <v>28</v>
      </c>
      <c r="D3738" t="s">
        <v>144</v>
      </c>
      <c r="E3738" t="s">
        <v>6</v>
      </c>
      <c r="G3738" t="s">
        <v>164</v>
      </c>
      <c r="H3738" s="2">
        <v>45474</v>
      </c>
      <c r="I3738">
        <v>5</v>
      </c>
      <c r="J3738" t="s">
        <v>107</v>
      </c>
    </row>
    <row r="3739" spans="1:10">
      <c r="A3739" t="s">
        <v>3815</v>
      </c>
      <c r="B3739" t="s">
        <v>28</v>
      </c>
      <c r="D3739" t="s">
        <v>144</v>
      </c>
      <c r="E3739" t="s">
        <v>6</v>
      </c>
      <c r="G3739" t="s">
        <v>164</v>
      </c>
      <c r="H3739" s="2">
        <v>45481</v>
      </c>
      <c r="I3739">
        <v>5</v>
      </c>
      <c r="J3739" t="s">
        <v>107</v>
      </c>
    </row>
    <row r="3740" spans="1:10">
      <c r="A3740" t="s">
        <v>3816</v>
      </c>
      <c r="B3740" t="s">
        <v>28</v>
      </c>
      <c r="D3740" t="s">
        <v>144</v>
      </c>
      <c r="E3740" t="s">
        <v>6</v>
      </c>
      <c r="G3740" t="s">
        <v>164</v>
      </c>
      <c r="H3740" s="2">
        <v>45488</v>
      </c>
      <c r="I3740">
        <v>5</v>
      </c>
      <c r="J3740" t="s">
        <v>107</v>
      </c>
    </row>
    <row r="3741" spans="1:10">
      <c r="A3741" t="s">
        <v>3817</v>
      </c>
      <c r="B3741" t="s">
        <v>28</v>
      </c>
      <c r="D3741" t="s">
        <v>144</v>
      </c>
      <c r="E3741" t="s">
        <v>6</v>
      </c>
      <c r="G3741" t="s">
        <v>164</v>
      </c>
      <c r="H3741" s="2">
        <v>45495</v>
      </c>
      <c r="I3741">
        <v>5</v>
      </c>
      <c r="J3741" t="s">
        <v>107</v>
      </c>
    </row>
    <row r="3742" spans="1:10">
      <c r="A3742" t="s">
        <v>3818</v>
      </c>
      <c r="B3742" t="s">
        <v>28</v>
      </c>
      <c r="D3742" t="s">
        <v>144</v>
      </c>
      <c r="E3742" t="s">
        <v>6</v>
      </c>
      <c r="G3742" t="s">
        <v>164</v>
      </c>
      <c r="H3742" s="2">
        <v>45502</v>
      </c>
      <c r="I3742">
        <v>5</v>
      </c>
      <c r="J3742" t="s">
        <v>107</v>
      </c>
    </row>
    <row r="3743" spans="1:10">
      <c r="A3743" t="s">
        <v>3819</v>
      </c>
      <c r="B3743" t="s">
        <v>28</v>
      </c>
      <c r="D3743" t="s">
        <v>144</v>
      </c>
      <c r="E3743" t="s">
        <v>6</v>
      </c>
      <c r="G3743" t="s">
        <v>164</v>
      </c>
      <c r="H3743" s="2">
        <v>45509</v>
      </c>
      <c r="I3743">
        <v>5</v>
      </c>
      <c r="J3743" t="s">
        <v>107</v>
      </c>
    </row>
    <row r="3744" spans="1:10">
      <c r="A3744" t="s">
        <v>3820</v>
      </c>
      <c r="B3744" t="s">
        <v>28</v>
      </c>
      <c r="D3744" t="s">
        <v>144</v>
      </c>
      <c r="E3744" t="s">
        <v>52</v>
      </c>
      <c r="G3744" t="s">
        <v>106</v>
      </c>
      <c r="H3744" s="2">
        <v>45488</v>
      </c>
      <c r="I3744">
        <v>20</v>
      </c>
      <c r="J3744" t="s">
        <v>107</v>
      </c>
    </row>
    <row r="3745" spans="1:10">
      <c r="A3745" t="s">
        <v>3821</v>
      </c>
      <c r="B3745" t="s">
        <v>28</v>
      </c>
      <c r="D3745" t="s">
        <v>144</v>
      </c>
      <c r="E3745" t="s">
        <v>52</v>
      </c>
      <c r="G3745" t="s">
        <v>106</v>
      </c>
      <c r="H3745" s="2">
        <v>45495</v>
      </c>
      <c r="I3745">
        <v>20</v>
      </c>
      <c r="J3745" t="s">
        <v>107</v>
      </c>
    </row>
    <row r="3746" spans="1:10">
      <c r="A3746" t="s">
        <v>3822</v>
      </c>
      <c r="B3746" t="s">
        <v>28</v>
      </c>
      <c r="D3746" t="s">
        <v>144</v>
      </c>
      <c r="E3746" t="s">
        <v>52</v>
      </c>
      <c r="G3746" t="s">
        <v>106</v>
      </c>
      <c r="H3746" s="2">
        <v>45502</v>
      </c>
      <c r="I3746">
        <v>20</v>
      </c>
      <c r="J3746" t="s">
        <v>107</v>
      </c>
    </row>
    <row r="3747" spans="1:10">
      <c r="A3747" t="s">
        <v>3823</v>
      </c>
      <c r="B3747" t="s">
        <v>28</v>
      </c>
      <c r="D3747" t="s">
        <v>144</v>
      </c>
      <c r="E3747" t="s">
        <v>52</v>
      </c>
      <c r="G3747" t="s">
        <v>106</v>
      </c>
      <c r="H3747" s="2">
        <v>45509</v>
      </c>
      <c r="I3747">
        <v>20</v>
      </c>
      <c r="J3747" t="s">
        <v>107</v>
      </c>
    </row>
    <row r="3748" spans="1:10">
      <c r="A3748" t="s">
        <v>3824</v>
      </c>
      <c r="B3748" t="s">
        <v>28</v>
      </c>
      <c r="D3748" t="s">
        <v>144</v>
      </c>
      <c r="E3748" t="s">
        <v>92</v>
      </c>
      <c r="G3748" t="s">
        <v>177</v>
      </c>
      <c r="H3748" s="2">
        <v>45404</v>
      </c>
      <c r="I3748">
        <v>20</v>
      </c>
      <c r="J3748" t="s">
        <v>110</v>
      </c>
    </row>
    <row r="3749" spans="1:10">
      <c r="A3749" t="s">
        <v>3825</v>
      </c>
      <c r="B3749" t="s">
        <v>28</v>
      </c>
      <c r="D3749" t="s">
        <v>144</v>
      </c>
      <c r="E3749" t="s">
        <v>92</v>
      </c>
      <c r="G3749" t="s">
        <v>177</v>
      </c>
      <c r="H3749" s="2">
        <v>45411</v>
      </c>
      <c r="I3749">
        <v>20</v>
      </c>
      <c r="J3749" t="s">
        <v>110</v>
      </c>
    </row>
    <row r="3750" spans="1:10">
      <c r="A3750" t="s">
        <v>3826</v>
      </c>
      <c r="B3750" t="s">
        <v>28</v>
      </c>
      <c r="D3750" t="s">
        <v>144</v>
      </c>
      <c r="E3750" t="s">
        <v>92</v>
      </c>
      <c r="G3750" t="s">
        <v>177</v>
      </c>
      <c r="H3750" s="2">
        <v>45418</v>
      </c>
      <c r="I3750">
        <v>20</v>
      </c>
      <c r="J3750" t="s">
        <v>110</v>
      </c>
    </row>
    <row r="3751" spans="1:10">
      <c r="A3751" t="s">
        <v>3827</v>
      </c>
      <c r="B3751" t="s">
        <v>28</v>
      </c>
      <c r="D3751" t="s">
        <v>144</v>
      </c>
      <c r="E3751" t="s">
        <v>92</v>
      </c>
      <c r="G3751" t="s">
        <v>177</v>
      </c>
      <c r="H3751" s="2">
        <v>45425</v>
      </c>
      <c r="I3751">
        <v>20</v>
      </c>
      <c r="J3751" t="s">
        <v>110</v>
      </c>
    </row>
    <row r="3752" spans="1:10">
      <c r="A3752" t="s">
        <v>3828</v>
      </c>
      <c r="B3752" t="s">
        <v>28</v>
      </c>
      <c r="D3752" t="s">
        <v>144</v>
      </c>
      <c r="E3752" t="s">
        <v>92</v>
      </c>
      <c r="G3752" t="s">
        <v>177</v>
      </c>
      <c r="H3752" s="2">
        <v>45432</v>
      </c>
      <c r="I3752">
        <v>50</v>
      </c>
      <c r="J3752" t="s">
        <v>107</v>
      </c>
    </row>
    <row r="3753" spans="1:10">
      <c r="A3753" t="s">
        <v>3829</v>
      </c>
      <c r="B3753" t="s">
        <v>28</v>
      </c>
      <c r="D3753" t="s">
        <v>144</v>
      </c>
      <c r="E3753" t="s">
        <v>92</v>
      </c>
      <c r="G3753" t="s">
        <v>177</v>
      </c>
      <c r="H3753" s="2">
        <v>45439</v>
      </c>
      <c r="I3753">
        <v>50</v>
      </c>
      <c r="J3753" t="s">
        <v>107</v>
      </c>
    </row>
    <row r="3754" spans="1:10">
      <c r="A3754" t="s">
        <v>3830</v>
      </c>
      <c r="B3754" t="s">
        <v>28</v>
      </c>
      <c r="D3754" t="s">
        <v>144</v>
      </c>
      <c r="E3754" t="s">
        <v>92</v>
      </c>
      <c r="G3754" t="s">
        <v>177</v>
      </c>
      <c r="H3754" s="2">
        <v>45446</v>
      </c>
      <c r="I3754">
        <v>50</v>
      </c>
      <c r="J3754" t="s">
        <v>107</v>
      </c>
    </row>
    <row r="3755" spans="1:10">
      <c r="A3755" t="s">
        <v>3831</v>
      </c>
      <c r="B3755" t="s">
        <v>28</v>
      </c>
      <c r="D3755" t="s">
        <v>144</v>
      </c>
      <c r="E3755" t="s">
        <v>92</v>
      </c>
      <c r="G3755" t="s">
        <v>177</v>
      </c>
      <c r="H3755" s="2">
        <v>45453</v>
      </c>
      <c r="I3755">
        <v>50</v>
      </c>
      <c r="J3755" t="s">
        <v>107</v>
      </c>
    </row>
    <row r="3756" spans="1:10">
      <c r="A3756" t="s">
        <v>3832</v>
      </c>
      <c r="B3756" t="s">
        <v>28</v>
      </c>
      <c r="D3756" t="s">
        <v>144</v>
      </c>
      <c r="E3756" t="s">
        <v>92</v>
      </c>
      <c r="G3756" t="s">
        <v>177</v>
      </c>
      <c r="H3756" s="2">
        <v>45460</v>
      </c>
      <c r="I3756">
        <v>50</v>
      </c>
      <c r="J3756" t="s">
        <v>107</v>
      </c>
    </row>
    <row r="3757" spans="1:10">
      <c r="A3757" t="s">
        <v>3833</v>
      </c>
      <c r="B3757" t="s">
        <v>28</v>
      </c>
      <c r="D3757" t="s">
        <v>144</v>
      </c>
      <c r="E3757" t="s">
        <v>92</v>
      </c>
      <c r="G3757" t="s">
        <v>177</v>
      </c>
      <c r="H3757" s="2">
        <v>45467</v>
      </c>
      <c r="I3757">
        <v>50</v>
      </c>
      <c r="J3757" t="s">
        <v>107</v>
      </c>
    </row>
    <row r="3758" spans="1:10">
      <c r="A3758" t="s">
        <v>3834</v>
      </c>
      <c r="B3758" t="s">
        <v>28</v>
      </c>
      <c r="D3758" t="s">
        <v>144</v>
      </c>
      <c r="E3758" t="s">
        <v>92</v>
      </c>
      <c r="G3758" t="s">
        <v>177</v>
      </c>
      <c r="H3758" s="2">
        <v>45474</v>
      </c>
      <c r="I3758">
        <v>50</v>
      </c>
      <c r="J3758" t="s">
        <v>107</v>
      </c>
    </row>
    <row r="3759" spans="1:10">
      <c r="A3759" t="s">
        <v>3835</v>
      </c>
      <c r="B3759" t="s">
        <v>28</v>
      </c>
      <c r="D3759" t="s">
        <v>144</v>
      </c>
      <c r="E3759" t="s">
        <v>92</v>
      </c>
      <c r="G3759" t="s">
        <v>177</v>
      </c>
      <c r="H3759" s="2">
        <v>45481</v>
      </c>
      <c r="I3759">
        <v>50</v>
      </c>
      <c r="J3759" t="s">
        <v>107</v>
      </c>
    </row>
    <row r="3760" spans="1:10">
      <c r="A3760" t="s">
        <v>3836</v>
      </c>
      <c r="B3760" t="s">
        <v>28</v>
      </c>
      <c r="D3760" t="s">
        <v>144</v>
      </c>
      <c r="E3760" t="s">
        <v>92</v>
      </c>
      <c r="G3760" t="s">
        <v>177</v>
      </c>
      <c r="H3760" s="2">
        <v>45488</v>
      </c>
      <c r="I3760">
        <v>50</v>
      </c>
      <c r="J3760" t="s">
        <v>107</v>
      </c>
    </row>
    <row r="3761" spans="1:10">
      <c r="A3761" t="s">
        <v>3837</v>
      </c>
      <c r="B3761" t="s">
        <v>28</v>
      </c>
      <c r="D3761" t="s">
        <v>144</v>
      </c>
      <c r="E3761" t="s">
        <v>92</v>
      </c>
      <c r="G3761" t="s">
        <v>177</v>
      </c>
      <c r="H3761" s="2">
        <v>45495</v>
      </c>
      <c r="I3761">
        <v>50</v>
      </c>
      <c r="J3761" t="s">
        <v>107</v>
      </c>
    </row>
    <row r="3762" spans="1:10">
      <c r="A3762" t="s">
        <v>3838</v>
      </c>
      <c r="B3762" t="s">
        <v>28</v>
      </c>
      <c r="D3762" t="s">
        <v>144</v>
      </c>
      <c r="E3762" t="s">
        <v>92</v>
      </c>
      <c r="G3762" t="s">
        <v>177</v>
      </c>
      <c r="H3762" s="2">
        <v>45502</v>
      </c>
      <c r="I3762">
        <v>50</v>
      </c>
      <c r="J3762" t="s">
        <v>107</v>
      </c>
    </row>
    <row r="3763" spans="1:10">
      <c r="A3763" t="s">
        <v>3839</v>
      </c>
      <c r="B3763" t="s">
        <v>28</v>
      </c>
      <c r="D3763" t="s">
        <v>144</v>
      </c>
      <c r="E3763" t="s">
        <v>92</v>
      </c>
      <c r="G3763" t="s">
        <v>177</v>
      </c>
      <c r="H3763" s="2">
        <v>45509</v>
      </c>
      <c r="I3763">
        <v>50</v>
      </c>
      <c r="J3763" t="s">
        <v>107</v>
      </c>
    </row>
    <row r="3764" spans="1:10">
      <c r="A3764" t="s">
        <v>3840</v>
      </c>
      <c r="B3764" t="s">
        <v>28</v>
      </c>
      <c r="D3764" t="s">
        <v>144</v>
      </c>
      <c r="E3764" t="s">
        <v>94</v>
      </c>
      <c r="G3764" t="s">
        <v>164</v>
      </c>
      <c r="H3764" s="2">
        <v>45348</v>
      </c>
      <c r="I3764">
        <v>5</v>
      </c>
      <c r="J3764" t="s">
        <v>109</v>
      </c>
    </row>
    <row r="3765" spans="1:10">
      <c r="A3765" t="s">
        <v>3841</v>
      </c>
      <c r="B3765" t="s">
        <v>28</v>
      </c>
      <c r="D3765" t="s">
        <v>144</v>
      </c>
      <c r="E3765" t="s">
        <v>94</v>
      </c>
      <c r="G3765" t="s">
        <v>164</v>
      </c>
      <c r="H3765" s="2">
        <v>45355</v>
      </c>
      <c r="I3765">
        <v>5</v>
      </c>
      <c r="J3765" t="s">
        <v>109</v>
      </c>
    </row>
    <row r="3766" spans="1:10">
      <c r="A3766" t="s">
        <v>3842</v>
      </c>
      <c r="B3766" t="s">
        <v>28</v>
      </c>
      <c r="D3766" t="s">
        <v>144</v>
      </c>
      <c r="E3766" t="s">
        <v>94</v>
      </c>
      <c r="G3766" t="s">
        <v>164</v>
      </c>
      <c r="H3766" s="2">
        <v>45362</v>
      </c>
      <c r="I3766">
        <v>5</v>
      </c>
      <c r="J3766" t="s">
        <v>109</v>
      </c>
    </row>
    <row r="3767" spans="1:10">
      <c r="A3767" t="s">
        <v>3843</v>
      </c>
      <c r="B3767" t="s">
        <v>28</v>
      </c>
      <c r="D3767" t="s">
        <v>144</v>
      </c>
      <c r="E3767" t="s">
        <v>94</v>
      </c>
      <c r="G3767" t="s">
        <v>164</v>
      </c>
      <c r="H3767" s="2">
        <v>45369</v>
      </c>
      <c r="I3767">
        <v>5</v>
      </c>
      <c r="J3767" t="s">
        <v>109</v>
      </c>
    </row>
    <row r="3768" spans="1:10">
      <c r="A3768" t="s">
        <v>3844</v>
      </c>
      <c r="B3768" t="s">
        <v>28</v>
      </c>
      <c r="D3768" t="s">
        <v>144</v>
      </c>
      <c r="E3768" t="s">
        <v>94</v>
      </c>
      <c r="G3768" t="s">
        <v>164</v>
      </c>
      <c r="H3768" s="2">
        <v>45376</v>
      </c>
      <c r="I3768">
        <v>5</v>
      </c>
      <c r="J3768" t="s">
        <v>109</v>
      </c>
    </row>
    <row r="3769" spans="1:10">
      <c r="A3769" t="s">
        <v>3845</v>
      </c>
      <c r="B3769" t="s">
        <v>28</v>
      </c>
      <c r="D3769" t="s">
        <v>144</v>
      </c>
      <c r="E3769" t="s">
        <v>94</v>
      </c>
      <c r="G3769" t="s">
        <v>164</v>
      </c>
      <c r="H3769" s="2">
        <v>45383</v>
      </c>
      <c r="I3769">
        <v>5</v>
      </c>
      <c r="J3769" t="s">
        <v>109</v>
      </c>
    </row>
    <row r="3770" spans="1:10">
      <c r="A3770" t="s">
        <v>3846</v>
      </c>
      <c r="B3770" t="s">
        <v>28</v>
      </c>
      <c r="D3770" t="s">
        <v>144</v>
      </c>
      <c r="E3770" t="s">
        <v>94</v>
      </c>
      <c r="G3770" t="s">
        <v>164</v>
      </c>
      <c r="H3770" s="2">
        <v>45390</v>
      </c>
      <c r="I3770">
        <v>5</v>
      </c>
      <c r="J3770" t="s">
        <v>109</v>
      </c>
    </row>
    <row r="3771" spans="1:10">
      <c r="A3771" t="s">
        <v>3847</v>
      </c>
      <c r="B3771" t="s">
        <v>28</v>
      </c>
      <c r="D3771" t="s">
        <v>144</v>
      </c>
      <c r="E3771" t="s">
        <v>94</v>
      </c>
      <c r="G3771" t="s">
        <v>164</v>
      </c>
      <c r="H3771" s="2">
        <v>45397</v>
      </c>
      <c r="I3771">
        <v>5</v>
      </c>
      <c r="J3771" t="s">
        <v>109</v>
      </c>
    </row>
    <row r="3772" spans="1:10">
      <c r="A3772" t="s">
        <v>3848</v>
      </c>
      <c r="B3772" t="s">
        <v>28</v>
      </c>
      <c r="D3772" t="s">
        <v>144</v>
      </c>
      <c r="E3772" t="s">
        <v>94</v>
      </c>
      <c r="G3772" t="s">
        <v>164</v>
      </c>
      <c r="H3772" s="2">
        <v>45404</v>
      </c>
      <c r="I3772">
        <v>5</v>
      </c>
      <c r="J3772" t="s">
        <v>110</v>
      </c>
    </row>
    <row r="3773" spans="1:10">
      <c r="A3773" t="s">
        <v>3849</v>
      </c>
      <c r="B3773" t="s">
        <v>28</v>
      </c>
      <c r="D3773" t="s">
        <v>144</v>
      </c>
      <c r="E3773" t="s">
        <v>94</v>
      </c>
      <c r="G3773" t="s">
        <v>164</v>
      </c>
      <c r="H3773" s="2">
        <v>45411</v>
      </c>
      <c r="I3773">
        <v>5</v>
      </c>
      <c r="J3773" t="s">
        <v>110</v>
      </c>
    </row>
    <row r="3774" spans="1:10">
      <c r="A3774" t="s">
        <v>3850</v>
      </c>
      <c r="B3774" t="s">
        <v>28</v>
      </c>
      <c r="D3774" t="s">
        <v>144</v>
      </c>
      <c r="E3774" t="s">
        <v>94</v>
      </c>
      <c r="G3774" t="s">
        <v>164</v>
      </c>
      <c r="H3774" s="2">
        <v>45418</v>
      </c>
      <c r="I3774">
        <v>5</v>
      </c>
      <c r="J3774" t="s">
        <v>110</v>
      </c>
    </row>
    <row r="3775" spans="1:10">
      <c r="A3775" t="s">
        <v>3851</v>
      </c>
      <c r="B3775" t="s">
        <v>28</v>
      </c>
      <c r="D3775" t="s">
        <v>144</v>
      </c>
      <c r="E3775" t="s">
        <v>94</v>
      </c>
      <c r="G3775" t="s">
        <v>164</v>
      </c>
      <c r="H3775" s="2">
        <v>45425</v>
      </c>
      <c r="I3775">
        <v>5</v>
      </c>
      <c r="J3775" t="s">
        <v>110</v>
      </c>
    </row>
    <row r="3776" spans="1:10">
      <c r="A3776" t="s">
        <v>3852</v>
      </c>
      <c r="B3776" t="s">
        <v>2</v>
      </c>
      <c r="D3776" t="s">
        <v>145</v>
      </c>
      <c r="E3776" t="s">
        <v>24</v>
      </c>
      <c r="G3776" t="s">
        <v>108</v>
      </c>
      <c r="H3776" s="2">
        <v>45292</v>
      </c>
      <c r="I3776">
        <v>20</v>
      </c>
      <c r="J3776" t="s">
        <v>107</v>
      </c>
    </row>
    <row r="3777" spans="1:10">
      <c r="A3777" t="s">
        <v>3853</v>
      </c>
      <c r="B3777" t="s">
        <v>2</v>
      </c>
      <c r="D3777" t="s">
        <v>145</v>
      </c>
      <c r="E3777" t="s">
        <v>24</v>
      </c>
      <c r="G3777" t="s">
        <v>108</v>
      </c>
      <c r="H3777" s="2">
        <v>45299</v>
      </c>
      <c r="I3777">
        <v>30</v>
      </c>
      <c r="J3777" t="s">
        <v>107</v>
      </c>
    </row>
    <row r="3778" spans="1:10">
      <c r="A3778" t="s">
        <v>3854</v>
      </c>
      <c r="B3778" t="s">
        <v>2</v>
      </c>
      <c r="D3778" t="s">
        <v>145</v>
      </c>
      <c r="E3778" t="s">
        <v>24</v>
      </c>
      <c r="G3778" t="s">
        <v>108</v>
      </c>
      <c r="H3778" s="2">
        <v>45306</v>
      </c>
      <c r="I3778">
        <v>30</v>
      </c>
      <c r="J3778" t="s">
        <v>107</v>
      </c>
    </row>
    <row r="3779" spans="1:10">
      <c r="A3779" t="s">
        <v>3855</v>
      </c>
      <c r="B3779" t="s">
        <v>2</v>
      </c>
      <c r="D3779" t="s">
        <v>145</v>
      </c>
      <c r="E3779" t="s">
        <v>24</v>
      </c>
      <c r="G3779" t="s">
        <v>108</v>
      </c>
      <c r="H3779" s="2">
        <v>45313</v>
      </c>
      <c r="I3779">
        <v>30</v>
      </c>
      <c r="J3779" t="s">
        <v>107</v>
      </c>
    </row>
    <row r="3780" spans="1:10">
      <c r="A3780" t="s">
        <v>3856</v>
      </c>
      <c r="B3780" t="s">
        <v>2</v>
      </c>
      <c r="D3780" t="s">
        <v>145</v>
      </c>
      <c r="E3780" t="s">
        <v>24</v>
      </c>
      <c r="G3780" t="s">
        <v>108</v>
      </c>
      <c r="H3780" s="2">
        <v>45320</v>
      </c>
      <c r="I3780">
        <v>30</v>
      </c>
      <c r="J3780" t="s">
        <v>107</v>
      </c>
    </row>
    <row r="3781" spans="1:10">
      <c r="A3781" t="s">
        <v>3857</v>
      </c>
      <c r="B3781" t="s">
        <v>2</v>
      </c>
      <c r="D3781" t="s">
        <v>145</v>
      </c>
      <c r="E3781" t="s">
        <v>24</v>
      </c>
      <c r="G3781" t="s">
        <v>108</v>
      </c>
      <c r="H3781" s="2">
        <v>45327</v>
      </c>
      <c r="I3781">
        <v>30</v>
      </c>
      <c r="J3781" t="s">
        <v>107</v>
      </c>
    </row>
    <row r="3782" spans="1:10">
      <c r="A3782" t="s">
        <v>3858</v>
      </c>
      <c r="B3782" t="s">
        <v>2</v>
      </c>
      <c r="D3782" t="s">
        <v>145</v>
      </c>
      <c r="E3782" t="s">
        <v>24</v>
      </c>
      <c r="G3782" t="s">
        <v>108</v>
      </c>
      <c r="H3782" s="2">
        <v>45334</v>
      </c>
      <c r="I3782">
        <v>30</v>
      </c>
      <c r="J3782" t="s">
        <v>107</v>
      </c>
    </row>
    <row r="3783" spans="1:10">
      <c r="A3783" t="s">
        <v>3859</v>
      </c>
      <c r="B3783" t="s">
        <v>2</v>
      </c>
      <c r="D3783" t="s">
        <v>145</v>
      </c>
      <c r="E3783" t="s">
        <v>24</v>
      </c>
      <c r="G3783" t="s">
        <v>108</v>
      </c>
      <c r="H3783" s="2">
        <v>45341</v>
      </c>
      <c r="I3783">
        <v>30</v>
      </c>
      <c r="J3783" t="s">
        <v>107</v>
      </c>
    </row>
    <row r="3784" spans="1:10">
      <c r="A3784" t="s">
        <v>3860</v>
      </c>
      <c r="B3784" t="s">
        <v>2</v>
      </c>
      <c r="D3784" t="s">
        <v>145</v>
      </c>
      <c r="E3784" t="s">
        <v>24</v>
      </c>
      <c r="G3784" t="s">
        <v>108</v>
      </c>
      <c r="H3784" s="2">
        <v>45348</v>
      </c>
      <c r="I3784">
        <v>30</v>
      </c>
      <c r="J3784" t="s">
        <v>107</v>
      </c>
    </row>
    <row r="3785" spans="1:10">
      <c r="A3785" t="s">
        <v>3861</v>
      </c>
      <c r="B3785" t="s">
        <v>2</v>
      </c>
      <c r="D3785" t="s">
        <v>145</v>
      </c>
      <c r="E3785" t="s">
        <v>54</v>
      </c>
      <c r="G3785" t="s">
        <v>108</v>
      </c>
      <c r="H3785" s="2">
        <v>45292</v>
      </c>
      <c r="I3785">
        <v>15</v>
      </c>
      <c r="J3785" t="s">
        <v>107</v>
      </c>
    </row>
    <row r="3786" spans="1:10">
      <c r="A3786" t="s">
        <v>3862</v>
      </c>
      <c r="B3786" t="s">
        <v>2</v>
      </c>
      <c r="D3786" t="s">
        <v>145</v>
      </c>
      <c r="E3786" t="s">
        <v>54</v>
      </c>
      <c r="G3786" t="s">
        <v>108</v>
      </c>
      <c r="H3786" s="2">
        <v>45299</v>
      </c>
      <c r="I3786">
        <v>15</v>
      </c>
      <c r="J3786" t="s">
        <v>107</v>
      </c>
    </row>
    <row r="3787" spans="1:10">
      <c r="A3787" t="s">
        <v>3863</v>
      </c>
      <c r="B3787" t="s">
        <v>2</v>
      </c>
      <c r="D3787" t="s">
        <v>145</v>
      </c>
      <c r="E3787" t="s">
        <v>54</v>
      </c>
      <c r="G3787" t="s">
        <v>108</v>
      </c>
      <c r="H3787" s="2">
        <v>45306</v>
      </c>
      <c r="I3787">
        <v>15</v>
      </c>
      <c r="J3787" t="s">
        <v>107</v>
      </c>
    </row>
    <row r="3788" spans="1:10">
      <c r="A3788" t="s">
        <v>3864</v>
      </c>
      <c r="B3788" t="s">
        <v>2</v>
      </c>
      <c r="D3788" t="s">
        <v>145</v>
      </c>
      <c r="E3788" t="s">
        <v>54</v>
      </c>
      <c r="G3788" t="s">
        <v>108</v>
      </c>
      <c r="H3788" s="2">
        <v>45313</v>
      </c>
      <c r="I3788">
        <v>15</v>
      </c>
      <c r="J3788" t="s">
        <v>107</v>
      </c>
    </row>
    <row r="3789" spans="1:10">
      <c r="A3789" t="s">
        <v>3865</v>
      </c>
      <c r="B3789" t="s">
        <v>2</v>
      </c>
      <c r="D3789" t="s">
        <v>145</v>
      </c>
      <c r="E3789" t="s">
        <v>62</v>
      </c>
      <c r="F3789">
        <v>1000</v>
      </c>
      <c r="G3789" t="s">
        <v>106</v>
      </c>
      <c r="H3789" s="2">
        <v>45292</v>
      </c>
      <c r="I3789">
        <v>20</v>
      </c>
      <c r="J3789" t="s">
        <v>107</v>
      </c>
    </row>
    <row r="3790" spans="1:10">
      <c r="A3790" t="s">
        <v>3866</v>
      </c>
      <c r="B3790" t="s">
        <v>2</v>
      </c>
      <c r="D3790" t="s">
        <v>145</v>
      </c>
      <c r="E3790" t="s">
        <v>62</v>
      </c>
      <c r="F3790">
        <v>1000</v>
      </c>
      <c r="G3790" t="s">
        <v>106</v>
      </c>
      <c r="H3790" s="2">
        <v>45299</v>
      </c>
      <c r="I3790">
        <v>20</v>
      </c>
      <c r="J3790" t="s">
        <v>107</v>
      </c>
    </row>
    <row r="3791" spans="1:10">
      <c r="A3791" t="s">
        <v>3867</v>
      </c>
      <c r="B3791" t="s">
        <v>2</v>
      </c>
      <c r="D3791" t="s">
        <v>145</v>
      </c>
      <c r="E3791" t="s">
        <v>62</v>
      </c>
      <c r="F3791">
        <v>1000</v>
      </c>
      <c r="G3791" t="s">
        <v>106</v>
      </c>
      <c r="H3791" s="2">
        <v>45306</v>
      </c>
      <c r="I3791">
        <v>20</v>
      </c>
      <c r="J3791" t="s">
        <v>107</v>
      </c>
    </row>
    <row r="3792" spans="1:10">
      <c r="A3792" t="s">
        <v>3868</v>
      </c>
      <c r="B3792" t="s">
        <v>2</v>
      </c>
      <c r="D3792" t="s">
        <v>145</v>
      </c>
      <c r="E3792" t="s">
        <v>62</v>
      </c>
      <c r="F3792">
        <v>1000</v>
      </c>
      <c r="G3792" t="s">
        <v>106</v>
      </c>
      <c r="H3792" s="2">
        <v>45313</v>
      </c>
      <c r="I3792">
        <v>20</v>
      </c>
      <c r="J3792" t="s">
        <v>107</v>
      </c>
    </row>
    <row r="3793" spans="1:10">
      <c r="A3793" t="s">
        <v>3869</v>
      </c>
      <c r="B3793" t="s">
        <v>2</v>
      </c>
      <c r="D3793" t="s">
        <v>145</v>
      </c>
      <c r="E3793" t="s">
        <v>62</v>
      </c>
      <c r="F3793">
        <v>1000</v>
      </c>
      <c r="G3793" t="s">
        <v>106</v>
      </c>
      <c r="H3793" s="2">
        <v>45320</v>
      </c>
      <c r="I3793">
        <v>20</v>
      </c>
      <c r="J3793" t="s">
        <v>107</v>
      </c>
    </row>
    <row r="3794" spans="1:10">
      <c r="A3794" t="s">
        <v>3870</v>
      </c>
      <c r="B3794" t="s">
        <v>2</v>
      </c>
      <c r="D3794" t="s">
        <v>145</v>
      </c>
      <c r="E3794" t="s">
        <v>62</v>
      </c>
      <c r="F3794">
        <v>1000</v>
      </c>
      <c r="G3794" t="s">
        <v>106</v>
      </c>
      <c r="H3794" s="2">
        <v>45327</v>
      </c>
      <c r="I3794">
        <v>20</v>
      </c>
      <c r="J3794" t="s">
        <v>107</v>
      </c>
    </row>
    <row r="3795" spans="1:10">
      <c r="A3795" t="s">
        <v>3871</v>
      </c>
      <c r="B3795" t="s">
        <v>2</v>
      </c>
      <c r="D3795" t="s">
        <v>145</v>
      </c>
      <c r="E3795" t="s">
        <v>62</v>
      </c>
      <c r="F3795">
        <v>1000</v>
      </c>
      <c r="G3795" t="s">
        <v>106</v>
      </c>
      <c r="H3795" s="2">
        <v>45334</v>
      </c>
      <c r="I3795">
        <v>20</v>
      </c>
      <c r="J3795" t="s">
        <v>107</v>
      </c>
    </row>
    <row r="3796" spans="1:10">
      <c r="A3796" t="s">
        <v>3872</v>
      </c>
      <c r="B3796" t="s">
        <v>2</v>
      </c>
      <c r="D3796" t="s">
        <v>145</v>
      </c>
      <c r="E3796" t="s">
        <v>62</v>
      </c>
      <c r="F3796">
        <v>1000</v>
      </c>
      <c r="G3796" t="s">
        <v>106</v>
      </c>
      <c r="H3796" s="2">
        <v>45341</v>
      </c>
      <c r="I3796">
        <v>20</v>
      </c>
      <c r="J3796" t="s">
        <v>107</v>
      </c>
    </row>
    <row r="3797" spans="1:10">
      <c r="A3797" t="s">
        <v>3873</v>
      </c>
      <c r="B3797" t="s">
        <v>2</v>
      </c>
      <c r="D3797" t="s">
        <v>145</v>
      </c>
      <c r="E3797" t="s">
        <v>62</v>
      </c>
      <c r="F3797">
        <v>1000</v>
      </c>
      <c r="G3797" t="s">
        <v>106</v>
      </c>
      <c r="H3797" s="2">
        <v>45348</v>
      </c>
      <c r="I3797">
        <v>20</v>
      </c>
      <c r="J3797" t="s">
        <v>107</v>
      </c>
    </row>
    <row r="3798" spans="1:10">
      <c r="A3798" t="s">
        <v>3874</v>
      </c>
      <c r="B3798" t="s">
        <v>2</v>
      </c>
      <c r="D3798" t="s">
        <v>145</v>
      </c>
      <c r="E3798" t="s">
        <v>62</v>
      </c>
      <c r="F3798">
        <v>1000</v>
      </c>
      <c r="G3798" t="s">
        <v>106</v>
      </c>
      <c r="H3798" s="2">
        <v>45355</v>
      </c>
      <c r="I3798">
        <v>20</v>
      </c>
      <c r="J3798" t="s">
        <v>107</v>
      </c>
    </row>
    <row r="3799" spans="1:10">
      <c r="A3799" t="s">
        <v>3875</v>
      </c>
      <c r="B3799" t="s">
        <v>2</v>
      </c>
      <c r="D3799" t="s">
        <v>145</v>
      </c>
      <c r="E3799" t="s">
        <v>62</v>
      </c>
      <c r="F3799">
        <v>1000</v>
      </c>
      <c r="G3799" t="s">
        <v>106</v>
      </c>
      <c r="H3799" s="2">
        <v>45362</v>
      </c>
      <c r="I3799">
        <v>20</v>
      </c>
      <c r="J3799" t="s">
        <v>107</v>
      </c>
    </row>
    <row r="3800" spans="1:10">
      <c r="A3800" t="s">
        <v>3876</v>
      </c>
      <c r="B3800" t="s">
        <v>2</v>
      </c>
      <c r="D3800" t="s">
        <v>145</v>
      </c>
      <c r="E3800" t="s">
        <v>62</v>
      </c>
      <c r="F3800">
        <v>1000</v>
      </c>
      <c r="G3800" t="s">
        <v>106</v>
      </c>
      <c r="H3800" s="2">
        <v>45369</v>
      </c>
      <c r="I3800">
        <v>20</v>
      </c>
      <c r="J3800" t="s">
        <v>107</v>
      </c>
    </row>
    <row r="3801" spans="1:10">
      <c r="A3801" t="s">
        <v>3877</v>
      </c>
      <c r="B3801" t="s">
        <v>2</v>
      </c>
      <c r="D3801" t="s">
        <v>145</v>
      </c>
      <c r="E3801" t="s">
        <v>62</v>
      </c>
      <c r="F3801">
        <v>1000</v>
      </c>
      <c r="G3801" t="s">
        <v>106</v>
      </c>
      <c r="H3801" s="2">
        <v>45628</v>
      </c>
      <c r="I3801">
        <v>10</v>
      </c>
      <c r="J3801" t="s">
        <v>107</v>
      </c>
    </row>
    <row r="3802" spans="1:10">
      <c r="A3802" t="s">
        <v>3878</v>
      </c>
      <c r="B3802" t="s">
        <v>2</v>
      </c>
      <c r="D3802" t="s">
        <v>145</v>
      </c>
      <c r="E3802" t="s">
        <v>62</v>
      </c>
      <c r="F3802">
        <v>1000</v>
      </c>
      <c r="G3802" t="s">
        <v>106</v>
      </c>
      <c r="H3802" s="2">
        <v>45635</v>
      </c>
      <c r="I3802">
        <v>10</v>
      </c>
      <c r="J3802" t="s">
        <v>107</v>
      </c>
    </row>
    <row r="3803" spans="1:10">
      <c r="A3803" t="s">
        <v>3879</v>
      </c>
      <c r="B3803" t="s">
        <v>2</v>
      </c>
      <c r="D3803" t="s">
        <v>145</v>
      </c>
      <c r="E3803" t="s">
        <v>62</v>
      </c>
      <c r="F3803">
        <v>1000</v>
      </c>
      <c r="G3803" t="s">
        <v>106</v>
      </c>
      <c r="H3803" s="2">
        <v>45642</v>
      </c>
      <c r="I3803">
        <v>10</v>
      </c>
      <c r="J3803" t="s">
        <v>107</v>
      </c>
    </row>
    <row r="3804" spans="1:10">
      <c r="A3804" t="s">
        <v>3880</v>
      </c>
      <c r="B3804" t="s">
        <v>2</v>
      </c>
      <c r="D3804" t="s">
        <v>145</v>
      </c>
      <c r="E3804" t="s">
        <v>62</v>
      </c>
      <c r="F3804">
        <v>1000</v>
      </c>
      <c r="G3804" t="s">
        <v>106</v>
      </c>
      <c r="H3804" s="2">
        <v>45649</v>
      </c>
      <c r="I3804">
        <v>10</v>
      </c>
      <c r="J3804" t="s">
        <v>107</v>
      </c>
    </row>
    <row r="3805" spans="1:10">
      <c r="A3805" t="s">
        <v>3881</v>
      </c>
      <c r="B3805" t="s">
        <v>2</v>
      </c>
      <c r="D3805" t="s">
        <v>145</v>
      </c>
      <c r="E3805" t="s">
        <v>62</v>
      </c>
      <c r="F3805">
        <v>1000</v>
      </c>
      <c r="G3805" t="s">
        <v>106</v>
      </c>
      <c r="H3805" s="2">
        <v>45656</v>
      </c>
      <c r="I3805">
        <v>10</v>
      </c>
      <c r="J3805" t="s">
        <v>107</v>
      </c>
    </row>
    <row r="3806" spans="1:10">
      <c r="A3806" t="s">
        <v>3882</v>
      </c>
      <c r="B3806" t="s">
        <v>2</v>
      </c>
      <c r="D3806" t="s">
        <v>145</v>
      </c>
      <c r="E3806" t="s">
        <v>62</v>
      </c>
      <c r="F3806">
        <v>1000</v>
      </c>
      <c r="G3806" t="s">
        <v>106</v>
      </c>
      <c r="H3806" s="2">
        <v>45663</v>
      </c>
      <c r="I3806">
        <v>10</v>
      </c>
      <c r="J3806" t="s">
        <v>107</v>
      </c>
    </row>
    <row r="3807" spans="1:10">
      <c r="A3807" t="s">
        <v>3883</v>
      </c>
      <c r="B3807" t="s">
        <v>2</v>
      </c>
      <c r="D3807" t="s">
        <v>145</v>
      </c>
      <c r="E3807" t="s">
        <v>62</v>
      </c>
      <c r="F3807">
        <v>1000</v>
      </c>
      <c r="G3807" t="s">
        <v>106</v>
      </c>
      <c r="H3807" s="2">
        <v>45670</v>
      </c>
      <c r="I3807">
        <v>10</v>
      </c>
      <c r="J3807" t="s">
        <v>107</v>
      </c>
    </row>
    <row r="3808" spans="1:10">
      <c r="A3808" t="s">
        <v>3884</v>
      </c>
      <c r="B3808" t="s">
        <v>2</v>
      </c>
      <c r="D3808" t="s">
        <v>145</v>
      </c>
      <c r="E3808" t="s">
        <v>62</v>
      </c>
      <c r="F3808">
        <v>1000</v>
      </c>
      <c r="G3808" t="s">
        <v>106</v>
      </c>
      <c r="H3808" s="2">
        <v>45677</v>
      </c>
      <c r="I3808">
        <v>10</v>
      </c>
      <c r="J3808" t="s">
        <v>107</v>
      </c>
    </row>
    <row r="3809" spans="1:10">
      <c r="A3809" t="s">
        <v>3885</v>
      </c>
      <c r="B3809" t="s">
        <v>2</v>
      </c>
      <c r="D3809" t="s">
        <v>145</v>
      </c>
      <c r="E3809" t="s">
        <v>82</v>
      </c>
      <c r="G3809" t="s">
        <v>108</v>
      </c>
      <c r="H3809" s="2">
        <v>45306</v>
      </c>
      <c r="I3809">
        <v>10</v>
      </c>
      <c r="J3809" t="s">
        <v>107</v>
      </c>
    </row>
    <row r="3810" spans="1:10">
      <c r="A3810" t="s">
        <v>3886</v>
      </c>
      <c r="B3810" t="s">
        <v>2</v>
      </c>
      <c r="D3810" t="s">
        <v>145</v>
      </c>
      <c r="E3810" t="s">
        <v>82</v>
      </c>
      <c r="G3810" t="s">
        <v>108</v>
      </c>
      <c r="H3810" s="2">
        <v>45313</v>
      </c>
      <c r="I3810">
        <v>10</v>
      </c>
      <c r="J3810" t="s">
        <v>107</v>
      </c>
    </row>
    <row r="3811" spans="1:10">
      <c r="A3811" t="s">
        <v>3887</v>
      </c>
      <c r="B3811" t="s">
        <v>2</v>
      </c>
      <c r="D3811" t="s">
        <v>145</v>
      </c>
      <c r="E3811" t="s">
        <v>82</v>
      </c>
      <c r="G3811" t="s">
        <v>108</v>
      </c>
      <c r="H3811" s="2">
        <v>45320</v>
      </c>
      <c r="I3811">
        <v>10</v>
      </c>
      <c r="J3811" t="s">
        <v>107</v>
      </c>
    </row>
    <row r="3812" spans="1:10">
      <c r="A3812" t="s">
        <v>3888</v>
      </c>
      <c r="B3812" t="s">
        <v>2</v>
      </c>
      <c r="D3812" t="s">
        <v>145</v>
      </c>
      <c r="E3812" t="s">
        <v>82</v>
      </c>
      <c r="G3812" t="s">
        <v>108</v>
      </c>
      <c r="H3812" s="2">
        <v>45327</v>
      </c>
      <c r="I3812">
        <v>10</v>
      </c>
      <c r="J3812" t="s">
        <v>107</v>
      </c>
    </row>
    <row r="3813" spans="1:10">
      <c r="A3813" t="s">
        <v>3889</v>
      </c>
      <c r="B3813" t="s">
        <v>2</v>
      </c>
      <c r="D3813" t="s">
        <v>145</v>
      </c>
      <c r="E3813" t="s">
        <v>82</v>
      </c>
      <c r="G3813" t="s">
        <v>108</v>
      </c>
      <c r="H3813" s="2">
        <v>45334</v>
      </c>
      <c r="I3813">
        <v>10</v>
      </c>
      <c r="J3813" t="s">
        <v>107</v>
      </c>
    </row>
    <row r="3814" spans="1:10">
      <c r="A3814" t="s">
        <v>3890</v>
      </c>
      <c r="B3814" t="s">
        <v>2</v>
      </c>
      <c r="D3814" t="s">
        <v>145</v>
      </c>
      <c r="E3814" t="s">
        <v>82</v>
      </c>
      <c r="G3814" t="s">
        <v>108</v>
      </c>
      <c r="H3814" s="2">
        <v>45341</v>
      </c>
      <c r="I3814">
        <v>10</v>
      </c>
      <c r="J3814" t="s">
        <v>107</v>
      </c>
    </row>
    <row r="3815" spans="1:10">
      <c r="A3815" t="s">
        <v>3891</v>
      </c>
      <c r="B3815" t="s">
        <v>2</v>
      </c>
      <c r="D3815" t="s">
        <v>145</v>
      </c>
      <c r="E3815" t="s">
        <v>82</v>
      </c>
      <c r="G3815" t="s">
        <v>108</v>
      </c>
      <c r="H3815" s="2">
        <v>45348</v>
      </c>
      <c r="I3815">
        <v>10</v>
      </c>
      <c r="J3815" t="s">
        <v>107</v>
      </c>
    </row>
    <row r="3816" spans="1:10">
      <c r="A3816" t="s">
        <v>3892</v>
      </c>
      <c r="B3816" t="s">
        <v>2</v>
      </c>
      <c r="D3816" t="s">
        <v>145</v>
      </c>
      <c r="E3816" t="s">
        <v>82</v>
      </c>
      <c r="G3816" t="s">
        <v>108</v>
      </c>
      <c r="H3816" s="2">
        <v>45628</v>
      </c>
      <c r="I3816">
        <v>10</v>
      </c>
      <c r="J3816" t="s">
        <v>107</v>
      </c>
    </row>
    <row r="3817" spans="1:10">
      <c r="A3817" t="s">
        <v>3893</v>
      </c>
      <c r="B3817" t="s">
        <v>2</v>
      </c>
      <c r="D3817" t="s">
        <v>145</v>
      </c>
      <c r="E3817" t="s">
        <v>82</v>
      </c>
      <c r="G3817" t="s">
        <v>108</v>
      </c>
      <c r="H3817" s="2">
        <v>45635</v>
      </c>
      <c r="I3817">
        <v>10</v>
      </c>
      <c r="J3817" t="s">
        <v>107</v>
      </c>
    </row>
    <row r="3818" spans="1:10">
      <c r="A3818" t="s">
        <v>3894</v>
      </c>
      <c r="B3818" t="s">
        <v>2</v>
      </c>
      <c r="D3818" t="s">
        <v>145</v>
      </c>
      <c r="E3818" t="s">
        <v>82</v>
      </c>
      <c r="G3818" t="s">
        <v>108</v>
      </c>
      <c r="H3818" s="2">
        <v>45642</v>
      </c>
      <c r="I3818">
        <v>10</v>
      </c>
      <c r="J3818" t="s">
        <v>107</v>
      </c>
    </row>
    <row r="3819" spans="1:10">
      <c r="A3819" t="s">
        <v>3895</v>
      </c>
      <c r="B3819" t="s">
        <v>2</v>
      </c>
      <c r="D3819" t="s">
        <v>145</v>
      </c>
      <c r="E3819" t="s">
        <v>82</v>
      </c>
      <c r="G3819" t="s">
        <v>108</v>
      </c>
      <c r="H3819" s="2">
        <v>45649</v>
      </c>
      <c r="I3819">
        <v>10</v>
      </c>
      <c r="J3819" t="s">
        <v>107</v>
      </c>
    </row>
    <row r="3820" spans="1:10">
      <c r="A3820" t="s">
        <v>3896</v>
      </c>
      <c r="B3820" t="s">
        <v>2</v>
      </c>
      <c r="D3820" t="s">
        <v>145</v>
      </c>
      <c r="E3820" t="s">
        <v>82</v>
      </c>
      <c r="G3820" t="s">
        <v>108</v>
      </c>
      <c r="H3820" s="2">
        <v>45656</v>
      </c>
      <c r="I3820">
        <v>10</v>
      </c>
      <c r="J3820" t="s">
        <v>107</v>
      </c>
    </row>
    <row r="3821" spans="1:10">
      <c r="A3821" t="s">
        <v>3897</v>
      </c>
      <c r="B3821" t="s">
        <v>2</v>
      </c>
      <c r="D3821" t="s">
        <v>145</v>
      </c>
      <c r="E3821" t="s">
        <v>82</v>
      </c>
      <c r="G3821" t="s">
        <v>108</v>
      </c>
      <c r="H3821" s="2">
        <v>45663</v>
      </c>
      <c r="I3821">
        <v>10</v>
      </c>
      <c r="J3821" t="s">
        <v>107</v>
      </c>
    </row>
    <row r="3822" spans="1:10">
      <c r="A3822" t="s">
        <v>3898</v>
      </c>
      <c r="B3822" t="s">
        <v>2</v>
      </c>
      <c r="D3822" t="s">
        <v>145</v>
      </c>
      <c r="E3822" t="s">
        <v>82</v>
      </c>
      <c r="G3822" t="s">
        <v>108</v>
      </c>
      <c r="H3822" s="2">
        <v>45670</v>
      </c>
      <c r="I3822">
        <v>10</v>
      </c>
      <c r="J3822" t="s">
        <v>107</v>
      </c>
    </row>
    <row r="3823" spans="1:10">
      <c r="A3823" t="s">
        <v>3899</v>
      </c>
      <c r="B3823" t="s">
        <v>2</v>
      </c>
      <c r="D3823" t="s">
        <v>145</v>
      </c>
      <c r="E3823" t="s">
        <v>82</v>
      </c>
      <c r="G3823" t="s">
        <v>108</v>
      </c>
      <c r="H3823" s="2">
        <v>45677</v>
      </c>
      <c r="I3823">
        <v>10</v>
      </c>
      <c r="J3823" t="s">
        <v>107</v>
      </c>
    </row>
    <row r="3824" spans="1:10">
      <c r="A3824" t="s">
        <v>3900</v>
      </c>
      <c r="B3824" t="s">
        <v>2</v>
      </c>
      <c r="D3824" t="s">
        <v>146</v>
      </c>
      <c r="E3824" t="s">
        <v>10</v>
      </c>
      <c r="G3824" t="s">
        <v>108</v>
      </c>
      <c r="H3824" s="2">
        <v>45292</v>
      </c>
      <c r="I3824">
        <v>20</v>
      </c>
      <c r="J3824" t="s">
        <v>107</v>
      </c>
    </row>
    <row r="3825" spans="1:10">
      <c r="A3825" t="s">
        <v>3901</v>
      </c>
      <c r="B3825" t="s">
        <v>2</v>
      </c>
      <c r="D3825" t="s">
        <v>146</v>
      </c>
      <c r="E3825" t="s">
        <v>10</v>
      </c>
      <c r="G3825" t="s">
        <v>108</v>
      </c>
      <c r="H3825" s="2">
        <v>45299</v>
      </c>
      <c r="I3825">
        <v>20</v>
      </c>
      <c r="J3825" t="s">
        <v>107</v>
      </c>
    </row>
    <row r="3826" spans="1:10">
      <c r="A3826" t="s">
        <v>3902</v>
      </c>
      <c r="B3826" t="s">
        <v>2</v>
      </c>
      <c r="D3826" t="s">
        <v>146</v>
      </c>
      <c r="E3826" t="s">
        <v>10</v>
      </c>
      <c r="G3826" t="s">
        <v>108</v>
      </c>
      <c r="H3826" s="2">
        <v>45306</v>
      </c>
      <c r="I3826">
        <v>20</v>
      </c>
      <c r="J3826" t="s">
        <v>107</v>
      </c>
    </row>
    <row r="3827" spans="1:10">
      <c r="A3827" t="s">
        <v>3903</v>
      </c>
      <c r="B3827" t="s">
        <v>2</v>
      </c>
      <c r="D3827" t="s">
        <v>146</v>
      </c>
      <c r="E3827" t="s">
        <v>10</v>
      </c>
      <c r="G3827" t="s">
        <v>108</v>
      </c>
      <c r="H3827" s="2">
        <v>45313</v>
      </c>
      <c r="I3827">
        <v>20</v>
      </c>
      <c r="J3827" t="s">
        <v>107</v>
      </c>
    </row>
    <row r="3828" spans="1:10">
      <c r="A3828" t="s">
        <v>3904</v>
      </c>
      <c r="B3828" t="s">
        <v>2</v>
      </c>
      <c r="D3828" t="s">
        <v>146</v>
      </c>
      <c r="E3828" t="s">
        <v>10</v>
      </c>
      <c r="G3828" t="s">
        <v>108</v>
      </c>
      <c r="H3828" s="2">
        <v>45320</v>
      </c>
      <c r="I3828">
        <v>20</v>
      </c>
      <c r="J3828" t="s">
        <v>107</v>
      </c>
    </row>
    <row r="3829" spans="1:10">
      <c r="A3829" t="s">
        <v>3905</v>
      </c>
      <c r="B3829" t="s">
        <v>2</v>
      </c>
      <c r="D3829" t="s">
        <v>146</v>
      </c>
      <c r="E3829" t="s">
        <v>10</v>
      </c>
      <c r="G3829" t="s">
        <v>108</v>
      </c>
      <c r="H3829" s="2">
        <v>45327</v>
      </c>
      <c r="I3829">
        <v>20</v>
      </c>
      <c r="J3829" t="s">
        <v>107</v>
      </c>
    </row>
    <row r="3830" spans="1:10">
      <c r="A3830" t="s">
        <v>3906</v>
      </c>
      <c r="B3830" t="s">
        <v>2</v>
      </c>
      <c r="D3830" t="s">
        <v>146</v>
      </c>
      <c r="E3830" t="s">
        <v>10</v>
      </c>
      <c r="G3830" t="s">
        <v>108</v>
      </c>
      <c r="H3830" s="2">
        <v>45334</v>
      </c>
      <c r="I3830">
        <v>20</v>
      </c>
      <c r="J3830" t="s">
        <v>107</v>
      </c>
    </row>
    <row r="3831" spans="1:10">
      <c r="A3831" t="s">
        <v>3907</v>
      </c>
      <c r="B3831" t="s">
        <v>2</v>
      </c>
      <c r="D3831" t="s">
        <v>146</v>
      </c>
      <c r="E3831" t="s">
        <v>10</v>
      </c>
      <c r="G3831" t="s">
        <v>108</v>
      </c>
      <c r="H3831" s="2">
        <v>45341</v>
      </c>
      <c r="I3831">
        <v>20</v>
      </c>
      <c r="J3831" t="s">
        <v>107</v>
      </c>
    </row>
    <row r="3832" spans="1:10">
      <c r="A3832" t="s">
        <v>3908</v>
      </c>
      <c r="B3832" t="s">
        <v>2</v>
      </c>
      <c r="D3832" t="s">
        <v>146</v>
      </c>
      <c r="E3832" t="s">
        <v>10</v>
      </c>
      <c r="G3832" t="s">
        <v>108</v>
      </c>
      <c r="H3832" s="2">
        <v>45348</v>
      </c>
      <c r="I3832">
        <v>20</v>
      </c>
      <c r="J3832" t="s">
        <v>107</v>
      </c>
    </row>
    <row r="3833" spans="1:10">
      <c r="A3833" t="s">
        <v>3909</v>
      </c>
      <c r="B3833" t="s">
        <v>2</v>
      </c>
      <c r="D3833" t="s">
        <v>146</v>
      </c>
      <c r="E3833" t="s">
        <v>10</v>
      </c>
      <c r="G3833" t="s">
        <v>108</v>
      </c>
      <c r="H3833" s="2">
        <v>45355</v>
      </c>
      <c r="I3833">
        <v>20</v>
      </c>
      <c r="J3833" t="s">
        <v>107</v>
      </c>
    </row>
    <row r="3834" spans="1:10">
      <c r="A3834" t="s">
        <v>3910</v>
      </c>
      <c r="B3834" t="s">
        <v>2</v>
      </c>
      <c r="D3834" t="s">
        <v>146</v>
      </c>
      <c r="E3834" t="s">
        <v>10</v>
      </c>
      <c r="G3834" t="s">
        <v>108</v>
      </c>
      <c r="H3834" s="2">
        <v>45362</v>
      </c>
      <c r="I3834">
        <v>20</v>
      </c>
      <c r="J3834" t="s">
        <v>107</v>
      </c>
    </row>
    <row r="3835" spans="1:10">
      <c r="A3835" t="s">
        <v>3911</v>
      </c>
      <c r="B3835" t="s">
        <v>2</v>
      </c>
      <c r="D3835" t="s">
        <v>146</v>
      </c>
      <c r="E3835" t="s">
        <v>10</v>
      </c>
      <c r="G3835" t="s">
        <v>108</v>
      </c>
      <c r="H3835" s="2">
        <v>45369</v>
      </c>
      <c r="I3835">
        <v>20</v>
      </c>
      <c r="J3835" t="s">
        <v>107</v>
      </c>
    </row>
    <row r="3836" spans="1:10">
      <c r="A3836" t="s">
        <v>3912</v>
      </c>
      <c r="B3836" t="s">
        <v>2</v>
      </c>
      <c r="D3836" t="s">
        <v>146</v>
      </c>
      <c r="E3836" t="s">
        <v>10</v>
      </c>
      <c r="G3836" t="s">
        <v>108</v>
      </c>
      <c r="H3836" s="2">
        <v>45376</v>
      </c>
      <c r="I3836">
        <v>20</v>
      </c>
      <c r="J3836" t="s">
        <v>107</v>
      </c>
    </row>
    <row r="3837" spans="1:10">
      <c r="A3837" t="s">
        <v>3913</v>
      </c>
      <c r="B3837" t="s">
        <v>2</v>
      </c>
      <c r="D3837" t="s">
        <v>146</v>
      </c>
      <c r="E3837" t="s">
        <v>10</v>
      </c>
      <c r="G3837" t="s">
        <v>108</v>
      </c>
      <c r="H3837" s="2">
        <v>45383</v>
      </c>
      <c r="I3837">
        <v>20</v>
      </c>
      <c r="J3837" t="s">
        <v>107</v>
      </c>
    </row>
    <row r="3838" spans="1:10">
      <c r="A3838" t="s">
        <v>3914</v>
      </c>
      <c r="B3838" t="s">
        <v>2</v>
      </c>
      <c r="D3838" t="s">
        <v>146</v>
      </c>
      <c r="E3838" t="s">
        <v>10</v>
      </c>
      <c r="G3838" t="s">
        <v>108</v>
      </c>
      <c r="H3838" s="2">
        <v>45390</v>
      </c>
      <c r="I3838">
        <v>20</v>
      </c>
      <c r="J3838" t="s">
        <v>107</v>
      </c>
    </row>
    <row r="3839" spans="1:10">
      <c r="A3839" t="s">
        <v>3915</v>
      </c>
      <c r="B3839" t="s">
        <v>2</v>
      </c>
      <c r="D3839" t="s">
        <v>146</v>
      </c>
      <c r="E3839" t="s">
        <v>10</v>
      </c>
      <c r="G3839" t="s">
        <v>108</v>
      </c>
      <c r="H3839" s="2">
        <v>45397</v>
      </c>
      <c r="I3839">
        <v>20</v>
      </c>
      <c r="J3839" t="s">
        <v>107</v>
      </c>
    </row>
    <row r="3840" spans="1:10">
      <c r="A3840" t="s">
        <v>3916</v>
      </c>
      <c r="B3840" t="s">
        <v>2</v>
      </c>
      <c r="D3840" t="s">
        <v>146</v>
      </c>
      <c r="E3840" t="s">
        <v>10</v>
      </c>
      <c r="G3840" t="s">
        <v>108</v>
      </c>
      <c r="H3840" s="2">
        <v>45404</v>
      </c>
      <c r="I3840">
        <v>20</v>
      </c>
      <c r="J3840" t="s">
        <v>107</v>
      </c>
    </row>
    <row r="3841" spans="1:10">
      <c r="A3841" t="s">
        <v>3917</v>
      </c>
      <c r="B3841" t="s">
        <v>2</v>
      </c>
      <c r="D3841" t="s">
        <v>146</v>
      </c>
      <c r="E3841" t="s">
        <v>10</v>
      </c>
      <c r="G3841" t="s">
        <v>108</v>
      </c>
      <c r="H3841" s="2">
        <v>45411</v>
      </c>
      <c r="I3841">
        <v>20</v>
      </c>
      <c r="J3841" t="s">
        <v>107</v>
      </c>
    </row>
    <row r="3842" spans="1:10">
      <c r="A3842" t="s">
        <v>3918</v>
      </c>
      <c r="B3842" t="s">
        <v>2</v>
      </c>
      <c r="D3842" t="s">
        <v>146</v>
      </c>
      <c r="E3842" t="s">
        <v>10</v>
      </c>
      <c r="G3842" t="s">
        <v>108</v>
      </c>
      <c r="H3842" s="2">
        <v>45418</v>
      </c>
      <c r="I3842">
        <v>20</v>
      </c>
      <c r="J3842" t="s">
        <v>107</v>
      </c>
    </row>
    <row r="3843" spans="1:10">
      <c r="A3843" t="s">
        <v>3919</v>
      </c>
      <c r="B3843" t="s">
        <v>2</v>
      </c>
      <c r="D3843" t="s">
        <v>146</v>
      </c>
      <c r="E3843" t="s">
        <v>10</v>
      </c>
      <c r="G3843" t="s">
        <v>108</v>
      </c>
      <c r="H3843" s="2">
        <v>45425</v>
      </c>
      <c r="I3843">
        <v>20</v>
      </c>
      <c r="J3843" t="s">
        <v>107</v>
      </c>
    </row>
    <row r="3844" spans="1:10">
      <c r="A3844" t="s">
        <v>3920</v>
      </c>
      <c r="B3844" t="s">
        <v>2</v>
      </c>
      <c r="D3844" t="s">
        <v>146</v>
      </c>
      <c r="E3844" t="s">
        <v>14</v>
      </c>
      <c r="G3844" t="s">
        <v>108</v>
      </c>
      <c r="H3844" s="2">
        <v>45292</v>
      </c>
      <c r="I3844">
        <v>20</v>
      </c>
      <c r="J3844" t="s">
        <v>107</v>
      </c>
    </row>
    <row r="3845" spans="1:10">
      <c r="A3845" t="s">
        <v>3921</v>
      </c>
      <c r="B3845" t="s">
        <v>2</v>
      </c>
      <c r="D3845" t="s">
        <v>146</v>
      </c>
      <c r="E3845" t="s">
        <v>14</v>
      </c>
      <c r="G3845" t="s">
        <v>108</v>
      </c>
      <c r="H3845" s="2">
        <v>45299</v>
      </c>
      <c r="I3845">
        <v>20</v>
      </c>
      <c r="J3845" t="s">
        <v>107</v>
      </c>
    </row>
    <row r="3846" spans="1:10">
      <c r="A3846" t="s">
        <v>3922</v>
      </c>
      <c r="B3846" t="s">
        <v>2</v>
      </c>
      <c r="D3846" t="s">
        <v>146</v>
      </c>
      <c r="E3846" t="s">
        <v>14</v>
      </c>
      <c r="G3846" t="s">
        <v>108</v>
      </c>
      <c r="H3846" s="2">
        <v>45306</v>
      </c>
      <c r="I3846">
        <v>20</v>
      </c>
      <c r="J3846" t="s">
        <v>107</v>
      </c>
    </row>
    <row r="3847" spans="1:10">
      <c r="A3847" t="s">
        <v>3923</v>
      </c>
      <c r="B3847" t="s">
        <v>2</v>
      </c>
      <c r="D3847" t="s">
        <v>146</v>
      </c>
      <c r="E3847" t="s">
        <v>14</v>
      </c>
      <c r="G3847" t="s">
        <v>108</v>
      </c>
      <c r="H3847" s="2">
        <v>45313</v>
      </c>
      <c r="I3847">
        <v>20</v>
      </c>
      <c r="J3847" t="s">
        <v>107</v>
      </c>
    </row>
    <row r="3848" spans="1:10">
      <c r="A3848" t="s">
        <v>3924</v>
      </c>
      <c r="B3848" t="s">
        <v>2</v>
      </c>
      <c r="D3848" t="s">
        <v>146</v>
      </c>
      <c r="E3848" t="s">
        <v>14</v>
      </c>
      <c r="G3848" t="s">
        <v>108</v>
      </c>
      <c r="H3848" s="2">
        <v>45320</v>
      </c>
      <c r="I3848">
        <v>20</v>
      </c>
      <c r="J3848" t="s">
        <v>107</v>
      </c>
    </row>
    <row r="3849" spans="1:10">
      <c r="A3849" t="s">
        <v>3925</v>
      </c>
      <c r="B3849" t="s">
        <v>2</v>
      </c>
      <c r="D3849" t="s">
        <v>146</v>
      </c>
      <c r="E3849" t="s">
        <v>14</v>
      </c>
      <c r="G3849" t="s">
        <v>108</v>
      </c>
      <c r="H3849" s="2">
        <v>45327</v>
      </c>
      <c r="I3849">
        <v>20</v>
      </c>
      <c r="J3849" t="s">
        <v>107</v>
      </c>
    </row>
    <row r="3850" spans="1:10">
      <c r="A3850" t="s">
        <v>3926</v>
      </c>
      <c r="B3850" t="s">
        <v>2</v>
      </c>
      <c r="D3850" t="s">
        <v>146</v>
      </c>
      <c r="E3850" t="s">
        <v>14</v>
      </c>
      <c r="G3850" t="s">
        <v>108</v>
      </c>
      <c r="H3850" s="2">
        <v>45334</v>
      </c>
      <c r="I3850">
        <v>20</v>
      </c>
      <c r="J3850" t="s">
        <v>107</v>
      </c>
    </row>
    <row r="3851" spans="1:10">
      <c r="A3851" t="s">
        <v>3927</v>
      </c>
      <c r="B3851" t="s">
        <v>2</v>
      </c>
      <c r="D3851" t="s">
        <v>146</v>
      </c>
      <c r="E3851" t="s">
        <v>14</v>
      </c>
      <c r="G3851" t="s">
        <v>108</v>
      </c>
      <c r="H3851" s="2">
        <v>45341</v>
      </c>
      <c r="I3851">
        <v>20</v>
      </c>
      <c r="J3851" t="s">
        <v>107</v>
      </c>
    </row>
    <row r="3852" spans="1:10">
      <c r="A3852" t="s">
        <v>3928</v>
      </c>
      <c r="B3852" t="s">
        <v>2</v>
      </c>
      <c r="D3852" t="s">
        <v>146</v>
      </c>
      <c r="E3852" t="s">
        <v>14</v>
      </c>
      <c r="G3852" t="s">
        <v>108</v>
      </c>
      <c r="H3852" s="2">
        <v>45348</v>
      </c>
      <c r="I3852">
        <v>20</v>
      </c>
      <c r="J3852" t="s">
        <v>107</v>
      </c>
    </row>
    <row r="3853" spans="1:10">
      <c r="A3853" t="s">
        <v>3929</v>
      </c>
      <c r="B3853" t="s">
        <v>2</v>
      </c>
      <c r="D3853" t="s">
        <v>146</v>
      </c>
      <c r="E3853" t="s">
        <v>14</v>
      </c>
      <c r="G3853" t="s">
        <v>108</v>
      </c>
      <c r="H3853" s="2">
        <v>45355</v>
      </c>
      <c r="I3853">
        <v>20</v>
      </c>
      <c r="J3853" t="s">
        <v>107</v>
      </c>
    </row>
    <row r="3854" spans="1:10">
      <c r="A3854" t="s">
        <v>3930</v>
      </c>
      <c r="B3854" t="s">
        <v>2</v>
      </c>
      <c r="D3854" t="s">
        <v>146</v>
      </c>
      <c r="E3854" t="s">
        <v>14</v>
      </c>
      <c r="G3854" t="s">
        <v>108</v>
      </c>
      <c r="H3854" s="2">
        <v>45362</v>
      </c>
      <c r="I3854">
        <v>20</v>
      </c>
      <c r="J3854" t="s">
        <v>107</v>
      </c>
    </row>
    <row r="3855" spans="1:10">
      <c r="A3855" t="s">
        <v>3931</v>
      </c>
      <c r="B3855" t="s">
        <v>2</v>
      </c>
      <c r="D3855" t="s">
        <v>146</v>
      </c>
      <c r="E3855" t="s">
        <v>14</v>
      </c>
      <c r="G3855" t="s">
        <v>108</v>
      </c>
      <c r="H3855" s="2">
        <v>45369</v>
      </c>
      <c r="I3855">
        <v>20</v>
      </c>
      <c r="J3855" t="s">
        <v>107</v>
      </c>
    </row>
    <row r="3856" spans="1:10">
      <c r="A3856" t="s">
        <v>3932</v>
      </c>
      <c r="B3856" t="s">
        <v>2</v>
      </c>
      <c r="D3856" t="s">
        <v>146</v>
      </c>
      <c r="E3856" t="s">
        <v>14</v>
      </c>
      <c r="G3856" t="s">
        <v>108</v>
      </c>
      <c r="H3856" s="2">
        <v>45376</v>
      </c>
      <c r="I3856">
        <v>20</v>
      </c>
      <c r="J3856" t="s">
        <v>107</v>
      </c>
    </row>
    <row r="3857" spans="1:10">
      <c r="A3857" t="s">
        <v>3933</v>
      </c>
      <c r="B3857" t="s">
        <v>2</v>
      </c>
      <c r="D3857" t="s">
        <v>146</v>
      </c>
      <c r="E3857" t="s">
        <v>14</v>
      </c>
      <c r="G3857" t="s">
        <v>108</v>
      </c>
      <c r="H3857" s="2">
        <v>45383</v>
      </c>
      <c r="I3857">
        <v>20</v>
      </c>
      <c r="J3857" t="s">
        <v>107</v>
      </c>
    </row>
    <row r="3858" spans="1:10">
      <c r="A3858" t="s">
        <v>3934</v>
      </c>
      <c r="B3858" t="s">
        <v>2</v>
      </c>
      <c r="D3858" t="s">
        <v>146</v>
      </c>
      <c r="E3858" t="s">
        <v>14</v>
      </c>
      <c r="G3858" t="s">
        <v>108</v>
      </c>
      <c r="H3858" s="2">
        <v>45390</v>
      </c>
      <c r="I3858">
        <v>20</v>
      </c>
      <c r="J3858" t="s">
        <v>107</v>
      </c>
    </row>
    <row r="3859" spans="1:10">
      <c r="A3859" t="s">
        <v>3935</v>
      </c>
      <c r="B3859" t="s">
        <v>2</v>
      </c>
      <c r="D3859" t="s">
        <v>146</v>
      </c>
      <c r="E3859" t="s">
        <v>14</v>
      </c>
      <c r="G3859" t="s">
        <v>108</v>
      </c>
      <c r="H3859" s="2">
        <v>45397</v>
      </c>
      <c r="I3859">
        <v>20</v>
      </c>
      <c r="J3859" t="s">
        <v>107</v>
      </c>
    </row>
    <row r="3860" spans="1:10">
      <c r="A3860" t="s">
        <v>3936</v>
      </c>
      <c r="B3860" t="s">
        <v>2</v>
      </c>
      <c r="D3860" t="s">
        <v>146</v>
      </c>
      <c r="E3860" t="s">
        <v>24</v>
      </c>
      <c r="G3860" t="s">
        <v>108</v>
      </c>
      <c r="H3860" s="2">
        <v>45292</v>
      </c>
      <c r="I3860">
        <v>20</v>
      </c>
      <c r="J3860" t="s">
        <v>107</v>
      </c>
    </row>
    <row r="3861" spans="1:10">
      <c r="A3861" t="s">
        <v>3937</v>
      </c>
      <c r="B3861" t="s">
        <v>2</v>
      </c>
      <c r="D3861" t="s">
        <v>146</v>
      </c>
      <c r="E3861" t="s">
        <v>24</v>
      </c>
      <c r="G3861" t="s">
        <v>108</v>
      </c>
      <c r="H3861" s="2">
        <v>45299</v>
      </c>
      <c r="I3861">
        <v>20</v>
      </c>
      <c r="J3861" t="s">
        <v>107</v>
      </c>
    </row>
    <row r="3862" spans="1:10">
      <c r="A3862" t="s">
        <v>3938</v>
      </c>
      <c r="B3862" t="s">
        <v>2</v>
      </c>
      <c r="D3862" t="s">
        <v>146</v>
      </c>
      <c r="E3862" t="s">
        <v>24</v>
      </c>
      <c r="G3862" t="s">
        <v>108</v>
      </c>
      <c r="H3862" s="2">
        <v>45306</v>
      </c>
      <c r="I3862">
        <v>20</v>
      </c>
      <c r="J3862" t="s">
        <v>107</v>
      </c>
    </row>
    <row r="3863" spans="1:10">
      <c r="A3863" t="s">
        <v>3939</v>
      </c>
      <c r="B3863" t="s">
        <v>2</v>
      </c>
      <c r="D3863" t="s">
        <v>146</v>
      </c>
      <c r="E3863" t="s">
        <v>24</v>
      </c>
      <c r="G3863" t="s">
        <v>108</v>
      </c>
      <c r="H3863" s="2">
        <v>45313</v>
      </c>
      <c r="I3863">
        <v>20</v>
      </c>
      <c r="J3863" t="s">
        <v>107</v>
      </c>
    </row>
    <row r="3864" spans="1:10">
      <c r="A3864" t="s">
        <v>3940</v>
      </c>
      <c r="B3864" t="s">
        <v>2</v>
      </c>
      <c r="D3864" t="s">
        <v>146</v>
      </c>
      <c r="E3864" t="s">
        <v>24</v>
      </c>
      <c r="G3864" t="s">
        <v>108</v>
      </c>
      <c r="H3864" s="2">
        <v>45320</v>
      </c>
      <c r="I3864">
        <v>20</v>
      </c>
      <c r="J3864" t="s">
        <v>107</v>
      </c>
    </row>
    <row r="3865" spans="1:10">
      <c r="A3865" t="s">
        <v>3941</v>
      </c>
      <c r="B3865" t="s">
        <v>2</v>
      </c>
      <c r="D3865" t="s">
        <v>146</v>
      </c>
      <c r="E3865" t="s">
        <v>24</v>
      </c>
      <c r="G3865" t="s">
        <v>108</v>
      </c>
      <c r="H3865" s="2">
        <v>45327</v>
      </c>
      <c r="I3865">
        <v>20</v>
      </c>
      <c r="J3865" t="s">
        <v>107</v>
      </c>
    </row>
    <row r="3866" spans="1:10">
      <c r="A3866" t="s">
        <v>3942</v>
      </c>
      <c r="B3866" t="s">
        <v>2</v>
      </c>
      <c r="D3866" t="s">
        <v>146</v>
      </c>
      <c r="E3866" t="s">
        <v>24</v>
      </c>
      <c r="G3866" t="s">
        <v>108</v>
      </c>
      <c r="H3866" s="2">
        <v>45334</v>
      </c>
      <c r="I3866">
        <v>20</v>
      </c>
      <c r="J3866" t="s">
        <v>107</v>
      </c>
    </row>
    <row r="3867" spans="1:10">
      <c r="A3867" t="s">
        <v>3943</v>
      </c>
      <c r="B3867" t="s">
        <v>2</v>
      </c>
      <c r="D3867" t="s">
        <v>146</v>
      </c>
      <c r="E3867" t="s">
        <v>24</v>
      </c>
      <c r="G3867" t="s">
        <v>108</v>
      </c>
      <c r="H3867" s="2">
        <v>45341</v>
      </c>
      <c r="I3867">
        <v>20</v>
      </c>
      <c r="J3867" t="s">
        <v>107</v>
      </c>
    </row>
    <row r="3868" spans="1:10">
      <c r="A3868" t="s">
        <v>3944</v>
      </c>
      <c r="B3868" t="s">
        <v>2</v>
      </c>
      <c r="D3868" t="s">
        <v>146</v>
      </c>
      <c r="E3868" t="s">
        <v>24</v>
      </c>
      <c r="G3868" t="s">
        <v>108</v>
      </c>
      <c r="H3868" s="2">
        <v>45348</v>
      </c>
      <c r="I3868">
        <v>20</v>
      </c>
      <c r="J3868" t="s">
        <v>107</v>
      </c>
    </row>
    <row r="3869" spans="1:10">
      <c r="A3869" t="s">
        <v>3945</v>
      </c>
      <c r="B3869" t="s">
        <v>2</v>
      </c>
      <c r="D3869" t="s">
        <v>146</v>
      </c>
      <c r="E3869" t="s">
        <v>24</v>
      </c>
      <c r="G3869" t="s">
        <v>108</v>
      </c>
      <c r="H3869" s="2">
        <v>45355</v>
      </c>
      <c r="I3869">
        <v>20</v>
      </c>
      <c r="J3869" t="s">
        <v>107</v>
      </c>
    </row>
    <row r="3870" spans="1:10">
      <c r="A3870" t="s">
        <v>3946</v>
      </c>
      <c r="B3870" t="s">
        <v>2</v>
      </c>
      <c r="D3870" t="s">
        <v>146</v>
      </c>
      <c r="E3870" t="s">
        <v>24</v>
      </c>
      <c r="G3870" t="s">
        <v>108</v>
      </c>
      <c r="H3870" s="2">
        <v>45362</v>
      </c>
      <c r="I3870">
        <v>20</v>
      </c>
      <c r="J3870" t="s">
        <v>107</v>
      </c>
    </row>
    <row r="3871" spans="1:10">
      <c r="A3871" t="s">
        <v>3947</v>
      </c>
      <c r="B3871" t="s">
        <v>2</v>
      </c>
      <c r="D3871" t="s">
        <v>146</v>
      </c>
      <c r="E3871" t="s">
        <v>24</v>
      </c>
      <c r="G3871" t="s">
        <v>108</v>
      </c>
      <c r="H3871" s="2">
        <v>45369</v>
      </c>
      <c r="I3871">
        <v>20</v>
      </c>
      <c r="J3871" t="s">
        <v>107</v>
      </c>
    </row>
    <row r="3872" spans="1:10">
      <c r="A3872" t="s">
        <v>3948</v>
      </c>
      <c r="B3872" t="s">
        <v>2</v>
      </c>
      <c r="D3872" t="s">
        <v>146</v>
      </c>
      <c r="E3872" t="s">
        <v>24</v>
      </c>
      <c r="G3872" t="s">
        <v>108</v>
      </c>
      <c r="H3872" s="2">
        <v>45376</v>
      </c>
      <c r="I3872">
        <v>20</v>
      </c>
      <c r="J3872" t="s">
        <v>107</v>
      </c>
    </row>
    <row r="3873" spans="1:10">
      <c r="A3873" t="s">
        <v>3949</v>
      </c>
      <c r="B3873" t="s">
        <v>2</v>
      </c>
      <c r="D3873" t="s">
        <v>146</v>
      </c>
      <c r="E3873" t="s">
        <v>24</v>
      </c>
      <c r="G3873" t="s">
        <v>108</v>
      </c>
      <c r="H3873" s="2">
        <v>45383</v>
      </c>
      <c r="I3873">
        <v>20</v>
      </c>
      <c r="J3873" t="s">
        <v>107</v>
      </c>
    </row>
    <row r="3874" spans="1:10">
      <c r="A3874" t="s">
        <v>3950</v>
      </c>
      <c r="B3874" t="s">
        <v>2</v>
      </c>
      <c r="D3874" t="s">
        <v>146</v>
      </c>
      <c r="E3874" t="s">
        <v>24</v>
      </c>
      <c r="G3874" t="s">
        <v>108</v>
      </c>
      <c r="H3874" s="2">
        <v>45390</v>
      </c>
      <c r="I3874">
        <v>20</v>
      </c>
      <c r="J3874" t="s">
        <v>107</v>
      </c>
    </row>
    <row r="3875" spans="1:10">
      <c r="A3875" t="s">
        <v>3951</v>
      </c>
      <c r="B3875" t="s">
        <v>2</v>
      </c>
      <c r="D3875" t="s">
        <v>146</v>
      </c>
      <c r="E3875" t="s">
        <v>24</v>
      </c>
      <c r="G3875" t="s">
        <v>108</v>
      </c>
      <c r="H3875" s="2">
        <v>45397</v>
      </c>
      <c r="I3875">
        <v>20</v>
      </c>
      <c r="J3875" t="s">
        <v>107</v>
      </c>
    </row>
    <row r="3876" spans="1:10">
      <c r="A3876" t="s">
        <v>3952</v>
      </c>
      <c r="B3876" t="s">
        <v>2</v>
      </c>
      <c r="D3876" t="s">
        <v>146</v>
      </c>
      <c r="E3876" t="s">
        <v>24</v>
      </c>
      <c r="G3876" t="s">
        <v>108</v>
      </c>
      <c r="H3876" s="2">
        <v>45404</v>
      </c>
      <c r="I3876">
        <v>20</v>
      </c>
      <c r="J3876" t="s">
        <v>107</v>
      </c>
    </row>
    <row r="3877" spans="1:10">
      <c r="A3877" t="s">
        <v>3953</v>
      </c>
      <c r="B3877" t="s">
        <v>2</v>
      </c>
      <c r="D3877" t="s">
        <v>146</v>
      </c>
      <c r="E3877" t="s">
        <v>24</v>
      </c>
      <c r="G3877" t="s">
        <v>108</v>
      </c>
      <c r="H3877" s="2">
        <v>45411</v>
      </c>
      <c r="I3877">
        <v>20</v>
      </c>
      <c r="J3877" t="s">
        <v>107</v>
      </c>
    </row>
    <row r="3878" spans="1:10">
      <c r="A3878" t="s">
        <v>3954</v>
      </c>
      <c r="B3878" t="s">
        <v>2</v>
      </c>
      <c r="D3878" t="s">
        <v>146</v>
      </c>
      <c r="E3878" t="s">
        <v>24</v>
      </c>
      <c r="G3878" t="s">
        <v>108</v>
      </c>
      <c r="H3878" s="2">
        <v>45418</v>
      </c>
      <c r="I3878">
        <v>20</v>
      </c>
      <c r="J3878" t="s">
        <v>107</v>
      </c>
    </row>
    <row r="3879" spans="1:10">
      <c r="A3879" t="s">
        <v>3955</v>
      </c>
      <c r="B3879" t="s">
        <v>2</v>
      </c>
      <c r="D3879" t="s">
        <v>146</v>
      </c>
      <c r="E3879" t="s">
        <v>24</v>
      </c>
      <c r="G3879" t="s">
        <v>108</v>
      </c>
      <c r="H3879" s="2">
        <v>45425</v>
      </c>
      <c r="I3879">
        <v>20</v>
      </c>
      <c r="J3879" t="s">
        <v>107</v>
      </c>
    </row>
    <row r="3880" spans="1:10">
      <c r="A3880" t="s">
        <v>3956</v>
      </c>
      <c r="B3880" t="s">
        <v>2</v>
      </c>
      <c r="D3880" t="s">
        <v>146</v>
      </c>
      <c r="E3880" t="s">
        <v>24</v>
      </c>
      <c r="G3880" t="s">
        <v>108</v>
      </c>
      <c r="H3880" s="2">
        <v>45628</v>
      </c>
      <c r="I3880">
        <v>5</v>
      </c>
      <c r="J3880" t="s">
        <v>107</v>
      </c>
    </row>
    <row r="3881" spans="1:10">
      <c r="A3881" t="s">
        <v>3957</v>
      </c>
      <c r="B3881" t="s">
        <v>2</v>
      </c>
      <c r="D3881" t="s">
        <v>146</v>
      </c>
      <c r="E3881" t="s">
        <v>24</v>
      </c>
      <c r="G3881" t="s">
        <v>108</v>
      </c>
      <c r="H3881" s="2">
        <v>45635</v>
      </c>
      <c r="I3881">
        <v>5</v>
      </c>
      <c r="J3881" t="s">
        <v>107</v>
      </c>
    </row>
    <row r="3882" spans="1:10">
      <c r="A3882" t="s">
        <v>3958</v>
      </c>
      <c r="B3882" t="s">
        <v>2</v>
      </c>
      <c r="D3882" t="s">
        <v>146</v>
      </c>
      <c r="E3882" t="s">
        <v>24</v>
      </c>
      <c r="G3882" t="s">
        <v>108</v>
      </c>
      <c r="H3882" s="2">
        <v>45642</v>
      </c>
      <c r="I3882">
        <v>5</v>
      </c>
      <c r="J3882" t="s">
        <v>107</v>
      </c>
    </row>
    <row r="3883" spans="1:10">
      <c r="A3883" t="s">
        <v>3959</v>
      </c>
      <c r="B3883" t="s">
        <v>2</v>
      </c>
      <c r="D3883" t="s">
        <v>146</v>
      </c>
      <c r="E3883" t="s">
        <v>24</v>
      </c>
      <c r="G3883" t="s">
        <v>108</v>
      </c>
      <c r="H3883" s="2">
        <v>45649</v>
      </c>
      <c r="I3883">
        <v>5</v>
      </c>
      <c r="J3883" t="s">
        <v>107</v>
      </c>
    </row>
    <row r="3884" spans="1:10">
      <c r="A3884" t="s">
        <v>3960</v>
      </c>
      <c r="B3884" t="s">
        <v>2</v>
      </c>
      <c r="D3884" t="s">
        <v>146</v>
      </c>
      <c r="E3884" t="s">
        <v>24</v>
      </c>
      <c r="G3884" t="s">
        <v>108</v>
      </c>
      <c r="H3884" s="2">
        <v>45656</v>
      </c>
      <c r="I3884">
        <v>5</v>
      </c>
      <c r="J3884" t="s">
        <v>107</v>
      </c>
    </row>
    <row r="3885" spans="1:10">
      <c r="A3885" t="s">
        <v>3961</v>
      </c>
      <c r="B3885" t="s">
        <v>2</v>
      </c>
      <c r="D3885" t="s">
        <v>146</v>
      </c>
      <c r="E3885" t="s">
        <v>24</v>
      </c>
      <c r="G3885" t="s">
        <v>108</v>
      </c>
      <c r="H3885" s="2">
        <v>45663</v>
      </c>
      <c r="I3885">
        <v>5</v>
      </c>
      <c r="J3885" t="s">
        <v>107</v>
      </c>
    </row>
    <row r="3886" spans="1:10">
      <c r="A3886" t="s">
        <v>3962</v>
      </c>
      <c r="B3886" t="s">
        <v>2</v>
      </c>
      <c r="D3886" t="s">
        <v>146</v>
      </c>
      <c r="E3886" t="s">
        <v>24</v>
      </c>
      <c r="G3886" t="s">
        <v>108</v>
      </c>
      <c r="H3886" s="2">
        <v>45670</v>
      </c>
      <c r="I3886">
        <v>5</v>
      </c>
      <c r="J3886" t="s">
        <v>107</v>
      </c>
    </row>
    <row r="3887" spans="1:10">
      <c r="A3887" t="s">
        <v>3963</v>
      </c>
      <c r="B3887" t="s">
        <v>2</v>
      </c>
      <c r="D3887" t="s">
        <v>146</v>
      </c>
      <c r="E3887" t="s">
        <v>24</v>
      </c>
      <c r="G3887" t="s">
        <v>108</v>
      </c>
      <c r="H3887" s="2">
        <v>45677</v>
      </c>
      <c r="I3887">
        <v>5</v>
      </c>
      <c r="J3887" t="s">
        <v>107</v>
      </c>
    </row>
    <row r="3888" spans="1:10">
      <c r="A3888" t="s">
        <v>3964</v>
      </c>
      <c r="B3888" t="s">
        <v>2</v>
      </c>
      <c r="D3888" t="s">
        <v>146</v>
      </c>
      <c r="E3888" t="s">
        <v>54</v>
      </c>
      <c r="G3888" t="s">
        <v>108</v>
      </c>
      <c r="H3888" s="2">
        <v>45292</v>
      </c>
      <c r="I3888">
        <v>10</v>
      </c>
      <c r="J3888" t="s">
        <v>107</v>
      </c>
    </row>
    <row r="3889" spans="1:10">
      <c r="A3889" t="s">
        <v>3965</v>
      </c>
      <c r="B3889" t="s">
        <v>2</v>
      </c>
      <c r="D3889" t="s">
        <v>146</v>
      </c>
      <c r="E3889" t="s">
        <v>54</v>
      </c>
      <c r="G3889" t="s">
        <v>108</v>
      </c>
      <c r="H3889" s="2">
        <v>45299</v>
      </c>
      <c r="I3889">
        <v>10</v>
      </c>
      <c r="J3889" t="s">
        <v>107</v>
      </c>
    </row>
    <row r="3890" spans="1:10">
      <c r="A3890" t="s">
        <v>3966</v>
      </c>
      <c r="B3890" t="s">
        <v>2</v>
      </c>
      <c r="D3890" t="s">
        <v>146</v>
      </c>
      <c r="E3890" t="s">
        <v>54</v>
      </c>
      <c r="G3890" t="s">
        <v>108</v>
      </c>
      <c r="H3890" s="2">
        <v>45306</v>
      </c>
      <c r="I3890">
        <v>10</v>
      </c>
      <c r="J3890" t="s">
        <v>107</v>
      </c>
    </row>
    <row r="3891" spans="1:10">
      <c r="A3891" t="s">
        <v>3967</v>
      </c>
      <c r="B3891" t="s">
        <v>2</v>
      </c>
      <c r="D3891" t="s">
        <v>146</v>
      </c>
      <c r="E3891" t="s">
        <v>54</v>
      </c>
      <c r="G3891" t="s">
        <v>108</v>
      </c>
      <c r="H3891" s="2">
        <v>45313</v>
      </c>
      <c r="I3891">
        <v>10</v>
      </c>
      <c r="J3891" t="s">
        <v>107</v>
      </c>
    </row>
    <row r="3892" spans="1:10">
      <c r="A3892" t="s">
        <v>3968</v>
      </c>
      <c r="B3892" t="s">
        <v>2</v>
      </c>
      <c r="D3892" t="s">
        <v>146</v>
      </c>
      <c r="E3892" t="s">
        <v>54</v>
      </c>
      <c r="G3892" t="s">
        <v>108</v>
      </c>
      <c r="H3892" s="2">
        <v>45320</v>
      </c>
      <c r="I3892">
        <v>10</v>
      </c>
      <c r="J3892" t="s">
        <v>107</v>
      </c>
    </row>
    <row r="3893" spans="1:10">
      <c r="A3893" t="s">
        <v>3969</v>
      </c>
      <c r="B3893" t="s">
        <v>2</v>
      </c>
      <c r="D3893" t="s">
        <v>146</v>
      </c>
      <c r="E3893" t="s">
        <v>54</v>
      </c>
      <c r="G3893" t="s">
        <v>108</v>
      </c>
      <c r="H3893" s="2">
        <v>45327</v>
      </c>
      <c r="I3893">
        <v>10</v>
      </c>
      <c r="J3893" t="s">
        <v>107</v>
      </c>
    </row>
    <row r="3894" spans="1:10">
      <c r="A3894" t="s">
        <v>3970</v>
      </c>
      <c r="B3894" t="s">
        <v>2</v>
      </c>
      <c r="D3894" t="s">
        <v>146</v>
      </c>
      <c r="E3894" t="s">
        <v>54</v>
      </c>
      <c r="G3894" t="s">
        <v>108</v>
      </c>
      <c r="H3894" s="2">
        <v>45334</v>
      </c>
      <c r="I3894">
        <v>10</v>
      </c>
      <c r="J3894" t="s">
        <v>107</v>
      </c>
    </row>
    <row r="3895" spans="1:10">
      <c r="A3895" t="s">
        <v>3971</v>
      </c>
      <c r="B3895" t="s">
        <v>2</v>
      </c>
      <c r="D3895" t="s">
        <v>146</v>
      </c>
      <c r="E3895" t="s">
        <v>54</v>
      </c>
      <c r="G3895" t="s">
        <v>108</v>
      </c>
      <c r="H3895" s="2">
        <v>45341</v>
      </c>
      <c r="I3895">
        <v>10</v>
      </c>
      <c r="J3895" t="s">
        <v>107</v>
      </c>
    </row>
    <row r="3896" spans="1:10">
      <c r="A3896" t="s">
        <v>3972</v>
      </c>
      <c r="B3896" t="s">
        <v>2</v>
      </c>
      <c r="D3896" t="s">
        <v>146</v>
      </c>
      <c r="E3896" t="s">
        <v>54</v>
      </c>
      <c r="G3896" t="s">
        <v>108</v>
      </c>
      <c r="H3896" s="2">
        <v>45348</v>
      </c>
      <c r="I3896">
        <v>10</v>
      </c>
      <c r="J3896" t="s">
        <v>107</v>
      </c>
    </row>
    <row r="3897" spans="1:10">
      <c r="A3897" t="s">
        <v>3973</v>
      </c>
      <c r="B3897" t="s">
        <v>2</v>
      </c>
      <c r="D3897" t="s">
        <v>146</v>
      </c>
      <c r="E3897" t="s">
        <v>54</v>
      </c>
      <c r="G3897" t="s">
        <v>108</v>
      </c>
      <c r="H3897" s="2">
        <v>45355</v>
      </c>
      <c r="I3897">
        <v>10</v>
      </c>
      <c r="J3897" t="s">
        <v>107</v>
      </c>
    </row>
    <row r="3898" spans="1:10">
      <c r="A3898" t="s">
        <v>3974</v>
      </c>
      <c r="B3898" t="s">
        <v>2</v>
      </c>
      <c r="D3898" t="s">
        <v>146</v>
      </c>
      <c r="E3898" t="s">
        <v>54</v>
      </c>
      <c r="G3898" t="s">
        <v>108</v>
      </c>
      <c r="H3898" s="2">
        <v>45362</v>
      </c>
      <c r="I3898">
        <v>10</v>
      </c>
      <c r="J3898" t="s">
        <v>107</v>
      </c>
    </row>
    <row r="3899" spans="1:10">
      <c r="A3899" t="s">
        <v>3975</v>
      </c>
      <c r="B3899" t="s">
        <v>2</v>
      </c>
      <c r="D3899" t="s">
        <v>146</v>
      </c>
      <c r="E3899" t="s">
        <v>54</v>
      </c>
      <c r="G3899" t="s">
        <v>108</v>
      </c>
      <c r="H3899" s="2">
        <v>45369</v>
      </c>
      <c r="I3899">
        <v>10</v>
      </c>
      <c r="J3899" t="s">
        <v>107</v>
      </c>
    </row>
    <row r="3900" spans="1:10">
      <c r="A3900" t="s">
        <v>3976</v>
      </c>
      <c r="B3900" t="s">
        <v>2</v>
      </c>
      <c r="D3900" t="s">
        <v>146</v>
      </c>
      <c r="E3900" t="s">
        <v>54</v>
      </c>
      <c r="G3900" t="s">
        <v>108</v>
      </c>
      <c r="H3900" s="2">
        <v>45376</v>
      </c>
      <c r="I3900">
        <v>10</v>
      </c>
      <c r="J3900" t="s">
        <v>107</v>
      </c>
    </row>
    <row r="3901" spans="1:10">
      <c r="A3901" t="s">
        <v>3977</v>
      </c>
      <c r="B3901" t="s">
        <v>2</v>
      </c>
      <c r="D3901" t="s">
        <v>146</v>
      </c>
      <c r="E3901" t="s">
        <v>54</v>
      </c>
      <c r="G3901" t="s">
        <v>108</v>
      </c>
      <c r="H3901" s="2">
        <v>45383</v>
      </c>
      <c r="I3901">
        <v>10</v>
      </c>
      <c r="J3901" t="s">
        <v>107</v>
      </c>
    </row>
    <row r="3902" spans="1:10">
      <c r="A3902" t="s">
        <v>3978</v>
      </c>
      <c r="B3902" t="s">
        <v>2</v>
      </c>
      <c r="D3902" t="s">
        <v>146</v>
      </c>
      <c r="E3902" t="s">
        <v>54</v>
      </c>
      <c r="G3902" t="s">
        <v>108</v>
      </c>
      <c r="H3902" s="2">
        <v>45390</v>
      </c>
      <c r="I3902">
        <v>10</v>
      </c>
      <c r="J3902" t="s">
        <v>107</v>
      </c>
    </row>
    <row r="3903" spans="1:10">
      <c r="A3903" t="s">
        <v>3979</v>
      </c>
      <c r="B3903" t="s">
        <v>2</v>
      </c>
      <c r="D3903" t="s">
        <v>146</v>
      </c>
      <c r="E3903" t="s">
        <v>54</v>
      </c>
      <c r="G3903" t="s">
        <v>108</v>
      </c>
      <c r="H3903" s="2">
        <v>45397</v>
      </c>
      <c r="I3903">
        <v>10</v>
      </c>
      <c r="J3903" t="s">
        <v>107</v>
      </c>
    </row>
    <row r="3904" spans="1:10">
      <c r="A3904" t="s">
        <v>3980</v>
      </c>
      <c r="B3904" t="s">
        <v>2</v>
      </c>
      <c r="D3904" t="s">
        <v>146</v>
      </c>
      <c r="E3904" t="s">
        <v>54</v>
      </c>
      <c r="G3904" t="s">
        <v>108</v>
      </c>
      <c r="H3904" s="2">
        <v>45404</v>
      </c>
      <c r="I3904">
        <v>10</v>
      </c>
      <c r="J3904" t="s">
        <v>107</v>
      </c>
    </row>
    <row r="3905" spans="1:10">
      <c r="A3905" t="s">
        <v>3981</v>
      </c>
      <c r="B3905" t="s">
        <v>2</v>
      </c>
      <c r="D3905" t="s">
        <v>146</v>
      </c>
      <c r="E3905" t="s">
        <v>54</v>
      </c>
      <c r="G3905" t="s">
        <v>108</v>
      </c>
      <c r="H3905" s="2">
        <v>45411</v>
      </c>
      <c r="I3905">
        <v>10</v>
      </c>
      <c r="J3905" t="s">
        <v>107</v>
      </c>
    </row>
    <row r="3906" spans="1:10">
      <c r="A3906" t="s">
        <v>3982</v>
      </c>
      <c r="B3906" t="s">
        <v>2</v>
      </c>
      <c r="D3906" t="s">
        <v>146</v>
      </c>
      <c r="E3906" t="s">
        <v>54</v>
      </c>
      <c r="G3906" t="s">
        <v>108</v>
      </c>
      <c r="H3906" s="2">
        <v>45418</v>
      </c>
      <c r="I3906">
        <v>10</v>
      </c>
      <c r="J3906" t="s">
        <v>107</v>
      </c>
    </row>
    <row r="3907" spans="1:10">
      <c r="A3907" t="s">
        <v>3983</v>
      </c>
      <c r="B3907" t="s">
        <v>2</v>
      </c>
      <c r="D3907" t="s">
        <v>146</v>
      </c>
      <c r="E3907" t="s">
        <v>54</v>
      </c>
      <c r="G3907" t="s">
        <v>108</v>
      </c>
      <c r="H3907" s="2">
        <v>45425</v>
      </c>
      <c r="I3907">
        <v>10</v>
      </c>
      <c r="J3907" t="s">
        <v>107</v>
      </c>
    </row>
    <row r="3908" spans="1:10">
      <c r="A3908" t="s">
        <v>3984</v>
      </c>
      <c r="B3908" t="s">
        <v>2</v>
      </c>
      <c r="D3908" t="s">
        <v>146</v>
      </c>
      <c r="E3908" t="s">
        <v>56</v>
      </c>
      <c r="G3908" t="s">
        <v>108</v>
      </c>
      <c r="H3908" s="2">
        <v>45292</v>
      </c>
      <c r="I3908">
        <v>10</v>
      </c>
      <c r="J3908" t="s">
        <v>107</v>
      </c>
    </row>
    <row r="3909" spans="1:10">
      <c r="A3909" t="s">
        <v>3985</v>
      </c>
      <c r="B3909" t="s">
        <v>2</v>
      </c>
      <c r="D3909" t="s">
        <v>146</v>
      </c>
      <c r="E3909" t="s">
        <v>56</v>
      </c>
      <c r="G3909" t="s">
        <v>108</v>
      </c>
      <c r="H3909" s="2">
        <v>45299</v>
      </c>
      <c r="I3909">
        <v>10</v>
      </c>
      <c r="J3909" t="s">
        <v>107</v>
      </c>
    </row>
    <row r="3910" spans="1:10">
      <c r="A3910" t="s">
        <v>3986</v>
      </c>
      <c r="B3910" t="s">
        <v>2</v>
      </c>
      <c r="D3910" t="s">
        <v>146</v>
      </c>
      <c r="E3910" t="s">
        <v>56</v>
      </c>
      <c r="G3910" t="s">
        <v>108</v>
      </c>
      <c r="H3910" s="2">
        <v>45306</v>
      </c>
      <c r="I3910">
        <v>20</v>
      </c>
      <c r="J3910" t="s">
        <v>107</v>
      </c>
    </row>
    <row r="3911" spans="1:10">
      <c r="A3911" t="s">
        <v>3987</v>
      </c>
      <c r="B3911" t="s">
        <v>2</v>
      </c>
      <c r="D3911" t="s">
        <v>146</v>
      </c>
      <c r="E3911" t="s">
        <v>56</v>
      </c>
      <c r="G3911" t="s">
        <v>108</v>
      </c>
      <c r="H3911" s="2">
        <v>45313</v>
      </c>
      <c r="I3911">
        <v>20</v>
      </c>
      <c r="J3911" t="s">
        <v>107</v>
      </c>
    </row>
    <row r="3912" spans="1:10">
      <c r="A3912" t="s">
        <v>3988</v>
      </c>
      <c r="B3912" t="s">
        <v>2</v>
      </c>
      <c r="D3912" t="s">
        <v>146</v>
      </c>
      <c r="E3912" t="s">
        <v>56</v>
      </c>
      <c r="G3912" t="s">
        <v>108</v>
      </c>
      <c r="H3912" s="2">
        <v>45320</v>
      </c>
      <c r="I3912">
        <v>20</v>
      </c>
      <c r="J3912" t="s">
        <v>107</v>
      </c>
    </row>
    <row r="3913" spans="1:10">
      <c r="A3913" t="s">
        <v>3989</v>
      </c>
      <c r="B3913" t="s">
        <v>2</v>
      </c>
      <c r="D3913" t="s">
        <v>146</v>
      </c>
      <c r="E3913" t="s">
        <v>56</v>
      </c>
      <c r="G3913" t="s">
        <v>108</v>
      </c>
      <c r="H3913" s="2">
        <v>45327</v>
      </c>
      <c r="I3913">
        <v>20</v>
      </c>
      <c r="J3913" t="s">
        <v>107</v>
      </c>
    </row>
    <row r="3914" spans="1:10">
      <c r="A3914" t="s">
        <v>3990</v>
      </c>
      <c r="B3914" t="s">
        <v>2</v>
      </c>
      <c r="D3914" t="s">
        <v>146</v>
      </c>
      <c r="E3914" t="s">
        <v>56</v>
      </c>
      <c r="G3914" t="s">
        <v>108</v>
      </c>
      <c r="H3914" s="2">
        <v>45334</v>
      </c>
      <c r="I3914">
        <v>20</v>
      </c>
      <c r="J3914" t="s">
        <v>107</v>
      </c>
    </row>
    <row r="3915" spans="1:10">
      <c r="A3915" t="s">
        <v>3991</v>
      </c>
      <c r="B3915" t="s">
        <v>2</v>
      </c>
      <c r="D3915" t="s">
        <v>146</v>
      </c>
      <c r="E3915" t="s">
        <v>56</v>
      </c>
      <c r="G3915" t="s">
        <v>108</v>
      </c>
      <c r="H3915" s="2">
        <v>45341</v>
      </c>
      <c r="I3915">
        <v>20</v>
      </c>
      <c r="J3915" t="s">
        <v>107</v>
      </c>
    </row>
    <row r="3916" spans="1:10">
      <c r="A3916" t="s">
        <v>3992</v>
      </c>
      <c r="B3916" t="s">
        <v>2</v>
      </c>
      <c r="D3916" t="s">
        <v>146</v>
      </c>
      <c r="E3916" t="s">
        <v>56</v>
      </c>
      <c r="G3916" t="s">
        <v>108</v>
      </c>
      <c r="H3916" s="2">
        <v>45348</v>
      </c>
      <c r="I3916">
        <v>20</v>
      </c>
      <c r="J3916" t="s">
        <v>107</v>
      </c>
    </row>
    <row r="3917" spans="1:10">
      <c r="A3917" t="s">
        <v>3993</v>
      </c>
      <c r="B3917" t="s">
        <v>2</v>
      </c>
      <c r="D3917" t="s">
        <v>146</v>
      </c>
      <c r="E3917" t="s">
        <v>56</v>
      </c>
      <c r="G3917" t="s">
        <v>108</v>
      </c>
      <c r="H3917" s="2">
        <v>45355</v>
      </c>
      <c r="I3917">
        <v>20</v>
      </c>
      <c r="J3917" t="s">
        <v>107</v>
      </c>
    </row>
    <row r="3918" spans="1:10">
      <c r="A3918" t="s">
        <v>3994</v>
      </c>
      <c r="B3918" t="s">
        <v>2</v>
      </c>
      <c r="D3918" t="s">
        <v>146</v>
      </c>
      <c r="E3918" t="s">
        <v>56</v>
      </c>
      <c r="G3918" t="s">
        <v>108</v>
      </c>
      <c r="H3918" s="2">
        <v>45362</v>
      </c>
      <c r="I3918">
        <v>20</v>
      </c>
      <c r="J3918" t="s">
        <v>107</v>
      </c>
    </row>
    <row r="3919" spans="1:10">
      <c r="A3919" t="s">
        <v>3995</v>
      </c>
      <c r="B3919" t="s">
        <v>2</v>
      </c>
      <c r="D3919" t="s">
        <v>146</v>
      </c>
      <c r="E3919" t="s">
        <v>56</v>
      </c>
      <c r="G3919" t="s">
        <v>108</v>
      </c>
      <c r="H3919" s="2">
        <v>45369</v>
      </c>
      <c r="I3919">
        <v>20</v>
      </c>
      <c r="J3919" t="s">
        <v>107</v>
      </c>
    </row>
    <row r="3920" spans="1:10">
      <c r="A3920" t="s">
        <v>3996</v>
      </c>
      <c r="B3920" t="s">
        <v>2</v>
      </c>
      <c r="D3920" t="s">
        <v>146</v>
      </c>
      <c r="E3920" t="s">
        <v>56</v>
      </c>
      <c r="G3920" t="s">
        <v>108</v>
      </c>
      <c r="H3920" s="2">
        <v>45376</v>
      </c>
      <c r="I3920">
        <v>20</v>
      </c>
      <c r="J3920" t="s">
        <v>107</v>
      </c>
    </row>
    <row r="3921" spans="1:10">
      <c r="A3921" t="s">
        <v>3997</v>
      </c>
      <c r="B3921" t="s">
        <v>2</v>
      </c>
      <c r="D3921" t="s">
        <v>146</v>
      </c>
      <c r="E3921" t="s">
        <v>56</v>
      </c>
      <c r="G3921" t="s">
        <v>108</v>
      </c>
      <c r="H3921" s="2">
        <v>45383</v>
      </c>
      <c r="I3921">
        <v>20</v>
      </c>
      <c r="J3921" t="s">
        <v>107</v>
      </c>
    </row>
    <row r="3922" spans="1:10">
      <c r="A3922" t="s">
        <v>3998</v>
      </c>
      <c r="B3922" t="s">
        <v>2</v>
      </c>
      <c r="D3922" t="s">
        <v>146</v>
      </c>
      <c r="E3922" t="s">
        <v>56</v>
      </c>
      <c r="G3922" t="s">
        <v>108</v>
      </c>
      <c r="H3922" s="2">
        <v>45390</v>
      </c>
      <c r="I3922">
        <v>20</v>
      </c>
      <c r="J3922" t="s">
        <v>107</v>
      </c>
    </row>
    <row r="3923" spans="1:10">
      <c r="A3923" t="s">
        <v>3999</v>
      </c>
      <c r="B3923" t="s">
        <v>2</v>
      </c>
      <c r="D3923" t="s">
        <v>146</v>
      </c>
      <c r="E3923" t="s">
        <v>56</v>
      </c>
      <c r="G3923" t="s">
        <v>108</v>
      </c>
      <c r="H3923" s="2">
        <v>45397</v>
      </c>
      <c r="I3923">
        <v>20</v>
      </c>
      <c r="J3923" t="s">
        <v>107</v>
      </c>
    </row>
    <row r="3924" spans="1:10">
      <c r="A3924" t="s">
        <v>4000</v>
      </c>
      <c r="B3924" t="s">
        <v>2</v>
      </c>
      <c r="D3924" t="s">
        <v>146</v>
      </c>
      <c r="E3924" t="s">
        <v>56</v>
      </c>
      <c r="G3924" t="s">
        <v>108</v>
      </c>
      <c r="H3924" s="2">
        <v>45404</v>
      </c>
      <c r="I3924">
        <v>20</v>
      </c>
      <c r="J3924" t="s">
        <v>107</v>
      </c>
    </row>
    <row r="3925" spans="1:10">
      <c r="A3925" t="s">
        <v>4001</v>
      </c>
      <c r="B3925" t="s">
        <v>2</v>
      </c>
      <c r="D3925" t="s">
        <v>146</v>
      </c>
      <c r="E3925" t="s">
        <v>56</v>
      </c>
      <c r="G3925" t="s">
        <v>108</v>
      </c>
      <c r="H3925" s="2">
        <v>45411</v>
      </c>
      <c r="I3925">
        <v>20</v>
      </c>
      <c r="J3925" t="s">
        <v>107</v>
      </c>
    </row>
    <row r="3926" spans="1:10">
      <c r="A3926" t="s">
        <v>4002</v>
      </c>
      <c r="B3926" t="s">
        <v>2</v>
      </c>
      <c r="D3926" t="s">
        <v>146</v>
      </c>
      <c r="E3926" t="s">
        <v>56</v>
      </c>
      <c r="G3926" t="s">
        <v>108</v>
      </c>
      <c r="H3926" s="2">
        <v>45418</v>
      </c>
      <c r="I3926">
        <v>20</v>
      </c>
      <c r="J3926" t="s">
        <v>107</v>
      </c>
    </row>
    <row r="3927" spans="1:10">
      <c r="A3927" t="s">
        <v>4003</v>
      </c>
      <c r="B3927" t="s">
        <v>2</v>
      </c>
      <c r="D3927" t="s">
        <v>146</v>
      </c>
      <c r="E3927" t="s">
        <v>56</v>
      </c>
      <c r="G3927" t="s">
        <v>108</v>
      </c>
      <c r="H3927" s="2">
        <v>45425</v>
      </c>
      <c r="I3927">
        <v>10</v>
      </c>
      <c r="J3927" t="s">
        <v>107</v>
      </c>
    </row>
    <row r="3928" spans="1:10">
      <c r="A3928" t="s">
        <v>4004</v>
      </c>
      <c r="B3928" t="s">
        <v>2</v>
      </c>
      <c r="D3928" t="s">
        <v>146</v>
      </c>
      <c r="E3928" t="s">
        <v>56</v>
      </c>
      <c r="G3928" t="s">
        <v>108</v>
      </c>
      <c r="H3928" s="2">
        <v>45628</v>
      </c>
      <c r="I3928">
        <v>5</v>
      </c>
      <c r="J3928" t="s">
        <v>107</v>
      </c>
    </row>
    <row r="3929" spans="1:10">
      <c r="A3929" t="s">
        <v>4005</v>
      </c>
      <c r="B3929" t="s">
        <v>2</v>
      </c>
      <c r="D3929" t="s">
        <v>146</v>
      </c>
      <c r="E3929" t="s">
        <v>56</v>
      </c>
      <c r="G3929" t="s">
        <v>108</v>
      </c>
      <c r="H3929" s="2">
        <v>45635</v>
      </c>
      <c r="I3929">
        <v>5</v>
      </c>
      <c r="J3929" t="s">
        <v>107</v>
      </c>
    </row>
    <row r="3930" spans="1:10">
      <c r="A3930" t="s">
        <v>4006</v>
      </c>
      <c r="B3930" t="s">
        <v>2</v>
      </c>
      <c r="D3930" t="s">
        <v>146</v>
      </c>
      <c r="E3930" t="s">
        <v>56</v>
      </c>
      <c r="G3930" t="s">
        <v>108</v>
      </c>
      <c r="H3930" s="2">
        <v>45642</v>
      </c>
      <c r="I3930">
        <v>5</v>
      </c>
      <c r="J3930" t="s">
        <v>107</v>
      </c>
    </row>
    <row r="3931" spans="1:10">
      <c r="A3931" t="s">
        <v>4007</v>
      </c>
      <c r="B3931" t="s">
        <v>2</v>
      </c>
      <c r="D3931" t="s">
        <v>146</v>
      </c>
      <c r="E3931" t="s">
        <v>56</v>
      </c>
      <c r="G3931" t="s">
        <v>108</v>
      </c>
      <c r="H3931" s="2">
        <v>45649</v>
      </c>
      <c r="I3931">
        <v>5</v>
      </c>
      <c r="J3931" t="s">
        <v>107</v>
      </c>
    </row>
    <row r="3932" spans="1:10">
      <c r="A3932" t="s">
        <v>4008</v>
      </c>
      <c r="B3932" t="s">
        <v>2</v>
      </c>
      <c r="D3932" t="s">
        <v>146</v>
      </c>
      <c r="E3932" t="s">
        <v>56</v>
      </c>
      <c r="G3932" t="s">
        <v>108</v>
      </c>
      <c r="H3932" s="2">
        <v>45656</v>
      </c>
      <c r="I3932">
        <v>5</v>
      </c>
      <c r="J3932" t="s">
        <v>107</v>
      </c>
    </row>
    <row r="3933" spans="1:10">
      <c r="A3933" t="s">
        <v>4009</v>
      </c>
      <c r="B3933" t="s">
        <v>2</v>
      </c>
      <c r="D3933" t="s">
        <v>146</v>
      </c>
      <c r="E3933" t="s">
        <v>56</v>
      </c>
      <c r="G3933" t="s">
        <v>108</v>
      </c>
      <c r="H3933" s="2">
        <v>45663</v>
      </c>
      <c r="I3933">
        <v>5</v>
      </c>
      <c r="J3933" t="s">
        <v>107</v>
      </c>
    </row>
    <row r="3934" spans="1:10">
      <c r="A3934" t="s">
        <v>4010</v>
      </c>
      <c r="B3934" t="s">
        <v>2</v>
      </c>
      <c r="D3934" t="s">
        <v>146</v>
      </c>
      <c r="E3934" t="s">
        <v>56</v>
      </c>
      <c r="G3934" t="s">
        <v>108</v>
      </c>
      <c r="H3934" s="2">
        <v>45670</v>
      </c>
      <c r="I3934">
        <v>5</v>
      </c>
      <c r="J3934" t="s">
        <v>107</v>
      </c>
    </row>
    <row r="3935" spans="1:10">
      <c r="A3935" t="s">
        <v>4011</v>
      </c>
      <c r="B3935" t="s">
        <v>2</v>
      </c>
      <c r="D3935" t="s">
        <v>146</v>
      </c>
      <c r="E3935" t="s">
        <v>56</v>
      </c>
      <c r="G3935" t="s">
        <v>108</v>
      </c>
      <c r="H3935" s="2">
        <v>45677</v>
      </c>
      <c r="I3935">
        <v>5</v>
      </c>
      <c r="J3935" t="s">
        <v>107</v>
      </c>
    </row>
    <row r="3936" spans="1:10">
      <c r="A3936" t="s">
        <v>4012</v>
      </c>
      <c r="B3936" t="s">
        <v>2</v>
      </c>
      <c r="D3936" t="s">
        <v>146</v>
      </c>
      <c r="E3936" t="s">
        <v>62</v>
      </c>
      <c r="G3936" t="s">
        <v>106</v>
      </c>
      <c r="H3936" s="2">
        <v>45292</v>
      </c>
      <c r="I3936">
        <v>60</v>
      </c>
      <c r="J3936" t="s">
        <v>107</v>
      </c>
    </row>
    <row r="3937" spans="1:10">
      <c r="A3937" t="s">
        <v>4013</v>
      </c>
      <c r="B3937" t="s">
        <v>2</v>
      </c>
      <c r="D3937" t="s">
        <v>146</v>
      </c>
      <c r="E3937" t="s">
        <v>62</v>
      </c>
      <c r="G3937" t="s">
        <v>106</v>
      </c>
      <c r="H3937" s="2">
        <v>45299</v>
      </c>
      <c r="I3937">
        <v>60</v>
      </c>
      <c r="J3937" t="s">
        <v>107</v>
      </c>
    </row>
    <row r="3938" spans="1:10">
      <c r="A3938" t="s">
        <v>4014</v>
      </c>
      <c r="B3938" t="s">
        <v>2</v>
      </c>
      <c r="D3938" t="s">
        <v>146</v>
      </c>
      <c r="E3938" t="s">
        <v>62</v>
      </c>
      <c r="G3938" t="s">
        <v>106</v>
      </c>
      <c r="H3938" s="2">
        <v>45306</v>
      </c>
      <c r="I3938">
        <v>60</v>
      </c>
      <c r="J3938" t="s">
        <v>107</v>
      </c>
    </row>
    <row r="3939" spans="1:10">
      <c r="A3939" t="s">
        <v>4015</v>
      </c>
      <c r="B3939" t="s">
        <v>2</v>
      </c>
      <c r="D3939" t="s">
        <v>146</v>
      </c>
      <c r="E3939" t="s">
        <v>62</v>
      </c>
      <c r="G3939" t="s">
        <v>106</v>
      </c>
      <c r="H3939" s="2">
        <v>45313</v>
      </c>
      <c r="I3939">
        <v>60</v>
      </c>
      <c r="J3939" t="s">
        <v>107</v>
      </c>
    </row>
    <row r="3940" spans="1:10">
      <c r="A3940" t="s">
        <v>4016</v>
      </c>
      <c r="B3940" t="s">
        <v>2</v>
      </c>
      <c r="D3940" t="s">
        <v>146</v>
      </c>
      <c r="E3940" t="s">
        <v>62</v>
      </c>
      <c r="G3940" t="s">
        <v>106</v>
      </c>
      <c r="H3940" s="2">
        <v>45320</v>
      </c>
      <c r="I3940">
        <v>60</v>
      </c>
      <c r="J3940" t="s">
        <v>107</v>
      </c>
    </row>
    <row r="3941" spans="1:10">
      <c r="A3941" t="s">
        <v>4017</v>
      </c>
      <c r="B3941" t="s">
        <v>2</v>
      </c>
      <c r="D3941" t="s">
        <v>146</v>
      </c>
      <c r="E3941" t="s">
        <v>62</v>
      </c>
      <c r="G3941" t="s">
        <v>106</v>
      </c>
      <c r="H3941" s="2">
        <v>45327</v>
      </c>
      <c r="I3941">
        <v>60</v>
      </c>
      <c r="J3941" t="s">
        <v>107</v>
      </c>
    </row>
    <row r="3942" spans="1:10">
      <c r="A3942" t="s">
        <v>4018</v>
      </c>
      <c r="B3942" t="s">
        <v>2</v>
      </c>
      <c r="D3942" t="s">
        <v>146</v>
      </c>
      <c r="E3942" t="s">
        <v>62</v>
      </c>
      <c r="G3942" t="s">
        <v>106</v>
      </c>
      <c r="H3942" s="2">
        <v>45334</v>
      </c>
      <c r="I3942">
        <v>60</v>
      </c>
      <c r="J3942" t="s">
        <v>107</v>
      </c>
    </row>
    <row r="3943" spans="1:10">
      <c r="A3943" t="s">
        <v>4019</v>
      </c>
      <c r="B3943" t="s">
        <v>2</v>
      </c>
      <c r="D3943" t="s">
        <v>146</v>
      </c>
      <c r="E3943" t="s">
        <v>62</v>
      </c>
      <c r="G3943" t="s">
        <v>106</v>
      </c>
      <c r="H3943" s="2">
        <v>45341</v>
      </c>
      <c r="I3943">
        <v>60</v>
      </c>
      <c r="J3943" t="s">
        <v>107</v>
      </c>
    </row>
    <row r="3944" spans="1:10">
      <c r="A3944" t="s">
        <v>4020</v>
      </c>
      <c r="B3944" t="s">
        <v>2</v>
      </c>
      <c r="D3944" t="s">
        <v>146</v>
      </c>
      <c r="E3944" t="s">
        <v>62</v>
      </c>
      <c r="G3944" t="s">
        <v>106</v>
      </c>
      <c r="H3944" s="2">
        <v>45348</v>
      </c>
      <c r="I3944">
        <v>60</v>
      </c>
      <c r="J3944" t="s">
        <v>107</v>
      </c>
    </row>
    <row r="3945" spans="1:10">
      <c r="A3945" t="s">
        <v>4021</v>
      </c>
      <c r="B3945" t="s">
        <v>2</v>
      </c>
      <c r="D3945" t="s">
        <v>146</v>
      </c>
      <c r="E3945" t="s">
        <v>62</v>
      </c>
      <c r="G3945" t="s">
        <v>106</v>
      </c>
      <c r="H3945" s="2">
        <v>45355</v>
      </c>
      <c r="I3945">
        <v>60</v>
      </c>
      <c r="J3945" t="s">
        <v>107</v>
      </c>
    </row>
    <row r="3946" spans="1:10">
      <c r="A3946" t="s">
        <v>4022</v>
      </c>
      <c r="B3946" t="s">
        <v>2</v>
      </c>
      <c r="D3946" t="s">
        <v>146</v>
      </c>
      <c r="E3946" t="s">
        <v>62</v>
      </c>
      <c r="G3946" t="s">
        <v>106</v>
      </c>
      <c r="H3946" s="2">
        <v>45362</v>
      </c>
      <c r="I3946">
        <v>60</v>
      </c>
      <c r="J3946" t="s">
        <v>107</v>
      </c>
    </row>
    <row r="3947" spans="1:10">
      <c r="A3947" t="s">
        <v>4023</v>
      </c>
      <c r="B3947" t="s">
        <v>2</v>
      </c>
      <c r="D3947" t="s">
        <v>146</v>
      </c>
      <c r="E3947" t="s">
        <v>62</v>
      </c>
      <c r="G3947" t="s">
        <v>106</v>
      </c>
      <c r="H3947" s="2">
        <v>45369</v>
      </c>
      <c r="I3947">
        <v>60</v>
      </c>
      <c r="J3947" t="s">
        <v>107</v>
      </c>
    </row>
    <row r="3948" spans="1:10">
      <c r="A3948" t="s">
        <v>4024</v>
      </c>
      <c r="B3948" t="s">
        <v>2</v>
      </c>
      <c r="D3948" t="s">
        <v>146</v>
      </c>
      <c r="E3948" t="s">
        <v>62</v>
      </c>
      <c r="G3948" t="s">
        <v>106</v>
      </c>
      <c r="H3948" s="2">
        <v>45376</v>
      </c>
      <c r="I3948">
        <v>60</v>
      </c>
      <c r="J3948" t="s">
        <v>107</v>
      </c>
    </row>
    <row r="3949" spans="1:10">
      <c r="A3949" t="s">
        <v>4025</v>
      </c>
      <c r="B3949" t="s">
        <v>2</v>
      </c>
      <c r="D3949" t="s">
        <v>146</v>
      </c>
      <c r="E3949" t="s">
        <v>62</v>
      </c>
      <c r="G3949" t="s">
        <v>106</v>
      </c>
      <c r="H3949" s="2">
        <v>45383</v>
      </c>
      <c r="I3949">
        <v>60</v>
      </c>
      <c r="J3949" t="s">
        <v>107</v>
      </c>
    </row>
    <row r="3950" spans="1:10">
      <c r="A3950" t="s">
        <v>4026</v>
      </c>
      <c r="B3950" t="s">
        <v>2</v>
      </c>
      <c r="D3950" t="s">
        <v>146</v>
      </c>
      <c r="E3950" t="s">
        <v>62</v>
      </c>
      <c r="G3950" t="s">
        <v>106</v>
      </c>
      <c r="H3950" s="2">
        <v>45390</v>
      </c>
      <c r="I3950">
        <v>60</v>
      </c>
      <c r="J3950" t="s">
        <v>107</v>
      </c>
    </row>
    <row r="3951" spans="1:10">
      <c r="A3951" t="s">
        <v>4027</v>
      </c>
      <c r="B3951" t="s">
        <v>2</v>
      </c>
      <c r="D3951" t="s">
        <v>146</v>
      </c>
      <c r="E3951" t="s">
        <v>62</v>
      </c>
      <c r="G3951" t="s">
        <v>106</v>
      </c>
      <c r="H3951" s="2">
        <v>45397</v>
      </c>
      <c r="I3951">
        <v>60</v>
      </c>
      <c r="J3951" t="s">
        <v>107</v>
      </c>
    </row>
    <row r="3952" spans="1:10">
      <c r="A3952" t="s">
        <v>4028</v>
      </c>
      <c r="B3952" t="s">
        <v>2</v>
      </c>
      <c r="D3952" t="s">
        <v>146</v>
      </c>
      <c r="E3952" t="s">
        <v>62</v>
      </c>
      <c r="G3952" t="s">
        <v>106</v>
      </c>
      <c r="H3952" s="2">
        <v>45404</v>
      </c>
      <c r="I3952">
        <v>60</v>
      </c>
      <c r="J3952" t="s">
        <v>107</v>
      </c>
    </row>
    <row r="3953" spans="1:10">
      <c r="A3953" t="s">
        <v>4029</v>
      </c>
      <c r="B3953" t="s">
        <v>2</v>
      </c>
      <c r="D3953" t="s">
        <v>146</v>
      </c>
      <c r="E3953" t="s">
        <v>62</v>
      </c>
      <c r="G3953" t="s">
        <v>106</v>
      </c>
      <c r="H3953" s="2">
        <v>45411</v>
      </c>
      <c r="I3953">
        <v>60</v>
      </c>
      <c r="J3953" t="s">
        <v>107</v>
      </c>
    </row>
    <row r="3954" spans="1:10">
      <c r="A3954" t="s">
        <v>4030</v>
      </c>
      <c r="B3954" t="s">
        <v>2</v>
      </c>
      <c r="D3954" t="s">
        <v>146</v>
      </c>
      <c r="E3954" t="s">
        <v>62</v>
      </c>
      <c r="G3954" t="s">
        <v>106</v>
      </c>
      <c r="H3954" s="2">
        <v>45418</v>
      </c>
      <c r="I3954">
        <v>60</v>
      </c>
      <c r="J3954" t="s">
        <v>107</v>
      </c>
    </row>
    <row r="3955" spans="1:10">
      <c r="A3955" t="s">
        <v>4031</v>
      </c>
      <c r="B3955" t="s">
        <v>2</v>
      </c>
      <c r="D3955" t="s">
        <v>146</v>
      </c>
      <c r="E3955" t="s">
        <v>62</v>
      </c>
      <c r="G3955" t="s">
        <v>106</v>
      </c>
      <c r="H3955" s="2">
        <v>45425</v>
      </c>
      <c r="I3955">
        <v>60</v>
      </c>
      <c r="J3955" t="s">
        <v>107</v>
      </c>
    </row>
    <row r="3956" spans="1:10">
      <c r="A3956" t="s">
        <v>4032</v>
      </c>
      <c r="B3956" t="s">
        <v>2</v>
      </c>
      <c r="D3956" t="s">
        <v>146</v>
      </c>
      <c r="E3956" t="s">
        <v>82</v>
      </c>
      <c r="G3956" t="s">
        <v>108</v>
      </c>
      <c r="H3956" s="2">
        <v>45292</v>
      </c>
      <c r="I3956">
        <v>20</v>
      </c>
      <c r="J3956" t="s">
        <v>107</v>
      </c>
    </row>
    <row r="3957" spans="1:10">
      <c r="A3957" t="s">
        <v>4033</v>
      </c>
      <c r="B3957" t="s">
        <v>2</v>
      </c>
      <c r="D3957" t="s">
        <v>146</v>
      </c>
      <c r="E3957" t="s">
        <v>82</v>
      </c>
      <c r="G3957" t="s">
        <v>108</v>
      </c>
      <c r="H3957" s="2">
        <v>45299</v>
      </c>
      <c r="I3957">
        <v>20</v>
      </c>
      <c r="J3957" t="s">
        <v>107</v>
      </c>
    </row>
    <row r="3958" spans="1:10">
      <c r="A3958" t="s">
        <v>4034</v>
      </c>
      <c r="B3958" t="s">
        <v>2</v>
      </c>
      <c r="D3958" t="s">
        <v>146</v>
      </c>
      <c r="E3958" t="s">
        <v>82</v>
      </c>
      <c r="G3958" t="s">
        <v>108</v>
      </c>
      <c r="H3958" s="2">
        <v>45306</v>
      </c>
      <c r="I3958">
        <v>20</v>
      </c>
      <c r="J3958" t="s">
        <v>107</v>
      </c>
    </row>
    <row r="3959" spans="1:10">
      <c r="A3959" t="s">
        <v>4035</v>
      </c>
      <c r="B3959" t="s">
        <v>2</v>
      </c>
      <c r="D3959" t="s">
        <v>146</v>
      </c>
      <c r="E3959" t="s">
        <v>82</v>
      </c>
      <c r="G3959" t="s">
        <v>108</v>
      </c>
      <c r="H3959" s="2">
        <v>45313</v>
      </c>
      <c r="I3959">
        <v>20</v>
      </c>
      <c r="J3959" t="s">
        <v>107</v>
      </c>
    </row>
    <row r="3960" spans="1:10">
      <c r="A3960" t="s">
        <v>4036</v>
      </c>
      <c r="B3960" t="s">
        <v>2</v>
      </c>
      <c r="D3960" t="s">
        <v>146</v>
      </c>
      <c r="E3960" t="s">
        <v>82</v>
      </c>
      <c r="G3960" t="s">
        <v>108</v>
      </c>
      <c r="H3960" s="2">
        <v>45320</v>
      </c>
      <c r="I3960">
        <v>20</v>
      </c>
      <c r="J3960" t="s">
        <v>107</v>
      </c>
    </row>
    <row r="3961" spans="1:10">
      <c r="A3961" t="s">
        <v>4037</v>
      </c>
      <c r="B3961" t="s">
        <v>2</v>
      </c>
      <c r="D3961" t="s">
        <v>146</v>
      </c>
      <c r="E3961" t="s">
        <v>82</v>
      </c>
      <c r="G3961" t="s">
        <v>108</v>
      </c>
      <c r="H3961" s="2">
        <v>45327</v>
      </c>
      <c r="I3961">
        <v>20</v>
      </c>
      <c r="J3961" t="s">
        <v>107</v>
      </c>
    </row>
    <row r="3962" spans="1:10">
      <c r="A3962" t="s">
        <v>4038</v>
      </c>
      <c r="B3962" t="s">
        <v>2</v>
      </c>
      <c r="D3962" t="s">
        <v>146</v>
      </c>
      <c r="E3962" t="s">
        <v>82</v>
      </c>
      <c r="G3962" t="s">
        <v>108</v>
      </c>
      <c r="H3962" s="2">
        <v>45334</v>
      </c>
      <c r="I3962">
        <v>20</v>
      </c>
      <c r="J3962" t="s">
        <v>107</v>
      </c>
    </row>
    <row r="3963" spans="1:10">
      <c r="A3963" t="s">
        <v>4039</v>
      </c>
      <c r="B3963" t="s">
        <v>2</v>
      </c>
      <c r="D3963" t="s">
        <v>146</v>
      </c>
      <c r="E3963" t="s">
        <v>82</v>
      </c>
      <c r="G3963" t="s">
        <v>108</v>
      </c>
      <c r="H3963" s="2">
        <v>45341</v>
      </c>
      <c r="I3963">
        <v>20</v>
      </c>
      <c r="J3963" t="s">
        <v>107</v>
      </c>
    </row>
    <row r="3964" spans="1:10">
      <c r="A3964" t="s">
        <v>4040</v>
      </c>
      <c r="B3964" t="s">
        <v>2</v>
      </c>
      <c r="D3964" t="s">
        <v>146</v>
      </c>
      <c r="E3964" t="s">
        <v>82</v>
      </c>
      <c r="G3964" t="s">
        <v>108</v>
      </c>
      <c r="H3964" s="2">
        <v>45348</v>
      </c>
      <c r="I3964">
        <v>20</v>
      </c>
      <c r="J3964" t="s">
        <v>107</v>
      </c>
    </row>
    <row r="3965" spans="1:10">
      <c r="A3965" t="s">
        <v>4041</v>
      </c>
      <c r="B3965" t="s">
        <v>2</v>
      </c>
      <c r="D3965" t="s">
        <v>146</v>
      </c>
      <c r="E3965" t="s">
        <v>82</v>
      </c>
      <c r="G3965" t="s">
        <v>108</v>
      </c>
      <c r="H3965" s="2">
        <v>45355</v>
      </c>
      <c r="I3965">
        <v>20</v>
      </c>
      <c r="J3965" t="s">
        <v>107</v>
      </c>
    </row>
    <row r="3966" spans="1:10">
      <c r="A3966" t="s">
        <v>4042</v>
      </c>
      <c r="B3966" t="s">
        <v>2</v>
      </c>
      <c r="D3966" t="s">
        <v>146</v>
      </c>
      <c r="E3966" t="s">
        <v>82</v>
      </c>
      <c r="G3966" t="s">
        <v>108</v>
      </c>
      <c r="H3966" s="2">
        <v>45362</v>
      </c>
      <c r="I3966">
        <v>20</v>
      </c>
      <c r="J3966" t="s">
        <v>107</v>
      </c>
    </row>
    <row r="3967" spans="1:10">
      <c r="A3967" t="s">
        <v>4043</v>
      </c>
      <c r="B3967" t="s">
        <v>2</v>
      </c>
      <c r="D3967" t="s">
        <v>146</v>
      </c>
      <c r="E3967" t="s">
        <v>82</v>
      </c>
      <c r="G3967" t="s">
        <v>108</v>
      </c>
      <c r="H3967" s="2">
        <v>45369</v>
      </c>
      <c r="I3967">
        <v>20</v>
      </c>
      <c r="J3967" t="s">
        <v>107</v>
      </c>
    </row>
    <row r="3968" spans="1:10">
      <c r="A3968" t="s">
        <v>4044</v>
      </c>
      <c r="B3968" t="s">
        <v>2</v>
      </c>
      <c r="D3968" t="s">
        <v>146</v>
      </c>
      <c r="E3968" t="s">
        <v>82</v>
      </c>
      <c r="G3968" t="s">
        <v>108</v>
      </c>
      <c r="H3968" s="2">
        <v>45376</v>
      </c>
      <c r="I3968">
        <v>20</v>
      </c>
      <c r="J3968" t="s">
        <v>107</v>
      </c>
    </row>
    <row r="3969" spans="1:10">
      <c r="A3969" t="s">
        <v>4045</v>
      </c>
      <c r="B3969" t="s">
        <v>2</v>
      </c>
      <c r="D3969" t="s">
        <v>146</v>
      </c>
      <c r="E3969" t="s">
        <v>82</v>
      </c>
      <c r="G3969" t="s">
        <v>108</v>
      </c>
      <c r="H3969" s="2">
        <v>45383</v>
      </c>
      <c r="I3969">
        <v>20</v>
      </c>
      <c r="J3969" t="s">
        <v>107</v>
      </c>
    </row>
    <row r="3970" spans="1:10">
      <c r="A3970" t="s">
        <v>4046</v>
      </c>
      <c r="B3970" t="s">
        <v>2</v>
      </c>
      <c r="D3970" t="s">
        <v>146</v>
      </c>
      <c r="E3970" t="s">
        <v>82</v>
      </c>
      <c r="G3970" t="s">
        <v>108</v>
      </c>
      <c r="H3970" s="2">
        <v>45390</v>
      </c>
      <c r="I3970">
        <v>20</v>
      </c>
      <c r="J3970" t="s">
        <v>107</v>
      </c>
    </row>
    <row r="3971" spans="1:10">
      <c r="A3971" t="s">
        <v>4047</v>
      </c>
      <c r="B3971" t="s">
        <v>2</v>
      </c>
      <c r="D3971" t="s">
        <v>146</v>
      </c>
      <c r="E3971" t="s">
        <v>82</v>
      </c>
      <c r="G3971" t="s">
        <v>108</v>
      </c>
      <c r="H3971" s="2">
        <v>45397</v>
      </c>
      <c r="I3971">
        <v>20</v>
      </c>
      <c r="J3971" t="s">
        <v>107</v>
      </c>
    </row>
    <row r="3972" spans="1:10">
      <c r="A3972" t="s">
        <v>4048</v>
      </c>
      <c r="B3972" t="s">
        <v>2</v>
      </c>
      <c r="D3972" t="s">
        <v>146</v>
      </c>
      <c r="E3972" t="s">
        <v>82</v>
      </c>
      <c r="G3972" t="s">
        <v>108</v>
      </c>
      <c r="H3972" s="2">
        <v>45404</v>
      </c>
      <c r="I3972">
        <v>20</v>
      </c>
      <c r="J3972" t="s">
        <v>107</v>
      </c>
    </row>
    <row r="3973" spans="1:10">
      <c r="A3973" t="s">
        <v>4049</v>
      </c>
      <c r="B3973" t="s">
        <v>2</v>
      </c>
      <c r="D3973" t="s">
        <v>146</v>
      </c>
      <c r="E3973" t="s">
        <v>82</v>
      </c>
      <c r="G3973" t="s">
        <v>108</v>
      </c>
      <c r="H3973" s="2">
        <v>45411</v>
      </c>
      <c r="I3973">
        <v>20</v>
      </c>
      <c r="J3973" t="s">
        <v>107</v>
      </c>
    </row>
    <row r="3974" spans="1:10">
      <c r="A3974" t="s">
        <v>4050</v>
      </c>
      <c r="B3974" t="s">
        <v>2</v>
      </c>
      <c r="D3974" t="s">
        <v>146</v>
      </c>
      <c r="E3974" t="s">
        <v>82</v>
      </c>
      <c r="G3974" t="s">
        <v>108</v>
      </c>
      <c r="H3974" s="2">
        <v>45418</v>
      </c>
      <c r="I3974">
        <v>20</v>
      </c>
      <c r="J3974" t="s">
        <v>107</v>
      </c>
    </row>
    <row r="3975" spans="1:10">
      <c r="A3975" t="s">
        <v>4051</v>
      </c>
      <c r="B3975" t="s">
        <v>2</v>
      </c>
      <c r="D3975" t="s">
        <v>146</v>
      </c>
      <c r="E3975" t="s">
        <v>82</v>
      </c>
      <c r="G3975" t="s">
        <v>108</v>
      </c>
      <c r="H3975" s="2">
        <v>45425</v>
      </c>
      <c r="I3975">
        <v>20</v>
      </c>
      <c r="J3975" t="s">
        <v>107</v>
      </c>
    </row>
    <row r="3976" spans="1:10">
      <c r="A3976" t="s">
        <v>4052</v>
      </c>
      <c r="B3976" t="s">
        <v>2</v>
      </c>
      <c r="D3976" t="s">
        <v>146</v>
      </c>
      <c r="E3976" t="s">
        <v>82</v>
      </c>
      <c r="G3976" t="s">
        <v>108</v>
      </c>
      <c r="H3976" s="2">
        <v>45628</v>
      </c>
      <c r="I3976">
        <v>5</v>
      </c>
      <c r="J3976" t="s">
        <v>107</v>
      </c>
    </row>
    <row r="3977" spans="1:10">
      <c r="A3977" t="s">
        <v>4053</v>
      </c>
      <c r="B3977" t="s">
        <v>2</v>
      </c>
      <c r="D3977" t="s">
        <v>146</v>
      </c>
      <c r="E3977" t="s">
        <v>82</v>
      </c>
      <c r="G3977" t="s">
        <v>108</v>
      </c>
      <c r="H3977" s="2">
        <v>45635</v>
      </c>
      <c r="I3977">
        <v>5</v>
      </c>
      <c r="J3977" t="s">
        <v>107</v>
      </c>
    </row>
    <row r="3978" spans="1:10">
      <c r="A3978" t="s">
        <v>4054</v>
      </c>
      <c r="B3978" t="s">
        <v>2</v>
      </c>
      <c r="D3978" t="s">
        <v>146</v>
      </c>
      <c r="E3978" t="s">
        <v>82</v>
      </c>
      <c r="G3978" t="s">
        <v>108</v>
      </c>
      <c r="H3978" s="2">
        <v>45642</v>
      </c>
      <c r="I3978">
        <v>5</v>
      </c>
      <c r="J3978" t="s">
        <v>107</v>
      </c>
    </row>
    <row r="3979" spans="1:10">
      <c r="A3979" t="s">
        <v>4055</v>
      </c>
      <c r="B3979" t="s">
        <v>2</v>
      </c>
      <c r="D3979" t="s">
        <v>146</v>
      </c>
      <c r="E3979" t="s">
        <v>82</v>
      </c>
      <c r="G3979" t="s">
        <v>108</v>
      </c>
      <c r="H3979" s="2">
        <v>45649</v>
      </c>
      <c r="I3979">
        <v>5</v>
      </c>
      <c r="J3979" t="s">
        <v>107</v>
      </c>
    </row>
    <row r="3980" spans="1:10">
      <c r="A3980" t="s">
        <v>4056</v>
      </c>
      <c r="B3980" t="s">
        <v>2</v>
      </c>
      <c r="D3980" t="s">
        <v>146</v>
      </c>
      <c r="E3980" t="s">
        <v>82</v>
      </c>
      <c r="G3980" t="s">
        <v>108</v>
      </c>
      <c r="H3980" s="2">
        <v>45656</v>
      </c>
      <c r="I3980">
        <v>5</v>
      </c>
      <c r="J3980" t="s">
        <v>107</v>
      </c>
    </row>
    <row r="3981" spans="1:10">
      <c r="A3981" t="s">
        <v>4057</v>
      </c>
      <c r="B3981" t="s">
        <v>2</v>
      </c>
      <c r="D3981" t="s">
        <v>146</v>
      </c>
      <c r="E3981" t="s">
        <v>82</v>
      </c>
      <c r="G3981" t="s">
        <v>108</v>
      </c>
      <c r="H3981" s="2">
        <v>45663</v>
      </c>
      <c r="I3981">
        <v>5</v>
      </c>
      <c r="J3981" t="s">
        <v>107</v>
      </c>
    </row>
    <row r="3982" spans="1:10">
      <c r="A3982" t="s">
        <v>4058</v>
      </c>
      <c r="B3982" t="s">
        <v>2</v>
      </c>
      <c r="D3982" t="s">
        <v>146</v>
      </c>
      <c r="E3982" t="s">
        <v>82</v>
      </c>
      <c r="G3982" t="s">
        <v>108</v>
      </c>
      <c r="H3982" s="2">
        <v>45670</v>
      </c>
      <c r="I3982">
        <v>5</v>
      </c>
      <c r="J3982" t="s">
        <v>107</v>
      </c>
    </row>
    <row r="3983" spans="1:10">
      <c r="A3983" t="s">
        <v>4059</v>
      </c>
      <c r="B3983" t="s">
        <v>2</v>
      </c>
      <c r="D3983" t="s">
        <v>146</v>
      </c>
      <c r="E3983" t="s">
        <v>82</v>
      </c>
      <c r="G3983" t="s">
        <v>108</v>
      </c>
      <c r="H3983" s="2">
        <v>45677</v>
      </c>
      <c r="I3983">
        <v>5</v>
      </c>
      <c r="J3983" t="s">
        <v>107</v>
      </c>
    </row>
    <row r="3984" spans="1:10">
      <c r="A3984" t="s">
        <v>4060</v>
      </c>
      <c r="B3984" t="s">
        <v>2</v>
      </c>
      <c r="D3984" t="s">
        <v>147</v>
      </c>
      <c r="E3984" t="s">
        <v>10</v>
      </c>
      <c r="G3984" t="s">
        <v>108</v>
      </c>
      <c r="H3984" s="2">
        <v>45292</v>
      </c>
      <c r="I3984">
        <v>20</v>
      </c>
      <c r="J3984" t="s">
        <v>107</v>
      </c>
    </row>
    <row r="3985" spans="1:10">
      <c r="A3985" t="s">
        <v>4061</v>
      </c>
      <c r="B3985" t="s">
        <v>2</v>
      </c>
      <c r="D3985" t="s">
        <v>147</v>
      </c>
      <c r="E3985" t="s">
        <v>10</v>
      </c>
      <c r="G3985" t="s">
        <v>108</v>
      </c>
      <c r="H3985" s="2">
        <v>45299</v>
      </c>
      <c r="I3985">
        <v>20</v>
      </c>
      <c r="J3985" t="s">
        <v>107</v>
      </c>
    </row>
    <row r="3986" spans="1:10">
      <c r="A3986" t="s">
        <v>4062</v>
      </c>
      <c r="B3986" t="s">
        <v>2</v>
      </c>
      <c r="D3986" t="s">
        <v>147</v>
      </c>
      <c r="E3986" t="s">
        <v>10</v>
      </c>
      <c r="G3986" t="s">
        <v>108</v>
      </c>
      <c r="H3986" s="2">
        <v>45306</v>
      </c>
      <c r="I3986">
        <v>20</v>
      </c>
      <c r="J3986" t="s">
        <v>107</v>
      </c>
    </row>
    <row r="3987" spans="1:10">
      <c r="A3987" t="s">
        <v>4063</v>
      </c>
      <c r="B3987" t="s">
        <v>2</v>
      </c>
      <c r="D3987" t="s">
        <v>147</v>
      </c>
      <c r="E3987" t="s">
        <v>10</v>
      </c>
      <c r="G3987" t="s">
        <v>108</v>
      </c>
      <c r="H3987" s="2">
        <v>45313</v>
      </c>
      <c r="I3987">
        <v>20</v>
      </c>
      <c r="J3987" t="s">
        <v>107</v>
      </c>
    </row>
    <row r="3988" spans="1:10">
      <c r="A3988" t="s">
        <v>4064</v>
      </c>
      <c r="B3988" t="s">
        <v>2</v>
      </c>
      <c r="D3988" t="s">
        <v>147</v>
      </c>
      <c r="E3988" t="s">
        <v>10</v>
      </c>
      <c r="G3988" t="s">
        <v>108</v>
      </c>
      <c r="H3988" s="2">
        <v>45320</v>
      </c>
      <c r="I3988">
        <v>20</v>
      </c>
      <c r="J3988" t="s">
        <v>107</v>
      </c>
    </row>
    <row r="3989" spans="1:10">
      <c r="A3989" t="s">
        <v>4065</v>
      </c>
      <c r="B3989" t="s">
        <v>2</v>
      </c>
      <c r="D3989" t="s">
        <v>147</v>
      </c>
      <c r="E3989" t="s">
        <v>10</v>
      </c>
      <c r="G3989" t="s">
        <v>108</v>
      </c>
      <c r="H3989" s="2">
        <v>45327</v>
      </c>
      <c r="I3989">
        <v>20</v>
      </c>
      <c r="J3989" t="s">
        <v>107</v>
      </c>
    </row>
    <row r="3990" spans="1:10">
      <c r="A3990" t="s">
        <v>4066</v>
      </c>
      <c r="B3990" t="s">
        <v>2</v>
      </c>
      <c r="D3990" t="s">
        <v>147</v>
      </c>
      <c r="E3990" t="s">
        <v>10</v>
      </c>
      <c r="G3990" t="s">
        <v>108</v>
      </c>
      <c r="H3990" s="2">
        <v>45334</v>
      </c>
      <c r="I3990">
        <v>20</v>
      </c>
      <c r="J3990" t="s">
        <v>107</v>
      </c>
    </row>
    <row r="3991" spans="1:10">
      <c r="A3991" t="s">
        <v>4067</v>
      </c>
      <c r="B3991" t="s">
        <v>2</v>
      </c>
      <c r="D3991" t="s">
        <v>147</v>
      </c>
      <c r="E3991" t="s">
        <v>10</v>
      </c>
      <c r="G3991" t="s">
        <v>108</v>
      </c>
      <c r="H3991" s="2">
        <v>45341</v>
      </c>
      <c r="I3991">
        <v>20</v>
      </c>
      <c r="J3991" t="s">
        <v>107</v>
      </c>
    </row>
    <row r="3992" spans="1:10">
      <c r="A3992" t="s">
        <v>4068</v>
      </c>
      <c r="B3992" t="s">
        <v>2</v>
      </c>
      <c r="D3992" t="s">
        <v>147</v>
      </c>
      <c r="E3992" t="s">
        <v>10</v>
      </c>
      <c r="G3992" t="s">
        <v>108</v>
      </c>
      <c r="H3992" s="2">
        <v>45348</v>
      </c>
      <c r="I3992">
        <v>10</v>
      </c>
      <c r="J3992" t="s">
        <v>107</v>
      </c>
    </row>
    <row r="3993" spans="1:10">
      <c r="A3993" t="s">
        <v>4069</v>
      </c>
      <c r="B3993" t="s">
        <v>2</v>
      </c>
      <c r="D3993" t="s">
        <v>147</v>
      </c>
      <c r="E3993" t="s">
        <v>14</v>
      </c>
      <c r="G3993" t="s">
        <v>108</v>
      </c>
      <c r="H3993" s="2">
        <v>45292</v>
      </c>
      <c r="I3993">
        <v>10</v>
      </c>
      <c r="J3993" t="s">
        <v>107</v>
      </c>
    </row>
    <row r="3994" spans="1:10">
      <c r="A3994" t="s">
        <v>4070</v>
      </c>
      <c r="B3994" t="s">
        <v>2</v>
      </c>
      <c r="D3994" t="s">
        <v>147</v>
      </c>
      <c r="E3994" t="s">
        <v>14</v>
      </c>
      <c r="G3994" t="s">
        <v>108</v>
      </c>
      <c r="H3994" s="2">
        <v>45299</v>
      </c>
      <c r="I3994">
        <v>10</v>
      </c>
      <c r="J3994" t="s">
        <v>107</v>
      </c>
    </row>
    <row r="3995" spans="1:10">
      <c r="A3995" t="s">
        <v>4071</v>
      </c>
      <c r="B3995" t="s">
        <v>2</v>
      </c>
      <c r="D3995" t="s">
        <v>147</v>
      </c>
      <c r="E3995" t="s">
        <v>14</v>
      </c>
      <c r="G3995" t="s">
        <v>108</v>
      </c>
      <c r="H3995" s="2">
        <v>45306</v>
      </c>
      <c r="I3995">
        <v>10</v>
      </c>
      <c r="J3995" t="s">
        <v>107</v>
      </c>
    </row>
    <row r="3996" spans="1:10">
      <c r="A3996" t="s">
        <v>4072</v>
      </c>
      <c r="B3996" t="s">
        <v>2</v>
      </c>
      <c r="D3996" t="s">
        <v>147</v>
      </c>
      <c r="E3996" t="s">
        <v>14</v>
      </c>
      <c r="G3996" t="s">
        <v>108</v>
      </c>
      <c r="H3996" s="2">
        <v>45313</v>
      </c>
      <c r="I3996">
        <v>10</v>
      </c>
      <c r="J3996" t="s">
        <v>107</v>
      </c>
    </row>
    <row r="3997" spans="1:10">
      <c r="A3997" t="s">
        <v>4073</v>
      </c>
      <c r="B3997" t="s">
        <v>2</v>
      </c>
      <c r="D3997" t="s">
        <v>147</v>
      </c>
      <c r="E3997" t="s">
        <v>14</v>
      </c>
      <c r="G3997" t="s">
        <v>108</v>
      </c>
      <c r="H3997" s="2">
        <v>45320</v>
      </c>
      <c r="I3997">
        <v>10</v>
      </c>
      <c r="J3997" t="s">
        <v>107</v>
      </c>
    </row>
    <row r="3998" spans="1:10">
      <c r="A3998" t="s">
        <v>4074</v>
      </c>
      <c r="B3998" t="s">
        <v>2</v>
      </c>
      <c r="D3998" t="s">
        <v>147</v>
      </c>
      <c r="E3998" t="s">
        <v>14</v>
      </c>
      <c r="G3998" t="s">
        <v>108</v>
      </c>
      <c r="H3998" s="2">
        <v>45327</v>
      </c>
      <c r="I3998">
        <v>10</v>
      </c>
      <c r="J3998" t="s">
        <v>107</v>
      </c>
    </row>
    <row r="3999" spans="1:10">
      <c r="A3999" t="s">
        <v>4075</v>
      </c>
      <c r="B3999" t="s">
        <v>2</v>
      </c>
      <c r="D3999" t="s">
        <v>147</v>
      </c>
      <c r="E3999" t="s">
        <v>14</v>
      </c>
      <c r="G3999" t="s">
        <v>108</v>
      </c>
      <c r="H3999" s="2">
        <v>45334</v>
      </c>
      <c r="I3999">
        <v>10</v>
      </c>
      <c r="J3999" t="s">
        <v>107</v>
      </c>
    </row>
    <row r="4000" spans="1:10">
      <c r="A4000" t="s">
        <v>4076</v>
      </c>
      <c r="B4000" t="s">
        <v>2</v>
      </c>
      <c r="D4000" t="s">
        <v>147</v>
      </c>
      <c r="E4000" t="s">
        <v>14</v>
      </c>
      <c r="G4000" t="s">
        <v>108</v>
      </c>
      <c r="H4000" s="2">
        <v>45341</v>
      </c>
      <c r="I4000">
        <v>10</v>
      </c>
      <c r="J4000" t="s">
        <v>107</v>
      </c>
    </row>
    <row r="4001" spans="1:10">
      <c r="A4001" t="s">
        <v>4077</v>
      </c>
      <c r="B4001" t="s">
        <v>2</v>
      </c>
      <c r="D4001" t="s">
        <v>147</v>
      </c>
      <c r="E4001" t="s">
        <v>24</v>
      </c>
      <c r="G4001" t="s">
        <v>108</v>
      </c>
      <c r="H4001" s="2">
        <v>45292</v>
      </c>
      <c r="I4001">
        <v>20</v>
      </c>
      <c r="J4001" t="s">
        <v>107</v>
      </c>
    </row>
    <row r="4002" spans="1:10">
      <c r="A4002" t="s">
        <v>4078</v>
      </c>
      <c r="B4002" t="s">
        <v>2</v>
      </c>
      <c r="D4002" t="s">
        <v>147</v>
      </c>
      <c r="E4002" t="s">
        <v>24</v>
      </c>
      <c r="G4002" t="s">
        <v>108</v>
      </c>
      <c r="H4002" s="2">
        <v>45299</v>
      </c>
      <c r="I4002">
        <v>10</v>
      </c>
      <c r="J4002" t="s">
        <v>107</v>
      </c>
    </row>
    <row r="4003" spans="1:10">
      <c r="A4003" t="s">
        <v>4079</v>
      </c>
      <c r="B4003" t="s">
        <v>2</v>
      </c>
      <c r="D4003" t="s">
        <v>147</v>
      </c>
      <c r="E4003" t="s">
        <v>24</v>
      </c>
      <c r="G4003" t="s">
        <v>108</v>
      </c>
      <c r="H4003" s="2">
        <v>45306</v>
      </c>
      <c r="I4003">
        <v>10</v>
      </c>
      <c r="J4003" t="s">
        <v>107</v>
      </c>
    </row>
    <row r="4004" spans="1:10">
      <c r="A4004" t="s">
        <v>4080</v>
      </c>
      <c r="B4004" t="s">
        <v>2</v>
      </c>
      <c r="D4004" t="s">
        <v>147</v>
      </c>
      <c r="E4004" t="s">
        <v>24</v>
      </c>
      <c r="G4004" t="s">
        <v>108</v>
      </c>
      <c r="H4004" s="2">
        <v>45313</v>
      </c>
      <c r="I4004">
        <v>10</v>
      </c>
      <c r="J4004" t="s">
        <v>107</v>
      </c>
    </row>
    <row r="4005" spans="1:10">
      <c r="A4005" t="s">
        <v>4081</v>
      </c>
      <c r="B4005" t="s">
        <v>2</v>
      </c>
      <c r="D4005" t="s">
        <v>147</v>
      </c>
      <c r="E4005" t="s">
        <v>24</v>
      </c>
      <c r="G4005" t="s">
        <v>108</v>
      </c>
      <c r="H4005" s="2">
        <v>45320</v>
      </c>
      <c r="I4005">
        <v>10</v>
      </c>
      <c r="J4005" t="s">
        <v>107</v>
      </c>
    </row>
    <row r="4006" spans="1:10">
      <c r="A4006" t="s">
        <v>4082</v>
      </c>
      <c r="B4006" t="s">
        <v>2</v>
      </c>
      <c r="D4006" t="s">
        <v>147</v>
      </c>
      <c r="E4006" t="s">
        <v>24</v>
      </c>
      <c r="G4006" t="s">
        <v>108</v>
      </c>
      <c r="H4006" s="2">
        <v>45327</v>
      </c>
      <c r="I4006">
        <v>10</v>
      </c>
      <c r="J4006" t="s">
        <v>107</v>
      </c>
    </row>
    <row r="4007" spans="1:10">
      <c r="A4007" t="s">
        <v>4083</v>
      </c>
      <c r="B4007" t="s">
        <v>2</v>
      </c>
      <c r="D4007" t="s">
        <v>147</v>
      </c>
      <c r="E4007" t="s">
        <v>24</v>
      </c>
      <c r="G4007" t="s">
        <v>108</v>
      </c>
      <c r="H4007" s="2">
        <v>45334</v>
      </c>
      <c r="I4007">
        <v>10</v>
      </c>
      <c r="J4007" t="s">
        <v>107</v>
      </c>
    </row>
    <row r="4008" spans="1:10">
      <c r="A4008" t="s">
        <v>4084</v>
      </c>
      <c r="B4008" t="s">
        <v>2</v>
      </c>
      <c r="D4008" t="s">
        <v>147</v>
      </c>
      <c r="E4008" t="s">
        <v>24</v>
      </c>
      <c r="G4008" t="s">
        <v>108</v>
      </c>
      <c r="H4008" s="2">
        <v>45341</v>
      </c>
      <c r="I4008">
        <v>10</v>
      </c>
      <c r="J4008" t="s">
        <v>107</v>
      </c>
    </row>
    <row r="4009" spans="1:10">
      <c r="A4009" t="s">
        <v>4085</v>
      </c>
      <c r="B4009" t="s">
        <v>2</v>
      </c>
      <c r="D4009" t="s">
        <v>147</v>
      </c>
      <c r="E4009" t="s">
        <v>54</v>
      </c>
      <c r="G4009" t="s">
        <v>108</v>
      </c>
      <c r="H4009" s="2">
        <v>45306</v>
      </c>
      <c r="I4009">
        <v>10</v>
      </c>
      <c r="J4009" t="s">
        <v>107</v>
      </c>
    </row>
    <row r="4010" spans="1:10">
      <c r="A4010" t="s">
        <v>4086</v>
      </c>
      <c r="B4010" t="s">
        <v>2</v>
      </c>
      <c r="D4010" t="s">
        <v>147</v>
      </c>
      <c r="E4010" t="s">
        <v>54</v>
      </c>
      <c r="G4010" t="s">
        <v>108</v>
      </c>
      <c r="H4010" s="2">
        <v>45313</v>
      </c>
      <c r="I4010">
        <v>10</v>
      </c>
      <c r="J4010" t="s">
        <v>107</v>
      </c>
    </row>
    <row r="4011" spans="1:10">
      <c r="A4011" t="s">
        <v>4087</v>
      </c>
      <c r="B4011" t="s">
        <v>2</v>
      </c>
      <c r="D4011" t="s">
        <v>147</v>
      </c>
      <c r="E4011" t="s">
        <v>54</v>
      </c>
      <c r="G4011" t="s">
        <v>108</v>
      </c>
      <c r="H4011" s="2">
        <v>45320</v>
      </c>
      <c r="I4011">
        <v>10</v>
      </c>
      <c r="J4011" t="s">
        <v>107</v>
      </c>
    </row>
    <row r="4012" spans="1:10">
      <c r="A4012" t="s">
        <v>4088</v>
      </c>
      <c r="B4012" t="s">
        <v>2</v>
      </c>
      <c r="D4012" t="s">
        <v>147</v>
      </c>
      <c r="E4012" t="s">
        <v>54</v>
      </c>
      <c r="G4012" t="s">
        <v>108</v>
      </c>
      <c r="H4012" s="2">
        <v>45327</v>
      </c>
      <c r="I4012">
        <v>10</v>
      </c>
      <c r="J4012" t="s">
        <v>107</v>
      </c>
    </row>
    <row r="4013" spans="1:10">
      <c r="A4013" t="s">
        <v>4089</v>
      </c>
      <c r="B4013" t="s">
        <v>2</v>
      </c>
      <c r="D4013" t="s">
        <v>147</v>
      </c>
      <c r="E4013" t="s">
        <v>54</v>
      </c>
      <c r="G4013" t="s">
        <v>108</v>
      </c>
      <c r="H4013" s="2">
        <v>45334</v>
      </c>
      <c r="I4013">
        <v>10</v>
      </c>
      <c r="J4013" t="s">
        <v>107</v>
      </c>
    </row>
    <row r="4014" spans="1:10">
      <c r="A4014" t="s">
        <v>4090</v>
      </c>
      <c r="B4014" t="s">
        <v>2</v>
      </c>
      <c r="D4014" t="s">
        <v>147</v>
      </c>
      <c r="E4014" t="s">
        <v>54</v>
      </c>
      <c r="G4014" t="s">
        <v>108</v>
      </c>
      <c r="H4014" s="2">
        <v>45341</v>
      </c>
      <c r="I4014">
        <v>10</v>
      </c>
      <c r="J4014" t="s">
        <v>107</v>
      </c>
    </row>
    <row r="4015" spans="1:10">
      <c r="A4015" t="s">
        <v>4091</v>
      </c>
      <c r="B4015" t="s">
        <v>2</v>
      </c>
      <c r="D4015" t="s">
        <v>147</v>
      </c>
      <c r="E4015" t="s">
        <v>54</v>
      </c>
      <c r="G4015" t="s">
        <v>108</v>
      </c>
      <c r="H4015" s="2">
        <v>45628</v>
      </c>
      <c r="I4015">
        <v>10</v>
      </c>
      <c r="J4015" t="s">
        <v>107</v>
      </c>
    </row>
    <row r="4016" spans="1:10">
      <c r="A4016" t="s">
        <v>4092</v>
      </c>
      <c r="B4016" t="s">
        <v>2</v>
      </c>
      <c r="D4016" t="s">
        <v>147</v>
      </c>
      <c r="E4016" t="s">
        <v>54</v>
      </c>
      <c r="G4016" t="s">
        <v>108</v>
      </c>
      <c r="H4016" s="2">
        <v>45635</v>
      </c>
      <c r="I4016">
        <v>10</v>
      </c>
      <c r="J4016" t="s">
        <v>107</v>
      </c>
    </row>
    <row r="4017" spans="1:10">
      <c r="A4017" t="s">
        <v>4093</v>
      </c>
      <c r="B4017" t="s">
        <v>2</v>
      </c>
      <c r="D4017" t="s">
        <v>147</v>
      </c>
      <c r="E4017" t="s">
        <v>54</v>
      </c>
      <c r="G4017" t="s">
        <v>108</v>
      </c>
      <c r="H4017" s="2">
        <v>45642</v>
      </c>
      <c r="I4017">
        <v>10</v>
      </c>
      <c r="J4017" t="s">
        <v>107</v>
      </c>
    </row>
    <row r="4018" spans="1:10">
      <c r="A4018" t="s">
        <v>4094</v>
      </c>
      <c r="B4018" t="s">
        <v>2</v>
      </c>
      <c r="D4018" t="s">
        <v>147</v>
      </c>
      <c r="E4018" t="s">
        <v>54</v>
      </c>
      <c r="G4018" t="s">
        <v>108</v>
      </c>
      <c r="H4018" s="2">
        <v>45649</v>
      </c>
      <c r="I4018">
        <v>10</v>
      </c>
      <c r="J4018" t="s">
        <v>107</v>
      </c>
    </row>
    <row r="4019" spans="1:10">
      <c r="A4019" t="s">
        <v>4095</v>
      </c>
      <c r="B4019" t="s">
        <v>2</v>
      </c>
      <c r="D4019" t="s">
        <v>147</v>
      </c>
      <c r="E4019" t="s">
        <v>54</v>
      </c>
      <c r="G4019" t="s">
        <v>108</v>
      </c>
      <c r="H4019" s="2">
        <v>45656</v>
      </c>
      <c r="I4019">
        <v>10</v>
      </c>
      <c r="J4019" t="s">
        <v>107</v>
      </c>
    </row>
    <row r="4020" spans="1:10">
      <c r="A4020" t="s">
        <v>4096</v>
      </c>
      <c r="B4020" t="s">
        <v>2</v>
      </c>
      <c r="D4020" t="s">
        <v>147</v>
      </c>
      <c r="E4020" t="s">
        <v>54</v>
      </c>
      <c r="G4020" t="s">
        <v>108</v>
      </c>
      <c r="H4020" s="2">
        <v>45663</v>
      </c>
      <c r="I4020">
        <v>10</v>
      </c>
      <c r="J4020" t="s">
        <v>107</v>
      </c>
    </row>
    <row r="4021" spans="1:10">
      <c r="A4021" t="s">
        <v>4097</v>
      </c>
      <c r="B4021" t="s">
        <v>2</v>
      </c>
      <c r="D4021" t="s">
        <v>147</v>
      </c>
      <c r="E4021" t="s">
        <v>54</v>
      </c>
      <c r="G4021" t="s">
        <v>108</v>
      </c>
      <c r="H4021" s="2">
        <v>45670</v>
      </c>
      <c r="I4021">
        <v>10</v>
      </c>
      <c r="J4021" t="s">
        <v>107</v>
      </c>
    </row>
    <row r="4022" spans="1:10">
      <c r="A4022" t="s">
        <v>4098</v>
      </c>
      <c r="B4022" t="s">
        <v>2</v>
      </c>
      <c r="D4022" t="s">
        <v>147</v>
      </c>
      <c r="E4022" t="s">
        <v>54</v>
      </c>
      <c r="G4022" t="s">
        <v>108</v>
      </c>
      <c r="H4022" s="2">
        <v>45677</v>
      </c>
      <c r="I4022">
        <v>10</v>
      </c>
      <c r="J4022" t="s">
        <v>107</v>
      </c>
    </row>
    <row r="4023" spans="1:10">
      <c r="A4023" t="s">
        <v>4099</v>
      </c>
      <c r="B4023" t="s">
        <v>2</v>
      </c>
      <c r="D4023" t="s">
        <v>147</v>
      </c>
      <c r="E4023" t="s">
        <v>60</v>
      </c>
      <c r="G4023" t="s">
        <v>106</v>
      </c>
      <c r="H4023" s="2">
        <v>45292</v>
      </c>
      <c r="I4023">
        <v>40</v>
      </c>
      <c r="J4023" t="s">
        <v>107</v>
      </c>
    </row>
    <row r="4024" spans="1:10">
      <c r="A4024" t="s">
        <v>4100</v>
      </c>
      <c r="B4024" t="s">
        <v>2</v>
      </c>
      <c r="D4024" t="s">
        <v>147</v>
      </c>
      <c r="E4024" t="s">
        <v>60</v>
      </c>
      <c r="G4024" t="s">
        <v>106</v>
      </c>
      <c r="H4024" s="2">
        <v>45299</v>
      </c>
      <c r="I4024">
        <v>40</v>
      </c>
      <c r="J4024" t="s">
        <v>107</v>
      </c>
    </row>
    <row r="4025" spans="1:10">
      <c r="A4025" t="s">
        <v>4101</v>
      </c>
      <c r="B4025" t="s">
        <v>2</v>
      </c>
      <c r="D4025" t="s">
        <v>147</v>
      </c>
      <c r="E4025" t="s">
        <v>60</v>
      </c>
      <c r="G4025" t="s">
        <v>106</v>
      </c>
      <c r="H4025" s="2">
        <v>45306</v>
      </c>
      <c r="I4025">
        <v>40</v>
      </c>
      <c r="J4025" t="s">
        <v>107</v>
      </c>
    </row>
    <row r="4026" spans="1:10">
      <c r="A4026" t="s">
        <v>4102</v>
      </c>
      <c r="B4026" t="s">
        <v>2</v>
      </c>
      <c r="D4026" t="s">
        <v>147</v>
      </c>
      <c r="E4026" t="s">
        <v>60</v>
      </c>
      <c r="G4026" t="s">
        <v>106</v>
      </c>
      <c r="H4026" s="2">
        <v>45313</v>
      </c>
      <c r="I4026">
        <v>40</v>
      </c>
      <c r="J4026" t="s">
        <v>107</v>
      </c>
    </row>
    <row r="4027" spans="1:10">
      <c r="A4027" t="s">
        <v>4103</v>
      </c>
      <c r="B4027" t="s">
        <v>2</v>
      </c>
      <c r="D4027" t="s">
        <v>147</v>
      </c>
      <c r="E4027" t="s">
        <v>60</v>
      </c>
      <c r="G4027" t="s">
        <v>106</v>
      </c>
      <c r="H4027" s="2">
        <v>45320</v>
      </c>
      <c r="I4027">
        <v>30</v>
      </c>
      <c r="J4027" t="s">
        <v>107</v>
      </c>
    </row>
    <row r="4028" spans="1:10">
      <c r="A4028" t="s">
        <v>4104</v>
      </c>
      <c r="B4028" t="s">
        <v>2</v>
      </c>
      <c r="D4028" t="s">
        <v>147</v>
      </c>
      <c r="E4028" t="s">
        <v>60</v>
      </c>
      <c r="G4028" t="s">
        <v>106</v>
      </c>
      <c r="H4028" s="2">
        <v>45327</v>
      </c>
      <c r="I4028">
        <v>30</v>
      </c>
      <c r="J4028" t="s">
        <v>107</v>
      </c>
    </row>
    <row r="4029" spans="1:10">
      <c r="A4029" t="s">
        <v>4105</v>
      </c>
      <c r="B4029" t="s">
        <v>2</v>
      </c>
      <c r="D4029" t="s">
        <v>147</v>
      </c>
      <c r="E4029" t="s">
        <v>60</v>
      </c>
      <c r="G4029" t="s">
        <v>106</v>
      </c>
      <c r="H4029" s="2">
        <v>45334</v>
      </c>
      <c r="I4029">
        <v>30</v>
      </c>
      <c r="J4029" t="s">
        <v>107</v>
      </c>
    </row>
    <row r="4030" spans="1:10">
      <c r="A4030" t="s">
        <v>4106</v>
      </c>
      <c r="B4030" t="s">
        <v>2</v>
      </c>
      <c r="D4030" t="s">
        <v>147</v>
      </c>
      <c r="E4030" t="s">
        <v>60</v>
      </c>
      <c r="G4030" t="s">
        <v>106</v>
      </c>
      <c r="H4030" s="2">
        <v>45341</v>
      </c>
      <c r="I4030">
        <v>30</v>
      </c>
      <c r="J4030" t="s">
        <v>107</v>
      </c>
    </row>
    <row r="4031" spans="1:10">
      <c r="A4031" t="s">
        <v>4107</v>
      </c>
      <c r="B4031" t="s">
        <v>2</v>
      </c>
      <c r="D4031" t="s">
        <v>147</v>
      </c>
      <c r="E4031" t="s">
        <v>60</v>
      </c>
      <c r="G4031" t="s">
        <v>106</v>
      </c>
      <c r="H4031" s="2">
        <v>45348</v>
      </c>
      <c r="I4031">
        <v>20</v>
      </c>
      <c r="J4031" t="s">
        <v>107</v>
      </c>
    </row>
    <row r="4032" spans="1:10">
      <c r="A4032" t="s">
        <v>4108</v>
      </c>
      <c r="B4032" t="s">
        <v>2</v>
      </c>
      <c r="D4032" t="s">
        <v>147</v>
      </c>
      <c r="E4032" t="s">
        <v>60</v>
      </c>
      <c r="G4032" t="s">
        <v>106</v>
      </c>
      <c r="H4032" s="2">
        <v>45355</v>
      </c>
      <c r="I4032">
        <v>20</v>
      </c>
      <c r="J4032" t="s">
        <v>107</v>
      </c>
    </row>
    <row r="4033" spans="1:10">
      <c r="A4033" t="s">
        <v>4109</v>
      </c>
      <c r="B4033" t="s">
        <v>2</v>
      </c>
      <c r="D4033" t="s">
        <v>147</v>
      </c>
      <c r="E4033" t="s">
        <v>60</v>
      </c>
      <c r="G4033" t="s">
        <v>106</v>
      </c>
      <c r="H4033" s="2">
        <v>45362</v>
      </c>
      <c r="I4033">
        <v>20</v>
      </c>
      <c r="J4033" t="s">
        <v>107</v>
      </c>
    </row>
    <row r="4034" spans="1:10">
      <c r="A4034" t="s">
        <v>4110</v>
      </c>
      <c r="B4034" t="s">
        <v>2</v>
      </c>
      <c r="D4034" t="s">
        <v>147</v>
      </c>
      <c r="E4034" t="s">
        <v>60</v>
      </c>
      <c r="G4034" t="s">
        <v>106</v>
      </c>
      <c r="H4034" s="2">
        <v>45369</v>
      </c>
      <c r="I4034">
        <v>20</v>
      </c>
      <c r="J4034" t="s">
        <v>107</v>
      </c>
    </row>
    <row r="4035" spans="1:10">
      <c r="A4035" t="s">
        <v>4111</v>
      </c>
      <c r="B4035" t="s">
        <v>2</v>
      </c>
      <c r="D4035" t="s">
        <v>147</v>
      </c>
      <c r="E4035" t="s">
        <v>60</v>
      </c>
      <c r="G4035" t="s">
        <v>106</v>
      </c>
      <c r="H4035" s="2">
        <v>45376</v>
      </c>
      <c r="I4035">
        <v>20</v>
      </c>
      <c r="J4035" t="s">
        <v>107</v>
      </c>
    </row>
    <row r="4036" spans="1:10">
      <c r="A4036" t="s">
        <v>4112</v>
      </c>
      <c r="B4036" t="s">
        <v>2</v>
      </c>
      <c r="D4036" t="s">
        <v>147</v>
      </c>
      <c r="E4036" t="s">
        <v>60</v>
      </c>
      <c r="G4036" t="s">
        <v>106</v>
      </c>
      <c r="H4036" s="2">
        <v>45383</v>
      </c>
      <c r="I4036">
        <v>20</v>
      </c>
      <c r="J4036" t="s">
        <v>107</v>
      </c>
    </row>
    <row r="4037" spans="1:10">
      <c r="A4037" t="s">
        <v>4113</v>
      </c>
      <c r="B4037" t="s">
        <v>2</v>
      </c>
      <c r="D4037" t="s">
        <v>147</v>
      </c>
      <c r="E4037" t="s">
        <v>60</v>
      </c>
      <c r="G4037" t="s">
        <v>106</v>
      </c>
      <c r="H4037" s="2">
        <v>45390</v>
      </c>
      <c r="I4037">
        <v>20</v>
      </c>
      <c r="J4037" t="s">
        <v>107</v>
      </c>
    </row>
    <row r="4038" spans="1:10">
      <c r="A4038" t="s">
        <v>4114</v>
      </c>
      <c r="B4038" t="s">
        <v>2</v>
      </c>
      <c r="D4038" t="s">
        <v>147</v>
      </c>
      <c r="E4038" t="s">
        <v>60</v>
      </c>
      <c r="G4038" t="s">
        <v>106</v>
      </c>
      <c r="H4038" s="2">
        <v>45397</v>
      </c>
      <c r="I4038">
        <v>20</v>
      </c>
      <c r="J4038" t="s">
        <v>107</v>
      </c>
    </row>
    <row r="4039" spans="1:10">
      <c r="A4039" t="s">
        <v>4115</v>
      </c>
      <c r="B4039" t="s">
        <v>2</v>
      </c>
      <c r="D4039" t="s">
        <v>147</v>
      </c>
      <c r="E4039" t="s">
        <v>60</v>
      </c>
      <c r="G4039" t="s">
        <v>106</v>
      </c>
      <c r="H4039" s="2">
        <v>45404</v>
      </c>
      <c r="I4039">
        <v>20</v>
      </c>
      <c r="J4039" t="s">
        <v>107</v>
      </c>
    </row>
    <row r="4040" spans="1:10">
      <c r="A4040" t="s">
        <v>4116</v>
      </c>
      <c r="B4040" t="s">
        <v>2</v>
      </c>
      <c r="D4040" t="s">
        <v>147</v>
      </c>
      <c r="E4040" t="s">
        <v>60</v>
      </c>
      <c r="G4040" t="s">
        <v>106</v>
      </c>
      <c r="H4040" s="2">
        <v>45411</v>
      </c>
      <c r="I4040">
        <v>20</v>
      </c>
      <c r="J4040" t="s">
        <v>107</v>
      </c>
    </row>
    <row r="4041" spans="1:10">
      <c r="A4041" t="s">
        <v>4117</v>
      </c>
      <c r="B4041" t="s">
        <v>2</v>
      </c>
      <c r="D4041" t="s">
        <v>147</v>
      </c>
      <c r="E4041" t="s">
        <v>60</v>
      </c>
      <c r="G4041" t="s">
        <v>106</v>
      </c>
      <c r="H4041" s="2">
        <v>45418</v>
      </c>
      <c r="I4041">
        <v>20</v>
      </c>
      <c r="J4041" t="s">
        <v>107</v>
      </c>
    </row>
    <row r="4042" spans="1:10">
      <c r="A4042" t="s">
        <v>4118</v>
      </c>
      <c r="B4042" t="s">
        <v>2</v>
      </c>
      <c r="D4042" t="s">
        <v>147</v>
      </c>
      <c r="E4042" t="s">
        <v>60</v>
      </c>
      <c r="G4042" t="s">
        <v>106</v>
      </c>
      <c r="H4042" s="2">
        <v>45425</v>
      </c>
      <c r="I4042">
        <v>20</v>
      </c>
      <c r="J4042" t="s">
        <v>107</v>
      </c>
    </row>
    <row r="4043" spans="1:10">
      <c r="A4043" t="s">
        <v>4119</v>
      </c>
      <c r="B4043" t="s">
        <v>2</v>
      </c>
      <c r="D4043" t="s">
        <v>147</v>
      </c>
      <c r="E4043" t="s">
        <v>60</v>
      </c>
      <c r="G4043" t="s">
        <v>106</v>
      </c>
      <c r="H4043" s="2">
        <v>45432</v>
      </c>
      <c r="I4043">
        <v>20</v>
      </c>
      <c r="J4043" t="s">
        <v>107</v>
      </c>
    </row>
    <row r="4044" spans="1:10">
      <c r="A4044" t="s">
        <v>4120</v>
      </c>
      <c r="B4044" t="s">
        <v>2</v>
      </c>
      <c r="D4044" t="s">
        <v>147</v>
      </c>
      <c r="E4044" t="s">
        <v>60</v>
      </c>
      <c r="G4044" t="s">
        <v>106</v>
      </c>
      <c r="H4044" s="2">
        <v>45439</v>
      </c>
      <c r="I4044">
        <v>20</v>
      </c>
      <c r="J4044" t="s">
        <v>107</v>
      </c>
    </row>
    <row r="4045" spans="1:10">
      <c r="A4045" t="s">
        <v>4121</v>
      </c>
      <c r="B4045" t="s">
        <v>2</v>
      </c>
      <c r="D4045" t="s">
        <v>147</v>
      </c>
      <c r="E4045" t="s">
        <v>60</v>
      </c>
      <c r="G4045" t="s">
        <v>106</v>
      </c>
      <c r="H4045" s="2">
        <v>45446</v>
      </c>
      <c r="I4045">
        <v>20</v>
      </c>
      <c r="J4045" t="s">
        <v>107</v>
      </c>
    </row>
    <row r="4046" spans="1:10">
      <c r="A4046" t="s">
        <v>4122</v>
      </c>
      <c r="B4046" t="s">
        <v>2</v>
      </c>
      <c r="D4046" t="s">
        <v>147</v>
      </c>
      <c r="E4046" t="s">
        <v>60</v>
      </c>
      <c r="G4046" t="s">
        <v>106</v>
      </c>
      <c r="H4046" s="2">
        <v>45453</v>
      </c>
      <c r="I4046">
        <v>20</v>
      </c>
      <c r="J4046" t="s">
        <v>107</v>
      </c>
    </row>
    <row r="4047" spans="1:10">
      <c r="A4047" t="s">
        <v>4123</v>
      </c>
      <c r="B4047" t="s">
        <v>2</v>
      </c>
      <c r="D4047" t="s">
        <v>147</v>
      </c>
      <c r="E4047" t="s">
        <v>60</v>
      </c>
      <c r="G4047" t="s">
        <v>106</v>
      </c>
      <c r="H4047" s="2">
        <v>45460</v>
      </c>
      <c r="I4047">
        <v>20</v>
      </c>
      <c r="J4047" t="s">
        <v>107</v>
      </c>
    </row>
    <row r="4048" spans="1:10">
      <c r="A4048" t="s">
        <v>4124</v>
      </c>
      <c r="B4048" t="s">
        <v>2</v>
      </c>
      <c r="D4048" t="s">
        <v>147</v>
      </c>
      <c r="E4048" t="s">
        <v>60</v>
      </c>
      <c r="G4048" t="s">
        <v>106</v>
      </c>
      <c r="H4048" s="2">
        <v>45467</v>
      </c>
      <c r="I4048">
        <v>20</v>
      </c>
      <c r="J4048" t="s">
        <v>107</v>
      </c>
    </row>
    <row r="4049" spans="1:10">
      <c r="A4049" t="s">
        <v>4125</v>
      </c>
      <c r="B4049" t="s">
        <v>2</v>
      </c>
      <c r="D4049" t="s">
        <v>147</v>
      </c>
      <c r="E4049" t="s">
        <v>60</v>
      </c>
      <c r="G4049" t="s">
        <v>106</v>
      </c>
      <c r="H4049" s="2">
        <v>45474</v>
      </c>
      <c r="I4049">
        <v>20</v>
      </c>
      <c r="J4049" t="s">
        <v>107</v>
      </c>
    </row>
    <row r="4050" spans="1:10">
      <c r="A4050" t="s">
        <v>4126</v>
      </c>
      <c r="B4050" t="s">
        <v>2</v>
      </c>
      <c r="D4050" t="s">
        <v>147</v>
      </c>
      <c r="E4050" t="s">
        <v>60</v>
      </c>
      <c r="G4050" t="s">
        <v>106</v>
      </c>
      <c r="H4050" s="2">
        <v>45481</v>
      </c>
      <c r="I4050">
        <v>20</v>
      </c>
      <c r="J4050" t="s">
        <v>107</v>
      </c>
    </row>
    <row r="4051" spans="1:10">
      <c r="A4051" t="s">
        <v>4127</v>
      </c>
      <c r="B4051" t="s">
        <v>2</v>
      </c>
      <c r="D4051" t="s">
        <v>147</v>
      </c>
      <c r="E4051" t="s">
        <v>60</v>
      </c>
      <c r="G4051" t="s">
        <v>106</v>
      </c>
      <c r="H4051" s="2">
        <v>45488</v>
      </c>
      <c r="I4051">
        <v>20</v>
      </c>
      <c r="J4051" t="s">
        <v>107</v>
      </c>
    </row>
    <row r="4052" spans="1:10">
      <c r="A4052" t="s">
        <v>4128</v>
      </c>
      <c r="B4052" t="s">
        <v>2</v>
      </c>
      <c r="D4052" t="s">
        <v>147</v>
      </c>
      <c r="E4052" t="s">
        <v>60</v>
      </c>
      <c r="G4052" t="s">
        <v>106</v>
      </c>
      <c r="H4052" s="2">
        <v>45495</v>
      </c>
      <c r="I4052">
        <v>20</v>
      </c>
      <c r="J4052" t="s">
        <v>107</v>
      </c>
    </row>
    <row r="4053" spans="1:10">
      <c r="A4053" t="s">
        <v>4129</v>
      </c>
      <c r="B4053" t="s">
        <v>2</v>
      </c>
      <c r="D4053" t="s">
        <v>147</v>
      </c>
      <c r="E4053" t="s">
        <v>60</v>
      </c>
      <c r="G4053" t="s">
        <v>106</v>
      </c>
      <c r="H4053" s="2">
        <v>45502</v>
      </c>
      <c r="I4053">
        <v>20</v>
      </c>
      <c r="J4053" t="s">
        <v>107</v>
      </c>
    </row>
    <row r="4054" spans="1:10">
      <c r="A4054" t="s">
        <v>4130</v>
      </c>
      <c r="B4054" t="s">
        <v>2</v>
      </c>
      <c r="D4054" t="s">
        <v>147</v>
      </c>
      <c r="E4054" t="s">
        <v>60</v>
      </c>
      <c r="G4054" t="s">
        <v>106</v>
      </c>
      <c r="H4054" s="2">
        <v>45509</v>
      </c>
      <c r="I4054">
        <v>20</v>
      </c>
      <c r="J4054" t="s">
        <v>107</v>
      </c>
    </row>
    <row r="4055" spans="1:10">
      <c r="A4055" t="s">
        <v>4131</v>
      </c>
      <c r="B4055" t="s">
        <v>2</v>
      </c>
      <c r="D4055" t="s">
        <v>147</v>
      </c>
      <c r="E4055" t="s">
        <v>60</v>
      </c>
      <c r="G4055" t="s">
        <v>106</v>
      </c>
      <c r="H4055" s="2">
        <v>45516</v>
      </c>
      <c r="I4055">
        <v>20</v>
      </c>
      <c r="J4055" t="s">
        <v>107</v>
      </c>
    </row>
    <row r="4056" spans="1:10">
      <c r="A4056" t="s">
        <v>4132</v>
      </c>
      <c r="B4056" t="s">
        <v>2</v>
      </c>
      <c r="D4056" t="s">
        <v>147</v>
      </c>
      <c r="E4056" t="s">
        <v>60</v>
      </c>
      <c r="G4056" t="s">
        <v>106</v>
      </c>
      <c r="H4056" s="2">
        <v>45523</v>
      </c>
      <c r="I4056">
        <v>20</v>
      </c>
      <c r="J4056" t="s">
        <v>107</v>
      </c>
    </row>
    <row r="4057" spans="1:10">
      <c r="A4057" t="s">
        <v>4133</v>
      </c>
      <c r="B4057" t="s">
        <v>2</v>
      </c>
      <c r="D4057" t="s">
        <v>147</v>
      </c>
      <c r="E4057" t="s">
        <v>60</v>
      </c>
      <c r="G4057" t="s">
        <v>106</v>
      </c>
      <c r="H4057" s="2">
        <v>45530</v>
      </c>
      <c r="I4057">
        <v>20</v>
      </c>
      <c r="J4057" t="s">
        <v>107</v>
      </c>
    </row>
    <row r="4058" spans="1:10">
      <c r="A4058" t="s">
        <v>4134</v>
      </c>
      <c r="B4058" t="s">
        <v>2</v>
      </c>
      <c r="D4058" t="s">
        <v>147</v>
      </c>
      <c r="E4058" t="s">
        <v>60</v>
      </c>
      <c r="G4058" t="s">
        <v>106</v>
      </c>
      <c r="H4058" s="2">
        <v>45537</v>
      </c>
      <c r="I4058">
        <v>20</v>
      </c>
      <c r="J4058" t="s">
        <v>107</v>
      </c>
    </row>
    <row r="4059" spans="1:10">
      <c r="A4059" t="s">
        <v>4135</v>
      </c>
      <c r="B4059" t="s">
        <v>2</v>
      </c>
      <c r="D4059" t="s">
        <v>147</v>
      </c>
      <c r="E4059" t="s">
        <v>60</v>
      </c>
      <c r="G4059" t="s">
        <v>106</v>
      </c>
      <c r="H4059" s="2">
        <v>45544</v>
      </c>
      <c r="I4059">
        <v>20</v>
      </c>
      <c r="J4059" t="s">
        <v>107</v>
      </c>
    </row>
    <row r="4060" spans="1:10">
      <c r="A4060" t="s">
        <v>4136</v>
      </c>
      <c r="B4060" t="s">
        <v>2</v>
      </c>
      <c r="D4060" t="s">
        <v>147</v>
      </c>
      <c r="E4060" t="s">
        <v>60</v>
      </c>
      <c r="G4060" t="s">
        <v>106</v>
      </c>
      <c r="H4060" s="2">
        <v>45551</v>
      </c>
      <c r="I4060">
        <v>20</v>
      </c>
      <c r="J4060" t="s">
        <v>107</v>
      </c>
    </row>
    <row r="4061" spans="1:10">
      <c r="A4061" t="s">
        <v>4137</v>
      </c>
      <c r="B4061" t="s">
        <v>2</v>
      </c>
      <c r="D4061" t="s">
        <v>147</v>
      </c>
      <c r="E4061" t="s">
        <v>60</v>
      </c>
      <c r="G4061" t="s">
        <v>106</v>
      </c>
      <c r="H4061" s="2">
        <v>45558</v>
      </c>
      <c r="I4061">
        <v>20</v>
      </c>
      <c r="J4061" t="s">
        <v>107</v>
      </c>
    </row>
    <row r="4062" spans="1:10">
      <c r="A4062" t="s">
        <v>4138</v>
      </c>
      <c r="B4062" t="s">
        <v>2</v>
      </c>
      <c r="D4062" t="s">
        <v>147</v>
      </c>
      <c r="E4062" t="s">
        <v>60</v>
      </c>
      <c r="G4062" t="s">
        <v>106</v>
      </c>
      <c r="H4062" s="2">
        <v>45565</v>
      </c>
      <c r="I4062">
        <v>20</v>
      </c>
      <c r="J4062" t="s">
        <v>107</v>
      </c>
    </row>
    <row r="4063" spans="1:10">
      <c r="A4063" t="s">
        <v>4139</v>
      </c>
      <c r="B4063" t="s">
        <v>2</v>
      </c>
      <c r="D4063" t="s">
        <v>147</v>
      </c>
      <c r="E4063" t="s">
        <v>60</v>
      </c>
      <c r="G4063" t="s">
        <v>106</v>
      </c>
      <c r="H4063" s="2">
        <v>45572</v>
      </c>
      <c r="I4063">
        <v>20</v>
      </c>
      <c r="J4063" t="s">
        <v>107</v>
      </c>
    </row>
    <row r="4064" spans="1:10">
      <c r="A4064" t="s">
        <v>4140</v>
      </c>
      <c r="B4064" t="s">
        <v>2</v>
      </c>
      <c r="D4064" t="s">
        <v>147</v>
      </c>
      <c r="E4064" t="s">
        <v>60</v>
      </c>
      <c r="G4064" t="s">
        <v>106</v>
      </c>
      <c r="H4064" s="2">
        <v>45579</v>
      </c>
      <c r="I4064">
        <v>20</v>
      </c>
      <c r="J4064" t="s">
        <v>107</v>
      </c>
    </row>
    <row r="4065" spans="1:10">
      <c r="A4065" t="s">
        <v>4141</v>
      </c>
      <c r="B4065" t="s">
        <v>2</v>
      </c>
      <c r="D4065" t="s">
        <v>147</v>
      </c>
      <c r="E4065" t="s">
        <v>62</v>
      </c>
      <c r="G4065" t="s">
        <v>106</v>
      </c>
      <c r="H4065" s="2">
        <v>45292</v>
      </c>
      <c r="I4065">
        <v>40</v>
      </c>
      <c r="J4065" t="s">
        <v>107</v>
      </c>
    </row>
    <row r="4066" spans="1:10">
      <c r="A4066" t="s">
        <v>4142</v>
      </c>
      <c r="B4066" t="s">
        <v>2</v>
      </c>
      <c r="D4066" t="s">
        <v>147</v>
      </c>
      <c r="E4066" t="s">
        <v>62</v>
      </c>
      <c r="G4066" t="s">
        <v>106</v>
      </c>
      <c r="H4066" s="2">
        <v>45299</v>
      </c>
      <c r="I4066">
        <v>40</v>
      </c>
      <c r="J4066" t="s">
        <v>107</v>
      </c>
    </row>
    <row r="4067" spans="1:10">
      <c r="A4067" t="s">
        <v>4143</v>
      </c>
      <c r="B4067" t="s">
        <v>2</v>
      </c>
      <c r="D4067" t="s">
        <v>147</v>
      </c>
      <c r="E4067" t="s">
        <v>62</v>
      </c>
      <c r="G4067" t="s">
        <v>106</v>
      </c>
      <c r="H4067" s="2">
        <v>45306</v>
      </c>
      <c r="I4067">
        <v>40</v>
      </c>
      <c r="J4067" t="s">
        <v>107</v>
      </c>
    </row>
    <row r="4068" spans="1:10">
      <c r="A4068" t="s">
        <v>4144</v>
      </c>
      <c r="B4068" t="s">
        <v>2</v>
      </c>
      <c r="D4068" t="s">
        <v>147</v>
      </c>
      <c r="E4068" t="s">
        <v>62</v>
      </c>
      <c r="G4068" t="s">
        <v>106</v>
      </c>
      <c r="H4068" s="2">
        <v>45313</v>
      </c>
      <c r="I4068">
        <v>40</v>
      </c>
      <c r="J4068" t="s">
        <v>107</v>
      </c>
    </row>
    <row r="4069" spans="1:10">
      <c r="A4069" t="s">
        <v>4145</v>
      </c>
      <c r="B4069" t="s">
        <v>2</v>
      </c>
      <c r="D4069" t="s">
        <v>147</v>
      </c>
      <c r="E4069" t="s">
        <v>62</v>
      </c>
      <c r="G4069" t="s">
        <v>106</v>
      </c>
      <c r="H4069" s="2">
        <v>45320</v>
      </c>
      <c r="I4069">
        <v>30</v>
      </c>
      <c r="J4069" t="s">
        <v>107</v>
      </c>
    </row>
    <row r="4070" spans="1:10">
      <c r="A4070" t="s">
        <v>4146</v>
      </c>
      <c r="B4070" t="s">
        <v>2</v>
      </c>
      <c r="D4070" t="s">
        <v>147</v>
      </c>
      <c r="E4070" t="s">
        <v>62</v>
      </c>
      <c r="G4070" t="s">
        <v>106</v>
      </c>
      <c r="H4070" s="2">
        <v>45327</v>
      </c>
      <c r="I4070">
        <v>30</v>
      </c>
      <c r="J4070" t="s">
        <v>107</v>
      </c>
    </row>
    <row r="4071" spans="1:10">
      <c r="A4071" t="s">
        <v>4147</v>
      </c>
      <c r="B4071" t="s">
        <v>2</v>
      </c>
      <c r="D4071" t="s">
        <v>147</v>
      </c>
      <c r="E4071" t="s">
        <v>62</v>
      </c>
      <c r="G4071" t="s">
        <v>106</v>
      </c>
      <c r="H4071" s="2">
        <v>45334</v>
      </c>
      <c r="I4071">
        <v>30</v>
      </c>
      <c r="J4071" t="s">
        <v>107</v>
      </c>
    </row>
    <row r="4072" spans="1:10">
      <c r="A4072" t="s">
        <v>4148</v>
      </c>
      <c r="B4072" t="s">
        <v>2</v>
      </c>
      <c r="D4072" t="s">
        <v>147</v>
      </c>
      <c r="E4072" t="s">
        <v>62</v>
      </c>
      <c r="G4072" t="s">
        <v>106</v>
      </c>
      <c r="H4072" s="2">
        <v>45341</v>
      </c>
      <c r="I4072">
        <v>30</v>
      </c>
      <c r="J4072" t="s">
        <v>107</v>
      </c>
    </row>
    <row r="4073" spans="1:10">
      <c r="A4073" t="s">
        <v>4149</v>
      </c>
      <c r="B4073" t="s">
        <v>2</v>
      </c>
      <c r="D4073" t="s">
        <v>147</v>
      </c>
      <c r="E4073" t="s">
        <v>62</v>
      </c>
      <c r="G4073" t="s">
        <v>106</v>
      </c>
      <c r="H4073" s="2">
        <v>45348</v>
      </c>
      <c r="I4073">
        <v>20</v>
      </c>
      <c r="J4073" t="s">
        <v>107</v>
      </c>
    </row>
    <row r="4074" spans="1:10">
      <c r="A4074" t="s">
        <v>4150</v>
      </c>
      <c r="B4074" t="s">
        <v>2</v>
      </c>
      <c r="D4074" t="s">
        <v>147</v>
      </c>
      <c r="E4074" t="s">
        <v>62</v>
      </c>
      <c r="G4074" t="s">
        <v>106</v>
      </c>
      <c r="H4074" s="2">
        <v>45355</v>
      </c>
      <c r="I4074">
        <v>20</v>
      </c>
      <c r="J4074" t="s">
        <v>107</v>
      </c>
    </row>
    <row r="4075" spans="1:10">
      <c r="A4075" t="s">
        <v>4151</v>
      </c>
      <c r="B4075" t="s">
        <v>2</v>
      </c>
      <c r="D4075" t="s">
        <v>147</v>
      </c>
      <c r="E4075" t="s">
        <v>62</v>
      </c>
      <c r="G4075" t="s">
        <v>106</v>
      </c>
      <c r="H4075" s="2">
        <v>45362</v>
      </c>
      <c r="I4075">
        <v>20</v>
      </c>
      <c r="J4075" t="s">
        <v>107</v>
      </c>
    </row>
    <row r="4076" spans="1:10">
      <c r="A4076" t="s">
        <v>4152</v>
      </c>
      <c r="B4076" t="s">
        <v>2</v>
      </c>
      <c r="D4076" t="s">
        <v>147</v>
      </c>
      <c r="E4076" t="s">
        <v>62</v>
      </c>
      <c r="G4076" t="s">
        <v>106</v>
      </c>
      <c r="H4076" s="2">
        <v>45369</v>
      </c>
      <c r="I4076">
        <v>20</v>
      </c>
      <c r="J4076" t="s">
        <v>107</v>
      </c>
    </row>
    <row r="4077" spans="1:10">
      <c r="A4077" t="s">
        <v>4153</v>
      </c>
      <c r="B4077" t="s">
        <v>2</v>
      </c>
      <c r="D4077" t="s">
        <v>147</v>
      </c>
      <c r="E4077" t="s">
        <v>62</v>
      </c>
      <c r="G4077" t="s">
        <v>106</v>
      </c>
      <c r="H4077" s="2">
        <v>45376</v>
      </c>
      <c r="I4077">
        <v>20</v>
      </c>
      <c r="J4077" t="s">
        <v>107</v>
      </c>
    </row>
    <row r="4078" spans="1:10">
      <c r="A4078" t="s">
        <v>4154</v>
      </c>
      <c r="B4078" t="s">
        <v>2</v>
      </c>
      <c r="D4078" t="s">
        <v>147</v>
      </c>
      <c r="E4078" t="s">
        <v>62</v>
      </c>
      <c r="G4078" t="s">
        <v>106</v>
      </c>
      <c r="H4078" s="2">
        <v>45383</v>
      </c>
      <c r="I4078">
        <v>20</v>
      </c>
      <c r="J4078" t="s">
        <v>107</v>
      </c>
    </row>
    <row r="4079" spans="1:10">
      <c r="A4079" t="s">
        <v>4155</v>
      </c>
      <c r="B4079" t="s">
        <v>2</v>
      </c>
      <c r="D4079" t="s">
        <v>147</v>
      </c>
      <c r="E4079" t="s">
        <v>62</v>
      </c>
      <c r="G4079" t="s">
        <v>106</v>
      </c>
      <c r="H4079" s="2">
        <v>45390</v>
      </c>
      <c r="I4079">
        <v>20</v>
      </c>
      <c r="J4079" t="s">
        <v>107</v>
      </c>
    </row>
    <row r="4080" spans="1:10">
      <c r="A4080" t="s">
        <v>4156</v>
      </c>
      <c r="B4080" t="s">
        <v>2</v>
      </c>
      <c r="D4080" t="s">
        <v>147</v>
      </c>
      <c r="E4080" t="s">
        <v>62</v>
      </c>
      <c r="G4080" t="s">
        <v>106</v>
      </c>
      <c r="H4080" s="2">
        <v>45397</v>
      </c>
      <c r="I4080">
        <v>20</v>
      </c>
      <c r="J4080" t="s">
        <v>107</v>
      </c>
    </row>
    <row r="4081" spans="1:10">
      <c r="A4081" t="s">
        <v>4157</v>
      </c>
      <c r="B4081" t="s">
        <v>2</v>
      </c>
      <c r="D4081" t="s">
        <v>147</v>
      </c>
      <c r="E4081" t="s">
        <v>62</v>
      </c>
      <c r="G4081" t="s">
        <v>106</v>
      </c>
      <c r="H4081" s="2">
        <v>45404</v>
      </c>
      <c r="I4081">
        <v>20</v>
      </c>
      <c r="J4081" t="s">
        <v>107</v>
      </c>
    </row>
    <row r="4082" spans="1:10">
      <c r="A4082" t="s">
        <v>4158</v>
      </c>
      <c r="B4082" t="s">
        <v>2</v>
      </c>
      <c r="D4082" t="s">
        <v>147</v>
      </c>
      <c r="E4082" t="s">
        <v>62</v>
      </c>
      <c r="G4082" t="s">
        <v>106</v>
      </c>
      <c r="H4082" s="2">
        <v>45411</v>
      </c>
      <c r="I4082">
        <v>20</v>
      </c>
      <c r="J4082" t="s">
        <v>107</v>
      </c>
    </row>
    <row r="4083" spans="1:10">
      <c r="A4083" t="s">
        <v>4159</v>
      </c>
      <c r="B4083" t="s">
        <v>2</v>
      </c>
      <c r="D4083" t="s">
        <v>147</v>
      </c>
      <c r="E4083" t="s">
        <v>62</v>
      </c>
      <c r="G4083" t="s">
        <v>106</v>
      </c>
      <c r="H4083" s="2">
        <v>45418</v>
      </c>
      <c r="I4083">
        <v>20</v>
      </c>
      <c r="J4083" t="s">
        <v>107</v>
      </c>
    </row>
    <row r="4084" spans="1:10">
      <c r="A4084" t="s">
        <v>4160</v>
      </c>
      <c r="B4084" t="s">
        <v>2</v>
      </c>
      <c r="D4084" t="s">
        <v>147</v>
      </c>
      <c r="E4084" t="s">
        <v>62</v>
      </c>
      <c r="G4084" t="s">
        <v>106</v>
      </c>
      <c r="H4084" s="2">
        <v>45425</v>
      </c>
      <c r="I4084">
        <v>20</v>
      </c>
      <c r="J4084" t="s">
        <v>107</v>
      </c>
    </row>
    <row r="4085" spans="1:10">
      <c r="A4085" t="s">
        <v>4161</v>
      </c>
      <c r="B4085" t="s">
        <v>2</v>
      </c>
      <c r="D4085" t="s">
        <v>147</v>
      </c>
      <c r="E4085" t="s">
        <v>62</v>
      </c>
      <c r="G4085" t="s">
        <v>106</v>
      </c>
      <c r="H4085" s="2">
        <v>45432</v>
      </c>
      <c r="I4085">
        <v>20</v>
      </c>
      <c r="J4085" t="s">
        <v>107</v>
      </c>
    </row>
    <row r="4086" spans="1:10">
      <c r="A4086" t="s">
        <v>4162</v>
      </c>
      <c r="B4086" t="s">
        <v>2</v>
      </c>
      <c r="D4086" t="s">
        <v>147</v>
      </c>
      <c r="E4086" t="s">
        <v>62</v>
      </c>
      <c r="G4086" t="s">
        <v>106</v>
      </c>
      <c r="H4086" s="2">
        <v>45439</v>
      </c>
      <c r="I4086">
        <v>20</v>
      </c>
      <c r="J4086" t="s">
        <v>107</v>
      </c>
    </row>
    <row r="4087" spans="1:10">
      <c r="A4087" t="s">
        <v>4163</v>
      </c>
      <c r="B4087" t="s">
        <v>2</v>
      </c>
      <c r="D4087" t="s">
        <v>147</v>
      </c>
      <c r="E4087" t="s">
        <v>62</v>
      </c>
      <c r="G4087" t="s">
        <v>106</v>
      </c>
      <c r="H4087" s="2">
        <v>45446</v>
      </c>
      <c r="I4087">
        <v>20</v>
      </c>
      <c r="J4087" t="s">
        <v>107</v>
      </c>
    </row>
    <row r="4088" spans="1:10">
      <c r="A4088" t="s">
        <v>4164</v>
      </c>
      <c r="B4088" t="s">
        <v>2</v>
      </c>
      <c r="D4088" t="s">
        <v>147</v>
      </c>
      <c r="E4088" t="s">
        <v>62</v>
      </c>
      <c r="G4088" t="s">
        <v>106</v>
      </c>
      <c r="H4088" s="2">
        <v>45453</v>
      </c>
      <c r="I4088">
        <v>20</v>
      </c>
      <c r="J4088" t="s">
        <v>107</v>
      </c>
    </row>
    <row r="4089" spans="1:10">
      <c r="A4089" t="s">
        <v>4165</v>
      </c>
      <c r="B4089" t="s">
        <v>2</v>
      </c>
      <c r="D4089" t="s">
        <v>147</v>
      </c>
      <c r="E4089" t="s">
        <v>62</v>
      </c>
      <c r="G4089" t="s">
        <v>106</v>
      </c>
      <c r="H4089" s="2">
        <v>45460</v>
      </c>
      <c r="I4089">
        <v>20</v>
      </c>
      <c r="J4089" t="s">
        <v>107</v>
      </c>
    </row>
    <row r="4090" spans="1:10">
      <c r="A4090" t="s">
        <v>4166</v>
      </c>
      <c r="B4090" t="s">
        <v>2</v>
      </c>
      <c r="D4090" t="s">
        <v>147</v>
      </c>
      <c r="E4090" t="s">
        <v>62</v>
      </c>
      <c r="G4090" t="s">
        <v>106</v>
      </c>
      <c r="H4090" s="2">
        <v>45467</v>
      </c>
      <c r="I4090">
        <v>20</v>
      </c>
      <c r="J4090" t="s">
        <v>107</v>
      </c>
    </row>
    <row r="4091" spans="1:10">
      <c r="A4091" t="s">
        <v>4167</v>
      </c>
      <c r="B4091" t="s">
        <v>2</v>
      </c>
      <c r="D4091" t="s">
        <v>147</v>
      </c>
      <c r="E4091" t="s">
        <v>62</v>
      </c>
      <c r="G4091" t="s">
        <v>106</v>
      </c>
      <c r="H4091" s="2">
        <v>45474</v>
      </c>
      <c r="I4091">
        <v>20</v>
      </c>
      <c r="J4091" t="s">
        <v>107</v>
      </c>
    </row>
    <row r="4092" spans="1:10">
      <c r="A4092" t="s">
        <v>4168</v>
      </c>
      <c r="B4092" t="s">
        <v>2</v>
      </c>
      <c r="D4092" t="s">
        <v>147</v>
      </c>
      <c r="E4092" t="s">
        <v>62</v>
      </c>
      <c r="G4092" t="s">
        <v>106</v>
      </c>
      <c r="H4092" s="2">
        <v>45481</v>
      </c>
      <c r="I4092">
        <v>20</v>
      </c>
      <c r="J4092" t="s">
        <v>107</v>
      </c>
    </row>
    <row r="4093" spans="1:10">
      <c r="A4093" t="s">
        <v>4169</v>
      </c>
      <c r="B4093" t="s">
        <v>2</v>
      </c>
      <c r="D4093" t="s">
        <v>147</v>
      </c>
      <c r="E4093" t="s">
        <v>62</v>
      </c>
      <c r="G4093" t="s">
        <v>106</v>
      </c>
      <c r="H4093" s="2">
        <v>45488</v>
      </c>
      <c r="I4093">
        <v>20</v>
      </c>
      <c r="J4093" t="s">
        <v>107</v>
      </c>
    </row>
    <row r="4094" spans="1:10">
      <c r="A4094" t="s">
        <v>4170</v>
      </c>
      <c r="B4094" t="s">
        <v>2</v>
      </c>
      <c r="D4094" t="s">
        <v>147</v>
      </c>
      <c r="E4094" t="s">
        <v>62</v>
      </c>
      <c r="G4094" t="s">
        <v>106</v>
      </c>
      <c r="H4094" s="2">
        <v>45495</v>
      </c>
      <c r="I4094">
        <v>20</v>
      </c>
      <c r="J4094" t="s">
        <v>107</v>
      </c>
    </row>
    <row r="4095" spans="1:10">
      <c r="A4095" t="s">
        <v>4171</v>
      </c>
      <c r="B4095" t="s">
        <v>2</v>
      </c>
      <c r="D4095" t="s">
        <v>147</v>
      </c>
      <c r="E4095" t="s">
        <v>62</v>
      </c>
      <c r="G4095" t="s">
        <v>106</v>
      </c>
      <c r="H4095" s="2">
        <v>45502</v>
      </c>
      <c r="I4095">
        <v>20</v>
      </c>
      <c r="J4095" t="s">
        <v>107</v>
      </c>
    </row>
    <row r="4096" spans="1:10">
      <c r="A4096" t="s">
        <v>4172</v>
      </c>
      <c r="B4096" t="s">
        <v>2</v>
      </c>
      <c r="D4096" t="s">
        <v>147</v>
      </c>
      <c r="E4096" t="s">
        <v>62</v>
      </c>
      <c r="G4096" t="s">
        <v>106</v>
      </c>
      <c r="H4096" s="2">
        <v>45509</v>
      </c>
      <c r="I4096">
        <v>20</v>
      </c>
      <c r="J4096" t="s">
        <v>107</v>
      </c>
    </row>
    <row r="4097" spans="1:10">
      <c r="A4097" t="s">
        <v>4173</v>
      </c>
      <c r="B4097" t="s">
        <v>2</v>
      </c>
      <c r="D4097" t="s">
        <v>147</v>
      </c>
      <c r="E4097" t="s">
        <v>62</v>
      </c>
      <c r="G4097" t="s">
        <v>106</v>
      </c>
      <c r="H4097" s="2">
        <v>45516</v>
      </c>
      <c r="I4097">
        <v>20</v>
      </c>
      <c r="J4097" t="s">
        <v>107</v>
      </c>
    </row>
    <row r="4098" spans="1:10">
      <c r="A4098" t="s">
        <v>4174</v>
      </c>
      <c r="B4098" t="s">
        <v>2</v>
      </c>
      <c r="D4098" t="s">
        <v>147</v>
      </c>
      <c r="E4098" t="s">
        <v>62</v>
      </c>
      <c r="G4098" t="s">
        <v>106</v>
      </c>
      <c r="H4098" s="2">
        <v>45523</v>
      </c>
      <c r="I4098">
        <v>20</v>
      </c>
      <c r="J4098" t="s">
        <v>107</v>
      </c>
    </row>
    <row r="4099" spans="1:10">
      <c r="A4099" t="s">
        <v>4175</v>
      </c>
      <c r="B4099" t="s">
        <v>2</v>
      </c>
      <c r="D4099" t="s">
        <v>147</v>
      </c>
      <c r="E4099" t="s">
        <v>62</v>
      </c>
      <c r="G4099" t="s">
        <v>106</v>
      </c>
      <c r="H4099" s="2">
        <v>45530</v>
      </c>
      <c r="I4099">
        <v>20</v>
      </c>
      <c r="J4099" t="s">
        <v>107</v>
      </c>
    </row>
    <row r="4100" spans="1:10">
      <c r="A4100" t="s">
        <v>4176</v>
      </c>
      <c r="B4100" t="s">
        <v>2</v>
      </c>
      <c r="D4100" t="s">
        <v>147</v>
      </c>
      <c r="E4100" t="s">
        <v>62</v>
      </c>
      <c r="G4100" t="s">
        <v>106</v>
      </c>
      <c r="H4100" s="2">
        <v>45537</v>
      </c>
      <c r="I4100">
        <v>20</v>
      </c>
      <c r="J4100" t="s">
        <v>107</v>
      </c>
    </row>
    <row r="4101" spans="1:10">
      <c r="A4101" t="s">
        <v>4177</v>
      </c>
      <c r="B4101" t="s">
        <v>2</v>
      </c>
      <c r="D4101" t="s">
        <v>147</v>
      </c>
      <c r="E4101" t="s">
        <v>62</v>
      </c>
      <c r="G4101" t="s">
        <v>106</v>
      </c>
      <c r="H4101" s="2">
        <v>45544</v>
      </c>
      <c r="I4101">
        <v>20</v>
      </c>
      <c r="J4101" t="s">
        <v>107</v>
      </c>
    </row>
    <row r="4102" spans="1:10">
      <c r="A4102" t="s">
        <v>4178</v>
      </c>
      <c r="B4102" t="s">
        <v>2</v>
      </c>
      <c r="D4102" t="s">
        <v>147</v>
      </c>
      <c r="E4102" t="s">
        <v>62</v>
      </c>
      <c r="G4102" t="s">
        <v>106</v>
      </c>
      <c r="H4102" s="2">
        <v>45551</v>
      </c>
      <c r="I4102">
        <v>20</v>
      </c>
      <c r="J4102" t="s">
        <v>107</v>
      </c>
    </row>
    <row r="4103" spans="1:10">
      <c r="A4103" t="s">
        <v>4179</v>
      </c>
      <c r="B4103" t="s">
        <v>2</v>
      </c>
      <c r="D4103" t="s">
        <v>147</v>
      </c>
      <c r="E4103" t="s">
        <v>62</v>
      </c>
      <c r="G4103" t="s">
        <v>106</v>
      </c>
      <c r="H4103" s="2">
        <v>45558</v>
      </c>
      <c r="I4103">
        <v>20</v>
      </c>
      <c r="J4103" t="s">
        <v>107</v>
      </c>
    </row>
    <row r="4104" spans="1:10">
      <c r="A4104" t="s">
        <v>4180</v>
      </c>
      <c r="B4104" t="s">
        <v>2</v>
      </c>
      <c r="D4104" t="s">
        <v>147</v>
      </c>
      <c r="E4104" t="s">
        <v>62</v>
      </c>
      <c r="G4104" t="s">
        <v>106</v>
      </c>
      <c r="H4104" s="2">
        <v>45565</v>
      </c>
      <c r="I4104">
        <v>20</v>
      </c>
      <c r="J4104" t="s">
        <v>107</v>
      </c>
    </row>
    <row r="4105" spans="1:10">
      <c r="A4105" t="s">
        <v>4181</v>
      </c>
      <c r="B4105" t="s">
        <v>2</v>
      </c>
      <c r="D4105" t="s">
        <v>147</v>
      </c>
      <c r="E4105" t="s">
        <v>62</v>
      </c>
      <c r="G4105" t="s">
        <v>106</v>
      </c>
      <c r="H4105" s="2">
        <v>45572</v>
      </c>
      <c r="I4105">
        <v>20</v>
      </c>
      <c r="J4105" t="s">
        <v>107</v>
      </c>
    </row>
    <row r="4106" spans="1:10">
      <c r="A4106" t="s">
        <v>4182</v>
      </c>
      <c r="B4106" t="s">
        <v>2</v>
      </c>
      <c r="D4106" t="s">
        <v>147</v>
      </c>
      <c r="E4106" t="s">
        <v>62</v>
      </c>
      <c r="G4106" t="s">
        <v>106</v>
      </c>
      <c r="H4106" s="2">
        <v>45579</v>
      </c>
      <c r="I4106">
        <v>20</v>
      </c>
      <c r="J4106" t="s">
        <v>107</v>
      </c>
    </row>
    <row r="4107" spans="1:10">
      <c r="A4107" t="s">
        <v>4183</v>
      </c>
      <c r="B4107" t="s">
        <v>2</v>
      </c>
      <c r="D4107" t="s">
        <v>147</v>
      </c>
      <c r="E4107" t="s">
        <v>82</v>
      </c>
      <c r="G4107" t="s">
        <v>108</v>
      </c>
      <c r="H4107" s="2">
        <v>45292</v>
      </c>
      <c r="I4107">
        <v>20</v>
      </c>
      <c r="J4107" t="s">
        <v>107</v>
      </c>
    </row>
    <row r="4108" spans="1:10">
      <c r="A4108" t="s">
        <v>4184</v>
      </c>
      <c r="B4108" t="s">
        <v>2</v>
      </c>
      <c r="D4108" t="s">
        <v>147</v>
      </c>
      <c r="E4108" t="s">
        <v>82</v>
      </c>
      <c r="G4108" t="s">
        <v>108</v>
      </c>
      <c r="H4108" s="2">
        <v>45299</v>
      </c>
      <c r="I4108">
        <v>20</v>
      </c>
      <c r="J4108" t="s">
        <v>107</v>
      </c>
    </row>
    <row r="4109" spans="1:10">
      <c r="A4109" t="s">
        <v>4185</v>
      </c>
      <c r="B4109" t="s">
        <v>2</v>
      </c>
      <c r="D4109" t="s">
        <v>147</v>
      </c>
      <c r="E4109" t="s">
        <v>82</v>
      </c>
      <c r="G4109" t="s">
        <v>108</v>
      </c>
      <c r="H4109" s="2">
        <v>45306</v>
      </c>
      <c r="I4109">
        <v>20</v>
      </c>
      <c r="J4109" t="s">
        <v>107</v>
      </c>
    </row>
    <row r="4110" spans="1:10">
      <c r="A4110" t="s">
        <v>4186</v>
      </c>
      <c r="B4110" t="s">
        <v>2</v>
      </c>
      <c r="D4110" t="s">
        <v>147</v>
      </c>
      <c r="E4110" t="s">
        <v>82</v>
      </c>
      <c r="G4110" t="s">
        <v>108</v>
      </c>
      <c r="H4110" s="2">
        <v>45313</v>
      </c>
      <c r="I4110">
        <v>20</v>
      </c>
      <c r="J4110" t="s">
        <v>107</v>
      </c>
    </row>
    <row r="4111" spans="1:10">
      <c r="A4111" t="s">
        <v>4187</v>
      </c>
      <c r="B4111" t="s">
        <v>20</v>
      </c>
      <c r="D4111" t="s">
        <v>148</v>
      </c>
      <c r="E4111" t="s">
        <v>2</v>
      </c>
      <c r="G4111" t="s">
        <v>164</v>
      </c>
      <c r="H4111" s="2">
        <v>45292</v>
      </c>
      <c r="I4111">
        <v>10</v>
      </c>
      <c r="J4111" t="s">
        <v>107</v>
      </c>
    </row>
    <row r="4112" spans="1:10">
      <c r="A4112" t="s">
        <v>4188</v>
      </c>
      <c r="B4112" t="s">
        <v>20</v>
      </c>
      <c r="D4112" t="s">
        <v>148</v>
      </c>
      <c r="E4112" t="s">
        <v>2</v>
      </c>
      <c r="G4112" t="s">
        <v>164</v>
      </c>
      <c r="H4112" s="2">
        <v>45299</v>
      </c>
      <c r="I4112">
        <v>10</v>
      </c>
      <c r="J4112" t="s">
        <v>107</v>
      </c>
    </row>
    <row r="4113" spans="1:10">
      <c r="A4113" t="s">
        <v>4189</v>
      </c>
      <c r="B4113" t="s">
        <v>20</v>
      </c>
      <c r="D4113" t="s">
        <v>148</v>
      </c>
      <c r="E4113" t="s">
        <v>4</v>
      </c>
      <c r="G4113" t="s">
        <v>177</v>
      </c>
      <c r="H4113" s="2">
        <v>45292</v>
      </c>
      <c r="I4113">
        <v>30</v>
      </c>
      <c r="J4113" t="s">
        <v>107</v>
      </c>
    </row>
    <row r="4114" spans="1:10">
      <c r="A4114" t="s">
        <v>4190</v>
      </c>
      <c r="B4114" t="s">
        <v>20</v>
      </c>
      <c r="D4114" t="s">
        <v>148</v>
      </c>
      <c r="E4114" t="s">
        <v>4</v>
      </c>
      <c r="G4114" t="s">
        <v>177</v>
      </c>
      <c r="H4114" s="2">
        <v>45299</v>
      </c>
      <c r="I4114">
        <v>30</v>
      </c>
      <c r="J4114" t="s">
        <v>107</v>
      </c>
    </row>
    <row r="4115" spans="1:10">
      <c r="A4115" t="s">
        <v>4191</v>
      </c>
      <c r="B4115" t="s">
        <v>20</v>
      </c>
      <c r="D4115" t="s">
        <v>148</v>
      </c>
      <c r="E4115" t="s">
        <v>4</v>
      </c>
      <c r="G4115" t="s">
        <v>177</v>
      </c>
      <c r="H4115" s="2">
        <v>45306</v>
      </c>
      <c r="I4115">
        <v>30</v>
      </c>
      <c r="J4115" t="s">
        <v>107</v>
      </c>
    </row>
    <row r="4116" spans="1:10">
      <c r="A4116" t="s">
        <v>4192</v>
      </c>
      <c r="B4116" t="s">
        <v>20</v>
      </c>
      <c r="D4116" t="s">
        <v>148</v>
      </c>
      <c r="E4116" t="s">
        <v>4</v>
      </c>
      <c r="G4116" t="s">
        <v>177</v>
      </c>
      <c r="H4116" s="2">
        <v>45313</v>
      </c>
      <c r="I4116">
        <v>30</v>
      </c>
      <c r="J4116" t="s">
        <v>107</v>
      </c>
    </row>
    <row r="4117" spans="1:10">
      <c r="A4117" t="s">
        <v>4193</v>
      </c>
      <c r="B4117" t="s">
        <v>20</v>
      </c>
      <c r="D4117" t="s">
        <v>148</v>
      </c>
      <c r="E4117" t="s">
        <v>4</v>
      </c>
      <c r="G4117" t="s">
        <v>177</v>
      </c>
      <c r="H4117" s="2">
        <v>45320</v>
      </c>
      <c r="I4117">
        <v>30</v>
      </c>
      <c r="J4117" t="s">
        <v>107</v>
      </c>
    </row>
    <row r="4118" spans="1:10">
      <c r="A4118" t="s">
        <v>4194</v>
      </c>
      <c r="B4118" t="s">
        <v>20</v>
      </c>
      <c r="D4118" t="s">
        <v>148</v>
      </c>
      <c r="E4118" t="s">
        <v>4</v>
      </c>
      <c r="G4118" t="s">
        <v>177</v>
      </c>
      <c r="H4118" s="2">
        <v>45327</v>
      </c>
      <c r="I4118">
        <v>30</v>
      </c>
      <c r="J4118" t="s">
        <v>107</v>
      </c>
    </row>
    <row r="4119" spans="1:10">
      <c r="A4119" t="s">
        <v>4195</v>
      </c>
      <c r="B4119" t="s">
        <v>20</v>
      </c>
      <c r="D4119" t="s">
        <v>148</v>
      </c>
      <c r="E4119" t="s">
        <v>4</v>
      </c>
      <c r="G4119" t="s">
        <v>177</v>
      </c>
      <c r="H4119" s="2">
        <v>45334</v>
      </c>
      <c r="I4119">
        <v>30</v>
      </c>
      <c r="J4119" t="s">
        <v>107</v>
      </c>
    </row>
    <row r="4120" spans="1:10">
      <c r="A4120" t="s">
        <v>4196</v>
      </c>
      <c r="B4120" t="s">
        <v>20</v>
      </c>
      <c r="D4120" t="s">
        <v>148</v>
      </c>
      <c r="E4120" t="s">
        <v>4</v>
      </c>
      <c r="G4120" t="s">
        <v>177</v>
      </c>
      <c r="H4120" s="2">
        <v>45341</v>
      </c>
      <c r="I4120">
        <v>30</v>
      </c>
      <c r="J4120" t="s">
        <v>107</v>
      </c>
    </row>
    <row r="4121" spans="1:10">
      <c r="A4121" t="s">
        <v>4197</v>
      </c>
      <c r="B4121" t="s">
        <v>20</v>
      </c>
      <c r="D4121" t="s">
        <v>148</v>
      </c>
      <c r="E4121" t="s">
        <v>4</v>
      </c>
      <c r="G4121" t="s">
        <v>177</v>
      </c>
      <c r="H4121" s="2">
        <v>45348</v>
      </c>
      <c r="I4121">
        <v>30</v>
      </c>
      <c r="J4121" t="s">
        <v>107</v>
      </c>
    </row>
    <row r="4122" spans="1:10">
      <c r="A4122" t="s">
        <v>4198</v>
      </c>
      <c r="B4122" t="s">
        <v>20</v>
      </c>
      <c r="D4122" t="s">
        <v>148</v>
      </c>
      <c r="E4122" t="s">
        <v>4</v>
      </c>
      <c r="G4122" t="s">
        <v>177</v>
      </c>
      <c r="H4122" s="2">
        <v>45355</v>
      </c>
      <c r="I4122">
        <v>30</v>
      </c>
      <c r="J4122" t="s">
        <v>107</v>
      </c>
    </row>
    <row r="4123" spans="1:10">
      <c r="A4123" t="s">
        <v>4199</v>
      </c>
      <c r="B4123" t="s">
        <v>20</v>
      </c>
      <c r="D4123" t="s">
        <v>148</v>
      </c>
      <c r="E4123" t="s">
        <v>4</v>
      </c>
      <c r="G4123" t="s">
        <v>177</v>
      </c>
      <c r="H4123" s="2">
        <v>45362</v>
      </c>
      <c r="I4123">
        <v>30</v>
      </c>
      <c r="J4123" t="s">
        <v>107</v>
      </c>
    </row>
    <row r="4124" spans="1:10">
      <c r="A4124" t="s">
        <v>4200</v>
      </c>
      <c r="B4124" t="s">
        <v>20</v>
      </c>
      <c r="D4124" t="s">
        <v>148</v>
      </c>
      <c r="E4124" t="s">
        <v>4</v>
      </c>
      <c r="G4124" t="s">
        <v>177</v>
      </c>
      <c r="H4124" s="2">
        <v>45369</v>
      </c>
      <c r="I4124">
        <v>30</v>
      </c>
      <c r="J4124" t="s">
        <v>107</v>
      </c>
    </row>
    <row r="4125" spans="1:10">
      <c r="A4125" t="s">
        <v>4201</v>
      </c>
      <c r="B4125" t="s">
        <v>20</v>
      </c>
      <c r="D4125" t="s">
        <v>148</v>
      </c>
      <c r="E4125" t="s">
        <v>4</v>
      </c>
      <c r="G4125" t="s">
        <v>177</v>
      </c>
      <c r="H4125" s="2">
        <v>45376</v>
      </c>
      <c r="I4125">
        <v>30</v>
      </c>
      <c r="J4125" t="s">
        <v>107</v>
      </c>
    </row>
    <row r="4126" spans="1:10">
      <c r="A4126" t="s">
        <v>4202</v>
      </c>
      <c r="B4126" t="s">
        <v>20</v>
      </c>
      <c r="D4126" t="s">
        <v>148</v>
      </c>
      <c r="E4126" t="s">
        <v>4</v>
      </c>
      <c r="G4126" t="s">
        <v>177</v>
      </c>
      <c r="H4126" s="2">
        <v>45383</v>
      </c>
      <c r="I4126">
        <v>30</v>
      </c>
      <c r="J4126" t="s">
        <v>107</v>
      </c>
    </row>
    <row r="4127" spans="1:10">
      <c r="A4127" t="s">
        <v>4203</v>
      </c>
      <c r="B4127" t="s">
        <v>20</v>
      </c>
      <c r="D4127" t="s">
        <v>148</v>
      </c>
      <c r="E4127" t="s">
        <v>4</v>
      </c>
      <c r="G4127" t="s">
        <v>177</v>
      </c>
      <c r="H4127" s="2">
        <v>45390</v>
      </c>
      <c r="I4127">
        <v>30</v>
      </c>
      <c r="J4127" t="s">
        <v>107</v>
      </c>
    </row>
    <row r="4128" spans="1:10">
      <c r="A4128" t="s">
        <v>4204</v>
      </c>
      <c r="B4128" t="s">
        <v>20</v>
      </c>
      <c r="D4128" t="s">
        <v>148</v>
      </c>
      <c r="E4128" t="s">
        <v>4</v>
      </c>
      <c r="G4128" t="s">
        <v>177</v>
      </c>
      <c r="H4128" s="2">
        <v>45397</v>
      </c>
      <c r="I4128">
        <v>30</v>
      </c>
      <c r="J4128" t="s">
        <v>107</v>
      </c>
    </row>
    <row r="4129" spans="1:10">
      <c r="A4129" t="s">
        <v>4205</v>
      </c>
      <c r="B4129" t="s">
        <v>20</v>
      </c>
      <c r="D4129" t="s">
        <v>148</v>
      </c>
      <c r="E4129" t="s">
        <v>4</v>
      </c>
      <c r="G4129" t="s">
        <v>177</v>
      </c>
      <c r="H4129" s="2">
        <v>45404</v>
      </c>
      <c r="I4129">
        <v>30</v>
      </c>
      <c r="J4129" t="s">
        <v>107</v>
      </c>
    </row>
    <row r="4130" spans="1:10">
      <c r="A4130" t="s">
        <v>4206</v>
      </c>
      <c r="B4130" t="s">
        <v>20</v>
      </c>
      <c r="D4130" t="s">
        <v>148</v>
      </c>
      <c r="E4130" t="s">
        <v>4</v>
      </c>
      <c r="G4130" t="s">
        <v>177</v>
      </c>
      <c r="H4130" s="2">
        <v>45411</v>
      </c>
      <c r="I4130">
        <v>30</v>
      </c>
      <c r="J4130" t="s">
        <v>107</v>
      </c>
    </row>
    <row r="4131" spans="1:10">
      <c r="A4131" t="s">
        <v>4207</v>
      </c>
      <c r="B4131" t="s">
        <v>20</v>
      </c>
      <c r="D4131" t="s">
        <v>148</v>
      </c>
      <c r="E4131" t="s">
        <v>4</v>
      </c>
      <c r="G4131" t="s">
        <v>177</v>
      </c>
      <c r="H4131" s="2">
        <v>45418</v>
      </c>
      <c r="I4131">
        <v>30</v>
      </c>
      <c r="J4131" t="s">
        <v>107</v>
      </c>
    </row>
    <row r="4132" spans="1:10">
      <c r="A4132" t="s">
        <v>4208</v>
      </c>
      <c r="B4132" t="s">
        <v>20</v>
      </c>
      <c r="D4132" t="s">
        <v>148</v>
      </c>
      <c r="E4132" t="s">
        <v>4</v>
      </c>
      <c r="G4132" t="s">
        <v>177</v>
      </c>
      <c r="H4132" s="2">
        <v>45425</v>
      </c>
      <c r="I4132">
        <v>30</v>
      </c>
      <c r="J4132" t="s">
        <v>107</v>
      </c>
    </row>
    <row r="4133" spans="1:10">
      <c r="A4133" t="s">
        <v>4209</v>
      </c>
      <c r="B4133" t="s">
        <v>20</v>
      </c>
      <c r="D4133" t="s">
        <v>148</v>
      </c>
      <c r="E4133" t="s">
        <v>4</v>
      </c>
      <c r="G4133" t="s">
        <v>177</v>
      </c>
      <c r="H4133" s="2">
        <v>45432</v>
      </c>
      <c r="I4133">
        <v>30</v>
      </c>
      <c r="J4133" t="s">
        <v>107</v>
      </c>
    </row>
    <row r="4134" spans="1:10">
      <c r="A4134" t="s">
        <v>4210</v>
      </c>
      <c r="B4134" t="s">
        <v>20</v>
      </c>
      <c r="D4134" t="s">
        <v>148</v>
      </c>
      <c r="E4134" t="s">
        <v>4</v>
      </c>
      <c r="G4134" t="s">
        <v>177</v>
      </c>
      <c r="H4134" s="2">
        <v>45439</v>
      </c>
      <c r="I4134">
        <v>30</v>
      </c>
      <c r="J4134" t="s">
        <v>107</v>
      </c>
    </row>
    <row r="4135" spans="1:10">
      <c r="A4135" t="s">
        <v>4211</v>
      </c>
      <c r="B4135" t="s">
        <v>20</v>
      </c>
      <c r="D4135" t="s">
        <v>148</v>
      </c>
      <c r="E4135" t="s">
        <v>4</v>
      </c>
      <c r="G4135" t="s">
        <v>177</v>
      </c>
      <c r="H4135" s="2">
        <v>45446</v>
      </c>
      <c r="I4135">
        <v>30</v>
      </c>
      <c r="J4135" t="s">
        <v>107</v>
      </c>
    </row>
    <row r="4136" spans="1:10">
      <c r="A4136" t="s">
        <v>4212</v>
      </c>
      <c r="B4136" t="s">
        <v>8</v>
      </c>
      <c r="D4136" t="s">
        <v>149</v>
      </c>
      <c r="E4136" t="s">
        <v>16</v>
      </c>
      <c r="G4136" t="s">
        <v>108</v>
      </c>
      <c r="H4136" s="2">
        <v>45432</v>
      </c>
      <c r="I4136">
        <v>5</v>
      </c>
      <c r="J4136" t="s">
        <v>110</v>
      </c>
    </row>
    <row r="4137" spans="1:10">
      <c r="A4137" t="s">
        <v>4213</v>
      </c>
      <c r="B4137" t="s">
        <v>8</v>
      </c>
      <c r="D4137" t="s">
        <v>149</v>
      </c>
      <c r="E4137" t="s">
        <v>16</v>
      </c>
      <c r="G4137" t="s">
        <v>108</v>
      </c>
      <c r="H4137" s="2">
        <v>45439</v>
      </c>
      <c r="I4137">
        <v>5</v>
      </c>
      <c r="J4137" t="s">
        <v>110</v>
      </c>
    </row>
    <row r="4138" spans="1:10">
      <c r="A4138" t="s">
        <v>4214</v>
      </c>
      <c r="B4138" t="s">
        <v>8</v>
      </c>
      <c r="D4138" t="s">
        <v>149</v>
      </c>
      <c r="E4138" t="s">
        <v>16</v>
      </c>
      <c r="G4138" t="s">
        <v>108</v>
      </c>
      <c r="H4138" s="2">
        <v>45446</v>
      </c>
      <c r="I4138">
        <v>5</v>
      </c>
      <c r="J4138" t="s">
        <v>110</v>
      </c>
    </row>
    <row r="4139" spans="1:10">
      <c r="A4139" t="s">
        <v>4215</v>
      </c>
      <c r="B4139" t="s">
        <v>8</v>
      </c>
      <c r="D4139" t="s">
        <v>149</v>
      </c>
      <c r="E4139" t="s">
        <v>16</v>
      </c>
      <c r="G4139" t="s">
        <v>108</v>
      </c>
      <c r="H4139" s="2">
        <v>45453</v>
      </c>
      <c r="I4139">
        <v>5</v>
      </c>
      <c r="J4139" t="s">
        <v>110</v>
      </c>
    </row>
    <row r="4140" spans="1:10">
      <c r="A4140" t="s">
        <v>4216</v>
      </c>
      <c r="B4140" t="s">
        <v>8</v>
      </c>
      <c r="D4140" t="s">
        <v>149</v>
      </c>
      <c r="E4140" t="s">
        <v>16</v>
      </c>
      <c r="G4140" t="s">
        <v>108</v>
      </c>
      <c r="H4140" s="2">
        <v>45460</v>
      </c>
      <c r="I4140">
        <v>5</v>
      </c>
      <c r="J4140" t="s">
        <v>110</v>
      </c>
    </row>
    <row r="4141" spans="1:10">
      <c r="A4141" t="s">
        <v>4217</v>
      </c>
      <c r="B4141" t="s">
        <v>8</v>
      </c>
      <c r="D4141" t="s">
        <v>149</v>
      </c>
      <c r="E4141" t="s">
        <v>16</v>
      </c>
      <c r="G4141" t="s">
        <v>108</v>
      </c>
      <c r="H4141" s="2">
        <v>45467</v>
      </c>
      <c r="I4141">
        <v>5</v>
      </c>
      <c r="J4141" t="s">
        <v>110</v>
      </c>
    </row>
    <row r="4142" spans="1:10">
      <c r="A4142" t="s">
        <v>4218</v>
      </c>
      <c r="B4142" t="s">
        <v>8</v>
      </c>
      <c r="D4142" t="s">
        <v>149</v>
      </c>
      <c r="E4142" t="s">
        <v>16</v>
      </c>
      <c r="G4142" t="s">
        <v>108</v>
      </c>
      <c r="H4142" s="2">
        <v>45474</v>
      </c>
      <c r="I4142">
        <v>5</v>
      </c>
      <c r="J4142" t="s">
        <v>107</v>
      </c>
    </row>
    <row r="4143" spans="1:10">
      <c r="A4143" t="s">
        <v>4219</v>
      </c>
      <c r="B4143" t="s">
        <v>8</v>
      </c>
      <c r="D4143" t="s">
        <v>149</v>
      </c>
      <c r="E4143" t="s">
        <v>16</v>
      </c>
      <c r="G4143" t="s">
        <v>108</v>
      </c>
      <c r="H4143" s="2">
        <v>45481</v>
      </c>
      <c r="I4143">
        <v>5</v>
      </c>
      <c r="J4143" t="s">
        <v>107</v>
      </c>
    </row>
    <row r="4144" spans="1:10">
      <c r="A4144" t="s">
        <v>4220</v>
      </c>
      <c r="B4144" t="s">
        <v>8</v>
      </c>
      <c r="D4144" t="s">
        <v>149</v>
      </c>
      <c r="E4144" t="s">
        <v>16</v>
      </c>
      <c r="G4144" t="s">
        <v>108</v>
      </c>
      <c r="H4144" s="2">
        <v>45488</v>
      </c>
      <c r="I4144">
        <v>5</v>
      </c>
      <c r="J4144" t="s">
        <v>107</v>
      </c>
    </row>
    <row r="4145" spans="1:10">
      <c r="A4145" t="s">
        <v>4221</v>
      </c>
      <c r="B4145" t="s">
        <v>8</v>
      </c>
      <c r="D4145" t="s">
        <v>149</v>
      </c>
      <c r="E4145" t="s">
        <v>16</v>
      </c>
      <c r="G4145" t="s">
        <v>108</v>
      </c>
      <c r="H4145" s="2">
        <v>45495</v>
      </c>
      <c r="I4145">
        <v>5</v>
      </c>
      <c r="J4145" t="s">
        <v>107</v>
      </c>
    </row>
    <row r="4146" spans="1:10">
      <c r="A4146" t="s">
        <v>4222</v>
      </c>
      <c r="B4146" t="s">
        <v>8</v>
      </c>
      <c r="D4146" t="s">
        <v>149</v>
      </c>
      <c r="E4146" t="s">
        <v>16</v>
      </c>
      <c r="G4146" t="s">
        <v>108</v>
      </c>
      <c r="H4146" s="2">
        <v>45502</v>
      </c>
      <c r="I4146">
        <v>5</v>
      </c>
      <c r="J4146" t="s">
        <v>107</v>
      </c>
    </row>
    <row r="4147" spans="1:10">
      <c r="A4147" t="s">
        <v>4223</v>
      </c>
      <c r="B4147" t="s">
        <v>8</v>
      </c>
      <c r="D4147" t="s">
        <v>149</v>
      </c>
      <c r="E4147" t="s">
        <v>16</v>
      </c>
      <c r="G4147" t="s">
        <v>108</v>
      </c>
      <c r="H4147" s="2">
        <v>45509</v>
      </c>
      <c r="I4147">
        <v>5</v>
      </c>
      <c r="J4147" t="s">
        <v>107</v>
      </c>
    </row>
    <row r="4148" spans="1:10">
      <c r="A4148" t="s">
        <v>4224</v>
      </c>
      <c r="B4148" t="s">
        <v>8</v>
      </c>
      <c r="D4148" t="s">
        <v>149</v>
      </c>
      <c r="E4148" t="s">
        <v>16</v>
      </c>
      <c r="G4148" t="s">
        <v>108</v>
      </c>
      <c r="H4148" s="2">
        <v>45516</v>
      </c>
      <c r="I4148">
        <v>5</v>
      </c>
      <c r="J4148" t="s">
        <v>107</v>
      </c>
    </row>
    <row r="4149" spans="1:10">
      <c r="A4149" t="s">
        <v>4225</v>
      </c>
      <c r="B4149" t="s">
        <v>8</v>
      </c>
      <c r="D4149" t="s">
        <v>149</v>
      </c>
      <c r="E4149" t="s">
        <v>16</v>
      </c>
      <c r="G4149" t="s">
        <v>108</v>
      </c>
      <c r="H4149" s="2">
        <v>45523</v>
      </c>
      <c r="I4149">
        <v>5</v>
      </c>
      <c r="J4149" t="s">
        <v>107</v>
      </c>
    </row>
    <row r="4150" spans="1:10">
      <c r="A4150" t="s">
        <v>4226</v>
      </c>
      <c r="B4150" t="s">
        <v>8</v>
      </c>
      <c r="D4150" t="s">
        <v>149</v>
      </c>
      <c r="E4150" t="s">
        <v>16</v>
      </c>
      <c r="G4150" t="s">
        <v>108</v>
      </c>
      <c r="H4150" s="2">
        <v>45530</v>
      </c>
      <c r="I4150">
        <v>5</v>
      </c>
      <c r="J4150" t="s">
        <v>107</v>
      </c>
    </row>
    <row r="4151" spans="1:10">
      <c r="A4151" t="s">
        <v>4227</v>
      </c>
      <c r="B4151" t="s">
        <v>8</v>
      </c>
      <c r="D4151" t="s">
        <v>149</v>
      </c>
      <c r="E4151" t="s">
        <v>16</v>
      </c>
      <c r="G4151" t="s">
        <v>108</v>
      </c>
      <c r="H4151" s="2">
        <v>45537</v>
      </c>
      <c r="I4151">
        <v>5</v>
      </c>
      <c r="J4151" t="s">
        <v>107</v>
      </c>
    </row>
    <row r="4152" spans="1:10">
      <c r="A4152" t="s">
        <v>4228</v>
      </c>
      <c r="B4152" t="s">
        <v>8</v>
      </c>
      <c r="D4152" t="s">
        <v>149</v>
      </c>
      <c r="E4152" t="s">
        <v>16</v>
      </c>
      <c r="G4152" t="s">
        <v>108</v>
      </c>
      <c r="H4152" s="2">
        <v>45544</v>
      </c>
      <c r="I4152">
        <v>5</v>
      </c>
      <c r="J4152" t="s">
        <v>107</v>
      </c>
    </row>
    <row r="4153" spans="1:10">
      <c r="A4153" t="s">
        <v>4229</v>
      </c>
      <c r="B4153" t="s">
        <v>8</v>
      </c>
      <c r="D4153" t="s">
        <v>149</v>
      </c>
      <c r="E4153" t="s">
        <v>16</v>
      </c>
      <c r="G4153" t="s">
        <v>108</v>
      </c>
      <c r="H4153" s="2">
        <v>45551</v>
      </c>
      <c r="I4153">
        <v>5</v>
      </c>
      <c r="J4153" t="s">
        <v>107</v>
      </c>
    </row>
    <row r="4154" spans="1:10">
      <c r="A4154" t="s">
        <v>4230</v>
      </c>
      <c r="B4154" t="s">
        <v>8</v>
      </c>
      <c r="D4154" t="s">
        <v>149</v>
      </c>
      <c r="E4154" t="s">
        <v>16</v>
      </c>
      <c r="G4154" t="s">
        <v>108</v>
      </c>
      <c r="H4154" s="2">
        <v>45558</v>
      </c>
      <c r="I4154">
        <v>5</v>
      </c>
      <c r="J4154" t="s">
        <v>107</v>
      </c>
    </row>
    <row r="4155" spans="1:10">
      <c r="A4155" t="s">
        <v>4231</v>
      </c>
      <c r="B4155" t="s">
        <v>8</v>
      </c>
      <c r="D4155" t="s">
        <v>149</v>
      </c>
      <c r="E4155" t="s">
        <v>16</v>
      </c>
      <c r="G4155" t="s">
        <v>108</v>
      </c>
      <c r="H4155" s="2">
        <v>45565</v>
      </c>
      <c r="I4155">
        <v>5</v>
      </c>
      <c r="J4155" t="s">
        <v>107</v>
      </c>
    </row>
    <row r="4156" spans="1:10">
      <c r="A4156" t="s">
        <v>4232</v>
      </c>
      <c r="B4156" t="s">
        <v>8</v>
      </c>
      <c r="D4156" t="s">
        <v>149</v>
      </c>
      <c r="E4156" t="s">
        <v>20</v>
      </c>
      <c r="G4156" t="s">
        <v>108</v>
      </c>
      <c r="H4156" s="2">
        <v>45432</v>
      </c>
      <c r="I4156">
        <v>5</v>
      </c>
      <c r="J4156" t="s">
        <v>110</v>
      </c>
    </row>
    <row r="4157" spans="1:10">
      <c r="A4157" t="s">
        <v>4233</v>
      </c>
      <c r="B4157" t="s">
        <v>8</v>
      </c>
      <c r="D4157" t="s">
        <v>149</v>
      </c>
      <c r="E4157" t="s">
        <v>20</v>
      </c>
      <c r="G4157" t="s">
        <v>108</v>
      </c>
      <c r="H4157" s="2">
        <v>45439</v>
      </c>
      <c r="I4157">
        <v>5</v>
      </c>
      <c r="J4157" t="s">
        <v>110</v>
      </c>
    </row>
    <row r="4158" spans="1:10">
      <c r="A4158" t="s">
        <v>4234</v>
      </c>
      <c r="B4158" t="s">
        <v>8</v>
      </c>
      <c r="D4158" t="s">
        <v>149</v>
      </c>
      <c r="E4158" t="s">
        <v>20</v>
      </c>
      <c r="G4158" t="s">
        <v>108</v>
      </c>
      <c r="H4158" s="2">
        <v>45446</v>
      </c>
      <c r="I4158">
        <v>5</v>
      </c>
      <c r="J4158" t="s">
        <v>110</v>
      </c>
    </row>
    <row r="4159" spans="1:10">
      <c r="A4159" t="s">
        <v>4235</v>
      </c>
      <c r="B4159" t="s">
        <v>8</v>
      </c>
      <c r="D4159" t="s">
        <v>149</v>
      </c>
      <c r="E4159" t="s">
        <v>20</v>
      </c>
      <c r="G4159" t="s">
        <v>108</v>
      </c>
      <c r="H4159" s="2">
        <v>45453</v>
      </c>
      <c r="I4159">
        <v>5</v>
      </c>
      <c r="J4159" t="s">
        <v>110</v>
      </c>
    </row>
    <row r="4160" spans="1:10">
      <c r="A4160" t="s">
        <v>4236</v>
      </c>
      <c r="B4160" t="s">
        <v>8</v>
      </c>
      <c r="D4160" t="s">
        <v>149</v>
      </c>
      <c r="E4160" t="s">
        <v>20</v>
      </c>
      <c r="G4160" t="s">
        <v>108</v>
      </c>
      <c r="H4160" s="2">
        <v>45460</v>
      </c>
      <c r="I4160">
        <v>5</v>
      </c>
      <c r="J4160" t="s">
        <v>110</v>
      </c>
    </row>
    <row r="4161" spans="1:10">
      <c r="A4161" t="s">
        <v>4237</v>
      </c>
      <c r="B4161" t="s">
        <v>8</v>
      </c>
      <c r="D4161" t="s">
        <v>149</v>
      </c>
      <c r="E4161" t="s">
        <v>20</v>
      </c>
      <c r="G4161" t="s">
        <v>108</v>
      </c>
      <c r="H4161" s="2">
        <v>45467</v>
      </c>
      <c r="I4161">
        <v>5</v>
      </c>
      <c r="J4161" t="s">
        <v>110</v>
      </c>
    </row>
    <row r="4162" spans="1:10">
      <c r="A4162" t="s">
        <v>4238</v>
      </c>
      <c r="B4162" t="s">
        <v>8</v>
      </c>
      <c r="D4162" t="s">
        <v>149</v>
      </c>
      <c r="E4162" t="s">
        <v>20</v>
      </c>
      <c r="G4162" t="s">
        <v>108</v>
      </c>
      <c r="H4162" s="2">
        <v>45474</v>
      </c>
      <c r="I4162">
        <v>5</v>
      </c>
      <c r="J4162" t="s">
        <v>107</v>
      </c>
    </row>
    <row r="4163" spans="1:10">
      <c r="A4163" t="s">
        <v>4239</v>
      </c>
      <c r="B4163" t="s">
        <v>8</v>
      </c>
      <c r="D4163" t="s">
        <v>149</v>
      </c>
      <c r="E4163" t="s">
        <v>20</v>
      </c>
      <c r="G4163" t="s">
        <v>108</v>
      </c>
      <c r="H4163" s="2">
        <v>45481</v>
      </c>
      <c r="I4163">
        <v>5</v>
      </c>
      <c r="J4163" t="s">
        <v>107</v>
      </c>
    </row>
    <row r="4164" spans="1:10">
      <c r="A4164" t="s">
        <v>4240</v>
      </c>
      <c r="B4164" t="s">
        <v>8</v>
      </c>
      <c r="D4164" t="s">
        <v>149</v>
      </c>
      <c r="E4164" t="s">
        <v>20</v>
      </c>
      <c r="G4164" t="s">
        <v>108</v>
      </c>
      <c r="H4164" s="2">
        <v>45488</v>
      </c>
      <c r="I4164">
        <v>5</v>
      </c>
      <c r="J4164" t="s">
        <v>107</v>
      </c>
    </row>
    <row r="4165" spans="1:10">
      <c r="A4165" t="s">
        <v>4241</v>
      </c>
      <c r="B4165" t="s">
        <v>8</v>
      </c>
      <c r="D4165" t="s">
        <v>149</v>
      </c>
      <c r="E4165" t="s">
        <v>20</v>
      </c>
      <c r="G4165" t="s">
        <v>108</v>
      </c>
      <c r="H4165" s="2">
        <v>45495</v>
      </c>
      <c r="I4165">
        <v>5</v>
      </c>
      <c r="J4165" t="s">
        <v>107</v>
      </c>
    </row>
    <row r="4166" spans="1:10">
      <c r="A4166" t="s">
        <v>4242</v>
      </c>
      <c r="B4166" t="s">
        <v>8</v>
      </c>
      <c r="D4166" t="s">
        <v>149</v>
      </c>
      <c r="E4166" t="s">
        <v>20</v>
      </c>
      <c r="G4166" t="s">
        <v>108</v>
      </c>
      <c r="H4166" s="2">
        <v>45502</v>
      </c>
      <c r="I4166">
        <v>5</v>
      </c>
      <c r="J4166" t="s">
        <v>107</v>
      </c>
    </row>
    <row r="4167" spans="1:10">
      <c r="A4167" t="s">
        <v>4243</v>
      </c>
      <c r="B4167" t="s">
        <v>8</v>
      </c>
      <c r="D4167" t="s">
        <v>149</v>
      </c>
      <c r="E4167" t="s">
        <v>20</v>
      </c>
      <c r="G4167" t="s">
        <v>108</v>
      </c>
      <c r="H4167" s="2">
        <v>45509</v>
      </c>
      <c r="I4167">
        <v>5</v>
      </c>
      <c r="J4167" t="s">
        <v>107</v>
      </c>
    </row>
    <row r="4168" spans="1:10">
      <c r="A4168" t="s">
        <v>4244</v>
      </c>
      <c r="B4168" t="s">
        <v>8</v>
      </c>
      <c r="D4168" t="s">
        <v>149</v>
      </c>
      <c r="E4168" t="s">
        <v>20</v>
      </c>
      <c r="G4168" t="s">
        <v>108</v>
      </c>
      <c r="H4168" s="2">
        <v>45516</v>
      </c>
      <c r="I4168">
        <v>5</v>
      </c>
      <c r="J4168" t="s">
        <v>107</v>
      </c>
    </row>
    <row r="4169" spans="1:10">
      <c r="A4169" t="s">
        <v>4245</v>
      </c>
      <c r="B4169" t="s">
        <v>8</v>
      </c>
      <c r="D4169" t="s">
        <v>149</v>
      </c>
      <c r="E4169" t="s">
        <v>20</v>
      </c>
      <c r="G4169" t="s">
        <v>108</v>
      </c>
      <c r="H4169" s="2">
        <v>45523</v>
      </c>
      <c r="I4169">
        <v>5</v>
      </c>
      <c r="J4169" t="s">
        <v>107</v>
      </c>
    </row>
    <row r="4170" spans="1:10">
      <c r="A4170" t="s">
        <v>4246</v>
      </c>
      <c r="B4170" t="s">
        <v>8</v>
      </c>
      <c r="D4170" t="s">
        <v>149</v>
      </c>
      <c r="E4170" t="s">
        <v>20</v>
      </c>
      <c r="G4170" t="s">
        <v>108</v>
      </c>
      <c r="H4170" s="2">
        <v>45530</v>
      </c>
      <c r="I4170">
        <v>5</v>
      </c>
      <c r="J4170" t="s">
        <v>107</v>
      </c>
    </row>
    <row r="4171" spans="1:10">
      <c r="A4171" t="s">
        <v>4247</v>
      </c>
      <c r="B4171" t="s">
        <v>8</v>
      </c>
      <c r="D4171" t="s">
        <v>149</v>
      </c>
      <c r="E4171" t="s">
        <v>20</v>
      </c>
      <c r="G4171" t="s">
        <v>108</v>
      </c>
      <c r="H4171" s="2">
        <v>45537</v>
      </c>
      <c r="I4171">
        <v>5</v>
      </c>
      <c r="J4171" t="s">
        <v>107</v>
      </c>
    </row>
    <row r="4172" spans="1:10">
      <c r="A4172" t="s">
        <v>4248</v>
      </c>
      <c r="B4172" t="s">
        <v>8</v>
      </c>
      <c r="D4172" t="s">
        <v>149</v>
      </c>
      <c r="E4172" t="s">
        <v>20</v>
      </c>
      <c r="G4172" t="s">
        <v>108</v>
      </c>
      <c r="H4172" s="2">
        <v>45544</v>
      </c>
      <c r="I4172">
        <v>5</v>
      </c>
      <c r="J4172" t="s">
        <v>107</v>
      </c>
    </row>
    <row r="4173" spans="1:10">
      <c r="A4173" t="s">
        <v>4249</v>
      </c>
      <c r="B4173" t="s">
        <v>8</v>
      </c>
      <c r="D4173" t="s">
        <v>149</v>
      </c>
      <c r="E4173" t="s">
        <v>20</v>
      </c>
      <c r="G4173" t="s">
        <v>108</v>
      </c>
      <c r="H4173" s="2">
        <v>45551</v>
      </c>
      <c r="I4173">
        <v>5</v>
      </c>
      <c r="J4173" t="s">
        <v>107</v>
      </c>
    </row>
    <row r="4174" spans="1:10">
      <c r="A4174" t="s">
        <v>4250</v>
      </c>
      <c r="B4174" t="s">
        <v>8</v>
      </c>
      <c r="D4174" t="s">
        <v>149</v>
      </c>
      <c r="E4174" t="s">
        <v>20</v>
      </c>
      <c r="G4174" t="s">
        <v>108</v>
      </c>
      <c r="H4174" s="2">
        <v>45558</v>
      </c>
      <c r="I4174">
        <v>5</v>
      </c>
      <c r="J4174" t="s">
        <v>107</v>
      </c>
    </row>
    <row r="4175" spans="1:10">
      <c r="A4175" t="s">
        <v>4251</v>
      </c>
      <c r="B4175" t="s">
        <v>8</v>
      </c>
      <c r="D4175" t="s">
        <v>149</v>
      </c>
      <c r="E4175" t="s">
        <v>20</v>
      </c>
      <c r="G4175" t="s">
        <v>108</v>
      </c>
      <c r="H4175" s="2">
        <v>45565</v>
      </c>
      <c r="I4175">
        <v>5</v>
      </c>
      <c r="J4175" t="s">
        <v>107</v>
      </c>
    </row>
    <row r="4176" spans="1:10">
      <c r="A4176" t="s">
        <v>4252</v>
      </c>
      <c r="B4176" t="s">
        <v>8</v>
      </c>
      <c r="D4176" t="s">
        <v>149</v>
      </c>
      <c r="E4176" t="s">
        <v>20</v>
      </c>
      <c r="G4176" t="s">
        <v>108</v>
      </c>
      <c r="H4176" s="2">
        <v>45565</v>
      </c>
      <c r="I4176">
        <v>5</v>
      </c>
      <c r="J4176" t="s">
        <v>107</v>
      </c>
    </row>
    <row r="4177" spans="1:10">
      <c r="A4177" t="s">
        <v>4253</v>
      </c>
      <c r="B4177" t="s">
        <v>8</v>
      </c>
      <c r="D4177" t="s">
        <v>149</v>
      </c>
      <c r="E4177" t="s">
        <v>28</v>
      </c>
      <c r="G4177" t="s">
        <v>108</v>
      </c>
      <c r="H4177" s="2">
        <v>45432</v>
      </c>
      <c r="I4177">
        <v>5</v>
      </c>
      <c r="J4177" t="s">
        <v>110</v>
      </c>
    </row>
    <row r="4178" spans="1:10">
      <c r="A4178" t="s">
        <v>4254</v>
      </c>
      <c r="B4178" t="s">
        <v>8</v>
      </c>
      <c r="D4178" t="s">
        <v>149</v>
      </c>
      <c r="E4178" t="s">
        <v>28</v>
      </c>
      <c r="G4178" t="s">
        <v>108</v>
      </c>
      <c r="H4178" s="2">
        <v>45439</v>
      </c>
      <c r="I4178">
        <v>5</v>
      </c>
      <c r="J4178" t="s">
        <v>110</v>
      </c>
    </row>
    <row r="4179" spans="1:10">
      <c r="A4179" t="s">
        <v>4255</v>
      </c>
      <c r="B4179" t="s">
        <v>8</v>
      </c>
      <c r="D4179" t="s">
        <v>149</v>
      </c>
      <c r="E4179" t="s">
        <v>28</v>
      </c>
      <c r="G4179" t="s">
        <v>108</v>
      </c>
      <c r="H4179" s="2">
        <v>45446</v>
      </c>
      <c r="I4179">
        <v>5</v>
      </c>
      <c r="J4179" t="s">
        <v>110</v>
      </c>
    </row>
    <row r="4180" spans="1:10">
      <c r="A4180" t="s">
        <v>4256</v>
      </c>
      <c r="B4180" t="s">
        <v>8</v>
      </c>
      <c r="D4180" t="s">
        <v>149</v>
      </c>
      <c r="E4180" t="s">
        <v>28</v>
      </c>
      <c r="G4180" t="s">
        <v>108</v>
      </c>
      <c r="H4180" s="2">
        <v>45453</v>
      </c>
      <c r="I4180">
        <v>5</v>
      </c>
      <c r="J4180" t="s">
        <v>110</v>
      </c>
    </row>
    <row r="4181" spans="1:10">
      <c r="A4181" t="s">
        <v>4257</v>
      </c>
      <c r="B4181" t="s">
        <v>8</v>
      </c>
      <c r="D4181" t="s">
        <v>149</v>
      </c>
      <c r="E4181" t="s">
        <v>28</v>
      </c>
      <c r="G4181" t="s">
        <v>108</v>
      </c>
      <c r="H4181" s="2">
        <v>45460</v>
      </c>
      <c r="I4181">
        <v>5</v>
      </c>
      <c r="J4181" t="s">
        <v>110</v>
      </c>
    </row>
    <row r="4182" spans="1:10">
      <c r="A4182" t="s">
        <v>4258</v>
      </c>
      <c r="B4182" t="s">
        <v>8</v>
      </c>
      <c r="D4182" t="s">
        <v>149</v>
      </c>
      <c r="E4182" t="s">
        <v>28</v>
      </c>
      <c r="G4182" t="s">
        <v>108</v>
      </c>
      <c r="H4182" s="2">
        <v>45467</v>
      </c>
      <c r="I4182">
        <v>5</v>
      </c>
      <c r="J4182" t="s">
        <v>110</v>
      </c>
    </row>
    <row r="4183" spans="1:10">
      <c r="A4183" t="s">
        <v>4259</v>
      </c>
      <c r="B4183" t="s">
        <v>8</v>
      </c>
      <c r="D4183" t="s">
        <v>149</v>
      </c>
      <c r="E4183" t="s">
        <v>28</v>
      </c>
      <c r="G4183" t="s">
        <v>108</v>
      </c>
      <c r="H4183" s="2">
        <v>45474</v>
      </c>
      <c r="I4183">
        <v>5</v>
      </c>
      <c r="J4183" t="s">
        <v>107</v>
      </c>
    </row>
    <row r="4184" spans="1:10">
      <c r="A4184" t="s">
        <v>4260</v>
      </c>
      <c r="B4184" t="s">
        <v>8</v>
      </c>
      <c r="D4184" t="s">
        <v>149</v>
      </c>
      <c r="E4184" t="s">
        <v>28</v>
      </c>
      <c r="G4184" t="s">
        <v>108</v>
      </c>
      <c r="H4184" s="2">
        <v>45481</v>
      </c>
      <c r="I4184">
        <v>5</v>
      </c>
      <c r="J4184" t="s">
        <v>107</v>
      </c>
    </row>
    <row r="4185" spans="1:10">
      <c r="A4185" t="s">
        <v>4261</v>
      </c>
      <c r="B4185" t="s">
        <v>8</v>
      </c>
      <c r="D4185" t="s">
        <v>149</v>
      </c>
      <c r="E4185" t="s">
        <v>28</v>
      </c>
      <c r="G4185" t="s">
        <v>108</v>
      </c>
      <c r="H4185" s="2">
        <v>45488</v>
      </c>
      <c r="I4185">
        <v>5</v>
      </c>
      <c r="J4185" t="s">
        <v>107</v>
      </c>
    </row>
    <row r="4186" spans="1:10">
      <c r="A4186" t="s">
        <v>4262</v>
      </c>
      <c r="B4186" t="s">
        <v>8</v>
      </c>
      <c r="D4186" t="s">
        <v>149</v>
      </c>
      <c r="E4186" t="s">
        <v>28</v>
      </c>
      <c r="G4186" t="s">
        <v>108</v>
      </c>
      <c r="H4186" s="2">
        <v>45495</v>
      </c>
      <c r="I4186">
        <v>5</v>
      </c>
      <c r="J4186" t="s">
        <v>107</v>
      </c>
    </row>
    <row r="4187" spans="1:10">
      <c r="A4187" t="s">
        <v>4263</v>
      </c>
      <c r="B4187" t="s">
        <v>8</v>
      </c>
      <c r="D4187" t="s">
        <v>149</v>
      </c>
      <c r="E4187" t="s">
        <v>28</v>
      </c>
      <c r="G4187" t="s">
        <v>108</v>
      </c>
      <c r="H4187" s="2">
        <v>45502</v>
      </c>
      <c r="I4187">
        <v>5</v>
      </c>
      <c r="J4187" t="s">
        <v>107</v>
      </c>
    </row>
    <row r="4188" spans="1:10">
      <c r="A4188" t="s">
        <v>4264</v>
      </c>
      <c r="B4188" t="s">
        <v>8</v>
      </c>
      <c r="D4188" t="s">
        <v>149</v>
      </c>
      <c r="E4188" t="s">
        <v>28</v>
      </c>
      <c r="G4188" t="s">
        <v>108</v>
      </c>
      <c r="H4188" s="2">
        <v>45509</v>
      </c>
      <c r="I4188">
        <v>5</v>
      </c>
      <c r="J4188" t="s">
        <v>107</v>
      </c>
    </row>
    <row r="4189" spans="1:10">
      <c r="A4189" t="s">
        <v>4265</v>
      </c>
      <c r="B4189" t="s">
        <v>8</v>
      </c>
      <c r="D4189" t="s">
        <v>149</v>
      </c>
      <c r="E4189" t="s">
        <v>28</v>
      </c>
      <c r="G4189" t="s">
        <v>108</v>
      </c>
      <c r="H4189" s="2">
        <v>45516</v>
      </c>
      <c r="I4189">
        <v>5</v>
      </c>
      <c r="J4189" t="s">
        <v>107</v>
      </c>
    </row>
    <row r="4190" spans="1:10">
      <c r="A4190" t="s">
        <v>4266</v>
      </c>
      <c r="B4190" t="s">
        <v>8</v>
      </c>
      <c r="D4190" t="s">
        <v>149</v>
      </c>
      <c r="E4190" t="s">
        <v>28</v>
      </c>
      <c r="G4190" t="s">
        <v>108</v>
      </c>
      <c r="H4190" s="2">
        <v>45523</v>
      </c>
      <c r="I4190">
        <v>5</v>
      </c>
      <c r="J4190" t="s">
        <v>107</v>
      </c>
    </row>
    <row r="4191" spans="1:10">
      <c r="A4191" t="s">
        <v>4267</v>
      </c>
      <c r="B4191" t="s">
        <v>8</v>
      </c>
      <c r="D4191" t="s">
        <v>149</v>
      </c>
      <c r="E4191" t="s">
        <v>28</v>
      </c>
      <c r="G4191" t="s">
        <v>108</v>
      </c>
      <c r="H4191" s="2">
        <v>45530</v>
      </c>
      <c r="I4191">
        <v>5</v>
      </c>
      <c r="J4191" t="s">
        <v>107</v>
      </c>
    </row>
    <row r="4192" spans="1:10">
      <c r="A4192" t="s">
        <v>4268</v>
      </c>
      <c r="B4192" t="s">
        <v>8</v>
      </c>
      <c r="D4192" t="s">
        <v>149</v>
      </c>
      <c r="E4192" t="s">
        <v>28</v>
      </c>
      <c r="G4192" t="s">
        <v>108</v>
      </c>
      <c r="H4192" s="2">
        <v>45537</v>
      </c>
      <c r="I4192">
        <v>5</v>
      </c>
      <c r="J4192" t="s">
        <v>107</v>
      </c>
    </row>
    <row r="4193" spans="1:10">
      <c r="A4193" t="s">
        <v>4269</v>
      </c>
      <c r="B4193" t="s">
        <v>8</v>
      </c>
      <c r="D4193" t="s">
        <v>149</v>
      </c>
      <c r="E4193" t="s">
        <v>28</v>
      </c>
      <c r="G4193" t="s">
        <v>108</v>
      </c>
      <c r="H4193" s="2">
        <v>45544</v>
      </c>
      <c r="I4193">
        <v>5</v>
      </c>
      <c r="J4193" t="s">
        <v>107</v>
      </c>
    </row>
    <row r="4194" spans="1:10">
      <c r="A4194" t="s">
        <v>4270</v>
      </c>
      <c r="B4194" t="s">
        <v>8</v>
      </c>
      <c r="D4194" t="s">
        <v>149</v>
      </c>
      <c r="E4194" t="s">
        <v>28</v>
      </c>
      <c r="G4194" t="s">
        <v>108</v>
      </c>
      <c r="H4194" s="2">
        <v>45551</v>
      </c>
      <c r="I4194">
        <v>5</v>
      </c>
      <c r="J4194" t="s">
        <v>107</v>
      </c>
    </row>
    <row r="4195" spans="1:10">
      <c r="A4195" t="s">
        <v>4271</v>
      </c>
      <c r="B4195" t="s">
        <v>8</v>
      </c>
      <c r="D4195" t="s">
        <v>149</v>
      </c>
      <c r="E4195" t="s">
        <v>28</v>
      </c>
      <c r="G4195" t="s">
        <v>108</v>
      </c>
      <c r="H4195" s="2">
        <v>45558</v>
      </c>
      <c r="I4195">
        <v>5</v>
      </c>
      <c r="J4195" t="s">
        <v>107</v>
      </c>
    </row>
    <row r="4196" spans="1:10">
      <c r="A4196" t="s">
        <v>4272</v>
      </c>
      <c r="B4196" t="s">
        <v>8</v>
      </c>
      <c r="D4196" t="s">
        <v>149</v>
      </c>
      <c r="E4196" t="s">
        <v>28</v>
      </c>
      <c r="G4196" t="s">
        <v>108</v>
      </c>
      <c r="H4196" s="2">
        <v>45565</v>
      </c>
      <c r="I4196">
        <v>5</v>
      </c>
      <c r="J4196" t="s">
        <v>107</v>
      </c>
    </row>
    <row r="4197" spans="1:10">
      <c r="A4197" t="s">
        <v>4273</v>
      </c>
      <c r="B4197" t="s">
        <v>8</v>
      </c>
      <c r="D4197" t="s">
        <v>149</v>
      </c>
      <c r="E4197" t="s">
        <v>60</v>
      </c>
      <c r="G4197" t="s">
        <v>106</v>
      </c>
      <c r="H4197" s="2">
        <v>45432</v>
      </c>
      <c r="I4197">
        <v>30</v>
      </c>
      <c r="J4197" t="s">
        <v>110</v>
      </c>
    </row>
    <row r="4198" spans="1:10">
      <c r="A4198" t="s">
        <v>4274</v>
      </c>
      <c r="B4198" t="s">
        <v>8</v>
      </c>
      <c r="D4198" t="s">
        <v>149</v>
      </c>
      <c r="E4198" t="s">
        <v>60</v>
      </c>
      <c r="G4198" t="s">
        <v>106</v>
      </c>
      <c r="H4198" s="2">
        <v>45439</v>
      </c>
      <c r="I4198">
        <v>30</v>
      </c>
      <c r="J4198" t="s">
        <v>110</v>
      </c>
    </row>
    <row r="4199" spans="1:10">
      <c r="A4199" t="s">
        <v>4275</v>
      </c>
      <c r="B4199" t="s">
        <v>8</v>
      </c>
      <c r="D4199" t="s">
        <v>149</v>
      </c>
      <c r="E4199" t="s">
        <v>60</v>
      </c>
      <c r="G4199" t="s">
        <v>106</v>
      </c>
      <c r="H4199" s="2">
        <v>45446</v>
      </c>
      <c r="I4199">
        <v>30</v>
      </c>
      <c r="J4199" t="s">
        <v>110</v>
      </c>
    </row>
    <row r="4200" spans="1:10">
      <c r="A4200" t="s">
        <v>4276</v>
      </c>
      <c r="B4200" t="s">
        <v>8</v>
      </c>
      <c r="D4200" t="s">
        <v>149</v>
      </c>
      <c r="E4200" t="s">
        <v>60</v>
      </c>
      <c r="G4200" t="s">
        <v>106</v>
      </c>
      <c r="H4200" s="2">
        <v>45453</v>
      </c>
      <c r="I4200">
        <v>30</v>
      </c>
      <c r="J4200" t="s">
        <v>110</v>
      </c>
    </row>
    <row r="4201" spans="1:10">
      <c r="A4201" t="s">
        <v>4277</v>
      </c>
      <c r="B4201" t="s">
        <v>8</v>
      </c>
      <c r="D4201" t="s">
        <v>149</v>
      </c>
      <c r="E4201" t="s">
        <v>60</v>
      </c>
      <c r="G4201" t="s">
        <v>106</v>
      </c>
      <c r="H4201" s="2">
        <v>45460</v>
      </c>
      <c r="I4201">
        <v>30</v>
      </c>
      <c r="J4201" t="s">
        <v>110</v>
      </c>
    </row>
    <row r="4202" spans="1:10">
      <c r="A4202" t="s">
        <v>4278</v>
      </c>
      <c r="B4202" t="s">
        <v>8</v>
      </c>
      <c r="D4202" t="s">
        <v>149</v>
      </c>
      <c r="E4202" t="s">
        <v>60</v>
      </c>
      <c r="G4202" t="s">
        <v>106</v>
      </c>
      <c r="H4202" s="2">
        <v>45467</v>
      </c>
      <c r="I4202">
        <v>30</v>
      </c>
      <c r="J4202" t="s">
        <v>110</v>
      </c>
    </row>
    <row r="4203" spans="1:10">
      <c r="A4203" t="s">
        <v>4279</v>
      </c>
      <c r="B4203" t="s">
        <v>8</v>
      </c>
      <c r="D4203" t="s">
        <v>149</v>
      </c>
      <c r="E4203" t="s">
        <v>60</v>
      </c>
      <c r="G4203" t="s">
        <v>106</v>
      </c>
      <c r="H4203" s="2">
        <v>45474</v>
      </c>
      <c r="I4203">
        <v>30</v>
      </c>
      <c r="J4203" t="s">
        <v>107</v>
      </c>
    </row>
    <row r="4204" spans="1:10">
      <c r="A4204" t="s">
        <v>4280</v>
      </c>
      <c r="B4204" t="s">
        <v>8</v>
      </c>
      <c r="D4204" t="s">
        <v>149</v>
      </c>
      <c r="E4204" t="s">
        <v>60</v>
      </c>
      <c r="G4204" t="s">
        <v>106</v>
      </c>
      <c r="H4204" s="2">
        <v>45481</v>
      </c>
      <c r="I4204">
        <v>30</v>
      </c>
      <c r="J4204" t="s">
        <v>107</v>
      </c>
    </row>
    <row r="4205" spans="1:10">
      <c r="A4205" t="s">
        <v>4281</v>
      </c>
      <c r="B4205" t="s">
        <v>8</v>
      </c>
      <c r="D4205" t="s">
        <v>149</v>
      </c>
      <c r="E4205" t="s">
        <v>60</v>
      </c>
      <c r="G4205" t="s">
        <v>106</v>
      </c>
      <c r="H4205" s="2">
        <v>45488</v>
      </c>
      <c r="I4205">
        <v>30</v>
      </c>
      <c r="J4205" t="s">
        <v>107</v>
      </c>
    </row>
    <row r="4206" spans="1:10">
      <c r="A4206" t="s">
        <v>4282</v>
      </c>
      <c r="B4206" t="s">
        <v>8</v>
      </c>
      <c r="D4206" t="s">
        <v>149</v>
      </c>
      <c r="E4206" t="s">
        <v>60</v>
      </c>
      <c r="G4206" t="s">
        <v>106</v>
      </c>
      <c r="H4206" s="2">
        <v>45495</v>
      </c>
      <c r="I4206">
        <v>30</v>
      </c>
      <c r="J4206" t="s">
        <v>107</v>
      </c>
    </row>
    <row r="4207" spans="1:10">
      <c r="A4207" t="s">
        <v>4283</v>
      </c>
      <c r="B4207" t="s">
        <v>8</v>
      </c>
      <c r="D4207" t="s">
        <v>149</v>
      </c>
      <c r="E4207" t="s">
        <v>60</v>
      </c>
      <c r="G4207" t="s">
        <v>106</v>
      </c>
      <c r="H4207" s="2">
        <v>45502</v>
      </c>
      <c r="I4207">
        <v>30</v>
      </c>
      <c r="J4207" t="s">
        <v>107</v>
      </c>
    </row>
    <row r="4208" spans="1:10">
      <c r="A4208" t="s">
        <v>4284</v>
      </c>
      <c r="B4208" t="s">
        <v>8</v>
      </c>
      <c r="D4208" t="s">
        <v>149</v>
      </c>
      <c r="E4208" t="s">
        <v>60</v>
      </c>
      <c r="G4208" t="s">
        <v>106</v>
      </c>
      <c r="H4208" s="2">
        <v>45509</v>
      </c>
      <c r="I4208">
        <v>30</v>
      </c>
      <c r="J4208" t="s">
        <v>107</v>
      </c>
    </row>
    <row r="4209" spans="1:10">
      <c r="A4209" t="s">
        <v>4285</v>
      </c>
      <c r="B4209" t="s">
        <v>8</v>
      </c>
      <c r="D4209" t="s">
        <v>149</v>
      </c>
      <c r="E4209" t="s">
        <v>60</v>
      </c>
      <c r="G4209" t="s">
        <v>106</v>
      </c>
      <c r="H4209" s="2">
        <v>45516</v>
      </c>
      <c r="I4209">
        <v>30</v>
      </c>
      <c r="J4209" t="s">
        <v>107</v>
      </c>
    </row>
    <row r="4210" spans="1:10">
      <c r="A4210" t="s">
        <v>4286</v>
      </c>
      <c r="B4210" t="s">
        <v>8</v>
      </c>
      <c r="D4210" t="s">
        <v>149</v>
      </c>
      <c r="E4210" t="s">
        <v>60</v>
      </c>
      <c r="G4210" t="s">
        <v>106</v>
      </c>
      <c r="H4210" s="2">
        <v>45523</v>
      </c>
      <c r="I4210">
        <v>30</v>
      </c>
      <c r="J4210" t="s">
        <v>107</v>
      </c>
    </row>
    <row r="4211" spans="1:10">
      <c r="A4211" t="s">
        <v>4287</v>
      </c>
      <c r="B4211" t="s">
        <v>8</v>
      </c>
      <c r="D4211" t="s">
        <v>149</v>
      </c>
      <c r="E4211" t="s">
        <v>60</v>
      </c>
      <c r="G4211" t="s">
        <v>106</v>
      </c>
      <c r="H4211" s="2">
        <v>45530</v>
      </c>
      <c r="I4211">
        <v>30</v>
      </c>
      <c r="J4211" t="s">
        <v>107</v>
      </c>
    </row>
    <row r="4212" spans="1:10">
      <c r="A4212" t="s">
        <v>4288</v>
      </c>
      <c r="B4212" t="s">
        <v>8</v>
      </c>
      <c r="D4212" t="s">
        <v>149</v>
      </c>
      <c r="E4212" t="s">
        <v>60</v>
      </c>
      <c r="G4212" t="s">
        <v>106</v>
      </c>
      <c r="H4212" s="2">
        <v>45537</v>
      </c>
      <c r="I4212">
        <v>30</v>
      </c>
      <c r="J4212" t="s">
        <v>107</v>
      </c>
    </row>
    <row r="4213" spans="1:10">
      <c r="A4213" t="s">
        <v>4289</v>
      </c>
      <c r="B4213" t="s">
        <v>8</v>
      </c>
      <c r="D4213" t="s">
        <v>149</v>
      </c>
      <c r="E4213" t="s">
        <v>60</v>
      </c>
      <c r="G4213" t="s">
        <v>106</v>
      </c>
      <c r="H4213" s="2">
        <v>45544</v>
      </c>
      <c r="I4213">
        <v>30</v>
      </c>
      <c r="J4213" t="s">
        <v>107</v>
      </c>
    </row>
    <row r="4214" spans="1:10">
      <c r="A4214" t="s">
        <v>4290</v>
      </c>
      <c r="B4214" t="s">
        <v>8</v>
      </c>
      <c r="D4214" t="s">
        <v>149</v>
      </c>
      <c r="E4214" t="s">
        <v>60</v>
      </c>
      <c r="G4214" t="s">
        <v>106</v>
      </c>
      <c r="H4214" s="2">
        <v>45551</v>
      </c>
      <c r="I4214">
        <v>30</v>
      </c>
      <c r="J4214" t="s">
        <v>107</v>
      </c>
    </row>
    <row r="4215" spans="1:10">
      <c r="A4215" t="s">
        <v>4291</v>
      </c>
      <c r="B4215" t="s">
        <v>8</v>
      </c>
      <c r="D4215" t="s">
        <v>149</v>
      </c>
      <c r="E4215" t="s">
        <v>60</v>
      </c>
      <c r="G4215" t="s">
        <v>106</v>
      </c>
      <c r="H4215" s="2">
        <v>45558</v>
      </c>
      <c r="I4215">
        <v>30</v>
      </c>
      <c r="J4215" t="s">
        <v>107</v>
      </c>
    </row>
    <row r="4216" spans="1:10">
      <c r="A4216" t="s">
        <v>4292</v>
      </c>
      <c r="B4216" t="s">
        <v>8</v>
      </c>
      <c r="D4216" t="s">
        <v>149</v>
      </c>
      <c r="E4216" t="s">
        <v>60</v>
      </c>
      <c r="G4216" t="s">
        <v>106</v>
      </c>
      <c r="H4216" s="2">
        <v>45565</v>
      </c>
      <c r="I4216">
        <v>30</v>
      </c>
      <c r="J4216" t="s">
        <v>107</v>
      </c>
    </row>
    <row r="4217" spans="1:10">
      <c r="A4217" t="s">
        <v>4293</v>
      </c>
      <c r="B4217" t="s">
        <v>8</v>
      </c>
      <c r="D4217" t="s">
        <v>149</v>
      </c>
      <c r="E4217" t="s">
        <v>74</v>
      </c>
      <c r="G4217" t="s">
        <v>108</v>
      </c>
      <c r="H4217" s="2">
        <v>45432</v>
      </c>
      <c r="I4217">
        <v>5</v>
      </c>
      <c r="J4217" t="s">
        <v>110</v>
      </c>
    </row>
    <row r="4218" spans="1:10">
      <c r="A4218" t="s">
        <v>4294</v>
      </c>
      <c r="B4218" t="s">
        <v>8</v>
      </c>
      <c r="D4218" t="s">
        <v>149</v>
      </c>
      <c r="E4218" t="s">
        <v>74</v>
      </c>
      <c r="G4218" t="s">
        <v>108</v>
      </c>
      <c r="H4218" s="2">
        <v>45439</v>
      </c>
      <c r="I4218">
        <v>5</v>
      </c>
      <c r="J4218" t="s">
        <v>110</v>
      </c>
    </row>
    <row r="4219" spans="1:10">
      <c r="A4219" t="s">
        <v>4295</v>
      </c>
      <c r="B4219" t="s">
        <v>8</v>
      </c>
      <c r="D4219" t="s">
        <v>149</v>
      </c>
      <c r="E4219" t="s">
        <v>74</v>
      </c>
      <c r="G4219" t="s">
        <v>108</v>
      </c>
      <c r="H4219" s="2">
        <v>45446</v>
      </c>
      <c r="I4219">
        <v>5</v>
      </c>
      <c r="J4219" t="s">
        <v>110</v>
      </c>
    </row>
    <row r="4220" spans="1:10">
      <c r="A4220" t="s">
        <v>4296</v>
      </c>
      <c r="B4220" t="s">
        <v>8</v>
      </c>
      <c r="D4220" t="s">
        <v>149</v>
      </c>
      <c r="E4220" t="s">
        <v>74</v>
      </c>
      <c r="G4220" t="s">
        <v>108</v>
      </c>
      <c r="H4220" s="2">
        <v>45453</v>
      </c>
      <c r="I4220">
        <v>5</v>
      </c>
      <c r="J4220" t="s">
        <v>110</v>
      </c>
    </row>
    <row r="4221" spans="1:10">
      <c r="A4221" t="s">
        <v>4297</v>
      </c>
      <c r="B4221" t="s">
        <v>8</v>
      </c>
      <c r="D4221" t="s">
        <v>149</v>
      </c>
      <c r="E4221" t="s">
        <v>74</v>
      </c>
      <c r="G4221" t="s">
        <v>108</v>
      </c>
      <c r="H4221" s="2">
        <v>45460</v>
      </c>
      <c r="I4221">
        <v>5</v>
      </c>
      <c r="J4221" t="s">
        <v>110</v>
      </c>
    </row>
    <row r="4222" spans="1:10">
      <c r="A4222" t="s">
        <v>4298</v>
      </c>
      <c r="B4222" t="s">
        <v>8</v>
      </c>
      <c r="D4222" t="s">
        <v>149</v>
      </c>
      <c r="E4222" t="s">
        <v>74</v>
      </c>
      <c r="G4222" t="s">
        <v>108</v>
      </c>
      <c r="H4222" s="2">
        <v>45467</v>
      </c>
      <c r="I4222">
        <v>5</v>
      </c>
      <c r="J4222" t="s">
        <v>110</v>
      </c>
    </row>
    <row r="4223" spans="1:10">
      <c r="A4223" t="s">
        <v>4299</v>
      </c>
      <c r="B4223" t="s">
        <v>8</v>
      </c>
      <c r="D4223" t="s">
        <v>149</v>
      </c>
      <c r="E4223" t="s">
        <v>74</v>
      </c>
      <c r="G4223" t="s">
        <v>108</v>
      </c>
      <c r="H4223" s="2">
        <v>45474</v>
      </c>
      <c r="I4223">
        <v>5</v>
      </c>
      <c r="J4223" t="s">
        <v>107</v>
      </c>
    </row>
    <row r="4224" spans="1:10">
      <c r="A4224" t="s">
        <v>4300</v>
      </c>
      <c r="B4224" t="s">
        <v>8</v>
      </c>
      <c r="D4224" t="s">
        <v>149</v>
      </c>
      <c r="E4224" t="s">
        <v>74</v>
      </c>
      <c r="G4224" t="s">
        <v>108</v>
      </c>
      <c r="H4224" s="2">
        <v>45481</v>
      </c>
      <c r="I4224">
        <v>5</v>
      </c>
      <c r="J4224" t="s">
        <v>107</v>
      </c>
    </row>
    <row r="4225" spans="1:10">
      <c r="A4225" t="s">
        <v>4301</v>
      </c>
      <c r="B4225" t="s">
        <v>8</v>
      </c>
      <c r="D4225" t="s">
        <v>149</v>
      </c>
      <c r="E4225" t="s">
        <v>74</v>
      </c>
      <c r="G4225" t="s">
        <v>108</v>
      </c>
      <c r="H4225" s="2">
        <v>45488</v>
      </c>
      <c r="I4225">
        <v>5</v>
      </c>
      <c r="J4225" t="s">
        <v>107</v>
      </c>
    </row>
    <row r="4226" spans="1:10">
      <c r="A4226" t="s">
        <v>4302</v>
      </c>
      <c r="B4226" t="s">
        <v>8</v>
      </c>
      <c r="D4226" t="s">
        <v>149</v>
      </c>
      <c r="E4226" t="s">
        <v>74</v>
      </c>
      <c r="G4226" t="s">
        <v>108</v>
      </c>
      <c r="H4226" s="2">
        <v>45495</v>
      </c>
      <c r="I4226">
        <v>5</v>
      </c>
      <c r="J4226" t="s">
        <v>107</v>
      </c>
    </row>
    <row r="4227" spans="1:10">
      <c r="A4227" t="s">
        <v>4303</v>
      </c>
      <c r="B4227" t="s">
        <v>8</v>
      </c>
      <c r="D4227" t="s">
        <v>149</v>
      </c>
      <c r="E4227" t="s">
        <v>74</v>
      </c>
      <c r="G4227" t="s">
        <v>108</v>
      </c>
      <c r="H4227" s="2">
        <v>45502</v>
      </c>
      <c r="I4227">
        <v>5</v>
      </c>
      <c r="J4227" t="s">
        <v>107</v>
      </c>
    </row>
    <row r="4228" spans="1:10">
      <c r="A4228" t="s">
        <v>4304</v>
      </c>
      <c r="B4228" t="s">
        <v>8</v>
      </c>
      <c r="D4228" t="s">
        <v>149</v>
      </c>
      <c r="E4228" t="s">
        <v>74</v>
      </c>
      <c r="G4228" t="s">
        <v>108</v>
      </c>
      <c r="H4228" s="2">
        <v>45509</v>
      </c>
      <c r="I4228">
        <v>5</v>
      </c>
      <c r="J4228" t="s">
        <v>107</v>
      </c>
    </row>
    <row r="4229" spans="1:10">
      <c r="A4229" t="s">
        <v>4305</v>
      </c>
      <c r="B4229" t="s">
        <v>8</v>
      </c>
      <c r="D4229" t="s">
        <v>149</v>
      </c>
      <c r="E4229" t="s">
        <v>74</v>
      </c>
      <c r="G4229" t="s">
        <v>108</v>
      </c>
      <c r="H4229" s="2">
        <v>45516</v>
      </c>
      <c r="I4229">
        <v>5</v>
      </c>
      <c r="J4229" t="s">
        <v>107</v>
      </c>
    </row>
    <row r="4230" spans="1:10">
      <c r="A4230" t="s">
        <v>4306</v>
      </c>
      <c r="B4230" t="s">
        <v>8</v>
      </c>
      <c r="D4230" t="s">
        <v>149</v>
      </c>
      <c r="E4230" t="s">
        <v>74</v>
      </c>
      <c r="G4230" t="s">
        <v>108</v>
      </c>
      <c r="H4230" s="2">
        <v>45523</v>
      </c>
      <c r="I4230">
        <v>5</v>
      </c>
      <c r="J4230" t="s">
        <v>107</v>
      </c>
    </row>
    <row r="4231" spans="1:10">
      <c r="A4231" t="s">
        <v>4307</v>
      </c>
      <c r="B4231" t="s">
        <v>8</v>
      </c>
      <c r="D4231" t="s">
        <v>149</v>
      </c>
      <c r="E4231" t="s">
        <v>74</v>
      </c>
      <c r="G4231" t="s">
        <v>108</v>
      </c>
      <c r="H4231" s="2">
        <v>45530</v>
      </c>
      <c r="I4231">
        <v>5</v>
      </c>
      <c r="J4231" t="s">
        <v>107</v>
      </c>
    </row>
    <row r="4232" spans="1:10">
      <c r="A4232" t="s">
        <v>4308</v>
      </c>
      <c r="B4232" t="s">
        <v>8</v>
      </c>
      <c r="D4232" t="s">
        <v>149</v>
      </c>
      <c r="E4232" t="s">
        <v>74</v>
      </c>
      <c r="G4232" t="s">
        <v>108</v>
      </c>
      <c r="H4232" s="2">
        <v>45537</v>
      </c>
      <c r="I4232">
        <v>5</v>
      </c>
      <c r="J4232" t="s">
        <v>107</v>
      </c>
    </row>
    <row r="4233" spans="1:10">
      <c r="A4233" t="s">
        <v>4309</v>
      </c>
      <c r="B4233" t="s">
        <v>8</v>
      </c>
      <c r="D4233" t="s">
        <v>149</v>
      </c>
      <c r="E4233" t="s">
        <v>74</v>
      </c>
      <c r="G4233" t="s">
        <v>108</v>
      </c>
      <c r="H4233" s="2">
        <v>45544</v>
      </c>
      <c r="I4233">
        <v>5</v>
      </c>
      <c r="J4233" t="s">
        <v>107</v>
      </c>
    </row>
    <row r="4234" spans="1:10">
      <c r="A4234" t="s">
        <v>4310</v>
      </c>
      <c r="B4234" t="s">
        <v>8</v>
      </c>
      <c r="D4234" t="s">
        <v>149</v>
      </c>
      <c r="E4234" t="s">
        <v>74</v>
      </c>
      <c r="G4234" t="s">
        <v>108</v>
      </c>
      <c r="H4234" s="2">
        <v>45551</v>
      </c>
      <c r="I4234">
        <v>5</v>
      </c>
      <c r="J4234" t="s">
        <v>107</v>
      </c>
    </row>
    <row r="4235" spans="1:10">
      <c r="A4235" t="s">
        <v>4311</v>
      </c>
      <c r="B4235" t="s">
        <v>8</v>
      </c>
      <c r="D4235" t="s">
        <v>149</v>
      </c>
      <c r="E4235" t="s">
        <v>74</v>
      </c>
      <c r="G4235" t="s">
        <v>108</v>
      </c>
      <c r="H4235" s="2">
        <v>45558</v>
      </c>
      <c r="I4235">
        <v>5</v>
      </c>
      <c r="J4235" t="s">
        <v>107</v>
      </c>
    </row>
    <row r="4236" spans="1:10">
      <c r="A4236" t="s">
        <v>4312</v>
      </c>
      <c r="B4236" t="s">
        <v>8</v>
      </c>
      <c r="D4236" t="s">
        <v>149</v>
      </c>
      <c r="E4236" t="s">
        <v>74</v>
      </c>
      <c r="G4236" t="s">
        <v>108</v>
      </c>
      <c r="H4236" s="2">
        <v>45565</v>
      </c>
      <c r="I4236">
        <v>5</v>
      </c>
      <c r="J4236" t="s">
        <v>107</v>
      </c>
    </row>
    <row r="4237" spans="1:10">
      <c r="A4237" t="s">
        <v>4313</v>
      </c>
      <c r="B4237" t="s">
        <v>22</v>
      </c>
      <c r="D4237" t="s">
        <v>150</v>
      </c>
      <c r="E4237" t="s">
        <v>4</v>
      </c>
      <c r="G4237" t="s">
        <v>177</v>
      </c>
      <c r="H4237" s="2">
        <v>45292</v>
      </c>
      <c r="I4237">
        <v>30</v>
      </c>
      <c r="J4237" t="s">
        <v>107</v>
      </c>
    </row>
    <row r="4238" spans="1:10">
      <c r="A4238" t="s">
        <v>4314</v>
      </c>
      <c r="B4238" t="s">
        <v>22</v>
      </c>
      <c r="D4238" t="s">
        <v>150</v>
      </c>
      <c r="E4238" t="s">
        <v>4</v>
      </c>
      <c r="G4238" t="s">
        <v>177</v>
      </c>
      <c r="H4238" s="2">
        <v>45299</v>
      </c>
      <c r="I4238">
        <v>30</v>
      </c>
      <c r="J4238" t="s">
        <v>107</v>
      </c>
    </row>
    <row r="4239" spans="1:10">
      <c r="A4239" t="s">
        <v>4315</v>
      </c>
      <c r="B4239" t="s">
        <v>22</v>
      </c>
      <c r="D4239" t="s">
        <v>150</v>
      </c>
      <c r="E4239" t="s">
        <v>4</v>
      </c>
      <c r="G4239" t="s">
        <v>177</v>
      </c>
      <c r="H4239" s="2">
        <v>45306</v>
      </c>
      <c r="I4239">
        <v>30</v>
      </c>
      <c r="J4239" t="s">
        <v>107</v>
      </c>
    </row>
    <row r="4240" spans="1:10">
      <c r="A4240" t="s">
        <v>4316</v>
      </c>
      <c r="B4240" t="s">
        <v>22</v>
      </c>
      <c r="D4240" t="s">
        <v>150</v>
      </c>
      <c r="E4240" t="s">
        <v>4</v>
      </c>
      <c r="G4240" t="s">
        <v>177</v>
      </c>
      <c r="H4240" s="2">
        <v>45313</v>
      </c>
      <c r="I4240">
        <v>30</v>
      </c>
      <c r="J4240" t="s">
        <v>107</v>
      </c>
    </row>
    <row r="4241" spans="1:10">
      <c r="A4241" t="s">
        <v>4317</v>
      </c>
      <c r="B4241" t="s">
        <v>22</v>
      </c>
      <c r="D4241" t="s">
        <v>150</v>
      </c>
      <c r="E4241" t="s">
        <v>4</v>
      </c>
      <c r="G4241" t="s">
        <v>177</v>
      </c>
      <c r="H4241" s="2">
        <v>45320</v>
      </c>
      <c r="I4241">
        <v>30</v>
      </c>
      <c r="J4241" t="s">
        <v>107</v>
      </c>
    </row>
    <row r="4242" spans="1:10">
      <c r="A4242" t="s">
        <v>4318</v>
      </c>
      <c r="B4242" t="s">
        <v>22</v>
      </c>
      <c r="D4242" t="s">
        <v>150</v>
      </c>
      <c r="E4242" t="s">
        <v>4</v>
      </c>
      <c r="G4242" t="s">
        <v>177</v>
      </c>
      <c r="H4242" s="2">
        <v>45327</v>
      </c>
      <c r="I4242">
        <v>30</v>
      </c>
      <c r="J4242" t="s">
        <v>107</v>
      </c>
    </row>
    <row r="4243" spans="1:10">
      <c r="A4243" t="s">
        <v>4319</v>
      </c>
      <c r="B4243" t="s">
        <v>22</v>
      </c>
      <c r="D4243" t="s">
        <v>150</v>
      </c>
      <c r="E4243" t="s">
        <v>4</v>
      </c>
      <c r="G4243" t="s">
        <v>177</v>
      </c>
      <c r="H4243" s="2">
        <v>45334</v>
      </c>
      <c r="I4243">
        <v>30</v>
      </c>
      <c r="J4243" t="s">
        <v>107</v>
      </c>
    </row>
    <row r="4244" spans="1:10">
      <c r="A4244" t="s">
        <v>4320</v>
      </c>
      <c r="B4244" t="s">
        <v>22</v>
      </c>
      <c r="D4244" t="s">
        <v>150</v>
      </c>
      <c r="E4244" t="s">
        <v>4</v>
      </c>
      <c r="G4244" t="s">
        <v>177</v>
      </c>
      <c r="H4244" s="2">
        <v>45341</v>
      </c>
      <c r="I4244">
        <v>30</v>
      </c>
      <c r="J4244" t="s">
        <v>107</v>
      </c>
    </row>
    <row r="4245" spans="1:10">
      <c r="A4245" t="s">
        <v>4321</v>
      </c>
      <c r="B4245" t="s">
        <v>22</v>
      </c>
      <c r="D4245" t="s">
        <v>150</v>
      </c>
      <c r="E4245" t="s">
        <v>4</v>
      </c>
      <c r="G4245" t="s">
        <v>177</v>
      </c>
      <c r="H4245" s="2">
        <v>45348</v>
      </c>
      <c r="I4245">
        <v>30</v>
      </c>
      <c r="J4245" t="s">
        <v>107</v>
      </c>
    </row>
    <row r="4246" spans="1:10">
      <c r="A4246" t="s">
        <v>4322</v>
      </c>
      <c r="B4246" t="s">
        <v>22</v>
      </c>
      <c r="D4246" t="s">
        <v>150</v>
      </c>
      <c r="E4246" t="s">
        <v>4</v>
      </c>
      <c r="G4246" t="s">
        <v>177</v>
      </c>
      <c r="H4246" s="2">
        <v>45355</v>
      </c>
      <c r="I4246">
        <v>30</v>
      </c>
      <c r="J4246" t="s">
        <v>107</v>
      </c>
    </row>
    <row r="4247" spans="1:10">
      <c r="A4247" t="s">
        <v>4323</v>
      </c>
      <c r="B4247" t="s">
        <v>22</v>
      </c>
      <c r="D4247" t="s">
        <v>150</v>
      </c>
      <c r="E4247" t="s">
        <v>4</v>
      </c>
      <c r="G4247" t="s">
        <v>177</v>
      </c>
      <c r="H4247" s="2">
        <v>45362</v>
      </c>
      <c r="I4247">
        <v>30</v>
      </c>
      <c r="J4247" t="s">
        <v>107</v>
      </c>
    </row>
    <row r="4248" spans="1:10">
      <c r="A4248" t="s">
        <v>4324</v>
      </c>
      <c r="B4248" t="s">
        <v>22</v>
      </c>
      <c r="D4248" t="s">
        <v>150</v>
      </c>
      <c r="E4248" t="s">
        <v>4</v>
      </c>
      <c r="G4248" t="s">
        <v>177</v>
      </c>
      <c r="H4248" s="2">
        <v>45369</v>
      </c>
      <c r="I4248">
        <v>30</v>
      </c>
      <c r="J4248" t="s">
        <v>107</v>
      </c>
    </row>
    <row r="4249" spans="1:10">
      <c r="A4249" t="s">
        <v>4325</v>
      </c>
      <c r="B4249" t="s">
        <v>22</v>
      </c>
      <c r="D4249" t="s">
        <v>150</v>
      </c>
      <c r="E4249" t="s">
        <v>4</v>
      </c>
      <c r="G4249" t="s">
        <v>177</v>
      </c>
      <c r="H4249" s="2">
        <v>45376</v>
      </c>
      <c r="I4249">
        <v>10</v>
      </c>
      <c r="J4249" t="s">
        <v>107</v>
      </c>
    </row>
    <row r="4250" spans="1:10">
      <c r="A4250" t="s">
        <v>4326</v>
      </c>
      <c r="B4250" t="s">
        <v>22</v>
      </c>
      <c r="D4250" t="s">
        <v>150</v>
      </c>
      <c r="E4250" t="s">
        <v>4</v>
      </c>
      <c r="G4250" t="s">
        <v>177</v>
      </c>
      <c r="H4250" s="2">
        <v>45383</v>
      </c>
      <c r="I4250">
        <v>10</v>
      </c>
      <c r="J4250" t="s">
        <v>107</v>
      </c>
    </row>
    <row r="4251" spans="1:10">
      <c r="A4251" t="s">
        <v>4327</v>
      </c>
      <c r="B4251" t="s">
        <v>22</v>
      </c>
      <c r="D4251" t="s">
        <v>150</v>
      </c>
      <c r="E4251" t="s">
        <v>30</v>
      </c>
      <c r="G4251" t="s">
        <v>164</v>
      </c>
      <c r="H4251" s="2">
        <v>45292</v>
      </c>
      <c r="I4251">
        <v>10</v>
      </c>
      <c r="J4251" t="s">
        <v>107</v>
      </c>
    </row>
    <row r="4252" spans="1:10">
      <c r="A4252" t="s">
        <v>4328</v>
      </c>
      <c r="B4252" t="s">
        <v>22</v>
      </c>
      <c r="D4252" t="s">
        <v>150</v>
      </c>
      <c r="E4252" t="s">
        <v>30</v>
      </c>
      <c r="G4252" t="s">
        <v>164</v>
      </c>
      <c r="H4252" s="2">
        <v>45313</v>
      </c>
      <c r="I4252">
        <v>10</v>
      </c>
      <c r="J4252" t="s">
        <v>107</v>
      </c>
    </row>
    <row r="4253" spans="1:10">
      <c r="A4253" t="s">
        <v>4329</v>
      </c>
      <c r="B4253" t="s">
        <v>22</v>
      </c>
      <c r="D4253" t="s">
        <v>150</v>
      </c>
      <c r="E4253" t="s">
        <v>30</v>
      </c>
      <c r="G4253" t="s">
        <v>164</v>
      </c>
      <c r="H4253" s="2">
        <v>45320</v>
      </c>
      <c r="I4253">
        <v>10</v>
      </c>
      <c r="J4253" t="s">
        <v>107</v>
      </c>
    </row>
    <row r="4254" spans="1:10">
      <c r="A4254" t="s">
        <v>4330</v>
      </c>
      <c r="B4254" t="s">
        <v>22</v>
      </c>
      <c r="D4254" t="s">
        <v>150</v>
      </c>
      <c r="E4254" t="s">
        <v>30</v>
      </c>
      <c r="G4254" t="s">
        <v>164</v>
      </c>
      <c r="H4254" s="2">
        <v>45327</v>
      </c>
      <c r="I4254">
        <v>10</v>
      </c>
      <c r="J4254" t="s">
        <v>107</v>
      </c>
    </row>
    <row r="4255" spans="1:10">
      <c r="A4255" t="s">
        <v>4331</v>
      </c>
      <c r="B4255" t="s">
        <v>22</v>
      </c>
      <c r="C4255" t="s">
        <v>700</v>
      </c>
      <c r="D4255" t="s">
        <v>151</v>
      </c>
      <c r="E4255" t="s">
        <v>20</v>
      </c>
      <c r="G4255" t="s">
        <v>108</v>
      </c>
      <c r="H4255" s="2">
        <v>45628</v>
      </c>
      <c r="I4255">
        <v>20</v>
      </c>
      <c r="J4255" t="s">
        <v>109</v>
      </c>
    </row>
    <row r="4256" spans="1:10">
      <c r="A4256" t="s">
        <v>4332</v>
      </c>
      <c r="B4256" t="s">
        <v>22</v>
      </c>
      <c r="C4256" t="s">
        <v>700</v>
      </c>
      <c r="D4256" t="s">
        <v>151</v>
      </c>
      <c r="E4256" t="s">
        <v>20</v>
      </c>
      <c r="G4256" t="s">
        <v>108</v>
      </c>
      <c r="H4256" s="2">
        <v>45635</v>
      </c>
      <c r="I4256">
        <v>20</v>
      </c>
      <c r="J4256" t="s">
        <v>109</v>
      </c>
    </row>
    <row r="4257" spans="1:10">
      <c r="A4257" t="s">
        <v>4333</v>
      </c>
      <c r="B4257" t="s">
        <v>22</v>
      </c>
      <c r="C4257" t="s">
        <v>700</v>
      </c>
      <c r="D4257" t="s">
        <v>151</v>
      </c>
      <c r="E4257" t="s">
        <v>20</v>
      </c>
      <c r="G4257" t="s">
        <v>108</v>
      </c>
      <c r="H4257" s="2">
        <v>45642</v>
      </c>
      <c r="I4257">
        <v>20</v>
      </c>
      <c r="J4257" t="s">
        <v>109</v>
      </c>
    </row>
    <row r="4258" spans="1:10">
      <c r="A4258" t="s">
        <v>4334</v>
      </c>
      <c r="B4258" t="s">
        <v>22</v>
      </c>
      <c r="C4258" t="s">
        <v>700</v>
      </c>
      <c r="D4258" t="s">
        <v>151</v>
      </c>
      <c r="E4258" t="s">
        <v>20</v>
      </c>
      <c r="G4258" t="s">
        <v>108</v>
      </c>
      <c r="H4258" s="2">
        <v>45649</v>
      </c>
      <c r="I4258">
        <v>20</v>
      </c>
      <c r="J4258" t="s">
        <v>110</v>
      </c>
    </row>
    <row r="4259" spans="1:10">
      <c r="A4259" t="s">
        <v>4335</v>
      </c>
      <c r="B4259" t="s">
        <v>22</v>
      </c>
      <c r="C4259" t="s">
        <v>700</v>
      </c>
      <c r="D4259" t="s">
        <v>151</v>
      </c>
      <c r="E4259" t="s">
        <v>20</v>
      </c>
      <c r="G4259" t="s">
        <v>108</v>
      </c>
      <c r="H4259" s="2">
        <v>45656</v>
      </c>
      <c r="I4259">
        <v>20</v>
      </c>
      <c r="J4259" t="s">
        <v>110</v>
      </c>
    </row>
    <row r="4260" spans="1:10">
      <c r="A4260" t="s">
        <v>4336</v>
      </c>
      <c r="B4260" t="s">
        <v>22</v>
      </c>
      <c r="C4260" t="s">
        <v>700</v>
      </c>
      <c r="D4260" t="s">
        <v>151</v>
      </c>
      <c r="E4260" t="s">
        <v>20</v>
      </c>
      <c r="G4260" t="s">
        <v>108</v>
      </c>
      <c r="H4260" s="2">
        <v>45663</v>
      </c>
      <c r="I4260">
        <v>20</v>
      </c>
      <c r="J4260" t="s">
        <v>110</v>
      </c>
    </row>
    <row r="4261" spans="1:10">
      <c r="A4261" t="s">
        <v>4337</v>
      </c>
      <c r="B4261" t="s">
        <v>22</v>
      </c>
      <c r="C4261" t="s">
        <v>700</v>
      </c>
      <c r="D4261" t="s">
        <v>151</v>
      </c>
      <c r="E4261" t="s">
        <v>20</v>
      </c>
      <c r="G4261" t="s">
        <v>108</v>
      </c>
      <c r="H4261" s="2">
        <v>45670</v>
      </c>
      <c r="I4261">
        <v>20</v>
      </c>
      <c r="J4261" t="s">
        <v>110</v>
      </c>
    </row>
    <row r="4262" spans="1:10">
      <c r="A4262" t="s">
        <v>4338</v>
      </c>
      <c r="B4262" t="s">
        <v>22</v>
      </c>
      <c r="C4262" t="s">
        <v>700</v>
      </c>
      <c r="D4262" t="s">
        <v>151</v>
      </c>
      <c r="E4262" t="s">
        <v>20</v>
      </c>
      <c r="G4262" t="s">
        <v>108</v>
      </c>
      <c r="H4262" s="2">
        <v>45677</v>
      </c>
      <c r="I4262">
        <v>20</v>
      </c>
      <c r="J4262" t="s">
        <v>110</v>
      </c>
    </row>
    <row r="4263" spans="1:10">
      <c r="A4263" t="s">
        <v>4339</v>
      </c>
      <c r="B4263" t="s">
        <v>22</v>
      </c>
      <c r="C4263" t="s">
        <v>700</v>
      </c>
      <c r="D4263" t="s">
        <v>151</v>
      </c>
      <c r="E4263" t="s">
        <v>20</v>
      </c>
      <c r="G4263" t="s">
        <v>108</v>
      </c>
      <c r="H4263" s="2">
        <v>45684</v>
      </c>
      <c r="I4263">
        <v>20</v>
      </c>
      <c r="J4263" t="s">
        <v>110</v>
      </c>
    </row>
    <row r="4264" spans="1:10">
      <c r="A4264" t="s">
        <v>4340</v>
      </c>
      <c r="B4264" t="s">
        <v>22</v>
      </c>
      <c r="C4264" t="s">
        <v>700</v>
      </c>
      <c r="D4264" t="s">
        <v>151</v>
      </c>
      <c r="E4264" t="s">
        <v>20</v>
      </c>
      <c r="G4264" t="s">
        <v>108</v>
      </c>
      <c r="H4264" s="2">
        <v>45691</v>
      </c>
      <c r="I4264">
        <v>20</v>
      </c>
      <c r="J4264" t="s">
        <v>110</v>
      </c>
    </row>
    <row r="4265" spans="1:10">
      <c r="A4265" t="s">
        <v>4341</v>
      </c>
      <c r="B4265" t="s">
        <v>22</v>
      </c>
      <c r="C4265" t="s">
        <v>700</v>
      </c>
      <c r="D4265" t="s">
        <v>151</v>
      </c>
      <c r="E4265" t="s">
        <v>20</v>
      </c>
      <c r="G4265" t="s">
        <v>108</v>
      </c>
      <c r="H4265" s="2">
        <v>45698</v>
      </c>
      <c r="I4265">
        <v>20</v>
      </c>
      <c r="J4265" t="s">
        <v>110</v>
      </c>
    </row>
    <row r="4266" spans="1:10">
      <c r="A4266" t="s">
        <v>4342</v>
      </c>
      <c r="B4266" t="s">
        <v>22</v>
      </c>
      <c r="C4266" t="s">
        <v>700</v>
      </c>
      <c r="D4266" t="s">
        <v>151</v>
      </c>
      <c r="E4266" t="s">
        <v>20</v>
      </c>
      <c r="G4266" t="s">
        <v>108</v>
      </c>
      <c r="H4266" s="2">
        <v>45705</v>
      </c>
      <c r="I4266">
        <v>50</v>
      </c>
      <c r="J4266" t="s">
        <v>107</v>
      </c>
    </row>
    <row r="4267" spans="1:10">
      <c r="A4267" t="s">
        <v>4343</v>
      </c>
      <c r="B4267" t="s">
        <v>22</v>
      </c>
      <c r="C4267" t="s">
        <v>700</v>
      </c>
      <c r="D4267" t="s">
        <v>151</v>
      </c>
      <c r="E4267" t="s">
        <v>20</v>
      </c>
      <c r="G4267" t="s">
        <v>108</v>
      </c>
      <c r="H4267" s="2">
        <v>45712</v>
      </c>
      <c r="I4267">
        <v>50</v>
      </c>
      <c r="J4267" t="s">
        <v>107</v>
      </c>
    </row>
    <row r="4268" spans="1:10">
      <c r="A4268" t="s">
        <v>4344</v>
      </c>
      <c r="B4268" t="s">
        <v>22</v>
      </c>
      <c r="C4268" t="s">
        <v>700</v>
      </c>
      <c r="D4268" t="s">
        <v>151</v>
      </c>
      <c r="E4268" t="s">
        <v>20</v>
      </c>
      <c r="G4268" t="s">
        <v>108</v>
      </c>
      <c r="H4268" s="2">
        <v>45719</v>
      </c>
      <c r="I4268">
        <v>50</v>
      </c>
      <c r="J4268" t="s">
        <v>107</v>
      </c>
    </row>
    <row r="4269" spans="1:10">
      <c r="A4269" t="s">
        <v>4345</v>
      </c>
      <c r="B4269" t="s">
        <v>22</v>
      </c>
      <c r="C4269" t="s">
        <v>700</v>
      </c>
      <c r="D4269" t="s">
        <v>151</v>
      </c>
      <c r="E4269" t="s">
        <v>20</v>
      </c>
      <c r="G4269" t="s">
        <v>108</v>
      </c>
      <c r="H4269" s="2">
        <v>45726</v>
      </c>
      <c r="I4269">
        <v>50</v>
      </c>
      <c r="J4269" t="s">
        <v>107</v>
      </c>
    </row>
    <row r="4270" spans="1:10">
      <c r="A4270" t="s">
        <v>4346</v>
      </c>
      <c r="B4270" t="s">
        <v>22</v>
      </c>
      <c r="C4270" t="s">
        <v>700</v>
      </c>
      <c r="D4270" t="s">
        <v>151</v>
      </c>
      <c r="E4270" t="s">
        <v>20</v>
      </c>
      <c r="G4270" t="s">
        <v>108</v>
      </c>
      <c r="H4270" s="2">
        <v>45733</v>
      </c>
      <c r="I4270">
        <v>50</v>
      </c>
      <c r="J4270" t="s">
        <v>107</v>
      </c>
    </row>
    <row r="4271" spans="1:10">
      <c r="A4271" t="s">
        <v>4347</v>
      </c>
      <c r="B4271" t="s">
        <v>22</v>
      </c>
      <c r="C4271" t="s">
        <v>700</v>
      </c>
      <c r="D4271" t="s">
        <v>151</v>
      </c>
      <c r="E4271" t="s">
        <v>20</v>
      </c>
      <c r="G4271" t="s">
        <v>108</v>
      </c>
      <c r="H4271" s="2">
        <v>45740</v>
      </c>
      <c r="I4271">
        <v>50</v>
      </c>
      <c r="J4271" t="s">
        <v>107</v>
      </c>
    </row>
    <row r="4272" spans="1:10">
      <c r="A4272" t="s">
        <v>4348</v>
      </c>
      <c r="B4272" t="s">
        <v>22</v>
      </c>
      <c r="C4272" t="s">
        <v>700</v>
      </c>
      <c r="D4272" t="s">
        <v>151</v>
      </c>
      <c r="E4272" t="s">
        <v>20</v>
      </c>
      <c r="G4272" t="s">
        <v>108</v>
      </c>
      <c r="H4272" s="2">
        <v>45747</v>
      </c>
      <c r="I4272">
        <v>50</v>
      </c>
      <c r="J4272" t="s">
        <v>107</v>
      </c>
    </row>
    <row r="4273" spans="1:10">
      <c r="A4273" t="s">
        <v>4349</v>
      </c>
      <c r="B4273" t="s">
        <v>22</v>
      </c>
      <c r="C4273" t="s">
        <v>700</v>
      </c>
      <c r="D4273" t="s">
        <v>151</v>
      </c>
      <c r="E4273" t="s">
        <v>20</v>
      </c>
      <c r="G4273" t="s">
        <v>108</v>
      </c>
      <c r="H4273" s="2">
        <v>45754</v>
      </c>
      <c r="I4273">
        <v>50</v>
      </c>
      <c r="J4273" t="s">
        <v>107</v>
      </c>
    </row>
    <row r="4274" spans="1:10">
      <c r="A4274" t="s">
        <v>4350</v>
      </c>
      <c r="B4274" t="s">
        <v>22</v>
      </c>
      <c r="C4274" t="s">
        <v>700</v>
      </c>
      <c r="D4274" t="s">
        <v>151</v>
      </c>
      <c r="E4274" t="s">
        <v>20</v>
      </c>
      <c r="G4274" t="s">
        <v>108</v>
      </c>
      <c r="H4274" s="2">
        <v>45761</v>
      </c>
      <c r="I4274">
        <v>50</v>
      </c>
      <c r="J4274" t="s">
        <v>107</v>
      </c>
    </row>
    <row r="4275" spans="1:10">
      <c r="A4275" t="s">
        <v>4351</v>
      </c>
      <c r="B4275" t="s">
        <v>22</v>
      </c>
      <c r="C4275" t="s">
        <v>700</v>
      </c>
      <c r="D4275" t="s">
        <v>151</v>
      </c>
      <c r="E4275" t="s">
        <v>20</v>
      </c>
      <c r="G4275" t="s">
        <v>108</v>
      </c>
      <c r="H4275" s="2">
        <v>45768</v>
      </c>
      <c r="I4275">
        <v>50</v>
      </c>
      <c r="J4275" t="s">
        <v>107</v>
      </c>
    </row>
    <row r="4276" spans="1:10">
      <c r="A4276" t="s">
        <v>4352</v>
      </c>
      <c r="B4276" t="s">
        <v>22</v>
      </c>
      <c r="C4276" t="s">
        <v>700</v>
      </c>
      <c r="D4276" t="s">
        <v>151</v>
      </c>
      <c r="E4276" t="s">
        <v>20</v>
      </c>
      <c r="G4276" t="s">
        <v>108</v>
      </c>
      <c r="H4276" s="2">
        <v>45775</v>
      </c>
      <c r="I4276">
        <v>50</v>
      </c>
      <c r="J4276" t="s">
        <v>107</v>
      </c>
    </row>
    <row r="4277" spans="1:10">
      <c r="A4277" t="s">
        <v>4353</v>
      </c>
      <c r="B4277" t="s">
        <v>22</v>
      </c>
      <c r="C4277" t="s">
        <v>700</v>
      </c>
      <c r="D4277" t="s">
        <v>151</v>
      </c>
      <c r="E4277" t="s">
        <v>20</v>
      </c>
      <c r="G4277" t="s">
        <v>108</v>
      </c>
      <c r="H4277" s="2">
        <v>45782</v>
      </c>
      <c r="I4277">
        <v>50</v>
      </c>
      <c r="J4277" t="s">
        <v>107</v>
      </c>
    </row>
    <row r="4278" spans="1:10">
      <c r="A4278" t="s">
        <v>4354</v>
      </c>
      <c r="B4278" t="s">
        <v>22</v>
      </c>
      <c r="C4278" t="s">
        <v>700</v>
      </c>
      <c r="D4278" t="s">
        <v>151</v>
      </c>
      <c r="E4278" t="s">
        <v>20</v>
      </c>
      <c r="G4278" t="s">
        <v>108</v>
      </c>
      <c r="H4278" s="2">
        <v>45789</v>
      </c>
      <c r="I4278">
        <v>50</v>
      </c>
      <c r="J4278" t="s">
        <v>107</v>
      </c>
    </row>
    <row r="4279" spans="1:10">
      <c r="A4279" t="s">
        <v>4355</v>
      </c>
      <c r="B4279" t="s">
        <v>22</v>
      </c>
      <c r="C4279" t="s">
        <v>700</v>
      </c>
      <c r="D4279" t="s">
        <v>151</v>
      </c>
      <c r="E4279" t="s">
        <v>20</v>
      </c>
      <c r="G4279" t="s">
        <v>108</v>
      </c>
      <c r="H4279" s="2">
        <v>45796</v>
      </c>
      <c r="I4279">
        <v>50</v>
      </c>
      <c r="J4279" t="s">
        <v>107</v>
      </c>
    </row>
    <row r="4280" spans="1:10">
      <c r="A4280" t="s">
        <v>4356</v>
      </c>
      <c r="B4280" t="s">
        <v>22</v>
      </c>
      <c r="C4280" t="s">
        <v>700</v>
      </c>
      <c r="D4280" t="s">
        <v>151</v>
      </c>
      <c r="E4280" t="s">
        <v>24</v>
      </c>
      <c r="G4280" t="s">
        <v>108</v>
      </c>
      <c r="H4280" s="2">
        <v>45376</v>
      </c>
      <c r="I4280">
        <v>20</v>
      </c>
      <c r="J4280" t="s">
        <v>109</v>
      </c>
    </row>
    <row r="4281" spans="1:10">
      <c r="A4281" t="s">
        <v>4357</v>
      </c>
      <c r="B4281" t="s">
        <v>22</v>
      </c>
      <c r="C4281" t="s">
        <v>700</v>
      </c>
      <c r="D4281" t="s">
        <v>151</v>
      </c>
      <c r="E4281" t="s">
        <v>24</v>
      </c>
      <c r="G4281" t="s">
        <v>108</v>
      </c>
      <c r="H4281" s="2">
        <v>45383</v>
      </c>
      <c r="I4281">
        <v>20</v>
      </c>
      <c r="J4281" t="s">
        <v>109</v>
      </c>
    </row>
    <row r="4282" spans="1:10">
      <c r="A4282" t="s">
        <v>4358</v>
      </c>
      <c r="B4282" t="s">
        <v>22</v>
      </c>
      <c r="C4282" t="s">
        <v>700</v>
      </c>
      <c r="D4282" t="s">
        <v>151</v>
      </c>
      <c r="E4282" t="s">
        <v>24</v>
      </c>
      <c r="G4282" t="s">
        <v>108</v>
      </c>
      <c r="H4282" s="2">
        <v>45390</v>
      </c>
      <c r="I4282">
        <v>20</v>
      </c>
      <c r="J4282" t="s">
        <v>109</v>
      </c>
    </row>
    <row r="4283" spans="1:10">
      <c r="A4283" t="s">
        <v>4359</v>
      </c>
      <c r="B4283" t="s">
        <v>22</v>
      </c>
      <c r="C4283" t="s">
        <v>700</v>
      </c>
      <c r="D4283" t="s">
        <v>151</v>
      </c>
      <c r="E4283" t="s">
        <v>24</v>
      </c>
      <c r="G4283" t="s">
        <v>108</v>
      </c>
      <c r="H4283" s="2">
        <v>45397</v>
      </c>
      <c r="I4283">
        <v>20</v>
      </c>
      <c r="J4283" t="s">
        <v>109</v>
      </c>
    </row>
    <row r="4284" spans="1:10">
      <c r="A4284" t="s">
        <v>4360</v>
      </c>
      <c r="B4284" t="s">
        <v>22</v>
      </c>
      <c r="C4284" t="s">
        <v>700</v>
      </c>
      <c r="D4284" t="s">
        <v>151</v>
      </c>
      <c r="E4284" t="s">
        <v>24</v>
      </c>
      <c r="G4284" t="s">
        <v>108</v>
      </c>
      <c r="H4284" s="2">
        <v>45432</v>
      </c>
      <c r="I4284">
        <v>20</v>
      </c>
      <c r="J4284" t="s">
        <v>110</v>
      </c>
    </row>
    <row r="4285" spans="1:10">
      <c r="A4285" t="s">
        <v>4361</v>
      </c>
      <c r="B4285" t="s">
        <v>22</v>
      </c>
      <c r="C4285" t="s">
        <v>700</v>
      </c>
      <c r="D4285" t="s">
        <v>151</v>
      </c>
      <c r="E4285" t="s">
        <v>24</v>
      </c>
      <c r="G4285" t="s">
        <v>108</v>
      </c>
      <c r="H4285" s="2">
        <v>45439</v>
      </c>
      <c r="I4285">
        <v>20</v>
      </c>
      <c r="J4285" t="s">
        <v>110</v>
      </c>
    </row>
    <row r="4286" spans="1:10">
      <c r="A4286" t="s">
        <v>4362</v>
      </c>
      <c r="B4286" t="s">
        <v>22</v>
      </c>
      <c r="C4286" t="s">
        <v>700</v>
      </c>
      <c r="D4286" t="s">
        <v>151</v>
      </c>
      <c r="E4286" t="s">
        <v>24</v>
      </c>
      <c r="G4286" t="s">
        <v>108</v>
      </c>
      <c r="H4286" s="2">
        <v>45446</v>
      </c>
      <c r="I4286">
        <v>20</v>
      </c>
      <c r="J4286" t="s">
        <v>110</v>
      </c>
    </row>
    <row r="4287" spans="1:10">
      <c r="A4287" t="s">
        <v>4363</v>
      </c>
      <c r="B4287" t="s">
        <v>22</v>
      </c>
      <c r="C4287" t="s">
        <v>700</v>
      </c>
      <c r="D4287" t="s">
        <v>151</v>
      </c>
      <c r="E4287" t="s">
        <v>24</v>
      </c>
      <c r="G4287" t="s">
        <v>108</v>
      </c>
      <c r="H4287" s="2">
        <v>45453</v>
      </c>
      <c r="I4287">
        <v>20</v>
      </c>
      <c r="J4287" t="s">
        <v>110</v>
      </c>
    </row>
    <row r="4288" spans="1:10">
      <c r="A4288" t="s">
        <v>4364</v>
      </c>
      <c r="B4288" t="s">
        <v>10</v>
      </c>
      <c r="D4288" t="s">
        <v>152</v>
      </c>
      <c r="E4288" t="s">
        <v>14</v>
      </c>
      <c r="G4288" t="s">
        <v>108</v>
      </c>
      <c r="H4288" s="2">
        <v>45355</v>
      </c>
      <c r="I4288">
        <v>30</v>
      </c>
      <c r="J4288" t="s">
        <v>110</v>
      </c>
    </row>
    <row r="4289" spans="1:10">
      <c r="A4289" t="s">
        <v>4365</v>
      </c>
      <c r="B4289" t="s">
        <v>10</v>
      </c>
      <c r="D4289" t="s">
        <v>152</v>
      </c>
      <c r="E4289" t="s">
        <v>68</v>
      </c>
      <c r="G4289" t="s">
        <v>106</v>
      </c>
      <c r="H4289" s="2">
        <v>45355</v>
      </c>
      <c r="I4289">
        <v>30</v>
      </c>
      <c r="J4289" t="s">
        <v>110</v>
      </c>
    </row>
    <row r="4290" spans="1:10">
      <c r="A4290" t="s">
        <v>4366</v>
      </c>
      <c r="B4290" t="s">
        <v>10</v>
      </c>
      <c r="D4290" t="s">
        <v>152</v>
      </c>
      <c r="E4290" t="s">
        <v>68</v>
      </c>
      <c r="G4290" t="s">
        <v>106</v>
      </c>
      <c r="H4290" s="2">
        <v>45362</v>
      </c>
      <c r="I4290">
        <v>30</v>
      </c>
      <c r="J4290" t="s">
        <v>110</v>
      </c>
    </row>
    <row r="4291" spans="1:10">
      <c r="A4291" t="s">
        <v>4367</v>
      </c>
      <c r="B4291" t="s">
        <v>10</v>
      </c>
      <c r="D4291" t="s">
        <v>152</v>
      </c>
      <c r="E4291" t="s">
        <v>68</v>
      </c>
      <c r="G4291" t="s">
        <v>106</v>
      </c>
      <c r="H4291" s="2">
        <v>45369</v>
      </c>
      <c r="I4291">
        <v>30</v>
      </c>
      <c r="J4291" t="s">
        <v>110</v>
      </c>
    </row>
    <row r="4292" spans="1:10">
      <c r="A4292" t="s">
        <v>4368</v>
      </c>
      <c r="B4292" t="s">
        <v>10</v>
      </c>
      <c r="D4292" t="s">
        <v>152</v>
      </c>
      <c r="E4292" t="s">
        <v>68</v>
      </c>
      <c r="G4292" t="s">
        <v>106</v>
      </c>
      <c r="H4292" s="2">
        <v>45376</v>
      </c>
      <c r="I4292">
        <v>30</v>
      </c>
      <c r="J4292" t="s">
        <v>110</v>
      </c>
    </row>
    <row r="4293" spans="1:10">
      <c r="A4293" t="s">
        <v>4369</v>
      </c>
      <c r="B4293" t="s">
        <v>10</v>
      </c>
      <c r="D4293" t="s">
        <v>152</v>
      </c>
      <c r="E4293" t="s">
        <v>68</v>
      </c>
      <c r="G4293" t="s">
        <v>106</v>
      </c>
      <c r="H4293" s="2">
        <v>45383</v>
      </c>
      <c r="I4293">
        <v>30</v>
      </c>
      <c r="J4293" t="s">
        <v>107</v>
      </c>
    </row>
    <row r="4294" spans="1:10">
      <c r="A4294" t="s">
        <v>4370</v>
      </c>
      <c r="B4294" t="s">
        <v>10</v>
      </c>
      <c r="D4294" t="s">
        <v>152</v>
      </c>
      <c r="E4294" t="s">
        <v>68</v>
      </c>
      <c r="G4294" t="s">
        <v>106</v>
      </c>
      <c r="H4294" s="2">
        <v>45390</v>
      </c>
      <c r="I4294">
        <v>30</v>
      </c>
      <c r="J4294" t="s">
        <v>107</v>
      </c>
    </row>
    <row r="4295" spans="1:10">
      <c r="A4295" t="s">
        <v>4371</v>
      </c>
      <c r="B4295" t="s">
        <v>10</v>
      </c>
      <c r="D4295" t="s">
        <v>152</v>
      </c>
      <c r="E4295" t="s">
        <v>68</v>
      </c>
      <c r="G4295" t="s">
        <v>106</v>
      </c>
      <c r="H4295" s="2">
        <v>45397</v>
      </c>
      <c r="I4295">
        <v>30</v>
      </c>
      <c r="J4295" t="s">
        <v>107</v>
      </c>
    </row>
    <row r="4296" spans="1:10">
      <c r="A4296" t="s">
        <v>4372</v>
      </c>
      <c r="B4296" t="s">
        <v>10</v>
      </c>
      <c r="D4296" t="s">
        <v>152</v>
      </c>
      <c r="E4296" t="s">
        <v>68</v>
      </c>
      <c r="G4296" t="s">
        <v>106</v>
      </c>
      <c r="H4296" s="2">
        <v>45404</v>
      </c>
      <c r="I4296">
        <v>30</v>
      </c>
      <c r="J4296" t="s">
        <v>107</v>
      </c>
    </row>
    <row r="4297" spans="1:10">
      <c r="A4297" t="s">
        <v>4373</v>
      </c>
      <c r="B4297" t="s">
        <v>10</v>
      </c>
      <c r="D4297" t="s">
        <v>152</v>
      </c>
      <c r="E4297" t="s">
        <v>68</v>
      </c>
      <c r="G4297" t="s">
        <v>106</v>
      </c>
      <c r="H4297" s="2">
        <v>45411</v>
      </c>
      <c r="I4297">
        <v>30</v>
      </c>
      <c r="J4297" t="s">
        <v>107</v>
      </c>
    </row>
    <row r="4298" spans="1:10">
      <c r="A4298" t="s">
        <v>4374</v>
      </c>
      <c r="B4298" t="s">
        <v>10</v>
      </c>
      <c r="D4298" t="s">
        <v>152</v>
      </c>
      <c r="E4298" t="s">
        <v>68</v>
      </c>
      <c r="G4298" t="s">
        <v>106</v>
      </c>
      <c r="H4298" s="2">
        <v>45418</v>
      </c>
      <c r="I4298">
        <v>30</v>
      </c>
      <c r="J4298" t="s">
        <v>107</v>
      </c>
    </row>
    <row r="4299" spans="1:10">
      <c r="A4299" t="s">
        <v>4375</v>
      </c>
      <c r="B4299" t="s">
        <v>10</v>
      </c>
      <c r="D4299" t="s">
        <v>152</v>
      </c>
      <c r="E4299" t="s">
        <v>68</v>
      </c>
      <c r="G4299" t="s">
        <v>106</v>
      </c>
      <c r="H4299" s="2">
        <v>45425</v>
      </c>
      <c r="I4299">
        <v>30</v>
      </c>
      <c r="J4299" t="s">
        <v>107</v>
      </c>
    </row>
    <row r="4300" spans="1:10">
      <c r="A4300" t="s">
        <v>4376</v>
      </c>
      <c r="B4300" t="s">
        <v>10</v>
      </c>
      <c r="D4300" t="s">
        <v>152</v>
      </c>
      <c r="E4300" t="s">
        <v>68</v>
      </c>
      <c r="G4300" t="s">
        <v>106</v>
      </c>
      <c r="H4300" s="2">
        <v>45432</v>
      </c>
      <c r="I4300">
        <v>30</v>
      </c>
      <c r="J4300" t="s">
        <v>107</v>
      </c>
    </row>
    <row r="4301" spans="1:10">
      <c r="A4301" t="s">
        <v>4377</v>
      </c>
      <c r="B4301" t="s">
        <v>10</v>
      </c>
      <c r="D4301" t="s">
        <v>152</v>
      </c>
      <c r="E4301" t="s">
        <v>68</v>
      </c>
      <c r="G4301" t="s">
        <v>106</v>
      </c>
      <c r="H4301" s="2">
        <v>45439</v>
      </c>
      <c r="I4301">
        <v>30</v>
      </c>
      <c r="J4301" t="s">
        <v>107</v>
      </c>
    </row>
    <row r="4302" spans="1:10">
      <c r="A4302" t="s">
        <v>4378</v>
      </c>
      <c r="B4302" t="s">
        <v>10</v>
      </c>
      <c r="D4302" t="s">
        <v>152</v>
      </c>
      <c r="E4302" t="s">
        <v>68</v>
      </c>
      <c r="G4302" t="s">
        <v>106</v>
      </c>
      <c r="H4302" s="2">
        <v>45446</v>
      </c>
      <c r="I4302">
        <v>30</v>
      </c>
      <c r="J4302" t="s">
        <v>107</v>
      </c>
    </row>
    <row r="4303" spans="1:10">
      <c r="A4303" t="s">
        <v>4379</v>
      </c>
      <c r="B4303" t="s">
        <v>10</v>
      </c>
      <c r="D4303" t="s">
        <v>152</v>
      </c>
      <c r="E4303" t="s">
        <v>68</v>
      </c>
      <c r="G4303" t="s">
        <v>106</v>
      </c>
      <c r="H4303" s="2">
        <v>45453</v>
      </c>
      <c r="I4303">
        <v>30</v>
      </c>
      <c r="J4303" t="s">
        <v>107</v>
      </c>
    </row>
    <row r="4304" spans="1:10">
      <c r="A4304" t="s">
        <v>4380</v>
      </c>
      <c r="B4304" t="s">
        <v>10</v>
      </c>
      <c r="D4304" t="s">
        <v>153</v>
      </c>
      <c r="E4304" t="s">
        <v>10</v>
      </c>
      <c r="G4304" t="s">
        <v>108</v>
      </c>
      <c r="H4304" s="2">
        <v>45530</v>
      </c>
      <c r="I4304">
        <v>50</v>
      </c>
      <c r="J4304" t="s">
        <v>109</v>
      </c>
    </row>
    <row r="4305" spans="1:10">
      <c r="A4305" t="s">
        <v>4381</v>
      </c>
      <c r="B4305" t="s">
        <v>10</v>
      </c>
      <c r="D4305" t="s">
        <v>153</v>
      </c>
      <c r="E4305" t="s">
        <v>10</v>
      </c>
      <c r="G4305" t="s">
        <v>108</v>
      </c>
      <c r="H4305" s="2">
        <v>45537</v>
      </c>
      <c r="I4305">
        <v>50</v>
      </c>
      <c r="J4305" t="s">
        <v>109</v>
      </c>
    </row>
    <row r="4306" spans="1:10">
      <c r="A4306" t="s">
        <v>4382</v>
      </c>
      <c r="B4306" t="s">
        <v>10</v>
      </c>
      <c r="D4306" t="s">
        <v>153</v>
      </c>
      <c r="E4306" t="s">
        <v>10</v>
      </c>
      <c r="G4306" t="s">
        <v>108</v>
      </c>
      <c r="H4306" s="2">
        <v>45544</v>
      </c>
      <c r="I4306">
        <v>10</v>
      </c>
      <c r="J4306" t="s">
        <v>109</v>
      </c>
    </row>
    <row r="4307" spans="1:10">
      <c r="A4307" t="s">
        <v>4383</v>
      </c>
      <c r="B4307" t="s">
        <v>10</v>
      </c>
      <c r="D4307" t="s">
        <v>153</v>
      </c>
      <c r="E4307" t="s">
        <v>10</v>
      </c>
      <c r="G4307" t="s">
        <v>108</v>
      </c>
      <c r="H4307" s="2">
        <v>45551</v>
      </c>
      <c r="I4307">
        <v>10</v>
      </c>
      <c r="J4307" t="s">
        <v>109</v>
      </c>
    </row>
    <row r="4308" spans="1:10">
      <c r="A4308" t="s">
        <v>4384</v>
      </c>
      <c r="B4308" t="s">
        <v>10</v>
      </c>
      <c r="D4308" t="s">
        <v>153</v>
      </c>
      <c r="E4308" t="s">
        <v>10</v>
      </c>
      <c r="G4308" t="s">
        <v>108</v>
      </c>
      <c r="H4308" s="2">
        <v>45558</v>
      </c>
      <c r="I4308">
        <v>10</v>
      </c>
      <c r="J4308" t="s">
        <v>109</v>
      </c>
    </row>
    <row r="4309" spans="1:10">
      <c r="A4309" t="s">
        <v>4385</v>
      </c>
      <c r="B4309" t="s">
        <v>10</v>
      </c>
      <c r="D4309" t="s">
        <v>153</v>
      </c>
      <c r="E4309" t="s">
        <v>10</v>
      </c>
      <c r="G4309" t="s">
        <v>108</v>
      </c>
      <c r="H4309" s="2">
        <v>45565</v>
      </c>
      <c r="I4309">
        <v>10</v>
      </c>
      <c r="J4309" t="s">
        <v>109</v>
      </c>
    </row>
    <row r="4310" spans="1:10">
      <c r="A4310" t="s">
        <v>4386</v>
      </c>
      <c r="B4310" t="s">
        <v>10</v>
      </c>
      <c r="D4310" t="s">
        <v>153</v>
      </c>
      <c r="E4310" t="s">
        <v>10</v>
      </c>
      <c r="G4310" t="s">
        <v>108</v>
      </c>
      <c r="H4310" s="2">
        <v>45572</v>
      </c>
      <c r="I4310">
        <v>10</v>
      </c>
      <c r="J4310" t="s">
        <v>109</v>
      </c>
    </row>
    <row r="4311" spans="1:10">
      <c r="A4311" t="s">
        <v>4387</v>
      </c>
      <c r="B4311" t="s">
        <v>10</v>
      </c>
      <c r="D4311" t="s">
        <v>153</v>
      </c>
      <c r="E4311" t="s">
        <v>10</v>
      </c>
      <c r="G4311" t="s">
        <v>108</v>
      </c>
      <c r="H4311" s="2">
        <v>45579</v>
      </c>
      <c r="I4311">
        <v>10</v>
      </c>
      <c r="J4311" t="s">
        <v>109</v>
      </c>
    </row>
    <row r="4312" spans="1:10">
      <c r="A4312" t="s">
        <v>4388</v>
      </c>
      <c r="B4312" t="s">
        <v>10</v>
      </c>
      <c r="D4312" t="s">
        <v>153</v>
      </c>
      <c r="E4312" t="s">
        <v>10</v>
      </c>
      <c r="G4312" t="s">
        <v>108</v>
      </c>
      <c r="H4312" s="2">
        <v>45586</v>
      </c>
      <c r="I4312">
        <v>10</v>
      </c>
      <c r="J4312" t="s">
        <v>109</v>
      </c>
    </row>
    <row r="4313" spans="1:10">
      <c r="A4313" t="s">
        <v>4389</v>
      </c>
      <c r="B4313" t="s">
        <v>10</v>
      </c>
      <c r="D4313" t="s">
        <v>153</v>
      </c>
      <c r="E4313" t="s">
        <v>10</v>
      </c>
      <c r="G4313" t="s">
        <v>108</v>
      </c>
      <c r="H4313" s="2">
        <v>45593</v>
      </c>
      <c r="I4313">
        <v>10</v>
      </c>
      <c r="J4313" t="s">
        <v>110</v>
      </c>
    </row>
    <row r="4314" spans="1:10">
      <c r="A4314" t="s">
        <v>4390</v>
      </c>
      <c r="B4314" t="s">
        <v>10</v>
      </c>
      <c r="D4314" t="s">
        <v>153</v>
      </c>
      <c r="E4314" t="s">
        <v>10</v>
      </c>
      <c r="G4314" t="s">
        <v>108</v>
      </c>
      <c r="H4314" s="2">
        <v>45600</v>
      </c>
      <c r="I4314">
        <v>10</v>
      </c>
      <c r="J4314" t="s">
        <v>110</v>
      </c>
    </row>
    <row r="4315" spans="1:10">
      <c r="A4315" t="s">
        <v>4391</v>
      </c>
      <c r="B4315" t="s">
        <v>10</v>
      </c>
      <c r="D4315" t="s">
        <v>153</v>
      </c>
      <c r="E4315" t="s">
        <v>10</v>
      </c>
      <c r="G4315" t="s">
        <v>108</v>
      </c>
      <c r="H4315" s="2">
        <v>45607</v>
      </c>
      <c r="I4315">
        <v>10</v>
      </c>
      <c r="J4315" t="s">
        <v>110</v>
      </c>
    </row>
    <row r="4316" spans="1:10">
      <c r="A4316" t="s">
        <v>4392</v>
      </c>
      <c r="B4316" t="s">
        <v>10</v>
      </c>
      <c r="D4316" t="s">
        <v>153</v>
      </c>
      <c r="E4316" t="s">
        <v>10</v>
      </c>
      <c r="G4316" t="s">
        <v>108</v>
      </c>
      <c r="H4316" s="2">
        <v>45614</v>
      </c>
      <c r="I4316">
        <v>10</v>
      </c>
      <c r="J4316" t="s">
        <v>110</v>
      </c>
    </row>
    <row r="4317" spans="1:10">
      <c r="A4317" t="s">
        <v>4393</v>
      </c>
      <c r="B4317" t="s">
        <v>10</v>
      </c>
      <c r="D4317" t="s">
        <v>153</v>
      </c>
      <c r="E4317" t="s">
        <v>10</v>
      </c>
      <c r="G4317" t="s">
        <v>108</v>
      </c>
      <c r="H4317" s="2">
        <v>45621</v>
      </c>
      <c r="I4317">
        <v>10</v>
      </c>
      <c r="J4317" t="s">
        <v>110</v>
      </c>
    </row>
    <row r="4318" spans="1:10">
      <c r="A4318" t="s">
        <v>4394</v>
      </c>
      <c r="B4318" t="s">
        <v>10</v>
      </c>
      <c r="D4318" t="s">
        <v>153</v>
      </c>
      <c r="E4318" t="s">
        <v>14</v>
      </c>
      <c r="G4318" t="s">
        <v>108</v>
      </c>
      <c r="H4318" s="2">
        <v>45530</v>
      </c>
      <c r="I4318">
        <v>50</v>
      </c>
      <c r="J4318" t="s">
        <v>109</v>
      </c>
    </row>
    <row r="4319" spans="1:10">
      <c r="A4319" t="s">
        <v>4395</v>
      </c>
      <c r="B4319" t="s">
        <v>10</v>
      </c>
      <c r="D4319" t="s">
        <v>153</v>
      </c>
      <c r="E4319" t="s">
        <v>14</v>
      </c>
      <c r="G4319" t="s">
        <v>108</v>
      </c>
      <c r="H4319" s="2">
        <v>45537</v>
      </c>
      <c r="I4319">
        <v>50</v>
      </c>
      <c r="J4319" t="s">
        <v>109</v>
      </c>
    </row>
    <row r="4320" spans="1:10">
      <c r="A4320" t="s">
        <v>4396</v>
      </c>
      <c r="B4320" t="s">
        <v>10</v>
      </c>
      <c r="D4320" t="s">
        <v>153</v>
      </c>
      <c r="E4320" t="s">
        <v>14</v>
      </c>
      <c r="G4320" t="s">
        <v>108</v>
      </c>
      <c r="H4320" s="2">
        <v>45544</v>
      </c>
      <c r="I4320">
        <v>50</v>
      </c>
      <c r="J4320" t="s">
        <v>109</v>
      </c>
    </row>
    <row r="4321" spans="1:10">
      <c r="A4321" t="s">
        <v>4397</v>
      </c>
      <c r="B4321" t="s">
        <v>10</v>
      </c>
      <c r="D4321" t="s">
        <v>153</v>
      </c>
      <c r="E4321" t="s">
        <v>14</v>
      </c>
      <c r="G4321" t="s">
        <v>108</v>
      </c>
      <c r="H4321" s="2">
        <v>45551</v>
      </c>
      <c r="I4321">
        <v>20</v>
      </c>
      <c r="J4321" t="s">
        <v>109</v>
      </c>
    </row>
    <row r="4322" spans="1:10">
      <c r="A4322" t="s">
        <v>4398</v>
      </c>
      <c r="B4322" t="s">
        <v>10</v>
      </c>
      <c r="D4322" t="s">
        <v>153</v>
      </c>
      <c r="E4322" t="s">
        <v>14</v>
      </c>
      <c r="G4322" t="s">
        <v>108</v>
      </c>
      <c r="H4322" s="2">
        <v>45558</v>
      </c>
      <c r="I4322">
        <v>20</v>
      </c>
      <c r="J4322" t="s">
        <v>109</v>
      </c>
    </row>
    <row r="4323" spans="1:10">
      <c r="A4323" t="s">
        <v>4399</v>
      </c>
      <c r="B4323" t="s">
        <v>10</v>
      </c>
      <c r="D4323" t="s">
        <v>153</v>
      </c>
      <c r="E4323" t="s">
        <v>14</v>
      </c>
      <c r="G4323" t="s">
        <v>108</v>
      </c>
      <c r="H4323" s="2">
        <v>45565</v>
      </c>
      <c r="I4323">
        <v>20</v>
      </c>
      <c r="J4323" t="s">
        <v>109</v>
      </c>
    </row>
    <row r="4324" spans="1:10">
      <c r="A4324" t="s">
        <v>4400</v>
      </c>
      <c r="B4324" t="s">
        <v>10</v>
      </c>
      <c r="D4324" t="s">
        <v>153</v>
      </c>
      <c r="E4324" t="s">
        <v>14</v>
      </c>
      <c r="G4324" t="s">
        <v>108</v>
      </c>
      <c r="H4324" s="2">
        <v>45572</v>
      </c>
      <c r="I4324">
        <v>80</v>
      </c>
      <c r="J4324" t="s">
        <v>109</v>
      </c>
    </row>
    <row r="4325" spans="1:10">
      <c r="A4325" t="s">
        <v>4401</v>
      </c>
      <c r="B4325" t="s">
        <v>10</v>
      </c>
      <c r="D4325" t="s">
        <v>153</v>
      </c>
      <c r="E4325" t="s">
        <v>14</v>
      </c>
      <c r="G4325" t="s">
        <v>108</v>
      </c>
      <c r="H4325" s="2">
        <v>45579</v>
      </c>
      <c r="I4325">
        <v>80</v>
      </c>
      <c r="J4325" t="s">
        <v>109</v>
      </c>
    </row>
    <row r="4326" spans="1:10">
      <c r="A4326" t="s">
        <v>4402</v>
      </c>
      <c r="B4326" t="s">
        <v>10</v>
      </c>
      <c r="D4326" t="s">
        <v>153</v>
      </c>
      <c r="E4326" t="s">
        <v>14</v>
      </c>
      <c r="G4326" t="s">
        <v>108</v>
      </c>
      <c r="H4326" s="2">
        <v>45586</v>
      </c>
      <c r="I4326">
        <v>80</v>
      </c>
      <c r="J4326" t="s">
        <v>109</v>
      </c>
    </row>
    <row r="4327" spans="1:10">
      <c r="A4327" t="s">
        <v>4403</v>
      </c>
      <c r="B4327" t="s">
        <v>10</v>
      </c>
      <c r="D4327" t="s">
        <v>153</v>
      </c>
      <c r="E4327" t="s">
        <v>14</v>
      </c>
      <c r="G4327" t="s">
        <v>108</v>
      </c>
      <c r="H4327" s="2">
        <v>45593</v>
      </c>
      <c r="I4327">
        <v>10</v>
      </c>
      <c r="J4327" t="s">
        <v>110</v>
      </c>
    </row>
    <row r="4328" spans="1:10">
      <c r="A4328" t="s">
        <v>4404</v>
      </c>
      <c r="B4328" t="s">
        <v>10</v>
      </c>
      <c r="D4328" t="s">
        <v>153</v>
      </c>
      <c r="E4328" t="s">
        <v>14</v>
      </c>
      <c r="G4328" t="s">
        <v>108</v>
      </c>
      <c r="H4328" s="2">
        <v>45600</v>
      </c>
      <c r="I4328">
        <v>10</v>
      </c>
      <c r="J4328" t="s">
        <v>110</v>
      </c>
    </row>
    <row r="4329" spans="1:10">
      <c r="A4329" t="s">
        <v>4405</v>
      </c>
      <c r="B4329" t="s">
        <v>10</v>
      </c>
      <c r="D4329" t="s">
        <v>153</v>
      </c>
      <c r="E4329" t="s">
        <v>14</v>
      </c>
      <c r="G4329" t="s">
        <v>108</v>
      </c>
      <c r="H4329" s="2">
        <v>45607</v>
      </c>
      <c r="I4329">
        <v>10</v>
      </c>
      <c r="J4329" t="s">
        <v>110</v>
      </c>
    </row>
    <row r="4330" spans="1:10">
      <c r="A4330" t="s">
        <v>4406</v>
      </c>
      <c r="B4330" t="s">
        <v>10</v>
      </c>
      <c r="D4330" t="s">
        <v>153</v>
      </c>
      <c r="E4330" t="s">
        <v>14</v>
      </c>
      <c r="G4330" t="s">
        <v>108</v>
      </c>
      <c r="H4330" s="2">
        <v>45614</v>
      </c>
      <c r="I4330">
        <v>10</v>
      </c>
      <c r="J4330" t="s">
        <v>110</v>
      </c>
    </row>
    <row r="4331" spans="1:10">
      <c r="A4331" t="s">
        <v>4407</v>
      </c>
      <c r="B4331" t="s">
        <v>10</v>
      </c>
      <c r="D4331" t="s">
        <v>153</v>
      </c>
      <c r="E4331" t="s">
        <v>14</v>
      </c>
      <c r="G4331" t="s">
        <v>108</v>
      </c>
      <c r="H4331" s="2">
        <v>45621</v>
      </c>
      <c r="I4331">
        <v>10</v>
      </c>
      <c r="J4331" t="s">
        <v>110</v>
      </c>
    </row>
    <row r="4332" spans="1:10">
      <c r="A4332" t="s">
        <v>4408</v>
      </c>
      <c r="B4332" t="s">
        <v>10</v>
      </c>
      <c r="D4332" t="s">
        <v>153</v>
      </c>
      <c r="E4332" t="s">
        <v>16</v>
      </c>
      <c r="G4332" t="s">
        <v>108</v>
      </c>
      <c r="H4332" s="2">
        <v>45558</v>
      </c>
      <c r="I4332">
        <v>30</v>
      </c>
      <c r="J4332" t="s">
        <v>109</v>
      </c>
    </row>
    <row r="4333" spans="1:10">
      <c r="A4333" t="s">
        <v>4409</v>
      </c>
      <c r="B4333" t="s">
        <v>10</v>
      </c>
      <c r="D4333" t="s">
        <v>153</v>
      </c>
      <c r="E4333" t="s">
        <v>16</v>
      </c>
      <c r="G4333" t="s">
        <v>108</v>
      </c>
      <c r="H4333" s="2">
        <v>45565</v>
      </c>
      <c r="I4333">
        <v>30</v>
      </c>
      <c r="J4333" t="s">
        <v>109</v>
      </c>
    </row>
    <row r="4334" spans="1:10">
      <c r="A4334" t="s">
        <v>4410</v>
      </c>
      <c r="B4334" t="s">
        <v>10</v>
      </c>
      <c r="D4334" t="s">
        <v>153</v>
      </c>
      <c r="E4334" t="s">
        <v>16</v>
      </c>
      <c r="G4334" t="s">
        <v>108</v>
      </c>
      <c r="H4334" s="2">
        <v>45572</v>
      </c>
      <c r="I4334">
        <v>30</v>
      </c>
      <c r="J4334" t="s">
        <v>109</v>
      </c>
    </row>
    <row r="4335" spans="1:10">
      <c r="A4335" t="s">
        <v>4411</v>
      </c>
      <c r="B4335" t="s">
        <v>10</v>
      </c>
      <c r="D4335" t="s">
        <v>153</v>
      </c>
      <c r="E4335" t="s">
        <v>16</v>
      </c>
      <c r="G4335" t="s">
        <v>108</v>
      </c>
      <c r="H4335" s="2">
        <v>45579</v>
      </c>
      <c r="I4335">
        <v>10</v>
      </c>
      <c r="J4335" t="s">
        <v>109</v>
      </c>
    </row>
    <row r="4336" spans="1:10">
      <c r="A4336" t="s">
        <v>4412</v>
      </c>
      <c r="B4336" t="s">
        <v>10</v>
      </c>
      <c r="D4336" t="s">
        <v>153</v>
      </c>
      <c r="E4336" t="s">
        <v>16</v>
      </c>
      <c r="G4336" t="s">
        <v>108</v>
      </c>
      <c r="H4336" s="2">
        <v>45586</v>
      </c>
      <c r="I4336">
        <v>10</v>
      </c>
      <c r="J4336" t="s">
        <v>109</v>
      </c>
    </row>
    <row r="4337" spans="1:10">
      <c r="A4337" t="s">
        <v>4413</v>
      </c>
      <c r="B4337" t="s">
        <v>10</v>
      </c>
      <c r="D4337" t="s">
        <v>153</v>
      </c>
      <c r="E4337" t="s">
        <v>24</v>
      </c>
      <c r="G4337" t="s">
        <v>108</v>
      </c>
      <c r="H4337" s="2">
        <v>45551</v>
      </c>
      <c r="I4337">
        <v>50</v>
      </c>
      <c r="J4337" t="s">
        <v>109</v>
      </c>
    </row>
    <row r="4338" spans="1:10">
      <c r="A4338" t="s">
        <v>4414</v>
      </c>
      <c r="B4338" t="s">
        <v>10</v>
      </c>
      <c r="D4338" t="s">
        <v>153</v>
      </c>
      <c r="E4338" t="s">
        <v>24</v>
      </c>
      <c r="G4338" t="s">
        <v>108</v>
      </c>
      <c r="H4338" s="2">
        <v>45558</v>
      </c>
      <c r="I4338">
        <v>100</v>
      </c>
      <c r="J4338" t="s">
        <v>109</v>
      </c>
    </row>
    <row r="4339" spans="1:10">
      <c r="A4339" t="s">
        <v>4415</v>
      </c>
      <c r="B4339" t="s">
        <v>10</v>
      </c>
      <c r="D4339" t="s">
        <v>153</v>
      </c>
      <c r="E4339" t="s">
        <v>24</v>
      </c>
      <c r="G4339" t="s">
        <v>108</v>
      </c>
      <c r="H4339" s="2">
        <v>45565</v>
      </c>
      <c r="I4339">
        <v>100</v>
      </c>
      <c r="J4339" t="s">
        <v>109</v>
      </c>
    </row>
    <row r="4340" spans="1:10">
      <c r="A4340" t="s">
        <v>4416</v>
      </c>
      <c r="B4340" t="s">
        <v>10</v>
      </c>
      <c r="D4340" t="s">
        <v>153</v>
      </c>
      <c r="E4340" t="s">
        <v>24</v>
      </c>
      <c r="G4340" t="s">
        <v>108</v>
      </c>
      <c r="H4340" s="2">
        <v>45572</v>
      </c>
      <c r="I4340">
        <v>30</v>
      </c>
      <c r="J4340" t="s">
        <v>109</v>
      </c>
    </row>
    <row r="4341" spans="1:10">
      <c r="A4341" t="s">
        <v>4417</v>
      </c>
      <c r="B4341" t="s">
        <v>10</v>
      </c>
      <c r="D4341" t="s">
        <v>153</v>
      </c>
      <c r="E4341" t="s">
        <v>24</v>
      </c>
      <c r="G4341" t="s">
        <v>108</v>
      </c>
      <c r="H4341" s="2">
        <v>45579</v>
      </c>
      <c r="I4341">
        <v>10</v>
      </c>
      <c r="J4341" t="s">
        <v>109</v>
      </c>
    </row>
    <row r="4342" spans="1:10">
      <c r="A4342" t="s">
        <v>4418</v>
      </c>
      <c r="B4342" t="s">
        <v>10</v>
      </c>
      <c r="D4342" t="s">
        <v>153</v>
      </c>
      <c r="E4342" t="s">
        <v>24</v>
      </c>
      <c r="G4342" t="s">
        <v>108</v>
      </c>
      <c r="H4342" s="2">
        <v>45586</v>
      </c>
      <c r="I4342">
        <v>10</v>
      </c>
      <c r="J4342" t="s">
        <v>109</v>
      </c>
    </row>
    <row r="4343" spans="1:10">
      <c r="A4343" t="s">
        <v>4419</v>
      </c>
      <c r="B4343" t="s">
        <v>10</v>
      </c>
      <c r="D4343" t="s">
        <v>153</v>
      </c>
      <c r="E4343" t="s">
        <v>24</v>
      </c>
      <c r="G4343" t="s">
        <v>108</v>
      </c>
      <c r="H4343" s="2">
        <v>45593</v>
      </c>
      <c r="I4343">
        <v>20</v>
      </c>
      <c r="J4343" t="s">
        <v>110</v>
      </c>
    </row>
    <row r="4344" spans="1:10">
      <c r="A4344" t="s">
        <v>4420</v>
      </c>
      <c r="B4344" t="s">
        <v>10</v>
      </c>
      <c r="D4344" t="s">
        <v>153</v>
      </c>
      <c r="E4344" t="s">
        <v>24</v>
      </c>
      <c r="G4344" t="s">
        <v>108</v>
      </c>
      <c r="H4344" s="2">
        <v>45600</v>
      </c>
      <c r="I4344">
        <v>20</v>
      </c>
      <c r="J4344" t="s">
        <v>110</v>
      </c>
    </row>
    <row r="4345" spans="1:10">
      <c r="A4345" t="s">
        <v>4421</v>
      </c>
      <c r="B4345" t="s">
        <v>10</v>
      </c>
      <c r="D4345" t="s">
        <v>153</v>
      </c>
      <c r="E4345" t="s">
        <v>24</v>
      </c>
      <c r="G4345" t="s">
        <v>108</v>
      </c>
      <c r="H4345" s="2">
        <v>45607</v>
      </c>
      <c r="I4345">
        <v>20</v>
      </c>
      <c r="J4345" t="s">
        <v>110</v>
      </c>
    </row>
    <row r="4346" spans="1:10">
      <c r="A4346" t="s">
        <v>4422</v>
      </c>
      <c r="B4346" t="s">
        <v>10</v>
      </c>
      <c r="D4346" t="s">
        <v>153</v>
      </c>
      <c r="E4346" t="s">
        <v>24</v>
      </c>
      <c r="G4346" t="s">
        <v>108</v>
      </c>
      <c r="H4346" s="2">
        <v>45614</v>
      </c>
      <c r="I4346">
        <v>20</v>
      </c>
      <c r="J4346" t="s">
        <v>110</v>
      </c>
    </row>
    <row r="4347" spans="1:10">
      <c r="A4347" t="s">
        <v>4423</v>
      </c>
      <c r="B4347" t="s">
        <v>10</v>
      </c>
      <c r="D4347" t="s">
        <v>153</v>
      </c>
      <c r="E4347" t="s">
        <v>24</v>
      </c>
      <c r="G4347" t="s">
        <v>108</v>
      </c>
      <c r="H4347" s="2">
        <v>45621</v>
      </c>
      <c r="I4347">
        <v>20</v>
      </c>
      <c r="J4347" t="s">
        <v>110</v>
      </c>
    </row>
    <row r="4348" spans="1:10">
      <c r="A4348" t="s">
        <v>4424</v>
      </c>
      <c r="B4348" t="s">
        <v>10</v>
      </c>
      <c r="D4348" t="s">
        <v>153</v>
      </c>
      <c r="E4348" t="s">
        <v>54</v>
      </c>
      <c r="G4348" t="s">
        <v>108</v>
      </c>
      <c r="H4348" s="2">
        <v>45551</v>
      </c>
      <c r="I4348">
        <v>100</v>
      </c>
      <c r="J4348" t="s">
        <v>109</v>
      </c>
    </row>
    <row r="4349" spans="1:10">
      <c r="A4349" t="s">
        <v>4425</v>
      </c>
      <c r="B4349" t="s">
        <v>10</v>
      </c>
      <c r="D4349" t="s">
        <v>153</v>
      </c>
      <c r="E4349" t="s">
        <v>54</v>
      </c>
      <c r="G4349" t="s">
        <v>108</v>
      </c>
      <c r="H4349" s="2">
        <v>45558</v>
      </c>
      <c r="I4349">
        <v>100</v>
      </c>
      <c r="J4349" t="s">
        <v>109</v>
      </c>
    </row>
    <row r="4350" spans="1:10">
      <c r="A4350" t="s">
        <v>4426</v>
      </c>
      <c r="B4350" t="s">
        <v>10</v>
      </c>
      <c r="D4350" t="s">
        <v>153</v>
      </c>
      <c r="E4350" t="s">
        <v>54</v>
      </c>
      <c r="G4350" t="s">
        <v>108</v>
      </c>
      <c r="H4350" s="2">
        <v>45565</v>
      </c>
      <c r="I4350">
        <v>30</v>
      </c>
      <c r="J4350" t="s">
        <v>109</v>
      </c>
    </row>
    <row r="4351" spans="1:10">
      <c r="A4351" t="s">
        <v>4427</v>
      </c>
      <c r="B4351" t="s">
        <v>10</v>
      </c>
      <c r="D4351" t="s">
        <v>153</v>
      </c>
      <c r="E4351" t="s">
        <v>54</v>
      </c>
      <c r="G4351" t="s">
        <v>108</v>
      </c>
      <c r="H4351" s="2">
        <v>45572</v>
      </c>
      <c r="I4351">
        <v>30</v>
      </c>
      <c r="J4351" t="s">
        <v>109</v>
      </c>
    </row>
    <row r="4352" spans="1:10">
      <c r="A4352" t="s">
        <v>4428</v>
      </c>
      <c r="B4352" t="s">
        <v>10</v>
      </c>
      <c r="D4352" t="s">
        <v>153</v>
      </c>
      <c r="E4352" t="s">
        <v>54</v>
      </c>
      <c r="G4352" t="s">
        <v>108</v>
      </c>
      <c r="H4352" s="2">
        <v>45579</v>
      </c>
      <c r="I4352">
        <v>10</v>
      </c>
      <c r="J4352" t="s">
        <v>109</v>
      </c>
    </row>
    <row r="4353" spans="1:10">
      <c r="A4353" t="s">
        <v>4429</v>
      </c>
      <c r="B4353" t="s">
        <v>10</v>
      </c>
      <c r="D4353" t="s">
        <v>153</v>
      </c>
      <c r="E4353" t="s">
        <v>54</v>
      </c>
      <c r="G4353" t="s">
        <v>108</v>
      </c>
      <c r="H4353" s="2">
        <v>45586</v>
      </c>
      <c r="I4353">
        <v>10</v>
      </c>
      <c r="J4353" t="s">
        <v>109</v>
      </c>
    </row>
    <row r="4354" spans="1:10">
      <c r="A4354" t="s">
        <v>4430</v>
      </c>
      <c r="B4354" t="s">
        <v>10</v>
      </c>
      <c r="D4354" t="s">
        <v>153</v>
      </c>
      <c r="E4354" t="s">
        <v>74</v>
      </c>
      <c r="G4354" t="s">
        <v>108</v>
      </c>
      <c r="H4354" s="2">
        <v>45551</v>
      </c>
      <c r="I4354">
        <v>100</v>
      </c>
      <c r="J4354" t="s">
        <v>109</v>
      </c>
    </row>
    <row r="4355" spans="1:10">
      <c r="A4355" t="s">
        <v>4431</v>
      </c>
      <c r="B4355" t="s">
        <v>10</v>
      </c>
      <c r="D4355" t="s">
        <v>153</v>
      </c>
      <c r="E4355" t="s">
        <v>74</v>
      </c>
      <c r="G4355" t="s">
        <v>108</v>
      </c>
      <c r="H4355" s="2">
        <v>45558</v>
      </c>
      <c r="I4355">
        <v>100</v>
      </c>
      <c r="J4355" t="s">
        <v>109</v>
      </c>
    </row>
    <row r="4356" spans="1:10">
      <c r="A4356" t="s">
        <v>4432</v>
      </c>
      <c r="B4356" t="s">
        <v>10</v>
      </c>
      <c r="D4356" t="s">
        <v>153</v>
      </c>
      <c r="E4356" t="s">
        <v>74</v>
      </c>
      <c r="G4356" t="s">
        <v>108</v>
      </c>
      <c r="H4356" s="2">
        <v>45565</v>
      </c>
      <c r="I4356">
        <v>40</v>
      </c>
      <c r="J4356" t="s">
        <v>109</v>
      </c>
    </row>
    <row r="4357" spans="1:10">
      <c r="A4357" t="s">
        <v>4433</v>
      </c>
      <c r="B4357" t="s">
        <v>10</v>
      </c>
      <c r="D4357" t="s">
        <v>153</v>
      </c>
      <c r="E4357" t="s">
        <v>74</v>
      </c>
      <c r="G4357" t="s">
        <v>108</v>
      </c>
      <c r="H4357" s="2">
        <v>45572</v>
      </c>
      <c r="I4357">
        <v>40</v>
      </c>
      <c r="J4357" t="s">
        <v>109</v>
      </c>
    </row>
    <row r="4358" spans="1:10">
      <c r="A4358" t="s">
        <v>4434</v>
      </c>
      <c r="B4358" t="s">
        <v>10</v>
      </c>
      <c r="D4358" t="s">
        <v>153</v>
      </c>
      <c r="E4358" t="s">
        <v>74</v>
      </c>
      <c r="G4358" t="s">
        <v>108</v>
      </c>
      <c r="H4358" s="2">
        <v>45579</v>
      </c>
      <c r="I4358">
        <v>10</v>
      </c>
      <c r="J4358" t="s">
        <v>109</v>
      </c>
    </row>
    <row r="4359" spans="1:10">
      <c r="A4359" t="s">
        <v>4435</v>
      </c>
      <c r="B4359" t="s">
        <v>10</v>
      </c>
      <c r="D4359" t="s">
        <v>153</v>
      </c>
      <c r="E4359" t="s">
        <v>74</v>
      </c>
      <c r="G4359" t="s">
        <v>108</v>
      </c>
      <c r="H4359" s="2">
        <v>45586</v>
      </c>
      <c r="I4359">
        <v>10</v>
      </c>
      <c r="J4359" t="s">
        <v>109</v>
      </c>
    </row>
    <row r="4360" spans="1:10">
      <c r="A4360" t="s">
        <v>4436</v>
      </c>
      <c r="B4360" t="s">
        <v>10</v>
      </c>
      <c r="D4360" t="s">
        <v>153</v>
      </c>
      <c r="E4360" t="s">
        <v>74</v>
      </c>
      <c r="G4360" t="s">
        <v>108</v>
      </c>
      <c r="H4360" s="2">
        <v>45593</v>
      </c>
      <c r="I4360">
        <v>10</v>
      </c>
      <c r="J4360" t="s">
        <v>110</v>
      </c>
    </row>
    <row r="4361" spans="1:10">
      <c r="A4361" t="s">
        <v>4437</v>
      </c>
      <c r="B4361" t="s">
        <v>10</v>
      </c>
      <c r="D4361" t="s">
        <v>153</v>
      </c>
      <c r="E4361" t="s">
        <v>74</v>
      </c>
      <c r="G4361" t="s">
        <v>108</v>
      </c>
      <c r="H4361" s="2">
        <v>45600</v>
      </c>
      <c r="I4361">
        <v>10</v>
      </c>
      <c r="J4361" t="s">
        <v>110</v>
      </c>
    </row>
    <row r="4362" spans="1:10">
      <c r="A4362" t="s">
        <v>4438</v>
      </c>
      <c r="B4362" t="s">
        <v>10</v>
      </c>
      <c r="D4362" t="s">
        <v>153</v>
      </c>
      <c r="E4362" t="s">
        <v>74</v>
      </c>
      <c r="G4362" t="s">
        <v>108</v>
      </c>
      <c r="H4362" s="2">
        <v>45607</v>
      </c>
      <c r="I4362">
        <v>10</v>
      </c>
      <c r="J4362" t="s">
        <v>110</v>
      </c>
    </row>
    <row r="4363" spans="1:10">
      <c r="A4363" t="s">
        <v>4439</v>
      </c>
      <c r="B4363" t="s">
        <v>10</v>
      </c>
      <c r="D4363" t="s">
        <v>153</v>
      </c>
      <c r="E4363" t="s">
        <v>74</v>
      </c>
      <c r="G4363" t="s">
        <v>108</v>
      </c>
      <c r="H4363" s="2">
        <v>45614</v>
      </c>
      <c r="I4363">
        <v>10</v>
      </c>
      <c r="J4363" t="s">
        <v>110</v>
      </c>
    </row>
    <row r="4364" spans="1:10">
      <c r="A4364" t="s">
        <v>4440</v>
      </c>
      <c r="B4364" t="s">
        <v>10</v>
      </c>
      <c r="D4364" t="s">
        <v>153</v>
      </c>
      <c r="E4364" t="s">
        <v>74</v>
      </c>
      <c r="G4364" t="s">
        <v>108</v>
      </c>
      <c r="H4364" s="2">
        <v>45621</v>
      </c>
      <c r="I4364">
        <v>10</v>
      </c>
      <c r="J4364" t="s">
        <v>110</v>
      </c>
    </row>
    <row r="4365" spans="1:10">
      <c r="A4365" t="s">
        <v>4441</v>
      </c>
      <c r="B4365" t="s">
        <v>10</v>
      </c>
      <c r="D4365" t="s">
        <v>153</v>
      </c>
      <c r="E4365" t="s">
        <v>74</v>
      </c>
      <c r="G4365" t="s">
        <v>108</v>
      </c>
      <c r="H4365" s="2">
        <v>45628</v>
      </c>
      <c r="I4365">
        <v>10</v>
      </c>
      <c r="J4365" t="s">
        <v>110</v>
      </c>
    </row>
    <row r="4366" spans="1:10">
      <c r="A4366" t="s">
        <v>4442</v>
      </c>
      <c r="B4366" t="s">
        <v>10</v>
      </c>
      <c r="D4366" t="s">
        <v>153</v>
      </c>
      <c r="E4366" t="s">
        <v>74</v>
      </c>
      <c r="G4366" t="s">
        <v>108</v>
      </c>
      <c r="H4366" s="2">
        <v>45635</v>
      </c>
      <c r="I4366">
        <v>10</v>
      </c>
      <c r="J4366" t="s">
        <v>110</v>
      </c>
    </row>
    <row r="4367" spans="1:10">
      <c r="A4367" t="s">
        <v>4443</v>
      </c>
      <c r="B4367" t="s">
        <v>10</v>
      </c>
      <c r="D4367" t="s">
        <v>153</v>
      </c>
      <c r="E4367" t="s">
        <v>74</v>
      </c>
      <c r="G4367" t="s">
        <v>108</v>
      </c>
      <c r="H4367" s="2">
        <v>45642</v>
      </c>
      <c r="I4367">
        <v>10</v>
      </c>
      <c r="J4367" t="s">
        <v>110</v>
      </c>
    </row>
    <row r="4368" spans="1:10">
      <c r="A4368" t="s">
        <v>4444</v>
      </c>
      <c r="B4368" t="s">
        <v>10</v>
      </c>
      <c r="D4368" t="s">
        <v>153</v>
      </c>
      <c r="E4368" t="s">
        <v>74</v>
      </c>
      <c r="G4368" t="s">
        <v>108</v>
      </c>
      <c r="H4368" s="2">
        <v>45649</v>
      </c>
      <c r="I4368">
        <v>10</v>
      </c>
      <c r="J4368" t="s">
        <v>107</v>
      </c>
    </row>
    <row r="4369" spans="1:10">
      <c r="A4369" t="s">
        <v>4445</v>
      </c>
      <c r="B4369" t="s">
        <v>10</v>
      </c>
      <c r="D4369" t="s">
        <v>153</v>
      </c>
      <c r="E4369" t="s">
        <v>74</v>
      </c>
      <c r="G4369" t="s">
        <v>108</v>
      </c>
      <c r="H4369" s="2">
        <v>45656</v>
      </c>
      <c r="I4369">
        <v>10</v>
      </c>
      <c r="J4369" t="s">
        <v>107</v>
      </c>
    </row>
    <row r="4370" spans="1:10">
      <c r="A4370" t="s">
        <v>4446</v>
      </c>
      <c r="B4370" t="s">
        <v>10</v>
      </c>
      <c r="D4370" t="s">
        <v>153</v>
      </c>
      <c r="E4370" t="s">
        <v>74</v>
      </c>
      <c r="G4370" t="s">
        <v>108</v>
      </c>
      <c r="H4370" s="2">
        <v>45663</v>
      </c>
      <c r="I4370">
        <v>10</v>
      </c>
      <c r="J4370" t="s">
        <v>107</v>
      </c>
    </row>
    <row r="4371" spans="1:10">
      <c r="A4371" t="s">
        <v>4447</v>
      </c>
      <c r="B4371" t="s">
        <v>10</v>
      </c>
      <c r="D4371" t="s">
        <v>153</v>
      </c>
      <c r="E4371" t="s">
        <v>74</v>
      </c>
      <c r="G4371" t="s">
        <v>108</v>
      </c>
      <c r="H4371" s="2">
        <v>45670</v>
      </c>
      <c r="I4371">
        <v>10</v>
      </c>
      <c r="J4371" t="s">
        <v>107</v>
      </c>
    </row>
    <row r="4372" spans="1:10">
      <c r="A4372" t="s">
        <v>4448</v>
      </c>
      <c r="B4372" t="s">
        <v>10</v>
      </c>
      <c r="D4372" t="s">
        <v>153</v>
      </c>
      <c r="E4372" t="s">
        <v>74</v>
      </c>
      <c r="G4372" t="s">
        <v>108</v>
      </c>
      <c r="H4372" s="2">
        <v>45677</v>
      </c>
      <c r="I4372">
        <v>10</v>
      </c>
      <c r="J4372" t="s">
        <v>107</v>
      </c>
    </row>
    <row r="4373" spans="1:10">
      <c r="A4373" t="s">
        <v>4449</v>
      </c>
      <c r="B4373" t="s">
        <v>10</v>
      </c>
      <c r="D4373" t="s">
        <v>153</v>
      </c>
      <c r="E4373" t="s">
        <v>74</v>
      </c>
      <c r="G4373" t="s">
        <v>108</v>
      </c>
      <c r="H4373" s="2">
        <v>45684</v>
      </c>
      <c r="I4373">
        <v>10</v>
      </c>
      <c r="J4373" t="s">
        <v>107</v>
      </c>
    </row>
    <row r="4374" spans="1:10">
      <c r="A4374" t="s">
        <v>4450</v>
      </c>
      <c r="B4374" t="s">
        <v>10</v>
      </c>
      <c r="D4374" t="s">
        <v>153</v>
      </c>
      <c r="E4374" t="s">
        <v>74</v>
      </c>
      <c r="G4374" t="s">
        <v>108</v>
      </c>
      <c r="H4374" s="2">
        <v>45691</v>
      </c>
      <c r="I4374">
        <v>10</v>
      </c>
      <c r="J4374" t="s">
        <v>107</v>
      </c>
    </row>
    <row r="4375" spans="1:10">
      <c r="A4375" t="s">
        <v>4451</v>
      </c>
      <c r="B4375" t="s">
        <v>10</v>
      </c>
      <c r="D4375" t="s">
        <v>153</v>
      </c>
      <c r="E4375" t="s">
        <v>74</v>
      </c>
      <c r="G4375" t="s">
        <v>108</v>
      </c>
      <c r="H4375" s="2">
        <v>45698</v>
      </c>
      <c r="I4375">
        <v>10</v>
      </c>
      <c r="J4375" t="s">
        <v>107</v>
      </c>
    </row>
    <row r="4376" spans="1:10">
      <c r="A4376" t="s">
        <v>4452</v>
      </c>
      <c r="B4376" t="s">
        <v>10</v>
      </c>
      <c r="D4376" t="s">
        <v>153</v>
      </c>
      <c r="E4376" t="s">
        <v>74</v>
      </c>
      <c r="G4376" t="s">
        <v>108</v>
      </c>
      <c r="H4376" s="2">
        <v>45705</v>
      </c>
      <c r="I4376">
        <v>10</v>
      </c>
      <c r="J4376" t="s">
        <v>107</v>
      </c>
    </row>
    <row r="4377" spans="1:10">
      <c r="A4377" t="s">
        <v>4453</v>
      </c>
      <c r="B4377" t="s">
        <v>10</v>
      </c>
      <c r="D4377" t="s">
        <v>153</v>
      </c>
      <c r="E4377" t="s">
        <v>74</v>
      </c>
      <c r="G4377" t="s">
        <v>108</v>
      </c>
      <c r="H4377" s="2">
        <v>45712</v>
      </c>
      <c r="I4377">
        <v>10</v>
      </c>
      <c r="J4377" t="s">
        <v>107</v>
      </c>
    </row>
    <row r="4378" spans="1:10">
      <c r="A4378" t="s">
        <v>4454</v>
      </c>
      <c r="B4378" t="s">
        <v>10</v>
      </c>
      <c r="D4378" t="s">
        <v>153</v>
      </c>
      <c r="E4378" t="s">
        <v>74</v>
      </c>
      <c r="G4378" t="s">
        <v>108</v>
      </c>
      <c r="H4378" s="2">
        <v>45719</v>
      </c>
      <c r="I4378">
        <v>10</v>
      </c>
      <c r="J4378" t="s">
        <v>107</v>
      </c>
    </row>
    <row r="4379" spans="1:10">
      <c r="A4379" t="s">
        <v>4455</v>
      </c>
      <c r="B4379" t="s">
        <v>10</v>
      </c>
      <c r="D4379" t="s">
        <v>153</v>
      </c>
      <c r="E4379" t="s">
        <v>74</v>
      </c>
      <c r="G4379" t="s">
        <v>108</v>
      </c>
      <c r="H4379" s="2">
        <v>45726</v>
      </c>
      <c r="I4379">
        <v>10</v>
      </c>
      <c r="J4379" t="s">
        <v>107</v>
      </c>
    </row>
    <row r="4380" spans="1:10">
      <c r="A4380" t="s">
        <v>4456</v>
      </c>
      <c r="B4380" t="s">
        <v>10</v>
      </c>
      <c r="D4380" t="s">
        <v>153</v>
      </c>
      <c r="E4380" t="s">
        <v>74</v>
      </c>
      <c r="G4380" t="s">
        <v>108</v>
      </c>
      <c r="H4380" s="2">
        <v>45733</v>
      </c>
      <c r="I4380">
        <v>10</v>
      </c>
      <c r="J4380" t="s">
        <v>107</v>
      </c>
    </row>
    <row r="4381" spans="1:10">
      <c r="A4381" t="s">
        <v>4457</v>
      </c>
      <c r="B4381" t="s">
        <v>10</v>
      </c>
      <c r="D4381" t="s">
        <v>153</v>
      </c>
      <c r="E4381" t="s">
        <v>82</v>
      </c>
      <c r="G4381" t="s">
        <v>108</v>
      </c>
      <c r="H4381" s="2">
        <v>45551</v>
      </c>
      <c r="I4381">
        <v>100</v>
      </c>
      <c r="J4381" t="s">
        <v>109</v>
      </c>
    </row>
    <row r="4382" spans="1:10">
      <c r="A4382" t="s">
        <v>4458</v>
      </c>
      <c r="B4382" t="s">
        <v>10</v>
      </c>
      <c r="D4382" t="s">
        <v>153</v>
      </c>
      <c r="E4382" t="s">
        <v>82</v>
      </c>
      <c r="G4382" t="s">
        <v>108</v>
      </c>
      <c r="H4382" s="2">
        <v>45558</v>
      </c>
      <c r="I4382">
        <v>100</v>
      </c>
      <c r="J4382" t="s">
        <v>109</v>
      </c>
    </row>
    <row r="4383" spans="1:10">
      <c r="A4383" t="s">
        <v>4459</v>
      </c>
      <c r="B4383" t="s">
        <v>10</v>
      </c>
      <c r="D4383" t="s">
        <v>153</v>
      </c>
      <c r="E4383" t="s">
        <v>82</v>
      </c>
      <c r="G4383" t="s">
        <v>108</v>
      </c>
      <c r="H4383" s="2">
        <v>45565</v>
      </c>
      <c r="I4383">
        <v>10</v>
      </c>
      <c r="J4383" t="s">
        <v>109</v>
      </c>
    </row>
    <row r="4384" spans="1:10">
      <c r="A4384" t="s">
        <v>4460</v>
      </c>
      <c r="B4384" t="s">
        <v>10</v>
      </c>
      <c r="D4384" t="s">
        <v>153</v>
      </c>
      <c r="E4384" t="s">
        <v>82</v>
      </c>
      <c r="G4384" t="s">
        <v>108</v>
      </c>
      <c r="H4384" s="2">
        <v>45572</v>
      </c>
      <c r="I4384">
        <v>10</v>
      </c>
      <c r="J4384" t="s">
        <v>109</v>
      </c>
    </row>
    <row r="4385" spans="1:10">
      <c r="A4385" t="s">
        <v>4461</v>
      </c>
      <c r="B4385" t="s">
        <v>10</v>
      </c>
      <c r="D4385" t="s">
        <v>153</v>
      </c>
      <c r="E4385" t="s">
        <v>82</v>
      </c>
      <c r="G4385" t="s">
        <v>108</v>
      </c>
      <c r="H4385" s="2">
        <v>45579</v>
      </c>
      <c r="I4385">
        <v>10</v>
      </c>
      <c r="J4385" t="s">
        <v>109</v>
      </c>
    </row>
    <row r="4386" spans="1:10">
      <c r="A4386" t="s">
        <v>4462</v>
      </c>
      <c r="B4386" t="s">
        <v>10</v>
      </c>
      <c r="D4386" t="s">
        <v>153</v>
      </c>
      <c r="E4386" t="s">
        <v>82</v>
      </c>
      <c r="G4386" t="s">
        <v>108</v>
      </c>
      <c r="H4386" s="2">
        <v>45586</v>
      </c>
      <c r="I4386">
        <v>10</v>
      </c>
      <c r="J4386" t="s">
        <v>109</v>
      </c>
    </row>
    <row r="4387" spans="1:10">
      <c r="A4387" t="s">
        <v>4463</v>
      </c>
      <c r="B4387" t="s">
        <v>10</v>
      </c>
      <c r="D4387" t="s">
        <v>153</v>
      </c>
      <c r="E4387" t="s">
        <v>82</v>
      </c>
      <c r="G4387" t="s">
        <v>108</v>
      </c>
      <c r="H4387" s="2">
        <v>45593</v>
      </c>
      <c r="I4387">
        <v>10</v>
      </c>
      <c r="J4387" t="s">
        <v>110</v>
      </c>
    </row>
    <row r="4388" spans="1:10">
      <c r="A4388" t="s">
        <v>4464</v>
      </c>
      <c r="B4388" t="s">
        <v>10</v>
      </c>
      <c r="D4388" t="s">
        <v>153</v>
      </c>
      <c r="E4388" t="s">
        <v>82</v>
      </c>
      <c r="G4388" t="s">
        <v>108</v>
      </c>
      <c r="H4388" s="2">
        <v>45600</v>
      </c>
      <c r="I4388">
        <v>10</v>
      </c>
      <c r="J4388" t="s">
        <v>110</v>
      </c>
    </row>
    <row r="4389" spans="1:10">
      <c r="A4389" t="s">
        <v>4465</v>
      </c>
      <c r="B4389" t="s">
        <v>10</v>
      </c>
      <c r="D4389" t="s">
        <v>153</v>
      </c>
      <c r="E4389" t="s">
        <v>82</v>
      </c>
      <c r="G4389" t="s">
        <v>108</v>
      </c>
      <c r="H4389" s="2">
        <v>45607</v>
      </c>
      <c r="I4389">
        <v>10</v>
      </c>
      <c r="J4389" t="s">
        <v>110</v>
      </c>
    </row>
    <row r="4390" spans="1:10">
      <c r="A4390" t="s">
        <v>4466</v>
      </c>
      <c r="B4390" t="s">
        <v>10</v>
      </c>
      <c r="D4390" t="s">
        <v>153</v>
      </c>
      <c r="E4390" t="s">
        <v>82</v>
      </c>
      <c r="G4390" t="s">
        <v>108</v>
      </c>
      <c r="H4390" s="2">
        <v>45614</v>
      </c>
      <c r="I4390">
        <v>10</v>
      </c>
      <c r="J4390" t="s">
        <v>110</v>
      </c>
    </row>
    <row r="4391" spans="1:10">
      <c r="A4391" t="s">
        <v>4467</v>
      </c>
      <c r="B4391" t="s">
        <v>10</v>
      </c>
      <c r="D4391" t="s">
        <v>153</v>
      </c>
      <c r="E4391" t="s">
        <v>82</v>
      </c>
      <c r="G4391" t="s">
        <v>108</v>
      </c>
      <c r="H4391" s="2">
        <v>45621</v>
      </c>
      <c r="I4391">
        <v>10</v>
      </c>
      <c r="J4391" t="s">
        <v>110</v>
      </c>
    </row>
    <row r="4392" spans="1:10">
      <c r="A4392" t="s">
        <v>4468</v>
      </c>
      <c r="B4392" t="s">
        <v>4</v>
      </c>
      <c r="C4392" t="s">
        <v>700</v>
      </c>
      <c r="D4392" t="s">
        <v>154</v>
      </c>
      <c r="E4392" t="s">
        <v>14</v>
      </c>
      <c r="F4392">
        <v>775</v>
      </c>
      <c r="G4392" t="s">
        <v>108</v>
      </c>
      <c r="H4392" s="2">
        <v>45635</v>
      </c>
      <c r="I4392">
        <v>5</v>
      </c>
      <c r="J4392" t="s">
        <v>110</v>
      </c>
    </row>
    <row r="4393" spans="1:10">
      <c r="A4393" t="s">
        <v>4469</v>
      </c>
      <c r="B4393" t="s">
        <v>4</v>
      </c>
      <c r="C4393" t="s">
        <v>700</v>
      </c>
      <c r="D4393" t="s">
        <v>154</v>
      </c>
      <c r="E4393" t="s">
        <v>14</v>
      </c>
      <c r="F4393">
        <v>775</v>
      </c>
      <c r="G4393" t="s">
        <v>108</v>
      </c>
      <c r="H4393" s="2">
        <v>45642</v>
      </c>
      <c r="I4393">
        <v>5</v>
      </c>
      <c r="J4393" t="s">
        <v>110</v>
      </c>
    </row>
    <row r="4394" spans="1:10">
      <c r="A4394" t="s">
        <v>4470</v>
      </c>
      <c r="B4394" t="s">
        <v>4</v>
      </c>
      <c r="C4394" t="s">
        <v>700</v>
      </c>
      <c r="D4394" t="s">
        <v>154</v>
      </c>
      <c r="E4394" t="s">
        <v>14</v>
      </c>
      <c r="F4394">
        <v>775</v>
      </c>
      <c r="G4394" t="s">
        <v>108</v>
      </c>
      <c r="H4394" s="2">
        <v>45649</v>
      </c>
      <c r="I4394">
        <v>5</v>
      </c>
      <c r="J4394" t="s">
        <v>107</v>
      </c>
    </row>
    <row r="4395" spans="1:10">
      <c r="A4395" t="s">
        <v>4471</v>
      </c>
      <c r="B4395" t="s">
        <v>4</v>
      </c>
      <c r="C4395" t="s">
        <v>700</v>
      </c>
      <c r="D4395" t="s">
        <v>154</v>
      </c>
      <c r="E4395" t="s">
        <v>14</v>
      </c>
      <c r="F4395">
        <v>775</v>
      </c>
      <c r="G4395" t="s">
        <v>108</v>
      </c>
      <c r="H4395" s="2">
        <v>45656</v>
      </c>
      <c r="I4395">
        <v>5</v>
      </c>
      <c r="J4395" t="s">
        <v>107</v>
      </c>
    </row>
    <row r="4396" spans="1:10">
      <c r="A4396" t="s">
        <v>4472</v>
      </c>
      <c r="B4396" t="s">
        <v>4</v>
      </c>
      <c r="C4396" t="s">
        <v>700</v>
      </c>
      <c r="D4396" t="s">
        <v>154</v>
      </c>
      <c r="E4396" t="s">
        <v>14</v>
      </c>
      <c r="F4396">
        <v>775</v>
      </c>
      <c r="G4396" t="s">
        <v>108</v>
      </c>
      <c r="H4396" s="2">
        <v>45663</v>
      </c>
      <c r="I4396">
        <v>5</v>
      </c>
      <c r="J4396" t="s">
        <v>107</v>
      </c>
    </row>
    <row r="4397" spans="1:10">
      <c r="A4397" t="s">
        <v>4473</v>
      </c>
      <c r="B4397" t="s">
        <v>4</v>
      </c>
      <c r="C4397" t="s">
        <v>700</v>
      </c>
      <c r="D4397" t="s">
        <v>154</v>
      </c>
      <c r="E4397" t="s">
        <v>14</v>
      </c>
      <c r="F4397">
        <v>775</v>
      </c>
      <c r="G4397" t="s">
        <v>108</v>
      </c>
      <c r="H4397" s="2">
        <v>45670</v>
      </c>
      <c r="I4397">
        <v>5</v>
      </c>
      <c r="J4397" t="s">
        <v>107</v>
      </c>
    </row>
    <row r="4398" spans="1:10">
      <c r="A4398" t="s">
        <v>4474</v>
      </c>
      <c r="B4398" t="s">
        <v>4</v>
      </c>
      <c r="C4398" t="s">
        <v>700</v>
      </c>
      <c r="D4398" t="s">
        <v>154</v>
      </c>
      <c r="E4398" t="s">
        <v>14</v>
      </c>
      <c r="F4398">
        <v>775</v>
      </c>
      <c r="G4398" t="s">
        <v>108</v>
      </c>
      <c r="H4398" s="2">
        <v>45677</v>
      </c>
      <c r="I4398">
        <v>5</v>
      </c>
      <c r="J4398" t="s">
        <v>107</v>
      </c>
    </row>
    <row r="4399" spans="1:10">
      <c r="A4399" t="s">
        <v>4475</v>
      </c>
      <c r="B4399" t="s">
        <v>4</v>
      </c>
      <c r="C4399" t="s">
        <v>700</v>
      </c>
      <c r="D4399" t="s">
        <v>154</v>
      </c>
      <c r="E4399" t="s">
        <v>14</v>
      </c>
      <c r="F4399">
        <v>775</v>
      </c>
      <c r="G4399" t="s">
        <v>108</v>
      </c>
      <c r="H4399" s="2">
        <v>45684</v>
      </c>
      <c r="I4399">
        <v>5</v>
      </c>
      <c r="J4399" t="s">
        <v>107</v>
      </c>
    </row>
    <row r="4400" spans="1:10">
      <c r="A4400" t="s">
        <v>4476</v>
      </c>
      <c r="B4400" t="s">
        <v>4</v>
      </c>
      <c r="C4400" t="s">
        <v>700</v>
      </c>
      <c r="D4400" t="s">
        <v>154</v>
      </c>
      <c r="E4400" t="s">
        <v>14</v>
      </c>
      <c r="F4400">
        <v>775</v>
      </c>
      <c r="G4400" t="s">
        <v>108</v>
      </c>
      <c r="H4400" s="2">
        <v>45691</v>
      </c>
      <c r="I4400">
        <v>5</v>
      </c>
      <c r="J4400" t="s">
        <v>107</v>
      </c>
    </row>
    <row r="4401" spans="1:10">
      <c r="A4401" t="s">
        <v>4477</v>
      </c>
      <c r="B4401" t="s">
        <v>4</v>
      </c>
      <c r="C4401" t="s">
        <v>700</v>
      </c>
      <c r="D4401" t="s">
        <v>154</v>
      </c>
      <c r="E4401" t="s">
        <v>14</v>
      </c>
      <c r="F4401">
        <v>775</v>
      </c>
      <c r="G4401" t="s">
        <v>108</v>
      </c>
      <c r="H4401" s="2">
        <v>45698</v>
      </c>
      <c r="I4401">
        <v>5</v>
      </c>
      <c r="J4401" t="s">
        <v>107</v>
      </c>
    </row>
    <row r="4402" spans="1:10">
      <c r="A4402" t="s">
        <v>4478</v>
      </c>
      <c r="B4402" t="s">
        <v>4</v>
      </c>
      <c r="C4402" t="s">
        <v>700</v>
      </c>
      <c r="D4402" t="s">
        <v>154</v>
      </c>
      <c r="E4402" t="s">
        <v>14</v>
      </c>
      <c r="F4402">
        <v>775</v>
      </c>
      <c r="G4402" t="s">
        <v>108</v>
      </c>
      <c r="H4402" s="2">
        <v>45705</v>
      </c>
      <c r="I4402">
        <v>5</v>
      </c>
      <c r="J4402" t="s">
        <v>107</v>
      </c>
    </row>
    <row r="4403" spans="1:10">
      <c r="A4403" t="s">
        <v>4479</v>
      </c>
      <c r="B4403" t="s">
        <v>4</v>
      </c>
      <c r="C4403" t="s">
        <v>700</v>
      </c>
      <c r="D4403" t="s">
        <v>154</v>
      </c>
      <c r="E4403" t="s">
        <v>14</v>
      </c>
      <c r="F4403">
        <v>775</v>
      </c>
      <c r="G4403" t="s">
        <v>108</v>
      </c>
      <c r="H4403" s="2">
        <v>45712</v>
      </c>
      <c r="I4403">
        <v>5</v>
      </c>
      <c r="J4403" t="s">
        <v>107</v>
      </c>
    </row>
    <row r="4404" spans="1:10">
      <c r="A4404" t="s">
        <v>4480</v>
      </c>
      <c r="B4404" t="s">
        <v>4</v>
      </c>
      <c r="C4404" t="s">
        <v>700</v>
      </c>
      <c r="D4404" t="s">
        <v>154</v>
      </c>
      <c r="E4404" t="s">
        <v>14</v>
      </c>
      <c r="F4404">
        <v>775</v>
      </c>
      <c r="G4404" t="s">
        <v>108</v>
      </c>
      <c r="H4404" s="2">
        <v>45719</v>
      </c>
      <c r="I4404">
        <v>5</v>
      </c>
      <c r="J4404" t="s">
        <v>107</v>
      </c>
    </row>
    <row r="4405" spans="1:10">
      <c r="A4405" t="s">
        <v>4481</v>
      </c>
      <c r="B4405" t="s">
        <v>4</v>
      </c>
      <c r="C4405" t="s">
        <v>700</v>
      </c>
      <c r="D4405" t="s">
        <v>154</v>
      </c>
      <c r="E4405" t="s">
        <v>14</v>
      </c>
      <c r="F4405">
        <v>775</v>
      </c>
      <c r="G4405" t="s">
        <v>108</v>
      </c>
      <c r="H4405" s="2">
        <v>45726</v>
      </c>
      <c r="I4405">
        <v>5</v>
      </c>
      <c r="J4405" t="s">
        <v>107</v>
      </c>
    </row>
    <row r="4406" spans="1:10">
      <c r="A4406" t="s">
        <v>4482</v>
      </c>
      <c r="B4406" t="s">
        <v>4</v>
      </c>
      <c r="C4406" t="s">
        <v>700</v>
      </c>
      <c r="D4406" t="s">
        <v>154</v>
      </c>
      <c r="E4406" t="s">
        <v>14</v>
      </c>
      <c r="F4406">
        <v>775</v>
      </c>
      <c r="G4406" t="s">
        <v>108</v>
      </c>
      <c r="H4406" s="2">
        <v>45733</v>
      </c>
      <c r="I4406">
        <v>5</v>
      </c>
      <c r="J4406" t="s">
        <v>107</v>
      </c>
    </row>
    <row r="4407" spans="1:10">
      <c r="A4407" t="s">
        <v>4483</v>
      </c>
      <c r="B4407" t="s">
        <v>4</v>
      </c>
      <c r="C4407" t="s">
        <v>700</v>
      </c>
      <c r="D4407" t="s">
        <v>154</v>
      </c>
      <c r="E4407" t="s">
        <v>16</v>
      </c>
      <c r="F4407">
        <v>775</v>
      </c>
      <c r="G4407" t="s">
        <v>108</v>
      </c>
      <c r="H4407" s="2">
        <v>45628</v>
      </c>
      <c r="I4407">
        <v>20</v>
      </c>
      <c r="J4407" t="s">
        <v>110</v>
      </c>
    </row>
    <row r="4408" spans="1:10">
      <c r="A4408" t="s">
        <v>4484</v>
      </c>
      <c r="B4408" t="s">
        <v>4</v>
      </c>
      <c r="C4408" t="s">
        <v>700</v>
      </c>
      <c r="D4408" t="s">
        <v>154</v>
      </c>
      <c r="E4408" t="s">
        <v>16</v>
      </c>
      <c r="F4408">
        <v>775</v>
      </c>
      <c r="G4408" t="s">
        <v>108</v>
      </c>
      <c r="H4408" s="2">
        <v>45635</v>
      </c>
      <c r="I4408">
        <v>10</v>
      </c>
      <c r="J4408" t="s">
        <v>110</v>
      </c>
    </row>
    <row r="4409" spans="1:10">
      <c r="A4409" t="s">
        <v>4485</v>
      </c>
      <c r="B4409" t="s">
        <v>4</v>
      </c>
      <c r="C4409" t="s">
        <v>700</v>
      </c>
      <c r="D4409" t="s">
        <v>154</v>
      </c>
      <c r="E4409" t="s">
        <v>16</v>
      </c>
      <c r="F4409">
        <v>775</v>
      </c>
      <c r="G4409" t="s">
        <v>108</v>
      </c>
      <c r="H4409" s="2">
        <v>45642</v>
      </c>
      <c r="I4409">
        <v>10</v>
      </c>
      <c r="J4409" t="s">
        <v>110</v>
      </c>
    </row>
    <row r="4410" spans="1:10">
      <c r="A4410" t="s">
        <v>4486</v>
      </c>
      <c r="B4410" t="s">
        <v>4</v>
      </c>
      <c r="C4410" t="s">
        <v>700</v>
      </c>
      <c r="D4410" t="s">
        <v>154</v>
      </c>
      <c r="E4410" t="s">
        <v>16</v>
      </c>
      <c r="F4410">
        <v>775</v>
      </c>
      <c r="G4410" t="s">
        <v>108</v>
      </c>
      <c r="H4410" s="2">
        <v>45649</v>
      </c>
      <c r="I4410">
        <v>10</v>
      </c>
      <c r="J4410" t="s">
        <v>107</v>
      </c>
    </row>
    <row r="4411" spans="1:10">
      <c r="A4411" t="s">
        <v>4487</v>
      </c>
      <c r="B4411" t="s">
        <v>4</v>
      </c>
      <c r="C4411" t="s">
        <v>700</v>
      </c>
      <c r="D4411" t="s">
        <v>154</v>
      </c>
      <c r="E4411" t="s">
        <v>16</v>
      </c>
      <c r="F4411">
        <v>775</v>
      </c>
      <c r="G4411" t="s">
        <v>108</v>
      </c>
      <c r="H4411" s="2">
        <v>45656</v>
      </c>
      <c r="I4411">
        <v>10</v>
      </c>
      <c r="J4411" t="s">
        <v>107</v>
      </c>
    </row>
    <row r="4412" spans="1:10">
      <c r="A4412" t="s">
        <v>4488</v>
      </c>
      <c r="B4412" t="s">
        <v>4</v>
      </c>
      <c r="C4412" t="s">
        <v>700</v>
      </c>
      <c r="D4412" t="s">
        <v>154</v>
      </c>
      <c r="E4412" t="s">
        <v>16</v>
      </c>
      <c r="F4412">
        <v>775</v>
      </c>
      <c r="G4412" t="s">
        <v>108</v>
      </c>
      <c r="H4412" s="2">
        <v>45663</v>
      </c>
      <c r="I4412">
        <v>10</v>
      </c>
      <c r="J4412" t="s">
        <v>107</v>
      </c>
    </row>
    <row r="4413" spans="1:10">
      <c r="A4413" t="s">
        <v>4489</v>
      </c>
      <c r="B4413" t="s">
        <v>4</v>
      </c>
      <c r="C4413" t="s">
        <v>700</v>
      </c>
      <c r="D4413" t="s">
        <v>154</v>
      </c>
      <c r="E4413" t="s">
        <v>16</v>
      </c>
      <c r="F4413">
        <v>775</v>
      </c>
      <c r="G4413" t="s">
        <v>108</v>
      </c>
      <c r="H4413" s="2">
        <v>45670</v>
      </c>
      <c r="I4413">
        <v>10</v>
      </c>
      <c r="J4413" t="s">
        <v>107</v>
      </c>
    </row>
    <row r="4414" spans="1:10">
      <c r="A4414" t="s">
        <v>4490</v>
      </c>
      <c r="B4414" t="s">
        <v>4</v>
      </c>
      <c r="C4414" t="s">
        <v>700</v>
      </c>
      <c r="D4414" t="s">
        <v>154</v>
      </c>
      <c r="E4414" t="s">
        <v>16</v>
      </c>
      <c r="F4414">
        <v>775</v>
      </c>
      <c r="G4414" t="s">
        <v>108</v>
      </c>
      <c r="H4414" s="2">
        <v>45677</v>
      </c>
      <c r="I4414">
        <v>10</v>
      </c>
      <c r="J4414" t="s">
        <v>107</v>
      </c>
    </row>
    <row r="4415" spans="1:10">
      <c r="A4415" t="s">
        <v>4491</v>
      </c>
      <c r="B4415" t="s">
        <v>4</v>
      </c>
      <c r="C4415" t="s">
        <v>700</v>
      </c>
      <c r="D4415" t="s">
        <v>154</v>
      </c>
      <c r="E4415" t="s">
        <v>16</v>
      </c>
      <c r="F4415">
        <v>775</v>
      </c>
      <c r="G4415" t="s">
        <v>108</v>
      </c>
      <c r="H4415" s="2">
        <v>45684</v>
      </c>
      <c r="I4415">
        <v>10</v>
      </c>
      <c r="J4415" t="s">
        <v>107</v>
      </c>
    </row>
    <row r="4416" spans="1:10">
      <c r="A4416" t="s">
        <v>4492</v>
      </c>
      <c r="B4416" t="s">
        <v>4</v>
      </c>
      <c r="C4416" t="s">
        <v>700</v>
      </c>
      <c r="D4416" t="s">
        <v>154</v>
      </c>
      <c r="E4416" t="s">
        <v>16</v>
      </c>
      <c r="F4416">
        <v>775</v>
      </c>
      <c r="G4416" t="s">
        <v>108</v>
      </c>
      <c r="H4416" s="2">
        <v>45691</v>
      </c>
      <c r="I4416">
        <v>5</v>
      </c>
      <c r="J4416" t="s">
        <v>107</v>
      </c>
    </row>
    <row r="4417" spans="1:10">
      <c r="A4417" t="s">
        <v>4493</v>
      </c>
      <c r="B4417" t="s">
        <v>4</v>
      </c>
      <c r="C4417" t="s">
        <v>700</v>
      </c>
      <c r="D4417" t="s">
        <v>154</v>
      </c>
      <c r="E4417" t="s">
        <v>16</v>
      </c>
      <c r="F4417">
        <v>775</v>
      </c>
      <c r="G4417" t="s">
        <v>108</v>
      </c>
      <c r="H4417" s="2">
        <v>45698</v>
      </c>
      <c r="I4417">
        <v>5</v>
      </c>
      <c r="J4417" t="s">
        <v>107</v>
      </c>
    </row>
    <row r="4418" spans="1:10">
      <c r="A4418" t="s">
        <v>4494</v>
      </c>
      <c r="B4418" t="s">
        <v>4</v>
      </c>
      <c r="C4418" t="s">
        <v>700</v>
      </c>
      <c r="D4418" t="s">
        <v>154</v>
      </c>
      <c r="E4418" t="s">
        <v>16</v>
      </c>
      <c r="F4418">
        <v>775</v>
      </c>
      <c r="G4418" t="s">
        <v>108</v>
      </c>
      <c r="H4418" s="2">
        <v>45705</v>
      </c>
      <c r="I4418">
        <v>5</v>
      </c>
      <c r="J4418" t="s">
        <v>107</v>
      </c>
    </row>
    <row r="4419" spans="1:10">
      <c r="A4419" t="s">
        <v>4495</v>
      </c>
      <c r="B4419" t="s">
        <v>4</v>
      </c>
      <c r="C4419" t="s">
        <v>700</v>
      </c>
      <c r="D4419" t="s">
        <v>154</v>
      </c>
      <c r="E4419" t="s">
        <v>16</v>
      </c>
      <c r="F4419">
        <v>775</v>
      </c>
      <c r="G4419" t="s">
        <v>108</v>
      </c>
      <c r="H4419" s="2">
        <v>45712</v>
      </c>
      <c r="I4419">
        <v>5</v>
      </c>
      <c r="J4419" t="s">
        <v>107</v>
      </c>
    </row>
    <row r="4420" spans="1:10">
      <c r="A4420" t="s">
        <v>4496</v>
      </c>
      <c r="B4420" t="s">
        <v>4</v>
      </c>
      <c r="C4420" t="s">
        <v>700</v>
      </c>
      <c r="D4420" t="s">
        <v>154</v>
      </c>
      <c r="E4420" t="s">
        <v>16</v>
      </c>
      <c r="F4420">
        <v>775</v>
      </c>
      <c r="G4420" t="s">
        <v>108</v>
      </c>
      <c r="H4420" s="2">
        <v>45719</v>
      </c>
      <c r="I4420">
        <v>5</v>
      </c>
      <c r="J4420" t="s">
        <v>107</v>
      </c>
    </row>
    <row r="4421" spans="1:10">
      <c r="A4421" t="s">
        <v>4497</v>
      </c>
      <c r="B4421" t="s">
        <v>4</v>
      </c>
      <c r="C4421" t="s">
        <v>700</v>
      </c>
      <c r="D4421" t="s">
        <v>154</v>
      </c>
      <c r="E4421" t="s">
        <v>16</v>
      </c>
      <c r="F4421">
        <v>775</v>
      </c>
      <c r="G4421" t="s">
        <v>108</v>
      </c>
      <c r="H4421" s="2">
        <v>45726</v>
      </c>
      <c r="I4421">
        <v>5</v>
      </c>
      <c r="J4421" t="s">
        <v>107</v>
      </c>
    </row>
    <row r="4422" spans="1:10">
      <c r="A4422" t="s">
        <v>4498</v>
      </c>
      <c r="B4422" t="s">
        <v>4</v>
      </c>
      <c r="C4422" t="s">
        <v>700</v>
      </c>
      <c r="D4422" t="s">
        <v>154</v>
      </c>
      <c r="E4422" t="s">
        <v>16</v>
      </c>
      <c r="F4422">
        <v>775</v>
      </c>
      <c r="G4422" t="s">
        <v>108</v>
      </c>
      <c r="H4422" s="2">
        <v>45733</v>
      </c>
      <c r="I4422">
        <v>5</v>
      </c>
      <c r="J4422" t="s">
        <v>107</v>
      </c>
    </row>
    <row r="4423" spans="1:10">
      <c r="A4423" t="s">
        <v>4499</v>
      </c>
      <c r="B4423" t="s">
        <v>4</v>
      </c>
      <c r="C4423" t="s">
        <v>700</v>
      </c>
      <c r="D4423" t="s">
        <v>154</v>
      </c>
      <c r="E4423" t="s">
        <v>20</v>
      </c>
      <c r="F4423">
        <v>775</v>
      </c>
      <c r="G4423" t="s">
        <v>108</v>
      </c>
      <c r="H4423" s="2">
        <v>45691</v>
      </c>
      <c r="I4423">
        <v>5</v>
      </c>
      <c r="J4423" t="s">
        <v>107</v>
      </c>
    </row>
    <row r="4424" spans="1:10">
      <c r="A4424" t="s">
        <v>4500</v>
      </c>
      <c r="B4424" t="s">
        <v>4</v>
      </c>
      <c r="C4424" t="s">
        <v>700</v>
      </c>
      <c r="D4424" t="s">
        <v>154</v>
      </c>
      <c r="E4424" t="s">
        <v>20</v>
      </c>
      <c r="F4424">
        <v>775</v>
      </c>
      <c r="G4424" t="s">
        <v>108</v>
      </c>
      <c r="H4424" s="2">
        <v>45698</v>
      </c>
      <c r="I4424">
        <v>5</v>
      </c>
      <c r="J4424" t="s">
        <v>107</v>
      </c>
    </row>
    <row r="4425" spans="1:10">
      <c r="A4425" t="s">
        <v>4501</v>
      </c>
      <c r="B4425" t="s">
        <v>4</v>
      </c>
      <c r="C4425" t="s">
        <v>700</v>
      </c>
      <c r="D4425" t="s">
        <v>154</v>
      </c>
      <c r="E4425" t="s">
        <v>20</v>
      </c>
      <c r="F4425">
        <v>775</v>
      </c>
      <c r="G4425" t="s">
        <v>108</v>
      </c>
      <c r="H4425" s="2">
        <v>45705</v>
      </c>
      <c r="I4425">
        <v>5</v>
      </c>
      <c r="J4425" t="s">
        <v>107</v>
      </c>
    </row>
    <row r="4426" spans="1:10">
      <c r="A4426" t="s">
        <v>4502</v>
      </c>
      <c r="B4426" t="s">
        <v>4</v>
      </c>
      <c r="C4426" t="s">
        <v>700</v>
      </c>
      <c r="D4426" t="s">
        <v>154</v>
      </c>
      <c r="E4426" t="s">
        <v>20</v>
      </c>
      <c r="F4426">
        <v>775</v>
      </c>
      <c r="G4426" t="s">
        <v>108</v>
      </c>
      <c r="H4426" s="2">
        <v>45712</v>
      </c>
      <c r="I4426">
        <v>5</v>
      </c>
      <c r="J4426" t="s">
        <v>107</v>
      </c>
    </row>
    <row r="4427" spans="1:10">
      <c r="A4427" t="s">
        <v>4503</v>
      </c>
      <c r="B4427" t="s">
        <v>4</v>
      </c>
      <c r="C4427" t="s">
        <v>700</v>
      </c>
      <c r="D4427" t="s">
        <v>154</v>
      </c>
      <c r="E4427" t="s">
        <v>20</v>
      </c>
      <c r="F4427">
        <v>775</v>
      </c>
      <c r="G4427" t="s">
        <v>108</v>
      </c>
      <c r="H4427" s="2">
        <v>45719</v>
      </c>
      <c r="I4427">
        <v>5</v>
      </c>
      <c r="J4427" t="s">
        <v>107</v>
      </c>
    </row>
    <row r="4428" spans="1:10">
      <c r="A4428" t="s">
        <v>4504</v>
      </c>
      <c r="B4428" t="s">
        <v>4</v>
      </c>
      <c r="C4428" t="s">
        <v>700</v>
      </c>
      <c r="D4428" t="s">
        <v>154</v>
      </c>
      <c r="E4428" t="s">
        <v>20</v>
      </c>
      <c r="F4428">
        <v>775</v>
      </c>
      <c r="G4428" t="s">
        <v>108</v>
      </c>
      <c r="H4428" s="2">
        <v>45726</v>
      </c>
      <c r="I4428">
        <v>5</v>
      </c>
      <c r="J4428" t="s">
        <v>107</v>
      </c>
    </row>
    <row r="4429" spans="1:10">
      <c r="A4429" t="s">
        <v>4505</v>
      </c>
      <c r="B4429" t="s">
        <v>4</v>
      </c>
      <c r="C4429" t="s">
        <v>700</v>
      </c>
      <c r="D4429" t="s">
        <v>154</v>
      </c>
      <c r="E4429" t="s">
        <v>20</v>
      </c>
      <c r="F4429">
        <v>775</v>
      </c>
      <c r="G4429" t="s">
        <v>108</v>
      </c>
      <c r="H4429" s="2">
        <v>45733</v>
      </c>
      <c r="I4429">
        <v>5</v>
      </c>
      <c r="J4429" t="s">
        <v>107</v>
      </c>
    </row>
    <row r="4430" spans="1:10">
      <c r="A4430" t="s">
        <v>4506</v>
      </c>
      <c r="B4430" t="s">
        <v>4</v>
      </c>
      <c r="C4430" t="s">
        <v>700</v>
      </c>
      <c r="D4430" t="s">
        <v>154</v>
      </c>
      <c r="E4430" t="s">
        <v>54</v>
      </c>
      <c r="F4430">
        <v>775</v>
      </c>
      <c r="G4430" t="s">
        <v>108</v>
      </c>
      <c r="H4430" s="2">
        <v>45628</v>
      </c>
      <c r="I4430">
        <v>10</v>
      </c>
      <c r="J4430" t="s">
        <v>110</v>
      </c>
    </row>
    <row r="4431" spans="1:10">
      <c r="A4431" t="s">
        <v>4507</v>
      </c>
      <c r="B4431" t="s">
        <v>4</v>
      </c>
      <c r="C4431" t="s">
        <v>700</v>
      </c>
      <c r="D4431" t="s">
        <v>154</v>
      </c>
      <c r="E4431" t="s">
        <v>54</v>
      </c>
      <c r="F4431">
        <v>775</v>
      </c>
      <c r="G4431" t="s">
        <v>108</v>
      </c>
      <c r="H4431" s="2">
        <v>45635</v>
      </c>
      <c r="I4431">
        <v>5</v>
      </c>
      <c r="J4431" t="s">
        <v>110</v>
      </c>
    </row>
    <row r="4432" spans="1:10">
      <c r="A4432" t="s">
        <v>4508</v>
      </c>
      <c r="B4432" t="s">
        <v>4</v>
      </c>
      <c r="C4432" t="s">
        <v>700</v>
      </c>
      <c r="D4432" t="s">
        <v>154</v>
      </c>
      <c r="E4432" t="s">
        <v>54</v>
      </c>
      <c r="F4432">
        <v>775</v>
      </c>
      <c r="G4432" t="s">
        <v>108</v>
      </c>
      <c r="H4432" s="2">
        <v>45642</v>
      </c>
      <c r="I4432">
        <v>5</v>
      </c>
      <c r="J4432" t="s">
        <v>110</v>
      </c>
    </row>
    <row r="4433" spans="1:10">
      <c r="A4433" t="s">
        <v>4509</v>
      </c>
      <c r="B4433" t="s">
        <v>4</v>
      </c>
      <c r="C4433" t="s">
        <v>700</v>
      </c>
      <c r="D4433" t="s">
        <v>154</v>
      </c>
      <c r="E4433" t="s">
        <v>54</v>
      </c>
      <c r="F4433">
        <v>775</v>
      </c>
      <c r="G4433" t="s">
        <v>108</v>
      </c>
      <c r="H4433" s="2">
        <v>45649</v>
      </c>
      <c r="I4433">
        <v>5</v>
      </c>
      <c r="J4433" t="s">
        <v>107</v>
      </c>
    </row>
    <row r="4434" spans="1:10">
      <c r="A4434" t="s">
        <v>4510</v>
      </c>
      <c r="B4434" t="s">
        <v>4</v>
      </c>
      <c r="C4434" t="s">
        <v>700</v>
      </c>
      <c r="D4434" t="s">
        <v>154</v>
      </c>
      <c r="E4434" t="s">
        <v>54</v>
      </c>
      <c r="F4434">
        <v>775</v>
      </c>
      <c r="G4434" t="s">
        <v>108</v>
      </c>
      <c r="H4434" s="2">
        <v>45656</v>
      </c>
      <c r="I4434">
        <v>5</v>
      </c>
      <c r="J4434" t="s">
        <v>107</v>
      </c>
    </row>
    <row r="4435" spans="1:10">
      <c r="A4435" t="s">
        <v>4511</v>
      </c>
      <c r="B4435" t="s">
        <v>4</v>
      </c>
      <c r="C4435" t="s">
        <v>700</v>
      </c>
      <c r="D4435" t="s">
        <v>154</v>
      </c>
      <c r="E4435" t="s">
        <v>54</v>
      </c>
      <c r="F4435">
        <v>775</v>
      </c>
      <c r="G4435" t="s">
        <v>108</v>
      </c>
      <c r="H4435" s="2">
        <v>45663</v>
      </c>
      <c r="I4435">
        <v>5</v>
      </c>
      <c r="J4435" t="s">
        <v>107</v>
      </c>
    </row>
    <row r="4436" spans="1:10">
      <c r="A4436" t="s">
        <v>4512</v>
      </c>
      <c r="B4436" t="s">
        <v>4</v>
      </c>
      <c r="C4436" t="s">
        <v>700</v>
      </c>
      <c r="D4436" t="s">
        <v>154</v>
      </c>
      <c r="E4436" t="s">
        <v>54</v>
      </c>
      <c r="F4436">
        <v>775</v>
      </c>
      <c r="G4436" t="s">
        <v>108</v>
      </c>
      <c r="H4436" s="2">
        <v>45670</v>
      </c>
      <c r="I4436">
        <v>5</v>
      </c>
      <c r="J4436" t="s">
        <v>107</v>
      </c>
    </row>
    <row r="4437" spans="1:10">
      <c r="A4437" t="s">
        <v>4513</v>
      </c>
      <c r="B4437" t="s">
        <v>4</v>
      </c>
      <c r="C4437" t="s">
        <v>700</v>
      </c>
      <c r="D4437" t="s">
        <v>154</v>
      </c>
      <c r="E4437" t="s">
        <v>54</v>
      </c>
      <c r="F4437">
        <v>775</v>
      </c>
      <c r="G4437" t="s">
        <v>108</v>
      </c>
      <c r="H4437" s="2">
        <v>45677</v>
      </c>
      <c r="I4437">
        <v>5</v>
      </c>
      <c r="J4437" t="s">
        <v>107</v>
      </c>
    </row>
    <row r="4438" spans="1:10">
      <c r="A4438" t="s">
        <v>4514</v>
      </c>
      <c r="B4438" t="s">
        <v>4</v>
      </c>
      <c r="C4438" t="s">
        <v>700</v>
      </c>
      <c r="D4438" t="s">
        <v>154</v>
      </c>
      <c r="E4438" t="s">
        <v>54</v>
      </c>
      <c r="F4438">
        <v>775</v>
      </c>
      <c r="G4438" t="s">
        <v>108</v>
      </c>
      <c r="H4438" s="2">
        <v>45684</v>
      </c>
      <c r="I4438">
        <v>5</v>
      </c>
      <c r="J4438" t="s">
        <v>107</v>
      </c>
    </row>
    <row r="4439" spans="1:10">
      <c r="A4439" t="s">
        <v>4515</v>
      </c>
      <c r="B4439" t="s">
        <v>4</v>
      </c>
      <c r="C4439" t="s">
        <v>700</v>
      </c>
      <c r="D4439" t="s">
        <v>154</v>
      </c>
      <c r="E4439" t="s">
        <v>54</v>
      </c>
      <c r="F4439">
        <v>775</v>
      </c>
      <c r="G4439" t="s">
        <v>108</v>
      </c>
      <c r="H4439" s="2">
        <v>45691</v>
      </c>
      <c r="I4439">
        <v>5</v>
      </c>
      <c r="J4439" t="s">
        <v>107</v>
      </c>
    </row>
    <row r="4440" spans="1:10">
      <c r="A4440" t="s">
        <v>4516</v>
      </c>
      <c r="B4440" t="s">
        <v>4</v>
      </c>
      <c r="C4440" t="s">
        <v>700</v>
      </c>
      <c r="D4440" t="s">
        <v>154</v>
      </c>
      <c r="E4440" t="s">
        <v>54</v>
      </c>
      <c r="F4440">
        <v>775</v>
      </c>
      <c r="G4440" t="s">
        <v>108</v>
      </c>
      <c r="H4440" s="2">
        <v>45698</v>
      </c>
      <c r="I4440">
        <v>5</v>
      </c>
      <c r="J4440" t="s">
        <v>107</v>
      </c>
    </row>
    <row r="4441" spans="1:10">
      <c r="A4441" t="s">
        <v>4517</v>
      </c>
      <c r="B4441" t="s">
        <v>4</v>
      </c>
      <c r="C4441" t="s">
        <v>700</v>
      </c>
      <c r="D4441" t="s">
        <v>154</v>
      </c>
      <c r="E4441" t="s">
        <v>54</v>
      </c>
      <c r="F4441">
        <v>775</v>
      </c>
      <c r="G4441" t="s">
        <v>108</v>
      </c>
      <c r="H4441" s="2">
        <v>45705</v>
      </c>
      <c r="I4441">
        <v>5</v>
      </c>
      <c r="J4441" t="s">
        <v>107</v>
      </c>
    </row>
    <row r="4442" spans="1:10">
      <c r="A4442" t="s">
        <v>4518</v>
      </c>
      <c r="B4442" t="s">
        <v>4</v>
      </c>
      <c r="C4442" t="s">
        <v>700</v>
      </c>
      <c r="D4442" t="s">
        <v>154</v>
      </c>
      <c r="E4442" t="s">
        <v>54</v>
      </c>
      <c r="F4442">
        <v>775</v>
      </c>
      <c r="G4442" t="s">
        <v>108</v>
      </c>
      <c r="H4442" s="2">
        <v>45712</v>
      </c>
      <c r="I4442">
        <v>5</v>
      </c>
      <c r="J4442" t="s">
        <v>107</v>
      </c>
    </row>
    <row r="4443" spans="1:10">
      <c r="A4443" t="s">
        <v>4519</v>
      </c>
      <c r="B4443" t="s">
        <v>4</v>
      </c>
      <c r="C4443" t="s">
        <v>700</v>
      </c>
      <c r="D4443" t="s">
        <v>154</v>
      </c>
      <c r="E4443" t="s">
        <v>54</v>
      </c>
      <c r="F4443">
        <v>775</v>
      </c>
      <c r="G4443" t="s">
        <v>108</v>
      </c>
      <c r="H4443" s="2">
        <v>45719</v>
      </c>
      <c r="I4443">
        <v>5</v>
      </c>
      <c r="J4443" t="s">
        <v>107</v>
      </c>
    </row>
    <row r="4444" spans="1:10">
      <c r="A4444" t="s">
        <v>4520</v>
      </c>
      <c r="B4444" t="s">
        <v>4</v>
      </c>
      <c r="C4444" t="s">
        <v>700</v>
      </c>
      <c r="D4444" t="s">
        <v>154</v>
      </c>
      <c r="E4444" t="s">
        <v>54</v>
      </c>
      <c r="F4444">
        <v>775</v>
      </c>
      <c r="G4444" t="s">
        <v>108</v>
      </c>
      <c r="H4444" s="2">
        <v>45726</v>
      </c>
      <c r="I4444">
        <v>5</v>
      </c>
      <c r="J4444" t="s">
        <v>107</v>
      </c>
    </row>
    <row r="4445" spans="1:10">
      <c r="A4445" t="s">
        <v>4521</v>
      </c>
      <c r="B4445" t="s">
        <v>4</v>
      </c>
      <c r="C4445" t="s">
        <v>700</v>
      </c>
      <c r="D4445" t="s">
        <v>154</v>
      </c>
      <c r="E4445" t="s">
        <v>54</v>
      </c>
      <c r="F4445">
        <v>775</v>
      </c>
      <c r="G4445" t="s">
        <v>108</v>
      </c>
      <c r="H4445" s="2">
        <v>45733</v>
      </c>
      <c r="I4445">
        <v>5</v>
      </c>
      <c r="J4445" t="s">
        <v>107</v>
      </c>
    </row>
    <row r="4446" spans="1:10">
      <c r="A4446" t="s">
        <v>4522</v>
      </c>
      <c r="B4446" t="s">
        <v>4</v>
      </c>
      <c r="C4446" t="s">
        <v>700</v>
      </c>
      <c r="D4446" t="s">
        <v>154</v>
      </c>
      <c r="E4446" t="s">
        <v>62</v>
      </c>
      <c r="F4446">
        <v>1650</v>
      </c>
      <c r="G4446" t="s">
        <v>106</v>
      </c>
      <c r="H4446" s="2">
        <v>45628</v>
      </c>
      <c r="I4446">
        <v>10</v>
      </c>
      <c r="J4446" t="s">
        <v>110</v>
      </c>
    </row>
    <row r="4447" spans="1:10">
      <c r="A4447" t="s">
        <v>4523</v>
      </c>
      <c r="B4447" t="s">
        <v>4</v>
      </c>
      <c r="C4447" t="s">
        <v>700</v>
      </c>
      <c r="D4447" t="s">
        <v>154</v>
      </c>
      <c r="E4447" t="s">
        <v>62</v>
      </c>
      <c r="F4447">
        <v>1650</v>
      </c>
      <c r="G4447" t="s">
        <v>106</v>
      </c>
      <c r="H4447" s="2">
        <v>45635</v>
      </c>
      <c r="I4447">
        <v>10</v>
      </c>
      <c r="J4447" t="s">
        <v>110</v>
      </c>
    </row>
    <row r="4448" spans="1:10">
      <c r="A4448" t="s">
        <v>4524</v>
      </c>
      <c r="B4448" t="s">
        <v>4</v>
      </c>
      <c r="C4448" t="s">
        <v>700</v>
      </c>
      <c r="D4448" t="s">
        <v>154</v>
      </c>
      <c r="E4448" t="s">
        <v>62</v>
      </c>
      <c r="F4448">
        <v>1650</v>
      </c>
      <c r="G4448" t="s">
        <v>106</v>
      </c>
      <c r="H4448" s="2">
        <v>45642</v>
      </c>
      <c r="I4448">
        <v>10</v>
      </c>
      <c r="J4448" t="s">
        <v>110</v>
      </c>
    </row>
    <row r="4449" spans="1:10">
      <c r="A4449" t="s">
        <v>4525</v>
      </c>
      <c r="B4449" t="s">
        <v>4</v>
      </c>
      <c r="C4449" t="s">
        <v>700</v>
      </c>
      <c r="D4449" t="s">
        <v>154</v>
      </c>
      <c r="E4449" t="s">
        <v>62</v>
      </c>
      <c r="F4449">
        <v>1650</v>
      </c>
      <c r="G4449" t="s">
        <v>106</v>
      </c>
      <c r="H4449" s="2">
        <v>45649</v>
      </c>
      <c r="I4449">
        <v>10</v>
      </c>
      <c r="J4449" t="s">
        <v>107</v>
      </c>
    </row>
    <row r="4450" spans="1:10">
      <c r="A4450" t="s">
        <v>4526</v>
      </c>
      <c r="B4450" t="s">
        <v>4</v>
      </c>
      <c r="C4450" t="s">
        <v>700</v>
      </c>
      <c r="D4450" t="s">
        <v>154</v>
      </c>
      <c r="E4450" t="s">
        <v>62</v>
      </c>
      <c r="F4450">
        <v>1650</v>
      </c>
      <c r="G4450" t="s">
        <v>106</v>
      </c>
      <c r="H4450" s="2">
        <v>45656</v>
      </c>
      <c r="I4450">
        <v>10</v>
      </c>
      <c r="J4450" t="s">
        <v>107</v>
      </c>
    </row>
    <row r="4451" spans="1:10">
      <c r="A4451" t="s">
        <v>4527</v>
      </c>
      <c r="B4451" t="s">
        <v>4</v>
      </c>
      <c r="C4451" t="s">
        <v>700</v>
      </c>
      <c r="D4451" t="s">
        <v>154</v>
      </c>
      <c r="E4451" t="s">
        <v>62</v>
      </c>
      <c r="F4451">
        <v>1650</v>
      </c>
      <c r="G4451" t="s">
        <v>106</v>
      </c>
      <c r="H4451" s="2">
        <v>45663</v>
      </c>
      <c r="I4451">
        <v>10</v>
      </c>
      <c r="J4451" t="s">
        <v>107</v>
      </c>
    </row>
    <row r="4452" spans="1:10">
      <c r="A4452" t="s">
        <v>4528</v>
      </c>
      <c r="B4452" t="s">
        <v>4</v>
      </c>
      <c r="C4452" t="s">
        <v>700</v>
      </c>
      <c r="D4452" t="s">
        <v>154</v>
      </c>
      <c r="E4452" t="s">
        <v>62</v>
      </c>
      <c r="F4452">
        <v>1650</v>
      </c>
      <c r="G4452" t="s">
        <v>106</v>
      </c>
      <c r="H4452" s="2">
        <v>45670</v>
      </c>
      <c r="I4452">
        <v>10</v>
      </c>
      <c r="J4452" t="s">
        <v>107</v>
      </c>
    </row>
    <row r="4453" spans="1:10">
      <c r="A4453" t="s">
        <v>4529</v>
      </c>
      <c r="B4453" t="s">
        <v>4</v>
      </c>
      <c r="C4453" t="s">
        <v>700</v>
      </c>
      <c r="D4453" t="s">
        <v>154</v>
      </c>
      <c r="E4453" t="s">
        <v>62</v>
      </c>
      <c r="F4453">
        <v>1650</v>
      </c>
      <c r="G4453" t="s">
        <v>106</v>
      </c>
      <c r="H4453" s="2">
        <v>45677</v>
      </c>
      <c r="I4453">
        <v>10</v>
      </c>
      <c r="J4453" t="s">
        <v>107</v>
      </c>
    </row>
    <row r="4454" spans="1:10">
      <c r="A4454" t="s">
        <v>4530</v>
      </c>
      <c r="B4454" t="s">
        <v>4</v>
      </c>
      <c r="C4454" t="s">
        <v>700</v>
      </c>
      <c r="D4454" t="s">
        <v>154</v>
      </c>
      <c r="E4454" t="s">
        <v>62</v>
      </c>
      <c r="F4454">
        <v>1650</v>
      </c>
      <c r="G4454" t="s">
        <v>106</v>
      </c>
      <c r="H4454" s="2">
        <v>45684</v>
      </c>
      <c r="I4454">
        <v>10</v>
      </c>
      <c r="J4454" t="s">
        <v>107</v>
      </c>
    </row>
    <row r="4455" spans="1:10">
      <c r="A4455" t="s">
        <v>4531</v>
      </c>
      <c r="B4455" t="s">
        <v>4</v>
      </c>
      <c r="C4455" t="s">
        <v>700</v>
      </c>
      <c r="D4455" t="s">
        <v>154</v>
      </c>
      <c r="E4455" t="s">
        <v>62</v>
      </c>
      <c r="F4455">
        <v>1650</v>
      </c>
      <c r="G4455" t="s">
        <v>106</v>
      </c>
      <c r="H4455" s="2">
        <v>45691</v>
      </c>
      <c r="I4455">
        <v>10</v>
      </c>
      <c r="J4455" t="s">
        <v>107</v>
      </c>
    </row>
    <row r="4456" spans="1:10">
      <c r="A4456" t="s">
        <v>4532</v>
      </c>
      <c r="B4456" t="s">
        <v>4</v>
      </c>
      <c r="C4456" t="s">
        <v>700</v>
      </c>
      <c r="D4456" t="s">
        <v>154</v>
      </c>
      <c r="E4456" t="s">
        <v>62</v>
      </c>
      <c r="F4456">
        <v>1650</v>
      </c>
      <c r="G4456" t="s">
        <v>106</v>
      </c>
      <c r="H4456" s="2">
        <v>45698</v>
      </c>
      <c r="I4456">
        <v>10</v>
      </c>
      <c r="J4456" t="s">
        <v>107</v>
      </c>
    </row>
    <row r="4457" spans="1:10">
      <c r="A4457" t="s">
        <v>4533</v>
      </c>
      <c r="B4457" t="s">
        <v>4</v>
      </c>
      <c r="C4457" t="s">
        <v>700</v>
      </c>
      <c r="D4457" t="s">
        <v>154</v>
      </c>
      <c r="E4457" t="s">
        <v>62</v>
      </c>
      <c r="F4457">
        <v>1650</v>
      </c>
      <c r="G4457" t="s">
        <v>106</v>
      </c>
      <c r="H4457" s="2">
        <v>45705</v>
      </c>
      <c r="I4457">
        <v>10</v>
      </c>
      <c r="J4457" t="s">
        <v>107</v>
      </c>
    </row>
    <row r="4458" spans="1:10">
      <c r="A4458" t="s">
        <v>4534</v>
      </c>
      <c r="B4458" t="s">
        <v>4</v>
      </c>
      <c r="C4458" t="s">
        <v>700</v>
      </c>
      <c r="D4458" t="s">
        <v>154</v>
      </c>
      <c r="E4458" t="s">
        <v>62</v>
      </c>
      <c r="F4458">
        <v>1650</v>
      </c>
      <c r="G4458" t="s">
        <v>106</v>
      </c>
      <c r="H4458" s="2">
        <v>45712</v>
      </c>
      <c r="I4458">
        <v>10</v>
      </c>
      <c r="J4458" t="s">
        <v>107</v>
      </c>
    </row>
    <row r="4459" spans="1:10">
      <c r="A4459" t="s">
        <v>4535</v>
      </c>
      <c r="B4459" t="s">
        <v>4</v>
      </c>
      <c r="C4459" t="s">
        <v>700</v>
      </c>
      <c r="D4459" t="s">
        <v>154</v>
      </c>
      <c r="E4459" t="s">
        <v>62</v>
      </c>
      <c r="F4459">
        <v>1650</v>
      </c>
      <c r="G4459" t="s">
        <v>106</v>
      </c>
      <c r="H4459" s="2">
        <v>45719</v>
      </c>
      <c r="I4459">
        <v>10</v>
      </c>
      <c r="J4459" t="s">
        <v>107</v>
      </c>
    </row>
    <row r="4460" spans="1:10">
      <c r="A4460" t="s">
        <v>4536</v>
      </c>
      <c r="B4460" t="s">
        <v>4</v>
      </c>
      <c r="C4460" t="s">
        <v>700</v>
      </c>
      <c r="D4460" t="s">
        <v>154</v>
      </c>
      <c r="E4460" t="s">
        <v>62</v>
      </c>
      <c r="F4460">
        <v>1650</v>
      </c>
      <c r="G4460" t="s">
        <v>106</v>
      </c>
      <c r="H4460" s="2">
        <v>45726</v>
      </c>
      <c r="I4460">
        <v>10</v>
      </c>
      <c r="J4460" t="s">
        <v>107</v>
      </c>
    </row>
    <row r="4461" spans="1:10">
      <c r="A4461" t="s">
        <v>4537</v>
      </c>
      <c r="B4461" t="s">
        <v>4</v>
      </c>
      <c r="C4461" t="s">
        <v>700</v>
      </c>
      <c r="D4461" t="s">
        <v>154</v>
      </c>
      <c r="E4461" t="s">
        <v>62</v>
      </c>
      <c r="F4461">
        <v>1650</v>
      </c>
      <c r="G4461" t="s">
        <v>106</v>
      </c>
      <c r="H4461" s="2">
        <v>45733</v>
      </c>
      <c r="I4461">
        <v>10</v>
      </c>
      <c r="J4461" t="s">
        <v>107</v>
      </c>
    </row>
    <row r="4462" spans="1:10">
      <c r="A4462" t="s">
        <v>4538</v>
      </c>
      <c r="B4462" t="s">
        <v>4</v>
      </c>
      <c r="C4462" t="s">
        <v>700</v>
      </c>
      <c r="D4462" t="s">
        <v>154</v>
      </c>
      <c r="E4462" t="s">
        <v>82</v>
      </c>
      <c r="F4462">
        <v>775</v>
      </c>
      <c r="G4462" t="s">
        <v>108</v>
      </c>
      <c r="H4462" s="2">
        <v>45628</v>
      </c>
      <c r="I4462">
        <v>20</v>
      </c>
      <c r="J4462" t="s">
        <v>109</v>
      </c>
    </row>
    <row r="4463" spans="1:10">
      <c r="A4463" t="s">
        <v>4539</v>
      </c>
      <c r="B4463" t="s">
        <v>4</v>
      </c>
      <c r="C4463" t="s">
        <v>700</v>
      </c>
      <c r="D4463" t="s">
        <v>154</v>
      </c>
      <c r="E4463" t="s">
        <v>82</v>
      </c>
      <c r="F4463">
        <v>775</v>
      </c>
      <c r="G4463" t="s">
        <v>108</v>
      </c>
      <c r="H4463" s="2">
        <v>45635</v>
      </c>
      <c r="I4463">
        <v>50</v>
      </c>
      <c r="J4463" t="s">
        <v>109</v>
      </c>
    </row>
    <row r="4464" spans="1:10">
      <c r="A4464" t="s">
        <v>4540</v>
      </c>
      <c r="B4464" t="s">
        <v>4</v>
      </c>
      <c r="C4464" t="s">
        <v>700</v>
      </c>
      <c r="D4464" t="s">
        <v>154</v>
      </c>
      <c r="E4464" t="s">
        <v>82</v>
      </c>
      <c r="F4464">
        <v>775</v>
      </c>
      <c r="G4464" t="s">
        <v>108</v>
      </c>
      <c r="H4464" s="2">
        <v>45642</v>
      </c>
      <c r="I4464">
        <v>50</v>
      </c>
      <c r="J4464" t="s">
        <v>109</v>
      </c>
    </row>
    <row r="4465" spans="1:10">
      <c r="A4465" t="s">
        <v>4541</v>
      </c>
      <c r="B4465" t="s">
        <v>4</v>
      </c>
      <c r="C4465" t="s">
        <v>700</v>
      </c>
      <c r="D4465" t="s">
        <v>154</v>
      </c>
      <c r="E4465" t="s">
        <v>82</v>
      </c>
      <c r="F4465">
        <v>775</v>
      </c>
      <c r="G4465" t="s">
        <v>108</v>
      </c>
      <c r="H4465" s="2">
        <v>45649</v>
      </c>
      <c r="I4465">
        <v>20</v>
      </c>
      <c r="J4465" t="s">
        <v>110</v>
      </c>
    </row>
    <row r="4466" spans="1:10">
      <c r="A4466" t="s">
        <v>4542</v>
      </c>
      <c r="B4466" t="s">
        <v>4</v>
      </c>
      <c r="C4466" t="s">
        <v>700</v>
      </c>
      <c r="D4466" t="s">
        <v>154</v>
      </c>
      <c r="E4466" t="s">
        <v>82</v>
      </c>
      <c r="F4466">
        <v>775</v>
      </c>
      <c r="G4466" t="s">
        <v>108</v>
      </c>
      <c r="H4466" s="2">
        <v>45656</v>
      </c>
      <c r="I4466">
        <v>20</v>
      </c>
      <c r="J4466" t="s">
        <v>110</v>
      </c>
    </row>
    <row r="4467" spans="1:10">
      <c r="A4467" t="s">
        <v>4543</v>
      </c>
      <c r="B4467" t="s">
        <v>4</v>
      </c>
      <c r="C4467" t="s">
        <v>700</v>
      </c>
      <c r="D4467" t="s">
        <v>154</v>
      </c>
      <c r="E4467" t="s">
        <v>82</v>
      </c>
      <c r="F4467">
        <v>775</v>
      </c>
      <c r="G4467" t="s">
        <v>108</v>
      </c>
      <c r="H4467" s="2">
        <v>45663</v>
      </c>
      <c r="I4467">
        <v>20</v>
      </c>
      <c r="J4467" t="s">
        <v>110</v>
      </c>
    </row>
    <row r="4468" spans="1:10">
      <c r="A4468" t="s">
        <v>4544</v>
      </c>
      <c r="B4468" t="s">
        <v>4</v>
      </c>
      <c r="C4468" t="s">
        <v>700</v>
      </c>
      <c r="D4468" t="s">
        <v>154</v>
      </c>
      <c r="E4468" t="s">
        <v>82</v>
      </c>
      <c r="F4468">
        <v>775</v>
      </c>
      <c r="G4468" t="s">
        <v>108</v>
      </c>
      <c r="H4468" s="2">
        <v>45670</v>
      </c>
      <c r="I4468">
        <v>20</v>
      </c>
      <c r="J4468" t="s">
        <v>110</v>
      </c>
    </row>
    <row r="4469" spans="1:10">
      <c r="A4469" t="s">
        <v>4545</v>
      </c>
      <c r="B4469" t="s">
        <v>4</v>
      </c>
      <c r="C4469" t="s">
        <v>700</v>
      </c>
      <c r="D4469" t="s">
        <v>154</v>
      </c>
      <c r="E4469" t="s">
        <v>82</v>
      </c>
      <c r="F4469">
        <v>775</v>
      </c>
      <c r="G4469" t="s">
        <v>108</v>
      </c>
      <c r="H4469" s="2">
        <v>45677</v>
      </c>
      <c r="I4469">
        <v>20</v>
      </c>
      <c r="J4469" t="s">
        <v>110</v>
      </c>
    </row>
    <row r="4470" spans="1:10">
      <c r="A4470" t="s">
        <v>4546</v>
      </c>
      <c r="B4470" t="s">
        <v>4</v>
      </c>
      <c r="C4470" t="s">
        <v>700</v>
      </c>
      <c r="D4470" t="s">
        <v>154</v>
      </c>
      <c r="E4470" t="s">
        <v>82</v>
      </c>
      <c r="F4470">
        <v>775</v>
      </c>
      <c r="G4470" t="s">
        <v>108</v>
      </c>
      <c r="H4470" s="2">
        <v>45684</v>
      </c>
      <c r="I4470">
        <v>20</v>
      </c>
      <c r="J4470" t="s">
        <v>110</v>
      </c>
    </row>
    <row r="4471" spans="1:10">
      <c r="A4471" t="s">
        <v>4547</v>
      </c>
      <c r="B4471" t="s">
        <v>4</v>
      </c>
      <c r="C4471" t="s">
        <v>700</v>
      </c>
      <c r="D4471" t="s">
        <v>154</v>
      </c>
      <c r="E4471" t="s">
        <v>82</v>
      </c>
      <c r="F4471">
        <v>775</v>
      </c>
      <c r="G4471" t="s">
        <v>108</v>
      </c>
      <c r="H4471" s="2">
        <v>45691</v>
      </c>
      <c r="I4471">
        <v>20</v>
      </c>
      <c r="J4471" t="s">
        <v>110</v>
      </c>
    </row>
    <row r="4472" spans="1:10">
      <c r="A4472" t="s">
        <v>4548</v>
      </c>
      <c r="B4472" t="s">
        <v>4</v>
      </c>
      <c r="C4472" t="s">
        <v>700</v>
      </c>
      <c r="D4472" t="s">
        <v>154</v>
      </c>
      <c r="E4472" t="s">
        <v>82</v>
      </c>
      <c r="F4472">
        <v>775</v>
      </c>
      <c r="G4472" t="s">
        <v>108</v>
      </c>
      <c r="H4472" s="2">
        <v>45698</v>
      </c>
      <c r="I4472">
        <v>20</v>
      </c>
      <c r="J4472" t="s">
        <v>110</v>
      </c>
    </row>
    <row r="4473" spans="1:10">
      <c r="A4473" t="s">
        <v>4549</v>
      </c>
      <c r="B4473" t="s">
        <v>4</v>
      </c>
      <c r="C4473" t="s">
        <v>700</v>
      </c>
      <c r="D4473" t="s">
        <v>154</v>
      </c>
      <c r="E4473" t="s">
        <v>82</v>
      </c>
      <c r="F4473">
        <v>775</v>
      </c>
      <c r="G4473" t="s">
        <v>108</v>
      </c>
      <c r="H4473" s="2">
        <v>45705</v>
      </c>
      <c r="I4473">
        <v>20</v>
      </c>
      <c r="J4473" t="s">
        <v>107</v>
      </c>
    </row>
    <row r="4474" spans="1:10">
      <c r="A4474" t="s">
        <v>4550</v>
      </c>
      <c r="B4474" t="s">
        <v>4</v>
      </c>
      <c r="C4474" t="s">
        <v>700</v>
      </c>
      <c r="D4474" t="s">
        <v>154</v>
      </c>
      <c r="E4474" t="s">
        <v>82</v>
      </c>
      <c r="F4474">
        <v>775</v>
      </c>
      <c r="G4474" t="s">
        <v>108</v>
      </c>
      <c r="H4474" s="2">
        <v>45712</v>
      </c>
      <c r="I4474">
        <v>20</v>
      </c>
      <c r="J4474" t="s">
        <v>107</v>
      </c>
    </row>
    <row r="4475" spans="1:10">
      <c r="A4475" t="s">
        <v>4551</v>
      </c>
      <c r="B4475" t="s">
        <v>4</v>
      </c>
      <c r="C4475" t="s">
        <v>700</v>
      </c>
      <c r="D4475" t="s">
        <v>154</v>
      </c>
      <c r="E4475" t="s">
        <v>82</v>
      </c>
      <c r="F4475">
        <v>775</v>
      </c>
      <c r="G4475" t="s">
        <v>108</v>
      </c>
      <c r="H4475" s="2">
        <v>45719</v>
      </c>
      <c r="I4475">
        <v>20</v>
      </c>
      <c r="J4475" t="s">
        <v>107</v>
      </c>
    </row>
    <row r="4476" spans="1:10">
      <c r="A4476" t="s">
        <v>4552</v>
      </c>
      <c r="B4476" t="s">
        <v>4</v>
      </c>
      <c r="C4476" t="s">
        <v>700</v>
      </c>
      <c r="D4476" t="s">
        <v>154</v>
      </c>
      <c r="E4476" t="s">
        <v>82</v>
      </c>
      <c r="F4476">
        <v>775</v>
      </c>
      <c r="G4476" t="s">
        <v>108</v>
      </c>
      <c r="H4476" s="2">
        <v>45726</v>
      </c>
      <c r="I4476">
        <v>20</v>
      </c>
      <c r="J4476" t="s">
        <v>107</v>
      </c>
    </row>
    <row r="4477" spans="1:10">
      <c r="A4477" t="s">
        <v>4553</v>
      </c>
      <c r="B4477" t="s">
        <v>4</v>
      </c>
      <c r="C4477" t="s">
        <v>700</v>
      </c>
      <c r="D4477" t="s">
        <v>154</v>
      </c>
      <c r="E4477" t="s">
        <v>82</v>
      </c>
      <c r="F4477">
        <v>775</v>
      </c>
      <c r="G4477" t="s">
        <v>108</v>
      </c>
      <c r="H4477" s="2">
        <v>45733</v>
      </c>
      <c r="I4477">
        <v>5</v>
      </c>
      <c r="J4477" t="s">
        <v>107</v>
      </c>
    </row>
    <row r="4478" spans="1:10">
      <c r="A4478" t="s">
        <v>4554</v>
      </c>
      <c r="B4478" t="s">
        <v>4</v>
      </c>
      <c r="C4478" t="s">
        <v>700</v>
      </c>
      <c r="D4478" t="s">
        <v>154</v>
      </c>
      <c r="E4478" t="s">
        <v>82</v>
      </c>
      <c r="F4478">
        <v>775</v>
      </c>
      <c r="G4478" t="s">
        <v>108</v>
      </c>
      <c r="H4478" s="2">
        <v>45740</v>
      </c>
      <c r="I4478">
        <v>5</v>
      </c>
      <c r="J4478" t="s">
        <v>107</v>
      </c>
    </row>
    <row r="4479" spans="1:10">
      <c r="A4479" t="s">
        <v>4555</v>
      </c>
      <c r="B4479" t="s">
        <v>4</v>
      </c>
      <c r="C4479" t="s">
        <v>700</v>
      </c>
      <c r="D4479" t="s">
        <v>154</v>
      </c>
      <c r="E4479" t="s">
        <v>82</v>
      </c>
      <c r="F4479">
        <v>775</v>
      </c>
      <c r="G4479" t="s">
        <v>108</v>
      </c>
      <c r="H4479" s="2">
        <v>45747</v>
      </c>
      <c r="I4479">
        <v>5</v>
      </c>
      <c r="J4479" t="s">
        <v>107</v>
      </c>
    </row>
    <row r="4480" spans="1:10">
      <c r="A4480" t="s">
        <v>4556</v>
      </c>
      <c r="B4480" t="s">
        <v>4</v>
      </c>
      <c r="C4480" t="s">
        <v>700</v>
      </c>
      <c r="D4480" t="s">
        <v>154</v>
      </c>
      <c r="E4480" t="s">
        <v>82</v>
      </c>
      <c r="F4480">
        <v>775</v>
      </c>
      <c r="G4480" t="s">
        <v>108</v>
      </c>
      <c r="H4480" s="2">
        <v>45754</v>
      </c>
      <c r="I4480">
        <v>5</v>
      </c>
      <c r="J4480" t="s">
        <v>107</v>
      </c>
    </row>
    <row r="4481" spans="1:10">
      <c r="A4481" t="s">
        <v>4557</v>
      </c>
      <c r="B4481" t="s">
        <v>4</v>
      </c>
      <c r="C4481" t="s">
        <v>700</v>
      </c>
      <c r="D4481" t="s">
        <v>154</v>
      </c>
      <c r="E4481" t="s">
        <v>82</v>
      </c>
      <c r="F4481">
        <v>775</v>
      </c>
      <c r="G4481" t="s">
        <v>108</v>
      </c>
      <c r="H4481" s="2">
        <v>45761</v>
      </c>
      <c r="I4481">
        <v>5</v>
      </c>
      <c r="J4481" t="s">
        <v>107</v>
      </c>
    </row>
    <row r="4482" spans="1:10">
      <c r="A4482" t="s">
        <v>4558</v>
      </c>
      <c r="B4482" t="s">
        <v>4</v>
      </c>
      <c r="C4482" t="s">
        <v>700</v>
      </c>
      <c r="D4482" t="s">
        <v>154</v>
      </c>
      <c r="E4482" t="s">
        <v>82</v>
      </c>
      <c r="F4482">
        <v>775</v>
      </c>
      <c r="G4482" t="s">
        <v>108</v>
      </c>
      <c r="H4482" s="2">
        <v>45768</v>
      </c>
      <c r="I4482">
        <v>5</v>
      </c>
      <c r="J4482" t="s">
        <v>107</v>
      </c>
    </row>
    <row r="4483" spans="1:10">
      <c r="A4483" t="s">
        <v>4559</v>
      </c>
      <c r="B4483" t="s">
        <v>4</v>
      </c>
      <c r="C4483" t="s">
        <v>700</v>
      </c>
      <c r="D4483" t="s">
        <v>154</v>
      </c>
      <c r="E4483" t="s">
        <v>82</v>
      </c>
      <c r="F4483">
        <v>775</v>
      </c>
      <c r="G4483" t="s">
        <v>108</v>
      </c>
      <c r="H4483" s="2">
        <v>45775</v>
      </c>
      <c r="I4483">
        <v>5</v>
      </c>
      <c r="J4483" t="s">
        <v>107</v>
      </c>
    </row>
    <row r="4484" spans="1:10">
      <c r="A4484" t="s">
        <v>4560</v>
      </c>
      <c r="B4484" t="s">
        <v>4</v>
      </c>
      <c r="C4484" t="s">
        <v>700</v>
      </c>
      <c r="D4484" t="s">
        <v>154</v>
      </c>
      <c r="E4484" t="s">
        <v>82</v>
      </c>
      <c r="F4484">
        <v>775</v>
      </c>
      <c r="G4484" t="s">
        <v>108</v>
      </c>
      <c r="H4484" s="2">
        <v>45782</v>
      </c>
      <c r="I4484">
        <v>5</v>
      </c>
      <c r="J4484" t="s">
        <v>107</v>
      </c>
    </row>
    <row r="4485" spans="1:10">
      <c r="A4485" t="s">
        <v>4561</v>
      </c>
      <c r="B4485" t="s">
        <v>4</v>
      </c>
      <c r="C4485" t="s">
        <v>700</v>
      </c>
      <c r="D4485" t="s">
        <v>154</v>
      </c>
      <c r="E4485" t="s">
        <v>82</v>
      </c>
      <c r="F4485">
        <v>775</v>
      </c>
      <c r="G4485" t="s">
        <v>108</v>
      </c>
      <c r="H4485" s="2">
        <v>45789</v>
      </c>
      <c r="I4485">
        <v>5</v>
      </c>
      <c r="J4485" t="s">
        <v>107</v>
      </c>
    </row>
    <row r="4486" spans="1:10">
      <c r="A4486" t="s">
        <v>4562</v>
      </c>
      <c r="B4486" t="s">
        <v>4</v>
      </c>
      <c r="C4486" t="s">
        <v>700</v>
      </c>
      <c r="D4486" t="s">
        <v>154</v>
      </c>
      <c r="E4486" t="s">
        <v>82</v>
      </c>
      <c r="F4486">
        <v>775</v>
      </c>
      <c r="G4486" t="s">
        <v>108</v>
      </c>
      <c r="H4486" s="2">
        <v>45796</v>
      </c>
      <c r="I4486">
        <v>5</v>
      </c>
      <c r="J4486" t="s">
        <v>107</v>
      </c>
    </row>
    <row r="4487" spans="1:10">
      <c r="A4487" t="s">
        <v>4563</v>
      </c>
      <c r="B4487" t="s">
        <v>4</v>
      </c>
      <c r="C4487" t="s">
        <v>700</v>
      </c>
      <c r="D4487" t="s">
        <v>155</v>
      </c>
      <c r="E4487" t="s">
        <v>20</v>
      </c>
      <c r="F4487">
        <v>300</v>
      </c>
      <c r="G4487" t="s">
        <v>108</v>
      </c>
      <c r="H4487" s="2">
        <v>45705</v>
      </c>
      <c r="I4487">
        <v>20</v>
      </c>
      <c r="J4487" t="s">
        <v>107</v>
      </c>
    </row>
    <row r="4488" spans="1:10">
      <c r="A4488" t="s">
        <v>4564</v>
      </c>
      <c r="B4488" t="s">
        <v>4</v>
      </c>
      <c r="C4488" t="s">
        <v>700</v>
      </c>
      <c r="D4488" t="s">
        <v>155</v>
      </c>
      <c r="E4488" t="s">
        <v>20</v>
      </c>
      <c r="F4488">
        <v>300</v>
      </c>
      <c r="G4488" t="s">
        <v>108</v>
      </c>
      <c r="H4488" s="2">
        <v>45712</v>
      </c>
      <c r="I4488">
        <v>20</v>
      </c>
      <c r="J4488" t="s">
        <v>107</v>
      </c>
    </row>
    <row r="4489" spans="1:10">
      <c r="A4489" t="s">
        <v>4565</v>
      </c>
      <c r="B4489" t="s">
        <v>4</v>
      </c>
      <c r="C4489" t="s">
        <v>700</v>
      </c>
      <c r="D4489" t="s">
        <v>155</v>
      </c>
      <c r="E4489" t="s">
        <v>20</v>
      </c>
      <c r="F4489">
        <v>300</v>
      </c>
      <c r="G4489" t="s">
        <v>108</v>
      </c>
      <c r="H4489" s="2">
        <v>45719</v>
      </c>
      <c r="I4489">
        <v>20</v>
      </c>
      <c r="J4489" t="s">
        <v>107</v>
      </c>
    </row>
    <row r="4490" spans="1:10">
      <c r="A4490" t="s">
        <v>4566</v>
      </c>
      <c r="B4490" t="s">
        <v>4</v>
      </c>
      <c r="C4490" t="s">
        <v>700</v>
      </c>
      <c r="D4490" t="s">
        <v>155</v>
      </c>
      <c r="E4490" t="s">
        <v>20</v>
      </c>
      <c r="F4490">
        <v>300</v>
      </c>
      <c r="G4490" t="s">
        <v>108</v>
      </c>
      <c r="H4490" s="2">
        <v>45726</v>
      </c>
      <c r="I4490">
        <v>20</v>
      </c>
      <c r="J4490" t="s">
        <v>107</v>
      </c>
    </row>
    <row r="4491" spans="1:10">
      <c r="A4491" t="s">
        <v>4567</v>
      </c>
      <c r="B4491" t="s">
        <v>4</v>
      </c>
      <c r="C4491" t="s">
        <v>700</v>
      </c>
      <c r="D4491" t="s">
        <v>155</v>
      </c>
      <c r="E4491" t="s">
        <v>20</v>
      </c>
      <c r="F4491">
        <v>300</v>
      </c>
      <c r="G4491" t="s">
        <v>108</v>
      </c>
      <c r="H4491" s="2">
        <v>45733</v>
      </c>
      <c r="I4491">
        <v>5</v>
      </c>
      <c r="J4491" t="s">
        <v>107</v>
      </c>
    </row>
    <row r="4492" spans="1:10">
      <c r="A4492" t="s">
        <v>4568</v>
      </c>
      <c r="B4492" t="s">
        <v>4</v>
      </c>
      <c r="C4492" t="s">
        <v>700</v>
      </c>
      <c r="D4492" t="s">
        <v>155</v>
      </c>
      <c r="E4492" t="s">
        <v>20</v>
      </c>
      <c r="F4492">
        <v>300</v>
      </c>
      <c r="G4492" t="s">
        <v>108</v>
      </c>
      <c r="H4492" s="2">
        <v>45740</v>
      </c>
      <c r="I4492">
        <v>5</v>
      </c>
      <c r="J4492" t="s">
        <v>107</v>
      </c>
    </row>
    <row r="4493" spans="1:10">
      <c r="A4493" t="s">
        <v>4569</v>
      </c>
      <c r="B4493" t="s">
        <v>4</v>
      </c>
      <c r="C4493" t="s">
        <v>700</v>
      </c>
      <c r="D4493" t="s">
        <v>155</v>
      </c>
      <c r="E4493" t="s">
        <v>20</v>
      </c>
      <c r="F4493">
        <v>300</v>
      </c>
      <c r="G4493" t="s">
        <v>108</v>
      </c>
      <c r="H4493" s="2">
        <v>45747</v>
      </c>
      <c r="I4493">
        <v>5</v>
      </c>
      <c r="J4493" t="s">
        <v>107</v>
      </c>
    </row>
    <row r="4494" spans="1:10">
      <c r="A4494" t="s">
        <v>4570</v>
      </c>
      <c r="B4494" t="s">
        <v>4</v>
      </c>
      <c r="C4494" t="s">
        <v>700</v>
      </c>
      <c r="D4494" t="s">
        <v>155</v>
      </c>
      <c r="E4494" t="s">
        <v>20</v>
      </c>
      <c r="F4494">
        <v>300</v>
      </c>
      <c r="G4494" t="s">
        <v>108</v>
      </c>
      <c r="H4494" s="2">
        <v>45754</v>
      </c>
      <c r="I4494">
        <v>5</v>
      </c>
      <c r="J4494" t="s">
        <v>107</v>
      </c>
    </row>
    <row r="4495" spans="1:10">
      <c r="A4495" t="s">
        <v>4571</v>
      </c>
      <c r="B4495" t="s">
        <v>4</v>
      </c>
      <c r="C4495" t="s">
        <v>700</v>
      </c>
      <c r="D4495" t="s">
        <v>155</v>
      </c>
      <c r="E4495" t="s">
        <v>20</v>
      </c>
      <c r="F4495">
        <v>300</v>
      </c>
      <c r="G4495" t="s">
        <v>108</v>
      </c>
      <c r="H4495" s="2">
        <v>45761</v>
      </c>
      <c r="I4495">
        <v>5</v>
      </c>
      <c r="J4495" t="s">
        <v>107</v>
      </c>
    </row>
    <row r="4496" spans="1:10">
      <c r="A4496" t="s">
        <v>4572</v>
      </c>
      <c r="B4496" t="s">
        <v>4</v>
      </c>
      <c r="C4496" t="s">
        <v>700</v>
      </c>
      <c r="D4496" t="s">
        <v>155</v>
      </c>
      <c r="E4496" t="s">
        <v>20</v>
      </c>
      <c r="F4496">
        <v>300</v>
      </c>
      <c r="G4496" t="s">
        <v>108</v>
      </c>
      <c r="H4496" s="2">
        <v>45768</v>
      </c>
      <c r="I4496">
        <v>5</v>
      </c>
      <c r="J4496" t="s">
        <v>107</v>
      </c>
    </row>
    <row r="4497" spans="1:10">
      <c r="A4497" t="s">
        <v>4573</v>
      </c>
      <c r="B4497" t="s">
        <v>4</v>
      </c>
      <c r="C4497" t="s">
        <v>700</v>
      </c>
      <c r="D4497" t="s">
        <v>155</v>
      </c>
      <c r="E4497" t="s">
        <v>20</v>
      </c>
      <c r="F4497">
        <v>300</v>
      </c>
      <c r="G4497" t="s">
        <v>108</v>
      </c>
      <c r="H4497" s="2">
        <v>45775</v>
      </c>
      <c r="I4497">
        <v>5</v>
      </c>
      <c r="J4497" t="s">
        <v>107</v>
      </c>
    </row>
    <row r="4498" spans="1:10">
      <c r="A4498" t="s">
        <v>4574</v>
      </c>
      <c r="B4498" t="s">
        <v>4</v>
      </c>
      <c r="C4498" t="s">
        <v>700</v>
      </c>
      <c r="D4498" t="s">
        <v>155</v>
      </c>
      <c r="E4498" t="s">
        <v>20</v>
      </c>
      <c r="F4498">
        <v>300</v>
      </c>
      <c r="G4498" t="s">
        <v>108</v>
      </c>
      <c r="H4498" s="2">
        <v>45782</v>
      </c>
      <c r="I4498">
        <v>5</v>
      </c>
      <c r="J4498" t="s">
        <v>107</v>
      </c>
    </row>
    <row r="4499" spans="1:10">
      <c r="A4499" t="s">
        <v>4575</v>
      </c>
      <c r="B4499" t="s">
        <v>4</v>
      </c>
      <c r="C4499" t="s">
        <v>700</v>
      </c>
      <c r="D4499" t="s">
        <v>155</v>
      </c>
      <c r="E4499" t="s">
        <v>20</v>
      </c>
      <c r="F4499">
        <v>300</v>
      </c>
      <c r="G4499" t="s">
        <v>108</v>
      </c>
      <c r="H4499" s="2">
        <v>45789</v>
      </c>
      <c r="I4499">
        <v>5</v>
      </c>
      <c r="J4499" t="s">
        <v>107</v>
      </c>
    </row>
    <row r="4500" spans="1:10">
      <c r="A4500" t="s">
        <v>4576</v>
      </c>
      <c r="B4500" t="s">
        <v>4</v>
      </c>
      <c r="C4500" t="s">
        <v>700</v>
      </c>
      <c r="D4500" t="s">
        <v>155</v>
      </c>
      <c r="E4500" t="s">
        <v>20</v>
      </c>
      <c r="F4500">
        <v>300</v>
      </c>
      <c r="G4500" t="s">
        <v>108</v>
      </c>
      <c r="H4500" s="2">
        <v>45796</v>
      </c>
      <c r="I4500">
        <v>5</v>
      </c>
      <c r="J4500" t="s">
        <v>107</v>
      </c>
    </row>
    <row r="4501" spans="1:10">
      <c r="A4501" t="s">
        <v>4577</v>
      </c>
      <c r="B4501" t="s">
        <v>22</v>
      </c>
      <c r="D4501" t="s">
        <v>156</v>
      </c>
      <c r="E4501" t="s">
        <v>6</v>
      </c>
      <c r="G4501" t="s">
        <v>164</v>
      </c>
      <c r="H4501" s="2">
        <v>45621</v>
      </c>
      <c r="I4501">
        <v>20</v>
      </c>
      <c r="J4501" t="s">
        <v>109</v>
      </c>
    </row>
    <row r="4502" spans="1:10">
      <c r="A4502" t="s">
        <v>4578</v>
      </c>
      <c r="B4502" t="s">
        <v>22</v>
      </c>
      <c r="D4502" t="s">
        <v>156</v>
      </c>
      <c r="E4502" t="s">
        <v>30</v>
      </c>
      <c r="G4502" t="s">
        <v>164</v>
      </c>
      <c r="H4502" s="2">
        <v>45593</v>
      </c>
      <c r="I4502">
        <v>60</v>
      </c>
      <c r="J4502" t="s">
        <v>109</v>
      </c>
    </row>
    <row r="4503" spans="1:10">
      <c r="A4503" t="s">
        <v>4579</v>
      </c>
      <c r="B4503" t="s">
        <v>22</v>
      </c>
      <c r="D4503" t="s">
        <v>156</v>
      </c>
      <c r="E4503" t="s">
        <v>30</v>
      </c>
      <c r="G4503" t="s">
        <v>164</v>
      </c>
      <c r="H4503" s="2">
        <v>45600</v>
      </c>
      <c r="I4503">
        <v>60</v>
      </c>
      <c r="J4503" t="s">
        <v>109</v>
      </c>
    </row>
    <row r="4504" spans="1:10">
      <c r="A4504" t="s">
        <v>4580</v>
      </c>
      <c r="B4504" t="s">
        <v>22</v>
      </c>
      <c r="D4504" t="s">
        <v>156</v>
      </c>
      <c r="E4504" t="s">
        <v>30</v>
      </c>
      <c r="G4504" t="s">
        <v>164</v>
      </c>
      <c r="H4504" s="2">
        <v>45607</v>
      </c>
      <c r="I4504">
        <v>60</v>
      </c>
      <c r="J4504" t="s">
        <v>109</v>
      </c>
    </row>
    <row r="4505" spans="1:10">
      <c r="A4505" t="s">
        <v>4581</v>
      </c>
      <c r="B4505" t="s">
        <v>22</v>
      </c>
      <c r="D4505" t="s">
        <v>156</v>
      </c>
      <c r="E4505" t="s">
        <v>30</v>
      </c>
      <c r="G4505" t="s">
        <v>164</v>
      </c>
      <c r="H4505" s="2">
        <v>45614</v>
      </c>
      <c r="I4505">
        <v>60</v>
      </c>
      <c r="J4505" t="s">
        <v>109</v>
      </c>
    </row>
    <row r="4506" spans="1:10">
      <c r="A4506" t="s">
        <v>4582</v>
      </c>
      <c r="B4506" t="s">
        <v>22</v>
      </c>
      <c r="D4506" t="s">
        <v>156</v>
      </c>
      <c r="E4506" t="s">
        <v>30</v>
      </c>
      <c r="G4506" t="s">
        <v>164</v>
      </c>
      <c r="H4506" s="2">
        <v>45621</v>
      </c>
      <c r="I4506">
        <v>60</v>
      </c>
      <c r="J4506" t="s">
        <v>109</v>
      </c>
    </row>
    <row r="4507" spans="1:10">
      <c r="A4507" t="s">
        <v>4583</v>
      </c>
      <c r="B4507" t="s">
        <v>22</v>
      </c>
      <c r="D4507" t="s">
        <v>156</v>
      </c>
      <c r="E4507" t="s">
        <v>92</v>
      </c>
      <c r="G4507" t="s">
        <v>177</v>
      </c>
      <c r="H4507" s="2">
        <v>45621</v>
      </c>
      <c r="I4507">
        <v>20</v>
      </c>
      <c r="J4507" t="s">
        <v>109</v>
      </c>
    </row>
    <row r="4508" spans="1:10">
      <c r="A4508" t="s">
        <v>4584</v>
      </c>
      <c r="B4508" t="s">
        <v>22</v>
      </c>
      <c r="D4508" t="s">
        <v>156</v>
      </c>
      <c r="E4508" t="s">
        <v>94</v>
      </c>
      <c r="G4508" t="s">
        <v>164</v>
      </c>
      <c r="H4508" s="2">
        <v>45621</v>
      </c>
      <c r="I4508">
        <v>10</v>
      </c>
      <c r="J4508" t="s">
        <v>109</v>
      </c>
    </row>
    <row r="4509" spans="1:10">
      <c r="A4509" t="s">
        <v>4585</v>
      </c>
      <c r="B4509" t="s">
        <v>10</v>
      </c>
      <c r="D4509" t="s">
        <v>157</v>
      </c>
      <c r="E4509" t="s">
        <v>10</v>
      </c>
      <c r="G4509" t="s">
        <v>108</v>
      </c>
      <c r="H4509" s="2">
        <v>45383</v>
      </c>
      <c r="I4509">
        <v>40</v>
      </c>
      <c r="J4509" t="s">
        <v>109</v>
      </c>
    </row>
    <row r="4510" spans="1:10">
      <c r="A4510" t="s">
        <v>4586</v>
      </c>
      <c r="B4510" t="s">
        <v>10</v>
      </c>
      <c r="D4510" t="s">
        <v>157</v>
      </c>
      <c r="E4510" t="s">
        <v>10</v>
      </c>
      <c r="G4510" t="s">
        <v>108</v>
      </c>
      <c r="H4510" s="2">
        <v>45390</v>
      </c>
      <c r="I4510">
        <v>40</v>
      </c>
      <c r="J4510" t="s">
        <v>109</v>
      </c>
    </row>
    <row r="4511" spans="1:10">
      <c r="A4511" t="s">
        <v>4587</v>
      </c>
      <c r="B4511" t="s">
        <v>10</v>
      </c>
      <c r="D4511" t="s">
        <v>157</v>
      </c>
      <c r="E4511" t="s">
        <v>10</v>
      </c>
      <c r="G4511" t="s">
        <v>108</v>
      </c>
      <c r="H4511" s="2">
        <v>45397</v>
      </c>
      <c r="I4511">
        <v>40</v>
      </c>
      <c r="J4511" t="s">
        <v>109</v>
      </c>
    </row>
    <row r="4512" spans="1:10">
      <c r="A4512" t="s">
        <v>4588</v>
      </c>
      <c r="B4512" t="s">
        <v>10</v>
      </c>
      <c r="D4512" t="s">
        <v>157</v>
      </c>
      <c r="E4512" t="s">
        <v>10</v>
      </c>
      <c r="G4512" t="s">
        <v>108</v>
      </c>
      <c r="H4512" s="2">
        <v>45404</v>
      </c>
      <c r="I4512">
        <v>20</v>
      </c>
      <c r="J4512" t="s">
        <v>109</v>
      </c>
    </row>
    <row r="4513" spans="1:10">
      <c r="A4513" t="s">
        <v>4589</v>
      </c>
      <c r="B4513" t="s">
        <v>10</v>
      </c>
      <c r="D4513" t="s">
        <v>157</v>
      </c>
      <c r="E4513" t="s">
        <v>10</v>
      </c>
      <c r="G4513" t="s">
        <v>108</v>
      </c>
      <c r="H4513" s="2">
        <v>45411</v>
      </c>
      <c r="I4513">
        <v>20</v>
      </c>
      <c r="J4513" t="s">
        <v>109</v>
      </c>
    </row>
    <row r="4514" spans="1:10">
      <c r="A4514" t="s">
        <v>4590</v>
      </c>
      <c r="B4514" t="s">
        <v>10</v>
      </c>
      <c r="D4514" t="s">
        <v>157</v>
      </c>
      <c r="E4514" t="s">
        <v>10</v>
      </c>
      <c r="G4514" t="s">
        <v>108</v>
      </c>
      <c r="H4514" s="2">
        <v>45418</v>
      </c>
      <c r="I4514">
        <v>20</v>
      </c>
      <c r="J4514" t="s">
        <v>109</v>
      </c>
    </row>
    <row r="4515" spans="1:10">
      <c r="A4515" t="s">
        <v>4591</v>
      </c>
      <c r="B4515" t="s">
        <v>10</v>
      </c>
      <c r="D4515" t="s">
        <v>157</v>
      </c>
      <c r="E4515" t="s">
        <v>10</v>
      </c>
      <c r="G4515" t="s">
        <v>108</v>
      </c>
      <c r="H4515" s="2">
        <v>45425</v>
      </c>
      <c r="I4515">
        <v>20</v>
      </c>
      <c r="J4515" t="s">
        <v>109</v>
      </c>
    </row>
    <row r="4516" spans="1:10">
      <c r="A4516" t="s">
        <v>4592</v>
      </c>
      <c r="B4516" t="s">
        <v>10</v>
      </c>
      <c r="D4516" t="s">
        <v>157</v>
      </c>
      <c r="E4516" t="s">
        <v>10</v>
      </c>
      <c r="G4516" t="s">
        <v>108</v>
      </c>
      <c r="H4516" s="2">
        <v>45432</v>
      </c>
      <c r="I4516">
        <v>20</v>
      </c>
      <c r="J4516" t="s">
        <v>109</v>
      </c>
    </row>
    <row r="4517" spans="1:10">
      <c r="A4517" t="s">
        <v>4593</v>
      </c>
      <c r="B4517" t="s">
        <v>10</v>
      </c>
      <c r="D4517" t="s">
        <v>157</v>
      </c>
      <c r="E4517" t="s">
        <v>14</v>
      </c>
      <c r="G4517" t="s">
        <v>108</v>
      </c>
      <c r="H4517" s="2">
        <v>45376</v>
      </c>
      <c r="I4517">
        <v>10</v>
      </c>
      <c r="J4517" t="s">
        <v>109</v>
      </c>
    </row>
    <row r="4518" spans="1:10">
      <c r="A4518" t="s">
        <v>4594</v>
      </c>
      <c r="B4518" t="s">
        <v>10</v>
      </c>
      <c r="D4518" t="s">
        <v>157</v>
      </c>
      <c r="E4518" t="s">
        <v>14</v>
      </c>
      <c r="G4518" t="s">
        <v>108</v>
      </c>
      <c r="H4518" s="2">
        <v>45383</v>
      </c>
      <c r="I4518">
        <v>10</v>
      </c>
      <c r="J4518" t="s">
        <v>109</v>
      </c>
    </row>
    <row r="4519" spans="1:10">
      <c r="A4519" t="s">
        <v>4595</v>
      </c>
      <c r="B4519" t="s">
        <v>10</v>
      </c>
      <c r="D4519" t="s">
        <v>157</v>
      </c>
      <c r="E4519" t="s">
        <v>14</v>
      </c>
      <c r="G4519" t="s">
        <v>108</v>
      </c>
      <c r="H4519" s="2">
        <v>45390</v>
      </c>
      <c r="I4519">
        <v>10</v>
      </c>
      <c r="J4519" t="s">
        <v>109</v>
      </c>
    </row>
    <row r="4520" spans="1:10">
      <c r="A4520" t="s">
        <v>4596</v>
      </c>
      <c r="B4520" t="s">
        <v>10</v>
      </c>
      <c r="D4520" t="s">
        <v>157</v>
      </c>
      <c r="E4520" t="s">
        <v>14</v>
      </c>
      <c r="G4520" t="s">
        <v>108</v>
      </c>
      <c r="H4520" s="2">
        <v>45397</v>
      </c>
      <c r="I4520">
        <v>10</v>
      </c>
      <c r="J4520" t="s">
        <v>109</v>
      </c>
    </row>
    <row r="4521" spans="1:10">
      <c r="A4521" t="s">
        <v>4597</v>
      </c>
      <c r="B4521" t="s">
        <v>10</v>
      </c>
      <c r="D4521" t="s">
        <v>157</v>
      </c>
      <c r="E4521" t="s">
        <v>14</v>
      </c>
      <c r="G4521" t="s">
        <v>108</v>
      </c>
      <c r="H4521" s="2">
        <v>45404</v>
      </c>
      <c r="I4521">
        <v>10</v>
      </c>
      <c r="J4521" t="s">
        <v>109</v>
      </c>
    </row>
    <row r="4522" spans="1:10">
      <c r="A4522" t="s">
        <v>4598</v>
      </c>
      <c r="B4522" t="s">
        <v>10</v>
      </c>
      <c r="D4522" t="s">
        <v>157</v>
      </c>
      <c r="E4522" t="s">
        <v>14</v>
      </c>
      <c r="G4522" t="s">
        <v>108</v>
      </c>
      <c r="H4522" s="2">
        <v>45411</v>
      </c>
      <c r="I4522">
        <v>10</v>
      </c>
      <c r="J4522" t="s">
        <v>109</v>
      </c>
    </row>
    <row r="4523" spans="1:10">
      <c r="A4523" t="s">
        <v>4599</v>
      </c>
      <c r="B4523" t="s">
        <v>10</v>
      </c>
      <c r="D4523" t="s">
        <v>157</v>
      </c>
      <c r="E4523" t="s">
        <v>14</v>
      </c>
      <c r="G4523" t="s">
        <v>108</v>
      </c>
      <c r="H4523" s="2">
        <v>45418</v>
      </c>
      <c r="I4523">
        <v>10</v>
      </c>
      <c r="J4523" t="s">
        <v>109</v>
      </c>
    </row>
    <row r="4524" spans="1:10">
      <c r="A4524" t="s">
        <v>4600</v>
      </c>
      <c r="B4524" t="s">
        <v>10</v>
      </c>
      <c r="D4524" t="s">
        <v>157</v>
      </c>
      <c r="E4524" t="s">
        <v>14</v>
      </c>
      <c r="G4524" t="s">
        <v>108</v>
      </c>
      <c r="H4524" s="2">
        <v>45425</v>
      </c>
      <c r="I4524">
        <v>10</v>
      </c>
      <c r="J4524" t="s">
        <v>109</v>
      </c>
    </row>
    <row r="4525" spans="1:10">
      <c r="A4525" t="s">
        <v>4601</v>
      </c>
      <c r="B4525" t="s">
        <v>10</v>
      </c>
      <c r="D4525" t="s">
        <v>157</v>
      </c>
      <c r="E4525" t="s">
        <v>14</v>
      </c>
      <c r="G4525" t="s">
        <v>108</v>
      </c>
      <c r="H4525" s="2">
        <v>45439</v>
      </c>
      <c r="I4525">
        <v>10</v>
      </c>
      <c r="J4525" t="s">
        <v>110</v>
      </c>
    </row>
    <row r="4526" spans="1:10">
      <c r="A4526" t="s">
        <v>4602</v>
      </c>
      <c r="B4526" t="s">
        <v>10</v>
      </c>
      <c r="D4526" t="s">
        <v>157</v>
      </c>
      <c r="E4526" t="s">
        <v>14</v>
      </c>
      <c r="G4526" t="s">
        <v>108</v>
      </c>
      <c r="H4526" s="2">
        <v>45446</v>
      </c>
      <c r="I4526">
        <v>10</v>
      </c>
      <c r="J4526" t="s">
        <v>110</v>
      </c>
    </row>
    <row r="4527" spans="1:10">
      <c r="A4527" t="s">
        <v>4603</v>
      </c>
      <c r="B4527" t="s">
        <v>10</v>
      </c>
      <c r="D4527" t="s">
        <v>157</v>
      </c>
      <c r="E4527" t="s">
        <v>14</v>
      </c>
      <c r="G4527" t="s">
        <v>108</v>
      </c>
      <c r="H4527" s="2">
        <v>45453</v>
      </c>
      <c r="I4527">
        <v>10</v>
      </c>
      <c r="J4527" t="s">
        <v>110</v>
      </c>
    </row>
    <row r="4528" spans="1:10">
      <c r="A4528" t="s">
        <v>4604</v>
      </c>
      <c r="B4528" t="s">
        <v>10</v>
      </c>
      <c r="D4528" t="s">
        <v>157</v>
      </c>
      <c r="E4528" t="s">
        <v>14</v>
      </c>
      <c r="G4528" t="s">
        <v>108</v>
      </c>
      <c r="H4528" s="2">
        <v>45460</v>
      </c>
      <c r="I4528">
        <v>10</v>
      </c>
      <c r="J4528" t="s">
        <v>110</v>
      </c>
    </row>
    <row r="4529" spans="1:10">
      <c r="A4529" t="s">
        <v>4605</v>
      </c>
      <c r="B4529" t="s">
        <v>10</v>
      </c>
      <c r="D4529" t="s">
        <v>157</v>
      </c>
      <c r="E4529" t="s">
        <v>14</v>
      </c>
      <c r="G4529" t="s">
        <v>108</v>
      </c>
      <c r="H4529" s="2">
        <v>45467</v>
      </c>
      <c r="I4529">
        <v>10</v>
      </c>
      <c r="J4529" t="s">
        <v>110</v>
      </c>
    </row>
    <row r="4530" spans="1:10">
      <c r="A4530" t="s">
        <v>4606</v>
      </c>
      <c r="B4530" t="s">
        <v>10</v>
      </c>
      <c r="D4530" t="s">
        <v>157</v>
      </c>
      <c r="E4530" t="s">
        <v>14</v>
      </c>
      <c r="G4530" t="s">
        <v>108</v>
      </c>
      <c r="H4530" s="2">
        <v>45474</v>
      </c>
      <c r="I4530">
        <v>10</v>
      </c>
      <c r="J4530" t="s">
        <v>110</v>
      </c>
    </row>
    <row r="4531" spans="1:10">
      <c r="A4531" t="s">
        <v>4607</v>
      </c>
      <c r="B4531" t="s">
        <v>10</v>
      </c>
      <c r="D4531" t="s">
        <v>157</v>
      </c>
      <c r="E4531" t="s">
        <v>14</v>
      </c>
      <c r="G4531" t="s">
        <v>108</v>
      </c>
      <c r="H4531" s="2">
        <v>45481</v>
      </c>
      <c r="I4531">
        <v>10</v>
      </c>
      <c r="J4531" t="s">
        <v>110</v>
      </c>
    </row>
    <row r="4532" spans="1:10">
      <c r="A4532" t="s">
        <v>4608</v>
      </c>
      <c r="B4532" t="s">
        <v>10</v>
      </c>
      <c r="D4532" t="s">
        <v>157</v>
      </c>
      <c r="E4532" t="s">
        <v>14</v>
      </c>
      <c r="G4532" t="s">
        <v>108</v>
      </c>
      <c r="H4532" s="2">
        <v>45488</v>
      </c>
      <c r="I4532">
        <v>10</v>
      </c>
      <c r="J4532" t="s">
        <v>110</v>
      </c>
    </row>
    <row r="4533" spans="1:10">
      <c r="A4533" t="s">
        <v>4609</v>
      </c>
      <c r="B4533" t="s">
        <v>10</v>
      </c>
      <c r="D4533" t="s">
        <v>157</v>
      </c>
      <c r="E4533" t="s">
        <v>14</v>
      </c>
      <c r="G4533" t="s">
        <v>108</v>
      </c>
      <c r="H4533" s="2">
        <v>45495</v>
      </c>
      <c r="I4533">
        <v>10</v>
      </c>
      <c r="J4533" t="s">
        <v>110</v>
      </c>
    </row>
    <row r="4534" spans="1:10">
      <c r="A4534" t="s">
        <v>4610</v>
      </c>
      <c r="B4534" t="s">
        <v>10</v>
      </c>
      <c r="D4534" t="s">
        <v>157</v>
      </c>
      <c r="E4534" t="s">
        <v>14</v>
      </c>
      <c r="G4534" t="s">
        <v>108</v>
      </c>
      <c r="H4534" s="2">
        <v>45502</v>
      </c>
      <c r="I4534">
        <v>10</v>
      </c>
      <c r="J4534" t="s">
        <v>107</v>
      </c>
    </row>
    <row r="4535" spans="1:10">
      <c r="A4535" t="s">
        <v>4611</v>
      </c>
      <c r="B4535" t="s">
        <v>10</v>
      </c>
      <c r="D4535" t="s">
        <v>157</v>
      </c>
      <c r="E4535" t="s">
        <v>14</v>
      </c>
      <c r="G4535" t="s">
        <v>108</v>
      </c>
      <c r="H4535" s="2">
        <v>45509</v>
      </c>
      <c r="I4535">
        <v>10</v>
      </c>
      <c r="J4535" t="s">
        <v>107</v>
      </c>
    </row>
    <row r="4536" spans="1:10">
      <c r="A4536" t="s">
        <v>4612</v>
      </c>
      <c r="B4536" t="s">
        <v>10</v>
      </c>
      <c r="D4536" t="s">
        <v>157</v>
      </c>
      <c r="E4536" t="s">
        <v>14</v>
      </c>
      <c r="G4536" t="s">
        <v>108</v>
      </c>
      <c r="H4536" s="2">
        <v>45516</v>
      </c>
      <c r="I4536">
        <v>10</v>
      </c>
      <c r="J4536" t="s">
        <v>107</v>
      </c>
    </row>
    <row r="4537" spans="1:10">
      <c r="A4537" t="s">
        <v>4613</v>
      </c>
      <c r="B4537" t="s">
        <v>10</v>
      </c>
      <c r="D4537" t="s">
        <v>157</v>
      </c>
      <c r="E4537" t="s">
        <v>14</v>
      </c>
      <c r="G4537" t="s">
        <v>108</v>
      </c>
      <c r="H4537" s="2">
        <v>45523</v>
      </c>
      <c r="I4537">
        <v>10</v>
      </c>
      <c r="J4537" t="s">
        <v>107</v>
      </c>
    </row>
    <row r="4538" spans="1:10">
      <c r="A4538" t="s">
        <v>4614</v>
      </c>
      <c r="B4538" t="s">
        <v>10</v>
      </c>
      <c r="D4538" t="s">
        <v>157</v>
      </c>
      <c r="E4538" t="s">
        <v>14</v>
      </c>
      <c r="G4538" t="s">
        <v>108</v>
      </c>
      <c r="H4538" s="2">
        <v>45530</v>
      </c>
      <c r="I4538">
        <v>10</v>
      </c>
      <c r="J4538" t="s">
        <v>107</v>
      </c>
    </row>
    <row r="4539" spans="1:10">
      <c r="A4539" t="s">
        <v>4615</v>
      </c>
      <c r="B4539" t="s">
        <v>10</v>
      </c>
      <c r="D4539" t="s">
        <v>157</v>
      </c>
      <c r="E4539" t="s">
        <v>14</v>
      </c>
      <c r="G4539" t="s">
        <v>108</v>
      </c>
      <c r="H4539" s="2">
        <v>45537</v>
      </c>
      <c r="I4539">
        <v>10</v>
      </c>
      <c r="J4539" t="s">
        <v>107</v>
      </c>
    </row>
    <row r="4540" spans="1:10">
      <c r="A4540" t="s">
        <v>4616</v>
      </c>
      <c r="B4540" t="s">
        <v>10</v>
      </c>
      <c r="D4540" t="s">
        <v>157</v>
      </c>
      <c r="E4540" t="s">
        <v>14</v>
      </c>
      <c r="G4540" t="s">
        <v>108</v>
      </c>
      <c r="H4540" s="2">
        <v>45544</v>
      </c>
      <c r="I4540">
        <v>10</v>
      </c>
      <c r="J4540" t="s">
        <v>107</v>
      </c>
    </row>
    <row r="4541" spans="1:10">
      <c r="A4541" t="s">
        <v>4617</v>
      </c>
      <c r="B4541" t="s">
        <v>10</v>
      </c>
      <c r="D4541" t="s">
        <v>157</v>
      </c>
      <c r="E4541" t="s">
        <v>14</v>
      </c>
      <c r="G4541" t="s">
        <v>108</v>
      </c>
      <c r="H4541" s="2">
        <v>45551</v>
      </c>
      <c r="I4541">
        <v>10</v>
      </c>
      <c r="J4541" t="s">
        <v>107</v>
      </c>
    </row>
    <row r="4542" spans="1:10">
      <c r="A4542" t="s">
        <v>4618</v>
      </c>
      <c r="B4542" t="s">
        <v>10</v>
      </c>
      <c r="D4542" t="s">
        <v>157</v>
      </c>
      <c r="E4542" t="s">
        <v>14</v>
      </c>
      <c r="G4542" t="s">
        <v>108</v>
      </c>
      <c r="H4542" s="2">
        <v>45558</v>
      </c>
      <c r="I4542">
        <v>10</v>
      </c>
      <c r="J4542" t="s">
        <v>107</v>
      </c>
    </row>
    <row r="4543" spans="1:10">
      <c r="A4543" t="s">
        <v>4619</v>
      </c>
      <c r="B4543" t="s">
        <v>10</v>
      </c>
      <c r="D4543" t="s">
        <v>157</v>
      </c>
      <c r="E4543" t="s">
        <v>14</v>
      </c>
      <c r="G4543" t="s">
        <v>108</v>
      </c>
      <c r="H4543" s="2">
        <v>45565</v>
      </c>
      <c r="I4543">
        <v>10</v>
      </c>
      <c r="J4543" t="s">
        <v>107</v>
      </c>
    </row>
    <row r="4544" spans="1:10">
      <c r="A4544" t="s">
        <v>4620</v>
      </c>
      <c r="B4544" t="s">
        <v>10</v>
      </c>
      <c r="D4544" t="s">
        <v>157</v>
      </c>
      <c r="E4544" t="s">
        <v>14</v>
      </c>
      <c r="G4544" t="s">
        <v>108</v>
      </c>
      <c r="H4544" s="2">
        <v>45572</v>
      </c>
      <c r="I4544">
        <v>10</v>
      </c>
      <c r="J4544" t="s">
        <v>107</v>
      </c>
    </row>
    <row r="4545" spans="1:10">
      <c r="A4545" t="s">
        <v>4621</v>
      </c>
      <c r="B4545" t="s">
        <v>10</v>
      </c>
      <c r="D4545" t="s">
        <v>157</v>
      </c>
      <c r="E4545" t="s">
        <v>14</v>
      </c>
      <c r="G4545" t="s">
        <v>108</v>
      </c>
      <c r="H4545" s="2">
        <v>45579</v>
      </c>
      <c r="I4545">
        <v>10</v>
      </c>
      <c r="J4545" t="s">
        <v>107</v>
      </c>
    </row>
    <row r="4546" spans="1:10">
      <c r="A4546" t="s">
        <v>4622</v>
      </c>
      <c r="B4546" t="s">
        <v>10</v>
      </c>
      <c r="D4546" t="s">
        <v>157</v>
      </c>
      <c r="E4546" t="s">
        <v>14</v>
      </c>
      <c r="G4546" t="s">
        <v>108</v>
      </c>
      <c r="H4546" s="2">
        <v>45586</v>
      </c>
      <c r="I4546">
        <v>10</v>
      </c>
      <c r="J4546" t="s">
        <v>107</v>
      </c>
    </row>
    <row r="4547" spans="1:10">
      <c r="A4547" t="s">
        <v>4623</v>
      </c>
      <c r="B4547" t="s">
        <v>10</v>
      </c>
      <c r="D4547" t="s">
        <v>157</v>
      </c>
      <c r="E4547" t="s">
        <v>14</v>
      </c>
      <c r="G4547" t="s">
        <v>108</v>
      </c>
      <c r="H4547" s="2">
        <v>45593</v>
      </c>
      <c r="I4547">
        <v>10</v>
      </c>
      <c r="J4547" t="s">
        <v>107</v>
      </c>
    </row>
    <row r="4548" spans="1:10">
      <c r="A4548" t="s">
        <v>4624</v>
      </c>
      <c r="B4548" t="s">
        <v>10</v>
      </c>
      <c r="D4548" t="s">
        <v>157</v>
      </c>
      <c r="E4548" t="s">
        <v>14</v>
      </c>
      <c r="G4548" t="s">
        <v>108</v>
      </c>
      <c r="H4548" s="2">
        <v>45600</v>
      </c>
      <c r="I4548">
        <v>10</v>
      </c>
      <c r="J4548" t="s">
        <v>107</v>
      </c>
    </row>
    <row r="4549" spans="1:10">
      <c r="A4549" t="s">
        <v>4625</v>
      </c>
      <c r="B4549" t="s">
        <v>10</v>
      </c>
      <c r="D4549" t="s">
        <v>157</v>
      </c>
      <c r="E4549" t="s">
        <v>14</v>
      </c>
      <c r="G4549" t="s">
        <v>108</v>
      </c>
      <c r="H4549" s="2">
        <v>45607</v>
      </c>
      <c r="I4549">
        <v>10</v>
      </c>
      <c r="J4549" t="s">
        <v>107</v>
      </c>
    </row>
    <row r="4550" spans="1:10">
      <c r="A4550" t="s">
        <v>4626</v>
      </c>
      <c r="B4550" t="s">
        <v>10</v>
      </c>
      <c r="D4550" t="s">
        <v>157</v>
      </c>
      <c r="E4550" t="s">
        <v>14</v>
      </c>
      <c r="G4550" t="s">
        <v>108</v>
      </c>
      <c r="H4550" s="2">
        <v>45614</v>
      </c>
      <c r="I4550">
        <v>10</v>
      </c>
      <c r="J4550" t="s">
        <v>107</v>
      </c>
    </row>
    <row r="4551" spans="1:10">
      <c r="A4551" t="s">
        <v>4627</v>
      </c>
      <c r="B4551" t="s">
        <v>10</v>
      </c>
      <c r="D4551" t="s">
        <v>157</v>
      </c>
      <c r="E4551" t="s">
        <v>14</v>
      </c>
      <c r="G4551" t="s">
        <v>108</v>
      </c>
      <c r="H4551" s="2">
        <v>45621</v>
      </c>
      <c r="I4551">
        <v>10</v>
      </c>
      <c r="J4551" t="s">
        <v>107</v>
      </c>
    </row>
    <row r="4552" spans="1:10">
      <c r="A4552" t="s">
        <v>4628</v>
      </c>
      <c r="B4552" t="s">
        <v>10</v>
      </c>
      <c r="D4552" t="s">
        <v>157</v>
      </c>
      <c r="E4552" t="s">
        <v>22</v>
      </c>
      <c r="G4552" t="s">
        <v>108</v>
      </c>
      <c r="H4552" s="2">
        <v>45376</v>
      </c>
      <c r="I4552">
        <v>80</v>
      </c>
      <c r="J4552" t="s">
        <v>109</v>
      </c>
    </row>
    <row r="4553" spans="1:10">
      <c r="A4553" t="s">
        <v>4629</v>
      </c>
      <c r="B4553" t="s">
        <v>10</v>
      </c>
      <c r="D4553" t="s">
        <v>157</v>
      </c>
      <c r="E4553" t="s">
        <v>22</v>
      </c>
      <c r="G4553" t="s">
        <v>108</v>
      </c>
      <c r="H4553" s="2">
        <v>45383</v>
      </c>
      <c r="I4553">
        <v>80</v>
      </c>
      <c r="J4553" t="s">
        <v>109</v>
      </c>
    </row>
    <row r="4554" spans="1:10">
      <c r="A4554" t="s">
        <v>4630</v>
      </c>
      <c r="B4554" t="s">
        <v>10</v>
      </c>
      <c r="D4554" t="s">
        <v>157</v>
      </c>
      <c r="E4554" t="s">
        <v>22</v>
      </c>
      <c r="G4554" t="s">
        <v>108</v>
      </c>
      <c r="H4554" s="2">
        <v>45390</v>
      </c>
      <c r="I4554">
        <v>80</v>
      </c>
      <c r="J4554" t="s">
        <v>109</v>
      </c>
    </row>
    <row r="4555" spans="1:10">
      <c r="A4555" t="s">
        <v>4631</v>
      </c>
      <c r="B4555" t="s">
        <v>10</v>
      </c>
      <c r="D4555" t="s">
        <v>157</v>
      </c>
      <c r="E4555" t="s">
        <v>22</v>
      </c>
      <c r="G4555" t="s">
        <v>108</v>
      </c>
      <c r="H4555" s="2">
        <v>45397</v>
      </c>
      <c r="I4555">
        <v>80</v>
      </c>
      <c r="J4555" t="s">
        <v>109</v>
      </c>
    </row>
    <row r="4556" spans="1:10">
      <c r="A4556" t="s">
        <v>4632</v>
      </c>
      <c r="B4556" t="s">
        <v>10</v>
      </c>
      <c r="D4556" t="s">
        <v>157</v>
      </c>
      <c r="E4556" t="s">
        <v>22</v>
      </c>
      <c r="G4556" t="s">
        <v>108</v>
      </c>
      <c r="H4556" s="2">
        <v>45404</v>
      </c>
      <c r="I4556">
        <v>80</v>
      </c>
      <c r="J4556" t="s">
        <v>109</v>
      </c>
    </row>
    <row r="4557" spans="1:10">
      <c r="A4557" t="s">
        <v>4633</v>
      </c>
      <c r="B4557" t="s">
        <v>10</v>
      </c>
      <c r="D4557" t="s">
        <v>157</v>
      </c>
      <c r="E4557" t="s">
        <v>22</v>
      </c>
      <c r="G4557" t="s">
        <v>108</v>
      </c>
      <c r="H4557" s="2">
        <v>45411</v>
      </c>
      <c r="I4557">
        <v>80</v>
      </c>
      <c r="J4557" t="s">
        <v>109</v>
      </c>
    </row>
    <row r="4558" spans="1:10">
      <c r="A4558" t="s">
        <v>4634</v>
      </c>
      <c r="B4558" t="s">
        <v>10</v>
      </c>
      <c r="D4558" t="s">
        <v>157</v>
      </c>
      <c r="E4558" t="s">
        <v>22</v>
      </c>
      <c r="G4558" t="s">
        <v>108</v>
      </c>
      <c r="H4558" s="2">
        <v>45418</v>
      </c>
      <c r="I4558">
        <v>80</v>
      </c>
      <c r="J4558" t="s">
        <v>109</v>
      </c>
    </row>
    <row r="4559" spans="1:10">
      <c r="A4559" t="s">
        <v>4635</v>
      </c>
      <c r="B4559" t="s">
        <v>10</v>
      </c>
      <c r="D4559" t="s">
        <v>157</v>
      </c>
      <c r="E4559" t="s">
        <v>22</v>
      </c>
      <c r="G4559" t="s">
        <v>108</v>
      </c>
      <c r="H4559" s="2">
        <v>45425</v>
      </c>
      <c r="I4559">
        <v>80</v>
      </c>
      <c r="J4559" t="s">
        <v>109</v>
      </c>
    </row>
    <row r="4560" spans="1:10">
      <c r="A4560" t="s">
        <v>4636</v>
      </c>
      <c r="B4560" t="s">
        <v>10</v>
      </c>
      <c r="D4560" t="s">
        <v>157</v>
      </c>
      <c r="E4560" t="s">
        <v>22</v>
      </c>
      <c r="G4560" t="s">
        <v>108</v>
      </c>
      <c r="H4560" s="2">
        <v>45439</v>
      </c>
      <c r="I4560">
        <v>20</v>
      </c>
      <c r="J4560" t="s">
        <v>110</v>
      </c>
    </row>
    <row r="4561" spans="1:10">
      <c r="A4561" t="s">
        <v>4637</v>
      </c>
      <c r="B4561" t="s">
        <v>10</v>
      </c>
      <c r="D4561" t="s">
        <v>157</v>
      </c>
      <c r="E4561" t="s">
        <v>22</v>
      </c>
      <c r="G4561" t="s">
        <v>108</v>
      </c>
      <c r="H4561" s="2">
        <v>45446</v>
      </c>
      <c r="I4561">
        <v>20</v>
      </c>
      <c r="J4561" t="s">
        <v>110</v>
      </c>
    </row>
    <row r="4562" spans="1:10">
      <c r="A4562" t="s">
        <v>4638</v>
      </c>
      <c r="B4562" t="s">
        <v>10</v>
      </c>
      <c r="D4562" t="s">
        <v>157</v>
      </c>
      <c r="E4562" t="s">
        <v>22</v>
      </c>
      <c r="G4562" t="s">
        <v>108</v>
      </c>
      <c r="H4562" s="2">
        <v>45453</v>
      </c>
      <c r="I4562">
        <v>20</v>
      </c>
      <c r="J4562" t="s">
        <v>110</v>
      </c>
    </row>
    <row r="4563" spans="1:10">
      <c r="A4563" t="s">
        <v>4639</v>
      </c>
      <c r="B4563" t="s">
        <v>10</v>
      </c>
      <c r="D4563" t="s">
        <v>157</v>
      </c>
      <c r="E4563" t="s">
        <v>22</v>
      </c>
      <c r="G4563" t="s">
        <v>108</v>
      </c>
      <c r="H4563" s="2">
        <v>45460</v>
      </c>
      <c r="I4563">
        <v>20</v>
      </c>
      <c r="J4563" t="s">
        <v>110</v>
      </c>
    </row>
    <row r="4564" spans="1:10">
      <c r="A4564" t="s">
        <v>4640</v>
      </c>
      <c r="B4564" t="s">
        <v>10</v>
      </c>
      <c r="D4564" t="s">
        <v>157</v>
      </c>
      <c r="E4564" t="s">
        <v>22</v>
      </c>
      <c r="G4564" t="s">
        <v>108</v>
      </c>
      <c r="H4564" s="2">
        <v>45467</v>
      </c>
      <c r="I4564">
        <v>20</v>
      </c>
      <c r="J4564" t="s">
        <v>110</v>
      </c>
    </row>
    <row r="4565" spans="1:10">
      <c r="A4565" t="s">
        <v>4641</v>
      </c>
      <c r="B4565" t="s">
        <v>10</v>
      </c>
      <c r="D4565" t="s">
        <v>157</v>
      </c>
      <c r="E4565" t="s">
        <v>22</v>
      </c>
      <c r="G4565" t="s">
        <v>108</v>
      </c>
      <c r="H4565" s="2">
        <v>45474</v>
      </c>
      <c r="I4565">
        <v>20</v>
      </c>
      <c r="J4565" t="s">
        <v>110</v>
      </c>
    </row>
    <row r="4566" spans="1:10">
      <c r="A4566" t="s">
        <v>4642</v>
      </c>
      <c r="B4566" t="s">
        <v>10</v>
      </c>
      <c r="D4566" t="s">
        <v>157</v>
      </c>
      <c r="E4566" t="s">
        <v>22</v>
      </c>
      <c r="G4566" t="s">
        <v>108</v>
      </c>
      <c r="H4566" s="2">
        <v>45481</v>
      </c>
      <c r="I4566">
        <v>20</v>
      </c>
      <c r="J4566" t="s">
        <v>110</v>
      </c>
    </row>
    <row r="4567" spans="1:10">
      <c r="A4567" t="s">
        <v>4643</v>
      </c>
      <c r="B4567" t="s">
        <v>10</v>
      </c>
      <c r="D4567" t="s">
        <v>157</v>
      </c>
      <c r="E4567" t="s">
        <v>22</v>
      </c>
      <c r="G4567" t="s">
        <v>108</v>
      </c>
      <c r="H4567" s="2">
        <v>45488</v>
      </c>
      <c r="I4567">
        <v>20</v>
      </c>
      <c r="J4567" t="s">
        <v>110</v>
      </c>
    </row>
    <row r="4568" spans="1:10">
      <c r="A4568" t="s">
        <v>4644</v>
      </c>
      <c r="B4568" t="s">
        <v>10</v>
      </c>
      <c r="D4568" t="s">
        <v>157</v>
      </c>
      <c r="E4568" t="s">
        <v>22</v>
      </c>
      <c r="G4568" t="s">
        <v>108</v>
      </c>
      <c r="H4568" s="2">
        <v>45495</v>
      </c>
      <c r="I4568">
        <v>20</v>
      </c>
      <c r="J4568" t="s">
        <v>110</v>
      </c>
    </row>
    <row r="4569" spans="1:10">
      <c r="A4569" t="s">
        <v>4645</v>
      </c>
      <c r="B4569" t="s">
        <v>10</v>
      </c>
      <c r="D4569" t="s">
        <v>157</v>
      </c>
      <c r="E4569" t="s">
        <v>22</v>
      </c>
      <c r="G4569" t="s">
        <v>108</v>
      </c>
      <c r="H4569" s="2">
        <v>45502</v>
      </c>
      <c r="I4569">
        <v>20</v>
      </c>
      <c r="J4569" t="s">
        <v>107</v>
      </c>
    </row>
    <row r="4570" spans="1:10">
      <c r="A4570" t="s">
        <v>4646</v>
      </c>
      <c r="B4570" t="s">
        <v>10</v>
      </c>
      <c r="D4570" t="s">
        <v>157</v>
      </c>
      <c r="E4570" t="s">
        <v>22</v>
      </c>
      <c r="G4570" t="s">
        <v>108</v>
      </c>
      <c r="H4570" s="2">
        <v>45509</v>
      </c>
      <c r="I4570">
        <v>20</v>
      </c>
      <c r="J4570" t="s">
        <v>107</v>
      </c>
    </row>
    <row r="4571" spans="1:10">
      <c r="A4571" t="s">
        <v>4647</v>
      </c>
      <c r="B4571" t="s">
        <v>10</v>
      </c>
      <c r="D4571" t="s">
        <v>157</v>
      </c>
      <c r="E4571" t="s">
        <v>22</v>
      </c>
      <c r="G4571" t="s">
        <v>108</v>
      </c>
      <c r="H4571" s="2">
        <v>45516</v>
      </c>
      <c r="I4571">
        <v>20</v>
      </c>
      <c r="J4571" t="s">
        <v>107</v>
      </c>
    </row>
    <row r="4572" spans="1:10">
      <c r="A4572" t="s">
        <v>4648</v>
      </c>
      <c r="B4572" t="s">
        <v>10</v>
      </c>
      <c r="D4572" t="s">
        <v>157</v>
      </c>
      <c r="E4572" t="s">
        <v>22</v>
      </c>
      <c r="G4572" t="s">
        <v>108</v>
      </c>
      <c r="H4572" s="2">
        <v>45523</v>
      </c>
      <c r="I4572">
        <v>20</v>
      </c>
      <c r="J4572" t="s">
        <v>107</v>
      </c>
    </row>
    <row r="4573" spans="1:10">
      <c r="A4573" t="s">
        <v>4649</v>
      </c>
      <c r="B4573" t="s">
        <v>10</v>
      </c>
      <c r="D4573" t="s">
        <v>157</v>
      </c>
      <c r="E4573" t="s">
        <v>22</v>
      </c>
      <c r="G4573" t="s">
        <v>108</v>
      </c>
      <c r="H4573" s="2">
        <v>45530</v>
      </c>
      <c r="I4573">
        <v>20</v>
      </c>
      <c r="J4573" t="s">
        <v>107</v>
      </c>
    </row>
    <row r="4574" spans="1:10">
      <c r="A4574" t="s">
        <v>4650</v>
      </c>
      <c r="B4574" t="s">
        <v>10</v>
      </c>
      <c r="D4574" t="s">
        <v>157</v>
      </c>
      <c r="E4574" t="s">
        <v>22</v>
      </c>
      <c r="G4574" t="s">
        <v>108</v>
      </c>
      <c r="H4574" s="2">
        <v>45537</v>
      </c>
      <c r="I4574">
        <v>20</v>
      </c>
      <c r="J4574" t="s">
        <v>107</v>
      </c>
    </row>
    <row r="4575" spans="1:10">
      <c r="A4575" t="s">
        <v>4651</v>
      </c>
      <c r="B4575" t="s">
        <v>10</v>
      </c>
      <c r="D4575" t="s">
        <v>157</v>
      </c>
      <c r="E4575" t="s">
        <v>22</v>
      </c>
      <c r="G4575" t="s">
        <v>108</v>
      </c>
      <c r="H4575" s="2">
        <v>45544</v>
      </c>
      <c r="I4575">
        <v>20</v>
      </c>
      <c r="J4575" t="s">
        <v>107</v>
      </c>
    </row>
    <row r="4576" spans="1:10">
      <c r="A4576" t="s">
        <v>4652</v>
      </c>
      <c r="B4576" t="s">
        <v>10</v>
      </c>
      <c r="D4576" t="s">
        <v>157</v>
      </c>
      <c r="E4576" t="s">
        <v>22</v>
      </c>
      <c r="G4576" t="s">
        <v>108</v>
      </c>
      <c r="H4576" s="2">
        <v>45551</v>
      </c>
      <c r="I4576">
        <v>20</v>
      </c>
      <c r="J4576" t="s">
        <v>107</v>
      </c>
    </row>
    <row r="4577" spans="1:10">
      <c r="A4577" t="s">
        <v>4653</v>
      </c>
      <c r="B4577" t="s">
        <v>10</v>
      </c>
      <c r="D4577" t="s">
        <v>157</v>
      </c>
      <c r="E4577" t="s">
        <v>22</v>
      </c>
      <c r="G4577" t="s">
        <v>108</v>
      </c>
      <c r="H4577" s="2">
        <v>45558</v>
      </c>
      <c r="I4577">
        <v>20</v>
      </c>
      <c r="J4577" t="s">
        <v>107</v>
      </c>
    </row>
    <row r="4578" spans="1:10">
      <c r="A4578" t="s">
        <v>4654</v>
      </c>
      <c r="B4578" t="s">
        <v>10</v>
      </c>
      <c r="D4578" t="s">
        <v>157</v>
      </c>
      <c r="E4578" t="s">
        <v>22</v>
      </c>
      <c r="G4578" t="s">
        <v>108</v>
      </c>
      <c r="H4578" s="2">
        <v>45565</v>
      </c>
      <c r="I4578">
        <v>20</v>
      </c>
      <c r="J4578" t="s">
        <v>107</v>
      </c>
    </row>
    <row r="4579" spans="1:10">
      <c r="A4579" t="s">
        <v>4655</v>
      </c>
      <c r="B4579" t="s">
        <v>10</v>
      </c>
      <c r="D4579" t="s">
        <v>157</v>
      </c>
      <c r="E4579" t="s">
        <v>22</v>
      </c>
      <c r="G4579" t="s">
        <v>108</v>
      </c>
      <c r="H4579" s="2">
        <v>45572</v>
      </c>
      <c r="I4579">
        <v>20</v>
      </c>
      <c r="J4579" t="s">
        <v>107</v>
      </c>
    </row>
    <row r="4580" spans="1:10">
      <c r="A4580" t="s">
        <v>4656</v>
      </c>
      <c r="B4580" t="s">
        <v>10</v>
      </c>
      <c r="D4580" t="s">
        <v>157</v>
      </c>
      <c r="E4580" t="s">
        <v>22</v>
      </c>
      <c r="G4580" t="s">
        <v>108</v>
      </c>
      <c r="H4580" s="2">
        <v>45579</v>
      </c>
      <c r="I4580">
        <v>20</v>
      </c>
      <c r="J4580" t="s">
        <v>107</v>
      </c>
    </row>
    <row r="4581" spans="1:10">
      <c r="A4581" t="s">
        <v>4657</v>
      </c>
      <c r="B4581" t="s">
        <v>10</v>
      </c>
      <c r="D4581" t="s">
        <v>157</v>
      </c>
      <c r="E4581" t="s">
        <v>22</v>
      </c>
      <c r="G4581" t="s">
        <v>108</v>
      </c>
      <c r="H4581" s="2">
        <v>45586</v>
      </c>
      <c r="I4581">
        <v>20</v>
      </c>
      <c r="J4581" t="s">
        <v>107</v>
      </c>
    </row>
    <row r="4582" spans="1:10">
      <c r="A4582" t="s">
        <v>4658</v>
      </c>
      <c r="B4582" t="s">
        <v>10</v>
      </c>
      <c r="D4582" t="s">
        <v>157</v>
      </c>
      <c r="E4582" t="s">
        <v>22</v>
      </c>
      <c r="G4582" t="s">
        <v>108</v>
      </c>
      <c r="H4582" s="2">
        <v>45593</v>
      </c>
      <c r="I4582">
        <v>20</v>
      </c>
      <c r="J4582" t="s">
        <v>107</v>
      </c>
    </row>
    <row r="4583" spans="1:10">
      <c r="A4583" t="s">
        <v>4659</v>
      </c>
      <c r="B4583" t="s">
        <v>10</v>
      </c>
      <c r="D4583" t="s">
        <v>157</v>
      </c>
      <c r="E4583" t="s">
        <v>22</v>
      </c>
      <c r="G4583" t="s">
        <v>108</v>
      </c>
      <c r="H4583" s="2">
        <v>45600</v>
      </c>
      <c r="I4583">
        <v>20</v>
      </c>
      <c r="J4583" t="s">
        <v>107</v>
      </c>
    </row>
    <row r="4584" spans="1:10">
      <c r="A4584" t="s">
        <v>4660</v>
      </c>
      <c r="B4584" t="s">
        <v>10</v>
      </c>
      <c r="D4584" t="s">
        <v>157</v>
      </c>
      <c r="E4584" t="s">
        <v>22</v>
      </c>
      <c r="G4584" t="s">
        <v>108</v>
      </c>
      <c r="H4584" s="2">
        <v>45607</v>
      </c>
      <c r="I4584">
        <v>20</v>
      </c>
      <c r="J4584" t="s">
        <v>107</v>
      </c>
    </row>
    <row r="4585" spans="1:10">
      <c r="A4585" t="s">
        <v>4661</v>
      </c>
      <c r="B4585" t="s">
        <v>10</v>
      </c>
      <c r="D4585" t="s">
        <v>157</v>
      </c>
      <c r="E4585" t="s">
        <v>22</v>
      </c>
      <c r="G4585" t="s">
        <v>108</v>
      </c>
      <c r="H4585" s="2">
        <v>45614</v>
      </c>
      <c r="I4585">
        <v>20</v>
      </c>
      <c r="J4585" t="s">
        <v>107</v>
      </c>
    </row>
    <row r="4586" spans="1:10">
      <c r="A4586" t="s">
        <v>4662</v>
      </c>
      <c r="B4586" t="s">
        <v>10</v>
      </c>
      <c r="D4586" t="s">
        <v>157</v>
      </c>
      <c r="E4586" t="s">
        <v>22</v>
      </c>
      <c r="G4586" t="s">
        <v>108</v>
      </c>
      <c r="H4586" s="2">
        <v>45621</v>
      </c>
      <c r="I4586">
        <v>20</v>
      </c>
      <c r="J4586" t="s">
        <v>107</v>
      </c>
    </row>
    <row r="4587" spans="1:10">
      <c r="A4587" t="s">
        <v>4663</v>
      </c>
      <c r="B4587" t="s">
        <v>10</v>
      </c>
      <c r="D4587" t="s">
        <v>157</v>
      </c>
      <c r="E4587" t="s">
        <v>54</v>
      </c>
      <c r="G4587" t="s">
        <v>108</v>
      </c>
      <c r="H4587" s="2">
        <v>45390</v>
      </c>
      <c r="I4587">
        <v>30</v>
      </c>
      <c r="J4587" t="s">
        <v>109</v>
      </c>
    </row>
    <row r="4588" spans="1:10">
      <c r="A4588" t="s">
        <v>4664</v>
      </c>
      <c r="B4588" t="s">
        <v>10</v>
      </c>
      <c r="D4588" t="s">
        <v>157</v>
      </c>
      <c r="E4588" t="s">
        <v>54</v>
      </c>
      <c r="G4588" t="s">
        <v>108</v>
      </c>
      <c r="H4588" s="2">
        <v>45397</v>
      </c>
      <c r="I4588">
        <v>30</v>
      </c>
      <c r="J4588" t="s">
        <v>109</v>
      </c>
    </row>
    <row r="4589" spans="1:10">
      <c r="A4589" t="s">
        <v>4665</v>
      </c>
      <c r="B4589" t="s">
        <v>10</v>
      </c>
      <c r="D4589" t="s">
        <v>157</v>
      </c>
      <c r="E4589" t="s">
        <v>54</v>
      </c>
      <c r="G4589" t="s">
        <v>108</v>
      </c>
      <c r="H4589" s="2">
        <v>45404</v>
      </c>
      <c r="I4589">
        <v>30</v>
      </c>
      <c r="J4589" t="s">
        <v>109</v>
      </c>
    </row>
    <row r="4590" spans="1:10">
      <c r="A4590" t="s">
        <v>4666</v>
      </c>
      <c r="B4590" t="s">
        <v>10</v>
      </c>
      <c r="D4590" t="s">
        <v>157</v>
      </c>
      <c r="E4590" t="s">
        <v>54</v>
      </c>
      <c r="G4590" t="s">
        <v>108</v>
      </c>
      <c r="H4590" s="2">
        <v>45411</v>
      </c>
      <c r="I4590">
        <v>30</v>
      </c>
      <c r="J4590" t="s">
        <v>109</v>
      </c>
    </row>
    <row r="4591" spans="1:10">
      <c r="A4591" t="s">
        <v>4667</v>
      </c>
      <c r="B4591" t="s">
        <v>10</v>
      </c>
      <c r="D4591" t="s">
        <v>157</v>
      </c>
      <c r="E4591" t="s">
        <v>54</v>
      </c>
      <c r="G4591" t="s">
        <v>108</v>
      </c>
      <c r="H4591" s="2">
        <v>45418</v>
      </c>
      <c r="I4591">
        <v>30</v>
      </c>
      <c r="J4591" t="s">
        <v>109</v>
      </c>
    </row>
    <row r="4592" spans="1:10">
      <c r="A4592" t="s">
        <v>4668</v>
      </c>
      <c r="B4592" t="s">
        <v>10</v>
      </c>
      <c r="D4592" t="s">
        <v>157</v>
      </c>
      <c r="E4592" t="s">
        <v>54</v>
      </c>
      <c r="G4592" t="s">
        <v>108</v>
      </c>
      <c r="H4592" s="2">
        <v>45425</v>
      </c>
      <c r="I4592">
        <v>30</v>
      </c>
      <c r="J4592" t="s">
        <v>109</v>
      </c>
    </row>
    <row r="4593" spans="1:10">
      <c r="A4593" t="s">
        <v>4669</v>
      </c>
      <c r="B4593" t="s">
        <v>10</v>
      </c>
      <c r="D4593" t="s">
        <v>157</v>
      </c>
      <c r="E4593" t="s">
        <v>54</v>
      </c>
      <c r="G4593" t="s">
        <v>108</v>
      </c>
      <c r="H4593" s="2">
        <v>45432</v>
      </c>
      <c r="I4593">
        <v>30</v>
      </c>
      <c r="J4593" t="s">
        <v>109</v>
      </c>
    </row>
    <row r="4594" spans="1:10">
      <c r="A4594" t="s">
        <v>4670</v>
      </c>
      <c r="B4594" t="s">
        <v>10</v>
      </c>
      <c r="D4594" t="s">
        <v>157</v>
      </c>
      <c r="E4594" t="s">
        <v>54</v>
      </c>
      <c r="G4594" t="s">
        <v>108</v>
      </c>
      <c r="H4594" s="2">
        <v>45439</v>
      </c>
      <c r="I4594">
        <v>20</v>
      </c>
      <c r="J4594" t="s">
        <v>110</v>
      </c>
    </row>
    <row r="4595" spans="1:10">
      <c r="A4595" t="s">
        <v>4671</v>
      </c>
      <c r="B4595" t="s">
        <v>10</v>
      </c>
      <c r="D4595" t="s">
        <v>157</v>
      </c>
      <c r="E4595" t="s">
        <v>54</v>
      </c>
      <c r="G4595" t="s">
        <v>108</v>
      </c>
      <c r="H4595" s="2">
        <v>45446</v>
      </c>
      <c r="I4595">
        <v>20</v>
      </c>
      <c r="J4595" t="s">
        <v>110</v>
      </c>
    </row>
    <row r="4596" spans="1:10">
      <c r="A4596" t="s">
        <v>4672</v>
      </c>
      <c r="B4596" t="s">
        <v>10</v>
      </c>
      <c r="D4596" t="s">
        <v>157</v>
      </c>
      <c r="E4596" t="s">
        <v>54</v>
      </c>
      <c r="G4596" t="s">
        <v>108</v>
      </c>
      <c r="H4596" s="2">
        <v>45453</v>
      </c>
      <c r="I4596">
        <v>20</v>
      </c>
      <c r="J4596" t="s">
        <v>110</v>
      </c>
    </row>
    <row r="4597" spans="1:10">
      <c r="A4597" t="s">
        <v>4673</v>
      </c>
      <c r="B4597" t="s">
        <v>10</v>
      </c>
      <c r="D4597" t="s">
        <v>157</v>
      </c>
      <c r="E4597" t="s">
        <v>54</v>
      </c>
      <c r="G4597" t="s">
        <v>108</v>
      </c>
      <c r="H4597" s="2">
        <v>45460</v>
      </c>
      <c r="I4597">
        <v>20</v>
      </c>
      <c r="J4597" t="s">
        <v>110</v>
      </c>
    </row>
    <row r="4598" spans="1:10">
      <c r="A4598" t="s">
        <v>4674</v>
      </c>
      <c r="B4598" t="s">
        <v>10</v>
      </c>
      <c r="D4598" t="s">
        <v>157</v>
      </c>
      <c r="E4598" t="s">
        <v>54</v>
      </c>
      <c r="G4598" t="s">
        <v>108</v>
      </c>
      <c r="H4598" s="2">
        <v>45467</v>
      </c>
      <c r="I4598">
        <v>20</v>
      </c>
      <c r="J4598" t="s">
        <v>110</v>
      </c>
    </row>
    <row r="4599" spans="1:10">
      <c r="A4599" t="s">
        <v>4675</v>
      </c>
      <c r="B4599" t="s">
        <v>10</v>
      </c>
      <c r="D4599" t="s">
        <v>157</v>
      </c>
      <c r="E4599" t="s">
        <v>54</v>
      </c>
      <c r="G4599" t="s">
        <v>108</v>
      </c>
      <c r="H4599" s="2">
        <v>45474</v>
      </c>
      <c r="I4599">
        <v>20</v>
      </c>
      <c r="J4599" t="s">
        <v>110</v>
      </c>
    </row>
    <row r="4600" spans="1:10">
      <c r="A4600" t="s">
        <v>4676</v>
      </c>
      <c r="B4600" t="s">
        <v>10</v>
      </c>
      <c r="D4600" t="s">
        <v>157</v>
      </c>
      <c r="E4600" t="s">
        <v>54</v>
      </c>
      <c r="G4600" t="s">
        <v>108</v>
      </c>
      <c r="H4600" s="2">
        <v>45481</v>
      </c>
      <c r="I4600">
        <v>20</v>
      </c>
      <c r="J4600" t="s">
        <v>110</v>
      </c>
    </row>
    <row r="4601" spans="1:10">
      <c r="A4601" t="s">
        <v>4677</v>
      </c>
      <c r="B4601" t="s">
        <v>10</v>
      </c>
      <c r="D4601" t="s">
        <v>157</v>
      </c>
      <c r="E4601" t="s">
        <v>54</v>
      </c>
      <c r="G4601" t="s">
        <v>108</v>
      </c>
      <c r="H4601" s="2">
        <v>45488</v>
      </c>
      <c r="I4601">
        <v>20</v>
      </c>
      <c r="J4601" t="s">
        <v>110</v>
      </c>
    </row>
    <row r="4602" spans="1:10">
      <c r="A4602" t="s">
        <v>4678</v>
      </c>
      <c r="B4602" t="s">
        <v>10</v>
      </c>
      <c r="D4602" t="s">
        <v>157</v>
      </c>
      <c r="E4602" t="s">
        <v>54</v>
      </c>
      <c r="G4602" t="s">
        <v>108</v>
      </c>
      <c r="H4602" s="2">
        <v>45495</v>
      </c>
      <c r="I4602">
        <v>20</v>
      </c>
      <c r="J4602" t="s">
        <v>110</v>
      </c>
    </row>
    <row r="4603" spans="1:10">
      <c r="A4603" t="s">
        <v>4679</v>
      </c>
      <c r="B4603" t="s">
        <v>10</v>
      </c>
      <c r="D4603" t="s">
        <v>157</v>
      </c>
      <c r="E4603" t="s">
        <v>54</v>
      </c>
      <c r="G4603" t="s">
        <v>108</v>
      </c>
      <c r="H4603" s="2">
        <v>45502</v>
      </c>
      <c r="I4603">
        <v>20</v>
      </c>
      <c r="J4603" t="s">
        <v>107</v>
      </c>
    </row>
    <row r="4604" spans="1:10">
      <c r="A4604" t="s">
        <v>4680</v>
      </c>
      <c r="B4604" t="s">
        <v>10</v>
      </c>
      <c r="D4604" t="s">
        <v>157</v>
      </c>
      <c r="E4604" t="s">
        <v>54</v>
      </c>
      <c r="G4604" t="s">
        <v>108</v>
      </c>
      <c r="H4604" s="2">
        <v>45509</v>
      </c>
      <c r="I4604">
        <v>20</v>
      </c>
      <c r="J4604" t="s">
        <v>107</v>
      </c>
    </row>
    <row r="4605" spans="1:10">
      <c r="A4605" t="s">
        <v>4681</v>
      </c>
      <c r="B4605" t="s">
        <v>10</v>
      </c>
      <c r="D4605" t="s">
        <v>157</v>
      </c>
      <c r="E4605" t="s">
        <v>54</v>
      </c>
      <c r="G4605" t="s">
        <v>108</v>
      </c>
      <c r="H4605" s="2">
        <v>45516</v>
      </c>
      <c r="I4605">
        <v>20</v>
      </c>
      <c r="J4605" t="s">
        <v>107</v>
      </c>
    </row>
    <row r="4606" spans="1:10">
      <c r="A4606" t="s">
        <v>4682</v>
      </c>
      <c r="B4606" t="s">
        <v>10</v>
      </c>
      <c r="D4606" t="s">
        <v>157</v>
      </c>
      <c r="E4606" t="s">
        <v>54</v>
      </c>
      <c r="G4606" t="s">
        <v>108</v>
      </c>
      <c r="H4606" s="2">
        <v>45523</v>
      </c>
      <c r="I4606">
        <v>20</v>
      </c>
      <c r="J4606" t="s">
        <v>107</v>
      </c>
    </row>
    <row r="4607" spans="1:10">
      <c r="A4607" t="s">
        <v>4683</v>
      </c>
      <c r="B4607" t="s">
        <v>10</v>
      </c>
      <c r="D4607" t="s">
        <v>157</v>
      </c>
      <c r="E4607" t="s">
        <v>54</v>
      </c>
      <c r="G4607" t="s">
        <v>108</v>
      </c>
      <c r="H4607" s="2">
        <v>45530</v>
      </c>
      <c r="I4607">
        <v>20</v>
      </c>
      <c r="J4607" t="s">
        <v>107</v>
      </c>
    </row>
    <row r="4608" spans="1:10">
      <c r="A4608" t="s">
        <v>4684</v>
      </c>
      <c r="B4608" t="s">
        <v>10</v>
      </c>
      <c r="D4608" t="s">
        <v>157</v>
      </c>
      <c r="E4608" t="s">
        <v>54</v>
      </c>
      <c r="G4608" t="s">
        <v>108</v>
      </c>
      <c r="H4608" s="2">
        <v>45537</v>
      </c>
      <c r="I4608">
        <v>20</v>
      </c>
      <c r="J4608" t="s">
        <v>107</v>
      </c>
    </row>
    <row r="4609" spans="1:10">
      <c r="A4609" t="s">
        <v>4685</v>
      </c>
      <c r="B4609" t="s">
        <v>10</v>
      </c>
      <c r="D4609" t="s">
        <v>157</v>
      </c>
      <c r="E4609" t="s">
        <v>54</v>
      </c>
      <c r="G4609" t="s">
        <v>108</v>
      </c>
      <c r="H4609" s="2">
        <v>45544</v>
      </c>
      <c r="I4609">
        <v>20</v>
      </c>
      <c r="J4609" t="s">
        <v>107</v>
      </c>
    </row>
    <row r="4610" spans="1:10">
      <c r="A4610" t="s">
        <v>4686</v>
      </c>
      <c r="B4610" t="s">
        <v>10</v>
      </c>
      <c r="D4610" t="s">
        <v>157</v>
      </c>
      <c r="E4610" t="s">
        <v>54</v>
      </c>
      <c r="G4610" t="s">
        <v>108</v>
      </c>
      <c r="H4610" s="2">
        <v>45551</v>
      </c>
      <c r="I4610">
        <v>20</v>
      </c>
      <c r="J4610" t="s">
        <v>107</v>
      </c>
    </row>
    <row r="4611" spans="1:10">
      <c r="A4611" t="s">
        <v>4687</v>
      </c>
      <c r="B4611" t="s">
        <v>10</v>
      </c>
      <c r="D4611" t="s">
        <v>157</v>
      </c>
      <c r="E4611" t="s">
        <v>54</v>
      </c>
      <c r="G4611" t="s">
        <v>108</v>
      </c>
      <c r="H4611" s="2">
        <v>45558</v>
      </c>
      <c r="I4611">
        <v>20</v>
      </c>
      <c r="J4611" t="s">
        <v>107</v>
      </c>
    </row>
    <row r="4612" spans="1:10">
      <c r="A4612" t="s">
        <v>4688</v>
      </c>
      <c r="B4612" t="s">
        <v>10</v>
      </c>
      <c r="D4612" t="s">
        <v>157</v>
      </c>
      <c r="E4612" t="s">
        <v>54</v>
      </c>
      <c r="G4612" t="s">
        <v>108</v>
      </c>
      <c r="H4612" s="2">
        <v>45565</v>
      </c>
      <c r="I4612">
        <v>20</v>
      </c>
      <c r="J4612" t="s">
        <v>107</v>
      </c>
    </row>
    <row r="4613" spans="1:10">
      <c r="A4613" t="s">
        <v>4689</v>
      </c>
      <c r="B4613" t="s">
        <v>10</v>
      </c>
      <c r="D4613" t="s">
        <v>157</v>
      </c>
      <c r="E4613" t="s">
        <v>54</v>
      </c>
      <c r="G4613" t="s">
        <v>108</v>
      </c>
      <c r="H4613" s="2">
        <v>45572</v>
      </c>
      <c r="I4613">
        <v>20</v>
      </c>
      <c r="J4613" t="s">
        <v>107</v>
      </c>
    </row>
    <row r="4614" spans="1:10">
      <c r="A4614" t="s">
        <v>4690</v>
      </c>
      <c r="B4614" t="s">
        <v>10</v>
      </c>
      <c r="D4614" t="s">
        <v>157</v>
      </c>
      <c r="E4614" t="s">
        <v>54</v>
      </c>
      <c r="G4614" t="s">
        <v>108</v>
      </c>
      <c r="H4614" s="2">
        <v>45579</v>
      </c>
      <c r="I4614">
        <v>20</v>
      </c>
      <c r="J4614" t="s">
        <v>107</v>
      </c>
    </row>
    <row r="4615" spans="1:10">
      <c r="A4615" t="s">
        <v>4691</v>
      </c>
      <c r="B4615" t="s">
        <v>10</v>
      </c>
      <c r="D4615" t="s">
        <v>157</v>
      </c>
      <c r="E4615" t="s">
        <v>54</v>
      </c>
      <c r="G4615" t="s">
        <v>108</v>
      </c>
      <c r="H4615" s="2">
        <v>45586</v>
      </c>
      <c r="I4615">
        <v>20</v>
      </c>
      <c r="J4615" t="s">
        <v>107</v>
      </c>
    </row>
    <row r="4616" spans="1:10">
      <c r="A4616" t="s">
        <v>4692</v>
      </c>
      <c r="B4616" t="s">
        <v>10</v>
      </c>
      <c r="D4616" t="s">
        <v>157</v>
      </c>
      <c r="E4616" t="s">
        <v>54</v>
      </c>
      <c r="G4616" t="s">
        <v>108</v>
      </c>
      <c r="H4616" s="2">
        <v>45593</v>
      </c>
      <c r="I4616">
        <v>20</v>
      </c>
      <c r="J4616" t="s">
        <v>107</v>
      </c>
    </row>
    <row r="4617" spans="1:10">
      <c r="A4617" t="s">
        <v>4693</v>
      </c>
      <c r="B4617" t="s">
        <v>10</v>
      </c>
      <c r="D4617" t="s">
        <v>157</v>
      </c>
      <c r="E4617" t="s">
        <v>54</v>
      </c>
      <c r="G4617" t="s">
        <v>108</v>
      </c>
      <c r="H4617" s="2">
        <v>45600</v>
      </c>
      <c r="I4617">
        <v>20</v>
      </c>
      <c r="J4617" t="s">
        <v>107</v>
      </c>
    </row>
    <row r="4618" spans="1:10">
      <c r="A4618" t="s">
        <v>4694</v>
      </c>
      <c r="B4618" t="s">
        <v>10</v>
      </c>
      <c r="D4618" t="s">
        <v>157</v>
      </c>
      <c r="E4618" t="s">
        <v>54</v>
      </c>
      <c r="G4618" t="s">
        <v>108</v>
      </c>
      <c r="H4618" s="2">
        <v>45607</v>
      </c>
      <c r="I4618">
        <v>20</v>
      </c>
      <c r="J4618" t="s">
        <v>107</v>
      </c>
    </row>
    <row r="4619" spans="1:10">
      <c r="A4619" t="s">
        <v>4695</v>
      </c>
      <c r="B4619" t="s">
        <v>10</v>
      </c>
      <c r="D4619" t="s">
        <v>157</v>
      </c>
      <c r="E4619" t="s">
        <v>54</v>
      </c>
      <c r="G4619" t="s">
        <v>108</v>
      </c>
      <c r="H4619" s="2">
        <v>45614</v>
      </c>
      <c r="I4619">
        <v>20</v>
      </c>
      <c r="J4619" t="s">
        <v>107</v>
      </c>
    </row>
    <row r="4620" spans="1:10">
      <c r="A4620" t="s">
        <v>4696</v>
      </c>
      <c r="B4620" t="s">
        <v>10</v>
      </c>
      <c r="D4620" t="s">
        <v>157</v>
      </c>
      <c r="E4620" t="s">
        <v>54</v>
      </c>
      <c r="G4620" t="s">
        <v>108</v>
      </c>
      <c r="H4620" s="2">
        <v>45621</v>
      </c>
      <c r="I4620">
        <v>20</v>
      </c>
      <c r="J4620" t="s">
        <v>107</v>
      </c>
    </row>
    <row r="4621" spans="1:10">
      <c r="A4621" t="s">
        <v>4697</v>
      </c>
      <c r="B4621" t="s">
        <v>10</v>
      </c>
      <c r="D4621" t="s">
        <v>157</v>
      </c>
      <c r="E4621" t="s">
        <v>60</v>
      </c>
      <c r="G4621" t="s">
        <v>106</v>
      </c>
      <c r="H4621" s="2">
        <v>45439</v>
      </c>
      <c r="I4621">
        <v>30</v>
      </c>
      <c r="J4621" t="s">
        <v>110</v>
      </c>
    </row>
    <row r="4622" spans="1:10">
      <c r="A4622" t="s">
        <v>4698</v>
      </c>
      <c r="B4622" t="s">
        <v>10</v>
      </c>
      <c r="D4622" t="s">
        <v>157</v>
      </c>
      <c r="E4622" t="s">
        <v>60</v>
      </c>
      <c r="G4622" t="s">
        <v>106</v>
      </c>
      <c r="H4622" s="2">
        <v>45446</v>
      </c>
      <c r="I4622">
        <v>30</v>
      </c>
      <c r="J4622" t="s">
        <v>110</v>
      </c>
    </row>
    <row r="4623" spans="1:10">
      <c r="A4623" t="s">
        <v>4699</v>
      </c>
      <c r="B4623" t="s">
        <v>10</v>
      </c>
      <c r="D4623" t="s">
        <v>157</v>
      </c>
      <c r="E4623" t="s">
        <v>60</v>
      </c>
      <c r="G4623" t="s">
        <v>106</v>
      </c>
      <c r="H4623" s="2">
        <v>45453</v>
      </c>
      <c r="I4623">
        <v>30</v>
      </c>
      <c r="J4623" t="s">
        <v>110</v>
      </c>
    </row>
    <row r="4624" spans="1:10">
      <c r="A4624" t="s">
        <v>4700</v>
      </c>
      <c r="B4624" t="s">
        <v>10</v>
      </c>
      <c r="D4624" t="s">
        <v>157</v>
      </c>
      <c r="E4624" t="s">
        <v>60</v>
      </c>
      <c r="G4624" t="s">
        <v>106</v>
      </c>
      <c r="H4624" s="2">
        <v>45460</v>
      </c>
      <c r="I4624">
        <v>30</v>
      </c>
      <c r="J4624" t="s">
        <v>110</v>
      </c>
    </row>
    <row r="4625" spans="1:10">
      <c r="A4625" t="s">
        <v>4701</v>
      </c>
      <c r="B4625" t="s">
        <v>10</v>
      </c>
      <c r="D4625" t="s">
        <v>157</v>
      </c>
      <c r="E4625" t="s">
        <v>60</v>
      </c>
      <c r="G4625" t="s">
        <v>106</v>
      </c>
      <c r="H4625" s="2">
        <v>45467</v>
      </c>
      <c r="I4625">
        <v>30</v>
      </c>
      <c r="J4625" t="s">
        <v>110</v>
      </c>
    </row>
    <row r="4626" spans="1:10">
      <c r="A4626" t="s">
        <v>4702</v>
      </c>
      <c r="B4626" t="s">
        <v>10</v>
      </c>
      <c r="D4626" t="s">
        <v>157</v>
      </c>
      <c r="E4626" t="s">
        <v>60</v>
      </c>
      <c r="G4626" t="s">
        <v>106</v>
      </c>
      <c r="H4626" s="2">
        <v>45474</v>
      </c>
      <c r="I4626">
        <v>30</v>
      </c>
      <c r="J4626" t="s">
        <v>110</v>
      </c>
    </row>
    <row r="4627" spans="1:10">
      <c r="A4627" t="s">
        <v>4703</v>
      </c>
      <c r="B4627" t="s">
        <v>10</v>
      </c>
      <c r="D4627" t="s">
        <v>157</v>
      </c>
      <c r="E4627" t="s">
        <v>60</v>
      </c>
      <c r="G4627" t="s">
        <v>106</v>
      </c>
      <c r="H4627" s="2">
        <v>45481</v>
      </c>
      <c r="I4627">
        <v>30</v>
      </c>
      <c r="J4627" t="s">
        <v>110</v>
      </c>
    </row>
    <row r="4628" spans="1:10">
      <c r="A4628" t="s">
        <v>4704</v>
      </c>
      <c r="B4628" t="s">
        <v>10</v>
      </c>
      <c r="D4628" t="s">
        <v>157</v>
      </c>
      <c r="E4628" t="s">
        <v>60</v>
      </c>
      <c r="G4628" t="s">
        <v>106</v>
      </c>
      <c r="H4628" s="2">
        <v>45488</v>
      </c>
      <c r="I4628">
        <v>30</v>
      </c>
      <c r="J4628" t="s">
        <v>110</v>
      </c>
    </row>
    <row r="4629" spans="1:10">
      <c r="A4629" t="s">
        <v>4705</v>
      </c>
      <c r="B4629" t="s">
        <v>10</v>
      </c>
      <c r="D4629" t="s">
        <v>157</v>
      </c>
      <c r="E4629" t="s">
        <v>60</v>
      </c>
      <c r="G4629" t="s">
        <v>106</v>
      </c>
      <c r="H4629" s="2">
        <v>45495</v>
      </c>
      <c r="I4629">
        <v>30</v>
      </c>
      <c r="J4629" t="s">
        <v>110</v>
      </c>
    </row>
    <row r="4630" spans="1:10">
      <c r="A4630" t="s">
        <v>4706</v>
      </c>
      <c r="B4630" t="s">
        <v>10</v>
      </c>
      <c r="D4630" t="s">
        <v>157</v>
      </c>
      <c r="E4630" t="s">
        <v>60</v>
      </c>
      <c r="G4630" t="s">
        <v>106</v>
      </c>
      <c r="H4630" s="2">
        <v>45502</v>
      </c>
      <c r="I4630">
        <v>50</v>
      </c>
      <c r="J4630" t="s">
        <v>107</v>
      </c>
    </row>
    <row r="4631" spans="1:10">
      <c r="A4631" t="s">
        <v>4707</v>
      </c>
      <c r="B4631" t="s">
        <v>10</v>
      </c>
      <c r="D4631" t="s">
        <v>157</v>
      </c>
      <c r="E4631" t="s">
        <v>60</v>
      </c>
      <c r="G4631" t="s">
        <v>106</v>
      </c>
      <c r="H4631" s="2">
        <v>45509</v>
      </c>
      <c r="I4631">
        <v>50</v>
      </c>
      <c r="J4631" t="s">
        <v>107</v>
      </c>
    </row>
    <row r="4632" spans="1:10">
      <c r="A4632" t="s">
        <v>4708</v>
      </c>
      <c r="B4632" t="s">
        <v>10</v>
      </c>
      <c r="D4632" t="s">
        <v>157</v>
      </c>
      <c r="E4632" t="s">
        <v>60</v>
      </c>
      <c r="G4632" t="s">
        <v>106</v>
      </c>
      <c r="H4632" s="2">
        <v>45516</v>
      </c>
      <c r="I4632">
        <v>50</v>
      </c>
      <c r="J4632" t="s">
        <v>107</v>
      </c>
    </row>
    <row r="4633" spans="1:10">
      <c r="A4633" t="s">
        <v>4709</v>
      </c>
      <c r="B4633" t="s">
        <v>10</v>
      </c>
      <c r="D4633" t="s">
        <v>157</v>
      </c>
      <c r="E4633" t="s">
        <v>60</v>
      </c>
      <c r="G4633" t="s">
        <v>106</v>
      </c>
      <c r="H4633" s="2">
        <v>45523</v>
      </c>
      <c r="I4633">
        <v>50</v>
      </c>
      <c r="J4633" t="s">
        <v>107</v>
      </c>
    </row>
    <row r="4634" spans="1:10">
      <c r="A4634" t="s">
        <v>4710</v>
      </c>
      <c r="B4634" t="s">
        <v>10</v>
      </c>
      <c r="D4634" t="s">
        <v>157</v>
      </c>
      <c r="E4634" t="s">
        <v>60</v>
      </c>
      <c r="G4634" t="s">
        <v>106</v>
      </c>
      <c r="H4634" s="2">
        <v>45530</v>
      </c>
      <c r="I4634">
        <v>50</v>
      </c>
      <c r="J4634" t="s">
        <v>107</v>
      </c>
    </row>
    <row r="4635" spans="1:10">
      <c r="A4635" t="s">
        <v>4711</v>
      </c>
      <c r="B4635" t="s">
        <v>10</v>
      </c>
      <c r="D4635" t="s">
        <v>157</v>
      </c>
      <c r="E4635" t="s">
        <v>60</v>
      </c>
      <c r="G4635" t="s">
        <v>106</v>
      </c>
      <c r="H4635" s="2">
        <v>45537</v>
      </c>
      <c r="I4635">
        <v>50</v>
      </c>
      <c r="J4635" t="s">
        <v>107</v>
      </c>
    </row>
    <row r="4636" spans="1:10">
      <c r="A4636" t="s">
        <v>4712</v>
      </c>
      <c r="B4636" t="s">
        <v>10</v>
      </c>
      <c r="D4636" t="s">
        <v>157</v>
      </c>
      <c r="E4636" t="s">
        <v>60</v>
      </c>
      <c r="G4636" t="s">
        <v>106</v>
      </c>
      <c r="H4636" s="2">
        <v>45544</v>
      </c>
      <c r="I4636">
        <v>50</v>
      </c>
      <c r="J4636" t="s">
        <v>107</v>
      </c>
    </row>
    <row r="4637" spans="1:10">
      <c r="A4637" t="s">
        <v>4713</v>
      </c>
      <c r="B4637" t="s">
        <v>10</v>
      </c>
      <c r="D4637" t="s">
        <v>157</v>
      </c>
      <c r="E4637" t="s">
        <v>60</v>
      </c>
      <c r="G4637" t="s">
        <v>106</v>
      </c>
      <c r="H4637" s="2">
        <v>45551</v>
      </c>
      <c r="I4637">
        <v>50</v>
      </c>
      <c r="J4637" t="s">
        <v>107</v>
      </c>
    </row>
    <row r="4638" spans="1:10">
      <c r="A4638" t="s">
        <v>4714</v>
      </c>
      <c r="B4638" t="s">
        <v>10</v>
      </c>
      <c r="D4638" t="s">
        <v>157</v>
      </c>
      <c r="E4638" t="s">
        <v>60</v>
      </c>
      <c r="G4638" t="s">
        <v>106</v>
      </c>
      <c r="H4638" s="2">
        <v>45558</v>
      </c>
      <c r="I4638">
        <v>50</v>
      </c>
      <c r="J4638" t="s">
        <v>107</v>
      </c>
    </row>
    <row r="4639" spans="1:10">
      <c r="A4639" t="s">
        <v>4715</v>
      </c>
      <c r="B4639" t="s">
        <v>10</v>
      </c>
      <c r="D4639" t="s">
        <v>157</v>
      </c>
      <c r="E4639" t="s">
        <v>60</v>
      </c>
      <c r="G4639" t="s">
        <v>106</v>
      </c>
      <c r="H4639" s="2">
        <v>45565</v>
      </c>
      <c r="I4639">
        <v>50</v>
      </c>
      <c r="J4639" t="s">
        <v>107</v>
      </c>
    </row>
    <row r="4640" spans="1:10">
      <c r="A4640" t="s">
        <v>4716</v>
      </c>
      <c r="B4640" t="s">
        <v>10</v>
      </c>
      <c r="D4640" t="s">
        <v>157</v>
      </c>
      <c r="E4640" t="s">
        <v>60</v>
      </c>
      <c r="G4640" t="s">
        <v>106</v>
      </c>
      <c r="H4640" s="2">
        <v>45572</v>
      </c>
      <c r="I4640">
        <v>50</v>
      </c>
      <c r="J4640" t="s">
        <v>107</v>
      </c>
    </row>
    <row r="4641" spans="1:10">
      <c r="A4641" t="s">
        <v>4717</v>
      </c>
      <c r="B4641" t="s">
        <v>10</v>
      </c>
      <c r="D4641" t="s">
        <v>157</v>
      </c>
      <c r="E4641" t="s">
        <v>60</v>
      </c>
      <c r="G4641" t="s">
        <v>106</v>
      </c>
      <c r="H4641" s="2">
        <v>45579</v>
      </c>
      <c r="I4641">
        <v>50</v>
      </c>
      <c r="J4641" t="s">
        <v>107</v>
      </c>
    </row>
    <row r="4642" spans="1:10">
      <c r="A4642" t="s">
        <v>4718</v>
      </c>
      <c r="B4642" t="s">
        <v>10</v>
      </c>
      <c r="D4642" t="s">
        <v>157</v>
      </c>
      <c r="E4642" t="s">
        <v>60</v>
      </c>
      <c r="G4642" t="s">
        <v>106</v>
      </c>
      <c r="H4642" s="2">
        <v>45586</v>
      </c>
      <c r="I4642">
        <v>50</v>
      </c>
      <c r="J4642" t="s">
        <v>107</v>
      </c>
    </row>
    <row r="4643" spans="1:10">
      <c r="A4643" t="s">
        <v>4719</v>
      </c>
      <c r="B4643" t="s">
        <v>10</v>
      </c>
      <c r="D4643" t="s">
        <v>157</v>
      </c>
      <c r="E4643" t="s">
        <v>60</v>
      </c>
      <c r="G4643" t="s">
        <v>106</v>
      </c>
      <c r="H4643" s="2">
        <v>45593</v>
      </c>
      <c r="I4643">
        <v>50</v>
      </c>
      <c r="J4643" t="s">
        <v>107</v>
      </c>
    </row>
    <row r="4644" spans="1:10">
      <c r="A4644" t="s">
        <v>4720</v>
      </c>
      <c r="B4644" t="s">
        <v>10</v>
      </c>
      <c r="D4644" t="s">
        <v>157</v>
      </c>
      <c r="E4644" t="s">
        <v>60</v>
      </c>
      <c r="G4644" t="s">
        <v>106</v>
      </c>
      <c r="H4644" s="2">
        <v>45600</v>
      </c>
      <c r="I4644">
        <v>50</v>
      </c>
      <c r="J4644" t="s">
        <v>107</v>
      </c>
    </row>
    <row r="4645" spans="1:10">
      <c r="A4645" t="s">
        <v>4721</v>
      </c>
      <c r="B4645" t="s">
        <v>10</v>
      </c>
      <c r="D4645" t="s">
        <v>157</v>
      </c>
      <c r="E4645" t="s">
        <v>60</v>
      </c>
      <c r="G4645" t="s">
        <v>106</v>
      </c>
      <c r="H4645" s="2">
        <v>45607</v>
      </c>
      <c r="I4645">
        <v>50</v>
      </c>
      <c r="J4645" t="s">
        <v>107</v>
      </c>
    </row>
    <row r="4646" spans="1:10">
      <c r="A4646" t="s">
        <v>4722</v>
      </c>
      <c r="B4646" t="s">
        <v>10</v>
      </c>
      <c r="D4646" t="s">
        <v>157</v>
      </c>
      <c r="E4646" t="s">
        <v>60</v>
      </c>
      <c r="G4646" t="s">
        <v>106</v>
      </c>
      <c r="H4646" s="2">
        <v>45614</v>
      </c>
      <c r="I4646">
        <v>50</v>
      </c>
      <c r="J4646" t="s">
        <v>107</v>
      </c>
    </row>
    <row r="4647" spans="1:10">
      <c r="A4647" t="s">
        <v>4723</v>
      </c>
      <c r="B4647" t="s">
        <v>10</v>
      </c>
      <c r="D4647" t="s">
        <v>157</v>
      </c>
      <c r="E4647" t="s">
        <v>60</v>
      </c>
      <c r="G4647" t="s">
        <v>106</v>
      </c>
      <c r="H4647" s="2">
        <v>45621</v>
      </c>
      <c r="I4647">
        <v>50</v>
      </c>
      <c r="J4647" t="s">
        <v>107</v>
      </c>
    </row>
    <row r="4648" spans="1:10">
      <c r="A4648" t="s">
        <v>4724</v>
      </c>
      <c r="B4648" t="s">
        <v>10</v>
      </c>
      <c r="D4648" t="s">
        <v>157</v>
      </c>
      <c r="E4648" t="s">
        <v>74</v>
      </c>
      <c r="G4648" t="s">
        <v>108</v>
      </c>
      <c r="H4648" s="2">
        <v>45390</v>
      </c>
      <c r="I4648">
        <v>80</v>
      </c>
      <c r="J4648" t="s">
        <v>109</v>
      </c>
    </row>
    <row r="4649" spans="1:10">
      <c r="A4649" t="s">
        <v>4725</v>
      </c>
      <c r="B4649" t="s">
        <v>10</v>
      </c>
      <c r="D4649" t="s">
        <v>157</v>
      </c>
      <c r="E4649" t="s">
        <v>74</v>
      </c>
      <c r="G4649" t="s">
        <v>108</v>
      </c>
      <c r="H4649" s="2">
        <v>45397</v>
      </c>
      <c r="I4649">
        <v>80</v>
      </c>
      <c r="J4649" t="s">
        <v>109</v>
      </c>
    </row>
    <row r="4650" spans="1:10">
      <c r="A4650" t="s">
        <v>4726</v>
      </c>
      <c r="B4650" t="s">
        <v>10</v>
      </c>
      <c r="D4650" t="s">
        <v>157</v>
      </c>
      <c r="E4650" t="s">
        <v>74</v>
      </c>
      <c r="G4650" t="s">
        <v>108</v>
      </c>
      <c r="H4650" s="2">
        <v>45404</v>
      </c>
      <c r="I4650">
        <v>80</v>
      </c>
      <c r="J4650" t="s">
        <v>109</v>
      </c>
    </row>
    <row r="4651" spans="1:10">
      <c r="A4651" t="s">
        <v>4727</v>
      </c>
      <c r="B4651" t="s">
        <v>10</v>
      </c>
      <c r="D4651" t="s">
        <v>157</v>
      </c>
      <c r="E4651" t="s">
        <v>74</v>
      </c>
      <c r="G4651" t="s">
        <v>108</v>
      </c>
      <c r="H4651" s="2">
        <v>45411</v>
      </c>
      <c r="I4651">
        <v>30</v>
      </c>
      <c r="J4651" t="s">
        <v>109</v>
      </c>
    </row>
    <row r="4652" spans="1:10">
      <c r="A4652" t="s">
        <v>4728</v>
      </c>
      <c r="B4652" t="s">
        <v>10</v>
      </c>
      <c r="D4652" t="s">
        <v>157</v>
      </c>
      <c r="E4652" t="s">
        <v>74</v>
      </c>
      <c r="G4652" t="s">
        <v>108</v>
      </c>
      <c r="H4652" s="2">
        <v>45418</v>
      </c>
      <c r="I4652">
        <v>30</v>
      </c>
      <c r="J4652" t="s">
        <v>109</v>
      </c>
    </row>
    <row r="4653" spans="1:10">
      <c r="A4653" t="s">
        <v>4729</v>
      </c>
      <c r="B4653" t="s">
        <v>10</v>
      </c>
      <c r="D4653" t="s">
        <v>157</v>
      </c>
      <c r="E4653" t="s">
        <v>74</v>
      </c>
      <c r="G4653" t="s">
        <v>108</v>
      </c>
      <c r="H4653" s="2">
        <v>45425</v>
      </c>
      <c r="I4653">
        <v>30</v>
      </c>
      <c r="J4653" t="s">
        <v>109</v>
      </c>
    </row>
    <row r="4654" spans="1:10">
      <c r="A4654" t="s">
        <v>4730</v>
      </c>
      <c r="B4654" t="s">
        <v>10</v>
      </c>
      <c r="D4654" t="s">
        <v>157</v>
      </c>
      <c r="E4654" t="s">
        <v>74</v>
      </c>
      <c r="G4654" t="s">
        <v>108</v>
      </c>
      <c r="H4654" s="2">
        <v>45432</v>
      </c>
      <c r="I4654">
        <v>30</v>
      </c>
      <c r="J4654" t="s">
        <v>109</v>
      </c>
    </row>
    <row r="4655" spans="1:10">
      <c r="A4655" t="s">
        <v>4731</v>
      </c>
      <c r="B4655" t="s">
        <v>12</v>
      </c>
      <c r="D4655" t="s">
        <v>158</v>
      </c>
      <c r="E4655" t="s">
        <v>10</v>
      </c>
      <c r="F4655">
        <v>700</v>
      </c>
      <c r="G4655" t="s">
        <v>108</v>
      </c>
      <c r="H4655" s="2">
        <v>45292</v>
      </c>
      <c r="I4655">
        <v>10</v>
      </c>
      <c r="J4655" t="s">
        <v>107</v>
      </c>
    </row>
    <row r="4656" spans="1:10">
      <c r="A4656" t="s">
        <v>4732</v>
      </c>
      <c r="B4656" t="s">
        <v>12</v>
      </c>
      <c r="D4656" t="s">
        <v>158</v>
      </c>
      <c r="E4656" t="s">
        <v>10</v>
      </c>
      <c r="F4656">
        <v>700</v>
      </c>
      <c r="G4656" t="s">
        <v>108</v>
      </c>
      <c r="H4656" s="2">
        <v>45299</v>
      </c>
      <c r="I4656">
        <v>10</v>
      </c>
      <c r="J4656" t="s">
        <v>107</v>
      </c>
    </row>
    <row r="4657" spans="1:10">
      <c r="A4657" t="s">
        <v>4733</v>
      </c>
      <c r="B4657" t="s">
        <v>12</v>
      </c>
      <c r="D4657" t="s">
        <v>158</v>
      </c>
      <c r="E4657" t="s">
        <v>10</v>
      </c>
      <c r="F4657">
        <v>700</v>
      </c>
      <c r="G4657" t="s">
        <v>108</v>
      </c>
      <c r="H4657" s="2">
        <v>45306</v>
      </c>
      <c r="I4657">
        <v>10</v>
      </c>
      <c r="J4657" t="s">
        <v>107</v>
      </c>
    </row>
    <row r="4658" spans="1:10">
      <c r="A4658" t="s">
        <v>4734</v>
      </c>
      <c r="B4658" t="s">
        <v>12</v>
      </c>
      <c r="D4658" t="s">
        <v>158</v>
      </c>
      <c r="E4658" t="s">
        <v>10</v>
      </c>
      <c r="F4658">
        <v>700</v>
      </c>
      <c r="G4658" t="s">
        <v>108</v>
      </c>
      <c r="H4658" s="2">
        <v>45313</v>
      </c>
      <c r="I4658">
        <v>10</v>
      </c>
      <c r="J4658" t="s">
        <v>107</v>
      </c>
    </row>
    <row r="4659" spans="1:10">
      <c r="A4659" t="s">
        <v>4735</v>
      </c>
      <c r="B4659" t="s">
        <v>12</v>
      </c>
      <c r="D4659" t="s">
        <v>158</v>
      </c>
      <c r="E4659" t="s">
        <v>10</v>
      </c>
      <c r="F4659">
        <v>700</v>
      </c>
      <c r="G4659" t="s">
        <v>108</v>
      </c>
      <c r="H4659" s="2">
        <v>45320</v>
      </c>
      <c r="I4659">
        <v>10</v>
      </c>
      <c r="J4659" t="s">
        <v>107</v>
      </c>
    </row>
    <row r="4660" spans="1:10">
      <c r="A4660" t="s">
        <v>4736</v>
      </c>
      <c r="B4660" t="s">
        <v>12</v>
      </c>
      <c r="D4660" t="s">
        <v>158</v>
      </c>
      <c r="E4660" t="s">
        <v>10</v>
      </c>
      <c r="F4660">
        <v>700</v>
      </c>
      <c r="G4660" t="s">
        <v>108</v>
      </c>
      <c r="H4660" s="2">
        <v>45327</v>
      </c>
      <c r="I4660">
        <v>10</v>
      </c>
      <c r="J4660" t="s">
        <v>107</v>
      </c>
    </row>
    <row r="4661" spans="1:10">
      <c r="A4661" t="s">
        <v>4737</v>
      </c>
      <c r="B4661" t="s">
        <v>12</v>
      </c>
      <c r="D4661" t="s">
        <v>158</v>
      </c>
      <c r="E4661" t="s">
        <v>10</v>
      </c>
      <c r="F4661">
        <v>700</v>
      </c>
      <c r="G4661" t="s">
        <v>108</v>
      </c>
      <c r="H4661" s="2">
        <v>45334</v>
      </c>
      <c r="I4661">
        <v>10</v>
      </c>
      <c r="J4661" t="s">
        <v>107</v>
      </c>
    </row>
    <row r="4662" spans="1:10">
      <c r="A4662" t="s">
        <v>4738</v>
      </c>
      <c r="B4662" t="s">
        <v>12</v>
      </c>
      <c r="D4662" t="s">
        <v>158</v>
      </c>
      <c r="E4662" t="s">
        <v>10</v>
      </c>
      <c r="F4662">
        <v>700</v>
      </c>
      <c r="G4662" t="s">
        <v>108</v>
      </c>
      <c r="H4662" s="2">
        <v>45341</v>
      </c>
      <c r="I4662">
        <v>10</v>
      </c>
      <c r="J4662" t="s">
        <v>107</v>
      </c>
    </row>
    <row r="4663" spans="1:10">
      <c r="A4663" t="s">
        <v>4739</v>
      </c>
      <c r="B4663" t="s">
        <v>12</v>
      </c>
      <c r="D4663" t="s">
        <v>158</v>
      </c>
      <c r="E4663" t="s">
        <v>10</v>
      </c>
      <c r="F4663">
        <v>700</v>
      </c>
      <c r="G4663" t="s">
        <v>108</v>
      </c>
      <c r="H4663" s="2">
        <v>45348</v>
      </c>
      <c r="I4663">
        <v>10</v>
      </c>
      <c r="J4663" t="s">
        <v>107</v>
      </c>
    </row>
    <row r="4664" spans="1:10">
      <c r="A4664" t="s">
        <v>4740</v>
      </c>
      <c r="B4664" t="s">
        <v>12</v>
      </c>
      <c r="D4664" t="s">
        <v>158</v>
      </c>
      <c r="E4664" t="s">
        <v>10</v>
      </c>
      <c r="F4664">
        <v>700</v>
      </c>
      <c r="G4664" t="s">
        <v>108</v>
      </c>
      <c r="H4664" s="2">
        <v>45355</v>
      </c>
      <c r="I4664">
        <v>10</v>
      </c>
      <c r="J4664" t="s">
        <v>107</v>
      </c>
    </row>
    <row r="4665" spans="1:10">
      <c r="A4665" t="s">
        <v>4741</v>
      </c>
      <c r="B4665" t="s">
        <v>12</v>
      </c>
      <c r="D4665" t="s">
        <v>158</v>
      </c>
      <c r="E4665" t="s">
        <v>10</v>
      </c>
      <c r="F4665">
        <v>700</v>
      </c>
      <c r="G4665" t="s">
        <v>108</v>
      </c>
      <c r="H4665" s="2">
        <v>45362</v>
      </c>
      <c r="I4665">
        <v>10</v>
      </c>
      <c r="J4665" t="s">
        <v>107</v>
      </c>
    </row>
    <row r="4666" spans="1:10">
      <c r="A4666" t="s">
        <v>4742</v>
      </c>
      <c r="B4666" t="s">
        <v>12</v>
      </c>
      <c r="D4666" t="s">
        <v>158</v>
      </c>
      <c r="E4666" t="s">
        <v>10</v>
      </c>
      <c r="F4666">
        <v>700</v>
      </c>
      <c r="G4666" t="s">
        <v>108</v>
      </c>
      <c r="H4666" s="2">
        <v>45369</v>
      </c>
      <c r="I4666">
        <v>10</v>
      </c>
      <c r="J4666" t="s">
        <v>107</v>
      </c>
    </row>
    <row r="4667" spans="1:10">
      <c r="A4667" t="s">
        <v>4743</v>
      </c>
      <c r="B4667" t="s">
        <v>12</v>
      </c>
      <c r="D4667" t="s">
        <v>158</v>
      </c>
      <c r="E4667" t="s">
        <v>10</v>
      </c>
      <c r="F4667">
        <v>700</v>
      </c>
      <c r="G4667" t="s">
        <v>108</v>
      </c>
      <c r="H4667" s="2">
        <v>45376</v>
      </c>
      <c r="I4667">
        <v>10</v>
      </c>
      <c r="J4667" t="s">
        <v>107</v>
      </c>
    </row>
    <row r="4668" spans="1:10">
      <c r="A4668" t="s">
        <v>4744</v>
      </c>
      <c r="B4668" t="s">
        <v>12</v>
      </c>
      <c r="D4668" t="s">
        <v>158</v>
      </c>
      <c r="E4668" t="s">
        <v>10</v>
      </c>
      <c r="F4668">
        <v>700</v>
      </c>
      <c r="G4668" t="s">
        <v>108</v>
      </c>
      <c r="H4668" s="2">
        <v>45383</v>
      </c>
      <c r="I4668">
        <v>10</v>
      </c>
      <c r="J4668" t="s">
        <v>107</v>
      </c>
    </row>
    <row r="4669" spans="1:10">
      <c r="A4669" t="s">
        <v>4745</v>
      </c>
      <c r="B4669" t="s">
        <v>12</v>
      </c>
      <c r="D4669" t="s">
        <v>158</v>
      </c>
      <c r="E4669" t="s">
        <v>10</v>
      </c>
      <c r="F4669">
        <v>700</v>
      </c>
      <c r="G4669" t="s">
        <v>108</v>
      </c>
      <c r="H4669" s="2">
        <v>45390</v>
      </c>
      <c r="I4669">
        <v>10</v>
      </c>
      <c r="J4669" t="s">
        <v>107</v>
      </c>
    </row>
    <row r="4670" spans="1:10">
      <c r="A4670" t="s">
        <v>4746</v>
      </c>
      <c r="B4670" t="s">
        <v>12</v>
      </c>
      <c r="D4670" t="s">
        <v>158</v>
      </c>
      <c r="E4670" t="s">
        <v>10</v>
      </c>
      <c r="F4670">
        <v>700</v>
      </c>
      <c r="G4670" t="s">
        <v>108</v>
      </c>
      <c r="H4670" s="2">
        <v>45397</v>
      </c>
      <c r="I4670">
        <v>10</v>
      </c>
      <c r="J4670" t="s">
        <v>107</v>
      </c>
    </row>
    <row r="4671" spans="1:10">
      <c r="A4671" t="s">
        <v>4747</v>
      </c>
      <c r="B4671" t="s">
        <v>12</v>
      </c>
      <c r="D4671" t="s">
        <v>158</v>
      </c>
      <c r="E4671" t="s">
        <v>10</v>
      </c>
      <c r="F4671">
        <v>700</v>
      </c>
      <c r="G4671" t="s">
        <v>108</v>
      </c>
      <c r="H4671" s="2">
        <v>45404</v>
      </c>
      <c r="I4671">
        <v>10</v>
      </c>
      <c r="J4671" t="s">
        <v>107</v>
      </c>
    </row>
    <row r="4672" spans="1:10">
      <c r="A4672" t="s">
        <v>4748</v>
      </c>
      <c r="B4672" t="s">
        <v>12</v>
      </c>
      <c r="D4672" t="s">
        <v>158</v>
      </c>
      <c r="E4672" t="s">
        <v>10</v>
      </c>
      <c r="F4672">
        <v>700</v>
      </c>
      <c r="G4672" t="s">
        <v>108</v>
      </c>
      <c r="H4672" s="2">
        <v>45411</v>
      </c>
      <c r="I4672">
        <v>10</v>
      </c>
      <c r="J4672" t="s">
        <v>107</v>
      </c>
    </row>
    <row r="4673" spans="1:10">
      <c r="A4673" t="s">
        <v>4749</v>
      </c>
      <c r="B4673" t="s">
        <v>12</v>
      </c>
      <c r="D4673" t="s">
        <v>158</v>
      </c>
      <c r="E4673" t="s">
        <v>20</v>
      </c>
      <c r="G4673" t="s">
        <v>108</v>
      </c>
      <c r="H4673" s="2">
        <v>45292</v>
      </c>
      <c r="I4673">
        <v>10</v>
      </c>
      <c r="J4673" t="s">
        <v>107</v>
      </c>
    </row>
    <row r="4674" spans="1:10">
      <c r="A4674" t="s">
        <v>4750</v>
      </c>
      <c r="B4674" t="s">
        <v>12</v>
      </c>
      <c r="D4674" t="s">
        <v>158</v>
      </c>
      <c r="E4674" t="s">
        <v>20</v>
      </c>
      <c r="G4674" t="s">
        <v>108</v>
      </c>
      <c r="H4674" s="2">
        <v>45299</v>
      </c>
      <c r="I4674">
        <v>10</v>
      </c>
      <c r="J4674" t="s">
        <v>107</v>
      </c>
    </row>
    <row r="4675" spans="1:10">
      <c r="A4675" t="s">
        <v>4751</v>
      </c>
      <c r="B4675" t="s">
        <v>12</v>
      </c>
      <c r="D4675" t="s">
        <v>158</v>
      </c>
      <c r="E4675" t="s">
        <v>20</v>
      </c>
      <c r="G4675" t="s">
        <v>108</v>
      </c>
      <c r="H4675" s="2">
        <v>45306</v>
      </c>
      <c r="I4675">
        <v>10</v>
      </c>
      <c r="J4675" t="s">
        <v>107</v>
      </c>
    </row>
    <row r="4676" spans="1:10">
      <c r="A4676" t="s">
        <v>4752</v>
      </c>
      <c r="B4676" t="s">
        <v>12</v>
      </c>
      <c r="D4676" t="s">
        <v>158</v>
      </c>
      <c r="E4676" t="s">
        <v>20</v>
      </c>
      <c r="G4676" t="s">
        <v>108</v>
      </c>
      <c r="H4676" s="2">
        <v>45313</v>
      </c>
      <c r="I4676">
        <v>10</v>
      </c>
      <c r="J4676" t="s">
        <v>107</v>
      </c>
    </row>
    <row r="4677" spans="1:10">
      <c r="A4677" t="s">
        <v>4753</v>
      </c>
      <c r="B4677" t="s">
        <v>12</v>
      </c>
      <c r="D4677" t="s">
        <v>158</v>
      </c>
      <c r="E4677" t="s">
        <v>20</v>
      </c>
      <c r="G4677" t="s">
        <v>108</v>
      </c>
      <c r="H4677" s="2">
        <v>45320</v>
      </c>
      <c r="I4677">
        <v>10</v>
      </c>
      <c r="J4677" t="s">
        <v>107</v>
      </c>
    </row>
    <row r="4678" spans="1:10">
      <c r="A4678" t="s">
        <v>4754</v>
      </c>
      <c r="B4678" t="s">
        <v>12</v>
      </c>
      <c r="D4678" t="s">
        <v>158</v>
      </c>
      <c r="E4678" t="s">
        <v>20</v>
      </c>
      <c r="G4678" t="s">
        <v>108</v>
      </c>
      <c r="H4678" s="2">
        <v>45327</v>
      </c>
      <c r="I4678">
        <v>10</v>
      </c>
      <c r="J4678" t="s">
        <v>107</v>
      </c>
    </row>
    <row r="4679" spans="1:10">
      <c r="A4679" t="s">
        <v>4755</v>
      </c>
      <c r="B4679" t="s">
        <v>12</v>
      </c>
      <c r="D4679" t="s">
        <v>158</v>
      </c>
      <c r="E4679" t="s">
        <v>20</v>
      </c>
      <c r="G4679" t="s">
        <v>108</v>
      </c>
      <c r="H4679" s="2">
        <v>45334</v>
      </c>
      <c r="I4679">
        <v>10</v>
      </c>
      <c r="J4679" t="s">
        <v>107</v>
      </c>
    </row>
    <row r="4680" spans="1:10">
      <c r="A4680" t="s">
        <v>4756</v>
      </c>
      <c r="B4680" t="s">
        <v>12</v>
      </c>
      <c r="D4680" t="s">
        <v>158</v>
      </c>
      <c r="E4680" t="s">
        <v>20</v>
      </c>
      <c r="G4680" t="s">
        <v>108</v>
      </c>
      <c r="H4680" s="2">
        <v>45341</v>
      </c>
      <c r="I4680">
        <v>10</v>
      </c>
      <c r="J4680" t="s">
        <v>107</v>
      </c>
    </row>
    <row r="4681" spans="1:10">
      <c r="A4681" t="s">
        <v>4757</v>
      </c>
      <c r="B4681" t="s">
        <v>12</v>
      </c>
      <c r="D4681" t="s">
        <v>158</v>
      </c>
      <c r="E4681" t="s">
        <v>20</v>
      </c>
      <c r="G4681" t="s">
        <v>108</v>
      </c>
      <c r="H4681" s="2">
        <v>45348</v>
      </c>
      <c r="I4681">
        <v>10</v>
      </c>
      <c r="J4681" t="s">
        <v>107</v>
      </c>
    </row>
    <row r="4682" spans="1:10">
      <c r="A4682" t="s">
        <v>4758</v>
      </c>
      <c r="B4682" t="s">
        <v>12</v>
      </c>
      <c r="D4682" t="s">
        <v>158</v>
      </c>
      <c r="E4682" t="s">
        <v>20</v>
      </c>
      <c r="G4682" t="s">
        <v>108</v>
      </c>
      <c r="H4682" s="2">
        <v>45355</v>
      </c>
      <c r="I4682">
        <v>10</v>
      </c>
      <c r="J4682" t="s">
        <v>107</v>
      </c>
    </row>
    <row r="4683" spans="1:10">
      <c r="A4683" t="s">
        <v>4759</v>
      </c>
      <c r="B4683" t="s">
        <v>12</v>
      </c>
      <c r="D4683" t="s">
        <v>158</v>
      </c>
      <c r="E4683" t="s">
        <v>20</v>
      </c>
      <c r="G4683" t="s">
        <v>108</v>
      </c>
      <c r="H4683" s="2">
        <v>45362</v>
      </c>
      <c r="I4683">
        <v>10</v>
      </c>
      <c r="J4683" t="s">
        <v>107</v>
      </c>
    </row>
    <row r="4684" spans="1:10">
      <c r="A4684" t="s">
        <v>4760</v>
      </c>
      <c r="B4684" t="s">
        <v>12</v>
      </c>
      <c r="D4684" t="s">
        <v>158</v>
      </c>
      <c r="E4684" t="s">
        <v>20</v>
      </c>
      <c r="G4684" t="s">
        <v>108</v>
      </c>
      <c r="H4684" s="2">
        <v>45369</v>
      </c>
      <c r="I4684">
        <v>10</v>
      </c>
      <c r="J4684" t="s">
        <v>107</v>
      </c>
    </row>
    <row r="4685" spans="1:10">
      <c r="A4685" t="s">
        <v>4761</v>
      </c>
      <c r="B4685" t="s">
        <v>12</v>
      </c>
      <c r="D4685" t="s">
        <v>158</v>
      </c>
      <c r="E4685" t="s">
        <v>20</v>
      </c>
      <c r="G4685" t="s">
        <v>108</v>
      </c>
      <c r="H4685" s="2">
        <v>45376</v>
      </c>
      <c r="I4685">
        <v>10</v>
      </c>
      <c r="J4685" t="s">
        <v>107</v>
      </c>
    </row>
    <row r="4686" spans="1:10">
      <c r="A4686" t="s">
        <v>4762</v>
      </c>
      <c r="B4686" t="s">
        <v>12</v>
      </c>
      <c r="D4686" t="s">
        <v>158</v>
      </c>
      <c r="E4686" t="s">
        <v>20</v>
      </c>
      <c r="G4686" t="s">
        <v>108</v>
      </c>
      <c r="H4686" s="2">
        <v>45383</v>
      </c>
      <c r="I4686">
        <v>20</v>
      </c>
      <c r="J4686" t="s">
        <v>107</v>
      </c>
    </row>
    <row r="4687" spans="1:10">
      <c r="A4687" t="s">
        <v>4763</v>
      </c>
      <c r="B4687" t="s">
        <v>12</v>
      </c>
      <c r="D4687" t="s">
        <v>158</v>
      </c>
      <c r="E4687" t="s">
        <v>20</v>
      </c>
      <c r="G4687" t="s">
        <v>108</v>
      </c>
      <c r="H4687" s="2">
        <v>45390</v>
      </c>
      <c r="I4687">
        <v>20</v>
      </c>
      <c r="J4687" t="s">
        <v>107</v>
      </c>
    </row>
    <row r="4688" spans="1:10">
      <c r="A4688" t="s">
        <v>4764</v>
      </c>
      <c r="B4688" t="s">
        <v>12</v>
      </c>
      <c r="D4688" t="s">
        <v>158</v>
      </c>
      <c r="E4688" t="s">
        <v>20</v>
      </c>
      <c r="G4688" t="s">
        <v>108</v>
      </c>
      <c r="H4688" s="2">
        <v>45397</v>
      </c>
      <c r="I4688">
        <v>20</v>
      </c>
      <c r="J4688" t="s">
        <v>107</v>
      </c>
    </row>
    <row r="4689" spans="1:10">
      <c r="A4689" t="s">
        <v>4765</v>
      </c>
      <c r="B4689" t="s">
        <v>12</v>
      </c>
      <c r="D4689" t="s">
        <v>158</v>
      </c>
      <c r="E4689" t="s">
        <v>20</v>
      </c>
      <c r="G4689" t="s">
        <v>108</v>
      </c>
      <c r="H4689" s="2">
        <v>45404</v>
      </c>
      <c r="I4689">
        <v>10</v>
      </c>
      <c r="J4689" t="s">
        <v>107</v>
      </c>
    </row>
    <row r="4690" spans="1:10">
      <c r="A4690" t="s">
        <v>4766</v>
      </c>
      <c r="B4690" t="s">
        <v>12</v>
      </c>
      <c r="D4690" t="s">
        <v>158</v>
      </c>
      <c r="E4690" t="s">
        <v>20</v>
      </c>
      <c r="G4690" t="s">
        <v>108</v>
      </c>
      <c r="H4690" s="2">
        <v>45411</v>
      </c>
      <c r="I4690">
        <v>10</v>
      </c>
      <c r="J4690" t="s">
        <v>107</v>
      </c>
    </row>
    <row r="4691" spans="1:10">
      <c r="A4691" t="s">
        <v>4767</v>
      </c>
      <c r="B4691" t="s">
        <v>12</v>
      </c>
      <c r="D4691" t="s">
        <v>158</v>
      </c>
      <c r="E4691" t="s">
        <v>20</v>
      </c>
      <c r="G4691" t="s">
        <v>108</v>
      </c>
      <c r="H4691" s="2">
        <v>45418</v>
      </c>
      <c r="I4691">
        <v>10</v>
      </c>
      <c r="J4691" t="s">
        <v>107</v>
      </c>
    </row>
    <row r="4692" spans="1:10">
      <c r="A4692" t="s">
        <v>4768</v>
      </c>
      <c r="B4692" t="s">
        <v>12</v>
      </c>
      <c r="D4692" t="s">
        <v>158</v>
      </c>
      <c r="E4692" t="s">
        <v>20</v>
      </c>
      <c r="G4692" t="s">
        <v>108</v>
      </c>
      <c r="H4692" s="2">
        <v>45425</v>
      </c>
      <c r="I4692">
        <v>10</v>
      </c>
      <c r="J4692" t="s">
        <v>107</v>
      </c>
    </row>
    <row r="4693" spans="1:10">
      <c r="A4693" t="s">
        <v>4769</v>
      </c>
      <c r="B4693" t="s">
        <v>12</v>
      </c>
      <c r="D4693" t="s">
        <v>158</v>
      </c>
      <c r="E4693" t="s">
        <v>20</v>
      </c>
      <c r="G4693" t="s">
        <v>108</v>
      </c>
      <c r="H4693" s="2">
        <v>45432</v>
      </c>
      <c r="I4693">
        <v>10</v>
      </c>
      <c r="J4693" t="s">
        <v>107</v>
      </c>
    </row>
    <row r="4694" spans="1:10">
      <c r="A4694" t="s">
        <v>4770</v>
      </c>
      <c r="B4694" t="s">
        <v>12</v>
      </c>
      <c r="D4694" t="s">
        <v>158</v>
      </c>
      <c r="E4694" t="s">
        <v>20</v>
      </c>
      <c r="G4694" t="s">
        <v>108</v>
      </c>
      <c r="H4694" s="2">
        <v>45439</v>
      </c>
      <c r="I4694">
        <v>10</v>
      </c>
      <c r="J4694" t="s">
        <v>107</v>
      </c>
    </row>
    <row r="4695" spans="1:10">
      <c r="A4695" t="s">
        <v>4771</v>
      </c>
      <c r="B4695" t="s">
        <v>12</v>
      </c>
      <c r="D4695" t="s">
        <v>158</v>
      </c>
      <c r="E4695" t="s">
        <v>20</v>
      </c>
      <c r="G4695" t="s">
        <v>108</v>
      </c>
      <c r="H4695" s="2">
        <v>45446</v>
      </c>
      <c r="I4695">
        <v>10</v>
      </c>
      <c r="J4695" t="s">
        <v>107</v>
      </c>
    </row>
    <row r="4696" spans="1:10">
      <c r="A4696" t="s">
        <v>4772</v>
      </c>
      <c r="B4696" t="s">
        <v>12</v>
      </c>
      <c r="D4696" t="s">
        <v>158</v>
      </c>
      <c r="E4696" t="s">
        <v>20</v>
      </c>
      <c r="G4696" t="s">
        <v>108</v>
      </c>
      <c r="H4696" s="2">
        <v>45453</v>
      </c>
      <c r="I4696">
        <v>10</v>
      </c>
      <c r="J4696" t="s">
        <v>107</v>
      </c>
    </row>
    <row r="4697" spans="1:10">
      <c r="A4697" t="s">
        <v>4773</v>
      </c>
      <c r="B4697" t="s">
        <v>12</v>
      </c>
      <c r="D4697" t="s">
        <v>158</v>
      </c>
      <c r="E4697" t="s">
        <v>74</v>
      </c>
      <c r="G4697" t="s">
        <v>106</v>
      </c>
      <c r="H4697" s="2">
        <v>45292</v>
      </c>
      <c r="I4697">
        <v>10</v>
      </c>
      <c r="J4697" t="s">
        <v>107</v>
      </c>
    </row>
    <row r="4698" spans="1:10">
      <c r="A4698" t="s">
        <v>4774</v>
      </c>
      <c r="B4698" t="s">
        <v>12</v>
      </c>
      <c r="D4698" t="s">
        <v>158</v>
      </c>
      <c r="E4698" t="s">
        <v>74</v>
      </c>
      <c r="G4698" t="s">
        <v>106</v>
      </c>
      <c r="H4698" s="2">
        <v>45299</v>
      </c>
      <c r="I4698">
        <v>10</v>
      </c>
      <c r="J4698" t="s">
        <v>107</v>
      </c>
    </row>
    <row r="4699" spans="1:10">
      <c r="A4699" t="s">
        <v>4775</v>
      </c>
      <c r="B4699" t="s">
        <v>12</v>
      </c>
      <c r="D4699" t="s">
        <v>158</v>
      </c>
      <c r="E4699" t="s">
        <v>74</v>
      </c>
      <c r="G4699" t="s">
        <v>106</v>
      </c>
      <c r="H4699" s="2">
        <v>45306</v>
      </c>
      <c r="I4699">
        <v>10</v>
      </c>
      <c r="J4699" t="s">
        <v>107</v>
      </c>
    </row>
    <row r="4700" spans="1:10">
      <c r="A4700" t="s">
        <v>4776</v>
      </c>
      <c r="B4700" t="s">
        <v>12</v>
      </c>
      <c r="D4700" t="s">
        <v>158</v>
      </c>
      <c r="E4700" t="s">
        <v>74</v>
      </c>
      <c r="G4700" t="s">
        <v>106</v>
      </c>
      <c r="H4700" s="2">
        <v>45313</v>
      </c>
      <c r="I4700">
        <v>10</v>
      </c>
      <c r="J4700" t="s">
        <v>107</v>
      </c>
    </row>
    <row r="4701" spans="1:10">
      <c r="A4701" t="s">
        <v>4777</v>
      </c>
      <c r="B4701" t="s">
        <v>12</v>
      </c>
      <c r="D4701" t="s">
        <v>158</v>
      </c>
      <c r="E4701" t="s">
        <v>74</v>
      </c>
      <c r="G4701" t="s">
        <v>106</v>
      </c>
      <c r="H4701" s="2">
        <v>45320</v>
      </c>
      <c r="I4701">
        <v>10</v>
      </c>
      <c r="J4701" t="s">
        <v>107</v>
      </c>
    </row>
    <row r="4702" spans="1:10">
      <c r="A4702" t="s">
        <v>4778</v>
      </c>
      <c r="B4702" t="s">
        <v>12</v>
      </c>
      <c r="D4702" t="s">
        <v>158</v>
      </c>
      <c r="E4702" t="s">
        <v>74</v>
      </c>
      <c r="G4702" t="s">
        <v>106</v>
      </c>
      <c r="H4702" s="2">
        <v>45327</v>
      </c>
      <c r="I4702">
        <v>10</v>
      </c>
      <c r="J4702" t="s">
        <v>107</v>
      </c>
    </row>
    <row r="4703" spans="1:10">
      <c r="A4703" t="s">
        <v>4779</v>
      </c>
      <c r="B4703" t="s">
        <v>12</v>
      </c>
      <c r="D4703" t="s">
        <v>158</v>
      </c>
      <c r="E4703" t="s">
        <v>74</v>
      </c>
      <c r="G4703" t="s">
        <v>106</v>
      </c>
      <c r="H4703" s="2">
        <v>45334</v>
      </c>
      <c r="I4703">
        <v>10</v>
      </c>
      <c r="J4703" t="s">
        <v>107</v>
      </c>
    </row>
    <row r="4704" spans="1:10">
      <c r="A4704" t="s">
        <v>4780</v>
      </c>
      <c r="B4704" t="s">
        <v>12</v>
      </c>
      <c r="D4704" t="s">
        <v>158</v>
      </c>
      <c r="E4704" t="s">
        <v>74</v>
      </c>
      <c r="G4704" t="s">
        <v>106</v>
      </c>
      <c r="H4704" s="2">
        <v>45341</v>
      </c>
      <c r="I4704">
        <v>10</v>
      </c>
      <c r="J4704" t="s">
        <v>107</v>
      </c>
    </row>
    <row r="4705" spans="1:10">
      <c r="A4705" t="s">
        <v>4781</v>
      </c>
      <c r="B4705" t="s">
        <v>12</v>
      </c>
      <c r="D4705" t="s">
        <v>158</v>
      </c>
      <c r="E4705" t="s">
        <v>74</v>
      </c>
      <c r="G4705" t="s">
        <v>106</v>
      </c>
      <c r="H4705" s="2">
        <v>45348</v>
      </c>
      <c r="I4705">
        <v>10</v>
      </c>
      <c r="J4705" t="s">
        <v>107</v>
      </c>
    </row>
    <row r="4706" spans="1:10">
      <c r="A4706" t="s">
        <v>4782</v>
      </c>
      <c r="B4706" t="s">
        <v>12</v>
      </c>
      <c r="D4706" t="s">
        <v>158</v>
      </c>
      <c r="E4706" t="s">
        <v>74</v>
      </c>
      <c r="G4706" t="s">
        <v>106</v>
      </c>
      <c r="H4706" s="2">
        <v>45355</v>
      </c>
      <c r="I4706">
        <v>10</v>
      </c>
      <c r="J4706" t="s">
        <v>107</v>
      </c>
    </row>
    <row r="4707" spans="1:10">
      <c r="A4707" t="s">
        <v>4783</v>
      </c>
      <c r="B4707" t="s">
        <v>12</v>
      </c>
      <c r="D4707" t="s">
        <v>158</v>
      </c>
      <c r="E4707" t="s">
        <v>74</v>
      </c>
      <c r="G4707" t="s">
        <v>106</v>
      </c>
      <c r="H4707" s="2">
        <v>45362</v>
      </c>
      <c r="I4707">
        <v>10</v>
      </c>
      <c r="J4707" t="s">
        <v>107</v>
      </c>
    </row>
    <row r="4708" spans="1:10">
      <c r="A4708" t="s">
        <v>4784</v>
      </c>
      <c r="B4708" t="s">
        <v>12</v>
      </c>
      <c r="D4708" t="s">
        <v>158</v>
      </c>
      <c r="E4708" t="s">
        <v>74</v>
      </c>
      <c r="G4708" t="s">
        <v>106</v>
      </c>
      <c r="H4708" s="2">
        <v>45369</v>
      </c>
      <c r="I4708">
        <v>10</v>
      </c>
      <c r="J4708" t="s">
        <v>107</v>
      </c>
    </row>
    <row r="4709" spans="1:10">
      <c r="A4709" t="s">
        <v>4785</v>
      </c>
      <c r="B4709" t="s">
        <v>12</v>
      </c>
      <c r="D4709" t="s">
        <v>158</v>
      </c>
      <c r="E4709" t="s">
        <v>74</v>
      </c>
      <c r="G4709" t="s">
        <v>106</v>
      </c>
      <c r="H4709" s="2">
        <v>45376</v>
      </c>
      <c r="I4709">
        <v>10</v>
      </c>
      <c r="J4709" t="s">
        <v>107</v>
      </c>
    </row>
    <row r="4710" spans="1:10">
      <c r="A4710" t="s">
        <v>4786</v>
      </c>
      <c r="B4710" t="s">
        <v>12</v>
      </c>
      <c r="D4710" t="s">
        <v>158</v>
      </c>
      <c r="E4710" t="s">
        <v>74</v>
      </c>
      <c r="G4710" t="s">
        <v>106</v>
      </c>
      <c r="H4710" s="2">
        <v>45383</v>
      </c>
      <c r="I4710">
        <v>10</v>
      </c>
      <c r="J4710" t="s">
        <v>107</v>
      </c>
    </row>
    <row r="4711" spans="1:10">
      <c r="A4711" t="s">
        <v>4787</v>
      </c>
      <c r="B4711" t="s">
        <v>12</v>
      </c>
      <c r="D4711" t="s">
        <v>158</v>
      </c>
      <c r="E4711" t="s">
        <v>74</v>
      </c>
      <c r="G4711" t="s">
        <v>106</v>
      </c>
      <c r="H4711" s="2">
        <v>45390</v>
      </c>
      <c r="I4711">
        <v>10</v>
      </c>
      <c r="J4711" t="s">
        <v>107</v>
      </c>
    </row>
    <row r="4712" spans="1:10">
      <c r="A4712" t="s">
        <v>4788</v>
      </c>
      <c r="B4712" t="s">
        <v>12</v>
      </c>
      <c r="D4712" t="s">
        <v>158</v>
      </c>
      <c r="E4712" t="s">
        <v>74</v>
      </c>
      <c r="G4712" t="s">
        <v>106</v>
      </c>
      <c r="H4712" s="2">
        <v>45397</v>
      </c>
      <c r="I4712">
        <v>10</v>
      </c>
      <c r="J4712" t="s">
        <v>107</v>
      </c>
    </row>
    <row r="4713" spans="1:10">
      <c r="A4713" t="s">
        <v>4789</v>
      </c>
      <c r="B4713" t="s">
        <v>12</v>
      </c>
      <c r="D4713" t="s">
        <v>158</v>
      </c>
      <c r="E4713" t="s">
        <v>74</v>
      </c>
      <c r="G4713" t="s">
        <v>106</v>
      </c>
      <c r="H4713" s="2">
        <v>45404</v>
      </c>
      <c r="I4713">
        <v>10</v>
      </c>
      <c r="J4713" t="s">
        <v>107</v>
      </c>
    </row>
    <row r="4714" spans="1:10">
      <c r="A4714" t="s">
        <v>4790</v>
      </c>
      <c r="B4714" t="s">
        <v>12</v>
      </c>
      <c r="D4714" t="s">
        <v>158</v>
      </c>
      <c r="E4714" t="s">
        <v>74</v>
      </c>
      <c r="G4714" t="s">
        <v>106</v>
      </c>
      <c r="H4714" s="2">
        <v>45411</v>
      </c>
      <c r="I4714">
        <v>10</v>
      </c>
      <c r="J4714" t="s">
        <v>107</v>
      </c>
    </row>
    <row r="4715" spans="1:10">
      <c r="A4715" t="s">
        <v>4791</v>
      </c>
      <c r="B4715" t="s">
        <v>12</v>
      </c>
      <c r="D4715" t="s">
        <v>158</v>
      </c>
      <c r="E4715" t="s">
        <v>74</v>
      </c>
      <c r="G4715" t="s">
        <v>106</v>
      </c>
      <c r="H4715" s="2">
        <v>45418</v>
      </c>
      <c r="I4715">
        <v>10</v>
      </c>
      <c r="J4715" t="s">
        <v>107</v>
      </c>
    </row>
    <row r="4716" spans="1:10">
      <c r="A4716" t="s">
        <v>4792</v>
      </c>
      <c r="B4716" t="s">
        <v>12</v>
      </c>
      <c r="D4716" t="s">
        <v>158</v>
      </c>
      <c r="E4716" t="s">
        <v>74</v>
      </c>
      <c r="G4716" t="s">
        <v>106</v>
      </c>
      <c r="H4716" s="2">
        <v>45425</v>
      </c>
      <c r="I4716">
        <v>10</v>
      </c>
      <c r="J4716" t="s">
        <v>107</v>
      </c>
    </row>
    <row r="4717" spans="1:10">
      <c r="A4717" t="s">
        <v>4793</v>
      </c>
      <c r="B4717" t="s">
        <v>12</v>
      </c>
      <c r="D4717" t="s">
        <v>158</v>
      </c>
      <c r="E4717" t="s">
        <v>74</v>
      </c>
      <c r="G4717" t="s">
        <v>106</v>
      </c>
      <c r="H4717" s="2">
        <v>45432</v>
      </c>
      <c r="I4717">
        <v>10</v>
      </c>
      <c r="J4717" t="s">
        <v>107</v>
      </c>
    </row>
    <row r="4718" spans="1:10">
      <c r="A4718" t="s">
        <v>4794</v>
      </c>
      <c r="B4718" t="s">
        <v>12</v>
      </c>
      <c r="D4718" t="s">
        <v>158</v>
      </c>
      <c r="E4718" t="s">
        <v>74</v>
      </c>
      <c r="G4718" t="s">
        <v>106</v>
      </c>
      <c r="H4718" s="2">
        <v>45439</v>
      </c>
      <c r="I4718">
        <v>10</v>
      </c>
      <c r="J4718" t="s">
        <v>107</v>
      </c>
    </row>
    <row r="4719" spans="1:10">
      <c r="A4719" t="s">
        <v>4795</v>
      </c>
      <c r="B4719" t="s">
        <v>12</v>
      </c>
      <c r="D4719" t="s">
        <v>158</v>
      </c>
      <c r="E4719" t="s">
        <v>74</v>
      </c>
      <c r="G4719" t="s">
        <v>106</v>
      </c>
      <c r="H4719" s="2">
        <v>45446</v>
      </c>
      <c r="I4719">
        <v>10</v>
      </c>
      <c r="J4719" t="s">
        <v>107</v>
      </c>
    </row>
    <row r="4720" spans="1:10">
      <c r="A4720" t="s">
        <v>4796</v>
      </c>
      <c r="B4720" t="s">
        <v>12</v>
      </c>
      <c r="D4720" t="s">
        <v>158</v>
      </c>
      <c r="E4720" t="s">
        <v>74</v>
      </c>
      <c r="G4720" t="s">
        <v>106</v>
      </c>
      <c r="H4720" s="2">
        <v>45453</v>
      </c>
      <c r="I4720">
        <v>10</v>
      </c>
      <c r="J4720" t="s">
        <v>107</v>
      </c>
    </row>
    <row r="4721" spans="1:10">
      <c r="A4721" t="s">
        <v>4797</v>
      </c>
      <c r="B4721" t="s">
        <v>12</v>
      </c>
      <c r="D4721" t="s">
        <v>158</v>
      </c>
      <c r="E4721" t="s">
        <v>86</v>
      </c>
      <c r="G4721" t="s">
        <v>108</v>
      </c>
      <c r="H4721" s="2">
        <v>45292</v>
      </c>
      <c r="I4721">
        <v>30</v>
      </c>
      <c r="J4721" t="s">
        <v>107</v>
      </c>
    </row>
    <row r="4722" spans="1:10">
      <c r="A4722" t="s">
        <v>4798</v>
      </c>
      <c r="B4722" t="s">
        <v>12</v>
      </c>
      <c r="D4722" t="s">
        <v>158</v>
      </c>
      <c r="E4722" t="s">
        <v>86</v>
      </c>
      <c r="G4722" t="s">
        <v>108</v>
      </c>
      <c r="H4722" s="2">
        <v>45299</v>
      </c>
      <c r="I4722">
        <v>30</v>
      </c>
      <c r="J4722" t="s">
        <v>107</v>
      </c>
    </row>
    <row r="4723" spans="1:10">
      <c r="A4723" t="s">
        <v>4799</v>
      </c>
      <c r="B4723" t="s">
        <v>12</v>
      </c>
      <c r="D4723" t="s">
        <v>158</v>
      </c>
      <c r="E4723" t="s">
        <v>86</v>
      </c>
      <c r="G4723" t="s">
        <v>108</v>
      </c>
      <c r="H4723" s="2">
        <v>45306</v>
      </c>
      <c r="I4723">
        <v>30</v>
      </c>
      <c r="J4723" t="s">
        <v>107</v>
      </c>
    </row>
    <row r="4724" spans="1:10">
      <c r="A4724" t="s">
        <v>4800</v>
      </c>
      <c r="B4724" t="s">
        <v>12</v>
      </c>
      <c r="D4724" t="s">
        <v>158</v>
      </c>
      <c r="E4724" t="s">
        <v>86</v>
      </c>
      <c r="G4724" t="s">
        <v>108</v>
      </c>
      <c r="H4724" s="2">
        <v>45313</v>
      </c>
      <c r="I4724">
        <v>30</v>
      </c>
      <c r="J4724" t="s">
        <v>107</v>
      </c>
    </row>
    <row r="4725" spans="1:10">
      <c r="A4725" t="s">
        <v>4801</v>
      </c>
      <c r="B4725" t="s">
        <v>12</v>
      </c>
      <c r="D4725" t="s">
        <v>158</v>
      </c>
      <c r="E4725" t="s">
        <v>86</v>
      </c>
      <c r="G4725" t="s">
        <v>108</v>
      </c>
      <c r="H4725" s="2">
        <v>45320</v>
      </c>
      <c r="I4725">
        <v>30</v>
      </c>
      <c r="J4725" t="s">
        <v>107</v>
      </c>
    </row>
    <row r="4726" spans="1:10">
      <c r="A4726" t="s">
        <v>4802</v>
      </c>
      <c r="B4726" t="s">
        <v>12</v>
      </c>
      <c r="D4726" t="s">
        <v>158</v>
      </c>
      <c r="E4726" t="s">
        <v>86</v>
      </c>
      <c r="G4726" t="s">
        <v>108</v>
      </c>
      <c r="H4726" s="2">
        <v>45327</v>
      </c>
      <c r="I4726">
        <v>30</v>
      </c>
      <c r="J4726" t="s">
        <v>107</v>
      </c>
    </row>
    <row r="4727" spans="1:10">
      <c r="A4727" t="s">
        <v>4803</v>
      </c>
      <c r="B4727" t="s">
        <v>12</v>
      </c>
      <c r="D4727" t="s">
        <v>158</v>
      </c>
      <c r="E4727" t="s">
        <v>86</v>
      </c>
      <c r="G4727" t="s">
        <v>108</v>
      </c>
      <c r="H4727" s="2">
        <v>45334</v>
      </c>
      <c r="I4727">
        <v>30</v>
      </c>
      <c r="J4727" t="s">
        <v>107</v>
      </c>
    </row>
    <row r="4728" spans="1:10">
      <c r="A4728" t="s">
        <v>4804</v>
      </c>
      <c r="B4728" t="s">
        <v>12</v>
      </c>
      <c r="D4728" t="s">
        <v>158</v>
      </c>
      <c r="E4728" t="s">
        <v>86</v>
      </c>
      <c r="G4728" t="s">
        <v>108</v>
      </c>
      <c r="H4728" s="2">
        <v>45341</v>
      </c>
      <c r="I4728">
        <v>30</v>
      </c>
      <c r="J4728" t="s">
        <v>107</v>
      </c>
    </row>
    <row r="4729" spans="1:10">
      <c r="A4729" t="s">
        <v>4805</v>
      </c>
      <c r="B4729" t="s">
        <v>12</v>
      </c>
      <c r="D4729" t="s">
        <v>158</v>
      </c>
      <c r="E4729" t="s">
        <v>86</v>
      </c>
      <c r="G4729" t="s">
        <v>108</v>
      </c>
      <c r="H4729" s="2">
        <v>45348</v>
      </c>
      <c r="I4729">
        <v>30</v>
      </c>
      <c r="J4729" t="s">
        <v>107</v>
      </c>
    </row>
    <row r="4730" spans="1:10">
      <c r="A4730" t="s">
        <v>4806</v>
      </c>
      <c r="B4730" t="s">
        <v>12</v>
      </c>
      <c r="D4730" t="s">
        <v>158</v>
      </c>
      <c r="E4730" t="s">
        <v>86</v>
      </c>
      <c r="G4730" t="s">
        <v>108</v>
      </c>
      <c r="H4730" s="2">
        <v>45355</v>
      </c>
      <c r="I4730">
        <v>30</v>
      </c>
      <c r="J4730" t="s">
        <v>107</v>
      </c>
    </row>
    <row r="4731" spans="1:10">
      <c r="A4731" t="s">
        <v>4807</v>
      </c>
      <c r="B4731" t="s">
        <v>12</v>
      </c>
      <c r="D4731" t="s">
        <v>158</v>
      </c>
      <c r="E4731" t="s">
        <v>86</v>
      </c>
      <c r="G4731" t="s">
        <v>108</v>
      </c>
      <c r="H4731" s="2">
        <v>45362</v>
      </c>
      <c r="I4731">
        <v>30</v>
      </c>
      <c r="J4731" t="s">
        <v>107</v>
      </c>
    </row>
    <row r="4732" spans="1:10">
      <c r="A4732" t="s">
        <v>4808</v>
      </c>
      <c r="B4732" t="s">
        <v>12</v>
      </c>
      <c r="D4732" t="s">
        <v>158</v>
      </c>
      <c r="E4732" t="s">
        <v>86</v>
      </c>
      <c r="G4732" t="s">
        <v>108</v>
      </c>
      <c r="H4732" s="2">
        <v>45369</v>
      </c>
      <c r="I4732">
        <v>30</v>
      </c>
      <c r="J4732" t="s">
        <v>107</v>
      </c>
    </row>
    <row r="4733" spans="1:10">
      <c r="A4733" t="s">
        <v>4809</v>
      </c>
      <c r="B4733" t="s">
        <v>12</v>
      </c>
      <c r="D4733" t="s">
        <v>158</v>
      </c>
      <c r="E4733" t="s">
        <v>86</v>
      </c>
      <c r="G4733" t="s">
        <v>108</v>
      </c>
      <c r="H4733" s="2">
        <v>45376</v>
      </c>
      <c r="I4733">
        <v>30</v>
      </c>
      <c r="J4733" t="s">
        <v>107</v>
      </c>
    </row>
    <row r="4734" spans="1:10">
      <c r="A4734" t="s">
        <v>4810</v>
      </c>
      <c r="B4734" t="s">
        <v>12</v>
      </c>
      <c r="D4734" t="s">
        <v>158</v>
      </c>
      <c r="E4734" t="s">
        <v>86</v>
      </c>
      <c r="G4734" t="s">
        <v>108</v>
      </c>
      <c r="H4734" s="2">
        <v>45383</v>
      </c>
      <c r="I4734">
        <v>30</v>
      </c>
      <c r="J4734" t="s">
        <v>107</v>
      </c>
    </row>
    <row r="4735" spans="1:10">
      <c r="A4735" t="s">
        <v>4811</v>
      </c>
      <c r="B4735" t="s">
        <v>12</v>
      </c>
      <c r="D4735" t="s">
        <v>158</v>
      </c>
      <c r="E4735" t="s">
        <v>86</v>
      </c>
      <c r="G4735" t="s">
        <v>108</v>
      </c>
      <c r="H4735" s="2">
        <v>45390</v>
      </c>
      <c r="I4735">
        <v>30</v>
      </c>
      <c r="J4735" t="s">
        <v>107</v>
      </c>
    </row>
    <row r="4736" spans="1:10">
      <c r="A4736" t="s">
        <v>4812</v>
      </c>
      <c r="B4736" t="s">
        <v>12</v>
      </c>
      <c r="D4736" t="s">
        <v>158</v>
      </c>
      <c r="E4736" t="s">
        <v>86</v>
      </c>
      <c r="G4736" t="s">
        <v>108</v>
      </c>
      <c r="H4736" s="2">
        <v>45397</v>
      </c>
      <c r="I4736">
        <v>30</v>
      </c>
      <c r="J4736" t="s">
        <v>107</v>
      </c>
    </row>
    <row r="4737" spans="1:10">
      <c r="A4737" t="s">
        <v>4813</v>
      </c>
      <c r="B4737" t="s">
        <v>12</v>
      </c>
      <c r="D4737" t="s">
        <v>158</v>
      </c>
      <c r="E4737" t="s">
        <v>86</v>
      </c>
      <c r="G4737" t="s">
        <v>108</v>
      </c>
      <c r="H4737" s="2">
        <v>45404</v>
      </c>
      <c r="I4737">
        <v>30</v>
      </c>
      <c r="J4737" t="s">
        <v>107</v>
      </c>
    </row>
    <row r="4738" spans="1:10">
      <c r="A4738" t="s">
        <v>4814</v>
      </c>
      <c r="B4738" t="s">
        <v>12</v>
      </c>
      <c r="D4738" t="s">
        <v>158</v>
      </c>
      <c r="E4738" t="s">
        <v>86</v>
      </c>
      <c r="G4738" t="s">
        <v>108</v>
      </c>
      <c r="H4738" s="2">
        <v>45411</v>
      </c>
      <c r="I4738">
        <v>30</v>
      </c>
      <c r="J4738" t="s">
        <v>107</v>
      </c>
    </row>
    <row r="4739" spans="1:10">
      <c r="A4739" t="s">
        <v>4815</v>
      </c>
      <c r="B4739" t="s">
        <v>12</v>
      </c>
      <c r="D4739" t="s">
        <v>158</v>
      </c>
      <c r="E4739" t="s">
        <v>86</v>
      </c>
      <c r="G4739" t="s">
        <v>108</v>
      </c>
      <c r="H4739" s="2">
        <v>45418</v>
      </c>
      <c r="I4739">
        <v>30</v>
      </c>
      <c r="J4739" t="s">
        <v>107</v>
      </c>
    </row>
    <row r="4740" spans="1:10">
      <c r="A4740" t="s">
        <v>4816</v>
      </c>
      <c r="B4740" t="s">
        <v>12</v>
      </c>
      <c r="D4740" t="s">
        <v>158</v>
      </c>
      <c r="E4740" t="s">
        <v>86</v>
      </c>
      <c r="G4740" t="s">
        <v>108</v>
      </c>
      <c r="H4740" s="2">
        <v>45425</v>
      </c>
      <c r="I4740">
        <v>30</v>
      </c>
      <c r="J4740" t="s">
        <v>107</v>
      </c>
    </row>
    <row r="4741" spans="1:10">
      <c r="A4741" t="s">
        <v>4817</v>
      </c>
      <c r="B4741" t="s">
        <v>12</v>
      </c>
      <c r="D4741" t="s">
        <v>158</v>
      </c>
      <c r="E4741" t="s">
        <v>86</v>
      </c>
      <c r="G4741" t="s">
        <v>108</v>
      </c>
      <c r="H4741" s="2">
        <v>45432</v>
      </c>
      <c r="I4741">
        <v>30</v>
      </c>
      <c r="J4741" t="s">
        <v>107</v>
      </c>
    </row>
    <row r="4742" spans="1:10">
      <c r="A4742" t="s">
        <v>4818</v>
      </c>
      <c r="B4742" t="s">
        <v>12</v>
      </c>
      <c r="D4742" t="s">
        <v>158</v>
      </c>
      <c r="E4742" t="s">
        <v>86</v>
      </c>
      <c r="G4742" t="s">
        <v>108</v>
      </c>
      <c r="H4742" s="2">
        <v>45439</v>
      </c>
      <c r="I4742">
        <v>30</v>
      </c>
      <c r="J4742" t="s">
        <v>107</v>
      </c>
    </row>
    <row r="4743" spans="1:10">
      <c r="A4743" t="s">
        <v>4819</v>
      </c>
      <c r="B4743" t="s">
        <v>12</v>
      </c>
      <c r="D4743" t="s">
        <v>158</v>
      </c>
      <c r="E4743" t="s">
        <v>86</v>
      </c>
      <c r="G4743" t="s">
        <v>108</v>
      </c>
      <c r="H4743" s="2">
        <v>45446</v>
      </c>
      <c r="I4743">
        <v>30</v>
      </c>
      <c r="J4743" t="s">
        <v>107</v>
      </c>
    </row>
    <row r="4744" spans="1:10">
      <c r="A4744" t="s">
        <v>4820</v>
      </c>
      <c r="B4744" t="s">
        <v>12</v>
      </c>
      <c r="D4744" t="s">
        <v>158</v>
      </c>
      <c r="E4744" t="s">
        <v>86</v>
      </c>
      <c r="G4744" t="s">
        <v>108</v>
      </c>
      <c r="H4744" s="2">
        <v>45453</v>
      </c>
      <c r="I4744">
        <v>30</v>
      </c>
      <c r="J4744" t="s">
        <v>107</v>
      </c>
    </row>
    <row r="4745" spans="1:10">
      <c r="A4745" t="s">
        <v>4821</v>
      </c>
      <c r="B4745" t="s">
        <v>12</v>
      </c>
      <c r="D4745" t="s">
        <v>159</v>
      </c>
      <c r="E4745" t="s">
        <v>10</v>
      </c>
      <c r="G4745" t="s">
        <v>108</v>
      </c>
      <c r="H4745" s="2">
        <v>45292</v>
      </c>
      <c r="I4745">
        <v>10</v>
      </c>
      <c r="J4745" t="s">
        <v>107</v>
      </c>
    </row>
    <row r="4746" spans="1:10">
      <c r="A4746" t="s">
        <v>4822</v>
      </c>
      <c r="B4746" t="s">
        <v>12</v>
      </c>
      <c r="D4746" t="s">
        <v>159</v>
      </c>
      <c r="E4746" t="s">
        <v>10</v>
      </c>
      <c r="G4746" t="s">
        <v>108</v>
      </c>
      <c r="H4746" s="2">
        <v>45299</v>
      </c>
      <c r="I4746">
        <v>10</v>
      </c>
      <c r="J4746" t="s">
        <v>107</v>
      </c>
    </row>
    <row r="4747" spans="1:10">
      <c r="A4747" t="s">
        <v>4823</v>
      </c>
      <c r="B4747" t="s">
        <v>12</v>
      </c>
      <c r="D4747" t="s">
        <v>159</v>
      </c>
      <c r="E4747" t="s">
        <v>10</v>
      </c>
      <c r="G4747" t="s">
        <v>108</v>
      </c>
      <c r="H4747" s="2">
        <v>45306</v>
      </c>
      <c r="I4747">
        <v>10</v>
      </c>
      <c r="J4747" t="s">
        <v>107</v>
      </c>
    </row>
    <row r="4748" spans="1:10">
      <c r="A4748" t="s">
        <v>4824</v>
      </c>
      <c r="B4748" t="s">
        <v>12</v>
      </c>
      <c r="D4748" t="s">
        <v>159</v>
      </c>
      <c r="E4748" t="s">
        <v>10</v>
      </c>
      <c r="G4748" t="s">
        <v>108</v>
      </c>
      <c r="H4748" s="2">
        <v>45313</v>
      </c>
      <c r="I4748">
        <v>10</v>
      </c>
      <c r="J4748" t="s">
        <v>107</v>
      </c>
    </row>
    <row r="4749" spans="1:10">
      <c r="A4749" t="s">
        <v>4825</v>
      </c>
      <c r="B4749" t="s">
        <v>12</v>
      </c>
      <c r="D4749" t="s">
        <v>159</v>
      </c>
      <c r="E4749" t="s">
        <v>10</v>
      </c>
      <c r="G4749" t="s">
        <v>108</v>
      </c>
      <c r="H4749" s="2">
        <v>45320</v>
      </c>
      <c r="I4749">
        <v>10</v>
      </c>
      <c r="J4749" t="s">
        <v>107</v>
      </c>
    </row>
    <row r="4750" spans="1:10">
      <c r="A4750" t="s">
        <v>4826</v>
      </c>
      <c r="B4750" t="s">
        <v>12</v>
      </c>
      <c r="D4750" t="s">
        <v>159</v>
      </c>
      <c r="E4750" t="s">
        <v>10</v>
      </c>
      <c r="G4750" t="s">
        <v>108</v>
      </c>
      <c r="H4750" s="2">
        <v>45327</v>
      </c>
      <c r="I4750">
        <v>10</v>
      </c>
      <c r="J4750" t="s">
        <v>107</v>
      </c>
    </row>
    <row r="4751" spans="1:10">
      <c r="A4751" t="s">
        <v>4827</v>
      </c>
      <c r="B4751" t="s">
        <v>12</v>
      </c>
      <c r="D4751" t="s">
        <v>159</v>
      </c>
      <c r="E4751" t="s">
        <v>10</v>
      </c>
      <c r="G4751" t="s">
        <v>108</v>
      </c>
      <c r="H4751" s="2">
        <v>45334</v>
      </c>
      <c r="I4751">
        <v>10</v>
      </c>
      <c r="J4751" t="s">
        <v>107</v>
      </c>
    </row>
    <row r="4752" spans="1:10">
      <c r="A4752" t="s">
        <v>4828</v>
      </c>
      <c r="B4752" t="s">
        <v>12</v>
      </c>
      <c r="D4752" t="s">
        <v>159</v>
      </c>
      <c r="E4752" t="s">
        <v>10</v>
      </c>
      <c r="G4752" t="s">
        <v>108</v>
      </c>
      <c r="H4752" s="2">
        <v>45341</v>
      </c>
      <c r="I4752">
        <v>10</v>
      </c>
      <c r="J4752" t="s">
        <v>107</v>
      </c>
    </row>
    <row r="4753" spans="1:10">
      <c r="A4753" t="s">
        <v>4829</v>
      </c>
      <c r="B4753" t="s">
        <v>12</v>
      </c>
      <c r="D4753" t="s">
        <v>159</v>
      </c>
      <c r="E4753" t="s">
        <v>10</v>
      </c>
      <c r="G4753" t="s">
        <v>108</v>
      </c>
      <c r="H4753" s="2">
        <v>45348</v>
      </c>
      <c r="I4753">
        <v>10</v>
      </c>
      <c r="J4753" t="s">
        <v>107</v>
      </c>
    </row>
    <row r="4754" spans="1:10">
      <c r="A4754" t="s">
        <v>4830</v>
      </c>
      <c r="B4754" t="s">
        <v>12</v>
      </c>
      <c r="D4754" t="s">
        <v>159</v>
      </c>
      <c r="E4754" t="s">
        <v>10</v>
      </c>
      <c r="G4754" t="s">
        <v>108</v>
      </c>
      <c r="H4754" s="2">
        <v>45355</v>
      </c>
      <c r="I4754">
        <v>10</v>
      </c>
      <c r="J4754" t="s">
        <v>107</v>
      </c>
    </row>
    <row r="4755" spans="1:10">
      <c r="A4755" t="s">
        <v>4831</v>
      </c>
      <c r="B4755" t="s">
        <v>12</v>
      </c>
      <c r="D4755" t="s">
        <v>159</v>
      </c>
      <c r="E4755" t="s">
        <v>10</v>
      </c>
      <c r="G4755" t="s">
        <v>108</v>
      </c>
      <c r="H4755" s="2">
        <v>45362</v>
      </c>
      <c r="I4755">
        <v>10</v>
      </c>
      <c r="J4755" t="s">
        <v>107</v>
      </c>
    </row>
    <row r="4756" spans="1:10">
      <c r="A4756" t="s">
        <v>4832</v>
      </c>
      <c r="B4756" t="s">
        <v>12</v>
      </c>
      <c r="D4756" t="s">
        <v>159</v>
      </c>
      <c r="E4756" t="s">
        <v>10</v>
      </c>
      <c r="G4756" t="s">
        <v>108</v>
      </c>
      <c r="H4756" s="2">
        <v>45369</v>
      </c>
      <c r="I4756">
        <v>10</v>
      </c>
      <c r="J4756" t="s">
        <v>107</v>
      </c>
    </row>
    <row r="4757" spans="1:10">
      <c r="A4757" t="s">
        <v>4833</v>
      </c>
      <c r="B4757" t="s">
        <v>12</v>
      </c>
      <c r="D4757" t="s">
        <v>159</v>
      </c>
      <c r="E4757" t="s">
        <v>10</v>
      </c>
      <c r="G4757" t="s">
        <v>108</v>
      </c>
      <c r="H4757" s="2">
        <v>45376</v>
      </c>
      <c r="I4757">
        <v>10</v>
      </c>
      <c r="J4757" t="s">
        <v>107</v>
      </c>
    </row>
    <row r="4758" spans="1:10">
      <c r="A4758" t="s">
        <v>4834</v>
      </c>
      <c r="B4758" t="s">
        <v>12</v>
      </c>
      <c r="D4758" t="s">
        <v>159</v>
      </c>
      <c r="E4758" t="s">
        <v>10</v>
      </c>
      <c r="G4758" t="s">
        <v>108</v>
      </c>
      <c r="H4758" s="2">
        <v>45383</v>
      </c>
      <c r="I4758">
        <v>10</v>
      </c>
      <c r="J4758" t="s">
        <v>107</v>
      </c>
    </row>
    <row r="4759" spans="1:10">
      <c r="A4759" t="s">
        <v>4835</v>
      </c>
      <c r="B4759" t="s">
        <v>12</v>
      </c>
      <c r="D4759" t="s">
        <v>159</v>
      </c>
      <c r="E4759" t="s">
        <v>10</v>
      </c>
      <c r="G4759" t="s">
        <v>108</v>
      </c>
      <c r="H4759" s="2">
        <v>45390</v>
      </c>
      <c r="I4759">
        <v>10</v>
      </c>
      <c r="J4759" t="s">
        <v>107</v>
      </c>
    </row>
    <row r="4760" spans="1:10">
      <c r="A4760" t="s">
        <v>4836</v>
      </c>
      <c r="B4760" t="s">
        <v>12</v>
      </c>
      <c r="D4760" t="s">
        <v>159</v>
      </c>
      <c r="E4760" t="s">
        <v>10</v>
      </c>
      <c r="G4760" t="s">
        <v>108</v>
      </c>
      <c r="H4760" s="2">
        <v>45397</v>
      </c>
      <c r="I4760">
        <v>10</v>
      </c>
      <c r="J4760" t="s">
        <v>107</v>
      </c>
    </row>
    <row r="4761" spans="1:10">
      <c r="A4761" t="s">
        <v>4837</v>
      </c>
      <c r="B4761" t="s">
        <v>12</v>
      </c>
      <c r="D4761" t="s">
        <v>159</v>
      </c>
      <c r="E4761" t="s">
        <v>10</v>
      </c>
      <c r="G4761" t="s">
        <v>108</v>
      </c>
      <c r="H4761" s="2">
        <v>45404</v>
      </c>
      <c r="I4761">
        <v>10</v>
      </c>
      <c r="J4761" t="s">
        <v>107</v>
      </c>
    </row>
    <row r="4762" spans="1:10">
      <c r="A4762" t="s">
        <v>4838</v>
      </c>
      <c r="B4762" t="s">
        <v>12</v>
      </c>
      <c r="D4762" t="s">
        <v>159</v>
      </c>
      <c r="E4762" t="s">
        <v>10</v>
      </c>
      <c r="G4762" t="s">
        <v>108</v>
      </c>
      <c r="H4762" s="2">
        <v>45411</v>
      </c>
      <c r="I4762">
        <v>10</v>
      </c>
      <c r="J4762" t="s">
        <v>107</v>
      </c>
    </row>
    <row r="4763" spans="1:10">
      <c r="A4763" t="s">
        <v>4839</v>
      </c>
      <c r="B4763" t="s">
        <v>12</v>
      </c>
      <c r="D4763" t="s">
        <v>159</v>
      </c>
      <c r="E4763" t="s">
        <v>10</v>
      </c>
      <c r="G4763" t="s">
        <v>108</v>
      </c>
      <c r="H4763" s="2">
        <v>45418</v>
      </c>
      <c r="I4763">
        <v>10</v>
      </c>
      <c r="J4763" t="s">
        <v>107</v>
      </c>
    </row>
    <row r="4764" spans="1:10">
      <c r="A4764" t="s">
        <v>4840</v>
      </c>
      <c r="B4764" t="s">
        <v>12</v>
      </c>
      <c r="D4764" t="s">
        <v>159</v>
      </c>
      <c r="E4764" t="s">
        <v>10</v>
      </c>
      <c r="G4764" t="s">
        <v>108</v>
      </c>
      <c r="H4764" s="2">
        <v>45425</v>
      </c>
      <c r="I4764">
        <v>10</v>
      </c>
      <c r="J4764" t="s">
        <v>107</v>
      </c>
    </row>
    <row r="4765" spans="1:10">
      <c r="A4765" t="s">
        <v>4841</v>
      </c>
      <c r="B4765" t="s">
        <v>12</v>
      </c>
      <c r="D4765" t="s">
        <v>159</v>
      </c>
      <c r="E4765" t="s">
        <v>14</v>
      </c>
      <c r="G4765" t="s">
        <v>108</v>
      </c>
      <c r="H4765" s="2">
        <v>45292</v>
      </c>
      <c r="I4765">
        <v>10</v>
      </c>
      <c r="J4765" t="s">
        <v>107</v>
      </c>
    </row>
    <row r="4766" spans="1:10">
      <c r="A4766" t="s">
        <v>4842</v>
      </c>
      <c r="B4766" t="s">
        <v>12</v>
      </c>
      <c r="D4766" t="s">
        <v>159</v>
      </c>
      <c r="E4766" t="s">
        <v>20</v>
      </c>
      <c r="G4766" t="s">
        <v>108</v>
      </c>
      <c r="H4766" s="2">
        <v>45292</v>
      </c>
      <c r="I4766">
        <v>10</v>
      </c>
      <c r="J4766" t="s">
        <v>107</v>
      </c>
    </row>
    <row r="4767" spans="1:10">
      <c r="A4767" t="s">
        <v>4843</v>
      </c>
      <c r="B4767" t="s">
        <v>12</v>
      </c>
      <c r="D4767" t="s">
        <v>159</v>
      </c>
      <c r="E4767" t="s">
        <v>20</v>
      </c>
      <c r="G4767" t="s">
        <v>108</v>
      </c>
      <c r="H4767" s="2">
        <v>45299</v>
      </c>
      <c r="I4767">
        <v>10</v>
      </c>
      <c r="J4767" t="s">
        <v>107</v>
      </c>
    </row>
    <row r="4768" spans="1:10">
      <c r="A4768" t="s">
        <v>4844</v>
      </c>
      <c r="B4768" t="s">
        <v>12</v>
      </c>
      <c r="D4768" t="s">
        <v>159</v>
      </c>
      <c r="E4768" t="s">
        <v>20</v>
      </c>
      <c r="G4768" t="s">
        <v>108</v>
      </c>
      <c r="H4768" s="2">
        <v>45306</v>
      </c>
      <c r="I4768">
        <v>10</v>
      </c>
      <c r="J4768" t="s">
        <v>107</v>
      </c>
    </row>
    <row r="4769" spans="1:10">
      <c r="A4769" t="s">
        <v>4845</v>
      </c>
      <c r="B4769" t="s">
        <v>12</v>
      </c>
      <c r="D4769" t="s">
        <v>159</v>
      </c>
      <c r="E4769" t="s">
        <v>20</v>
      </c>
      <c r="G4769" t="s">
        <v>108</v>
      </c>
      <c r="H4769" s="2">
        <v>45313</v>
      </c>
      <c r="I4769">
        <v>10</v>
      </c>
      <c r="J4769" t="s">
        <v>107</v>
      </c>
    </row>
    <row r="4770" spans="1:10">
      <c r="A4770" t="s">
        <v>4846</v>
      </c>
      <c r="B4770" t="s">
        <v>12</v>
      </c>
      <c r="D4770" t="s">
        <v>159</v>
      </c>
      <c r="E4770" t="s">
        <v>20</v>
      </c>
      <c r="G4770" t="s">
        <v>108</v>
      </c>
      <c r="H4770" s="2">
        <v>45320</v>
      </c>
      <c r="I4770">
        <v>10</v>
      </c>
      <c r="J4770" t="s">
        <v>107</v>
      </c>
    </row>
    <row r="4771" spans="1:10">
      <c r="A4771" t="s">
        <v>4847</v>
      </c>
      <c r="B4771" t="s">
        <v>12</v>
      </c>
      <c r="D4771" t="s">
        <v>159</v>
      </c>
      <c r="E4771" t="s">
        <v>20</v>
      </c>
      <c r="G4771" t="s">
        <v>108</v>
      </c>
      <c r="H4771" s="2">
        <v>45327</v>
      </c>
      <c r="I4771">
        <v>10</v>
      </c>
      <c r="J4771" t="s">
        <v>107</v>
      </c>
    </row>
    <row r="4772" spans="1:10">
      <c r="A4772" t="s">
        <v>4848</v>
      </c>
      <c r="B4772" t="s">
        <v>12</v>
      </c>
      <c r="D4772" t="s">
        <v>159</v>
      </c>
      <c r="E4772" t="s">
        <v>20</v>
      </c>
      <c r="G4772" t="s">
        <v>108</v>
      </c>
      <c r="H4772" s="2">
        <v>45334</v>
      </c>
      <c r="I4772">
        <v>10</v>
      </c>
      <c r="J4772" t="s">
        <v>107</v>
      </c>
    </row>
    <row r="4773" spans="1:10">
      <c r="A4773" t="s">
        <v>4849</v>
      </c>
      <c r="B4773" t="s">
        <v>12</v>
      </c>
      <c r="D4773" t="s">
        <v>159</v>
      </c>
      <c r="E4773" t="s">
        <v>20</v>
      </c>
      <c r="G4773" t="s">
        <v>108</v>
      </c>
      <c r="H4773" s="2">
        <v>45341</v>
      </c>
      <c r="I4773">
        <v>10</v>
      </c>
      <c r="J4773" t="s">
        <v>107</v>
      </c>
    </row>
    <row r="4774" spans="1:10">
      <c r="A4774" t="s">
        <v>4850</v>
      </c>
      <c r="B4774" t="s">
        <v>12</v>
      </c>
      <c r="D4774" t="s">
        <v>159</v>
      </c>
      <c r="E4774" t="s">
        <v>20</v>
      </c>
      <c r="G4774" t="s">
        <v>108</v>
      </c>
      <c r="H4774" s="2">
        <v>45348</v>
      </c>
      <c r="I4774">
        <v>10</v>
      </c>
      <c r="J4774" t="s">
        <v>107</v>
      </c>
    </row>
    <row r="4775" spans="1:10">
      <c r="A4775" t="s">
        <v>4851</v>
      </c>
      <c r="B4775" t="s">
        <v>12</v>
      </c>
      <c r="D4775" t="s">
        <v>159</v>
      </c>
      <c r="E4775" t="s">
        <v>20</v>
      </c>
      <c r="G4775" t="s">
        <v>108</v>
      </c>
      <c r="H4775" s="2">
        <v>45355</v>
      </c>
      <c r="I4775">
        <v>10</v>
      </c>
      <c r="J4775" t="s">
        <v>107</v>
      </c>
    </row>
    <row r="4776" spans="1:10">
      <c r="A4776" t="s">
        <v>4852</v>
      </c>
      <c r="B4776" t="s">
        <v>12</v>
      </c>
      <c r="D4776" t="s">
        <v>159</v>
      </c>
      <c r="E4776" t="s">
        <v>20</v>
      </c>
      <c r="G4776" t="s">
        <v>108</v>
      </c>
      <c r="H4776" s="2">
        <v>45362</v>
      </c>
      <c r="I4776">
        <v>10</v>
      </c>
      <c r="J4776" t="s">
        <v>107</v>
      </c>
    </row>
    <row r="4777" spans="1:10">
      <c r="A4777" t="s">
        <v>4853</v>
      </c>
      <c r="B4777" t="s">
        <v>12</v>
      </c>
      <c r="D4777" t="s">
        <v>159</v>
      </c>
      <c r="E4777" t="s">
        <v>20</v>
      </c>
      <c r="G4777" t="s">
        <v>108</v>
      </c>
      <c r="H4777" s="2">
        <v>45369</v>
      </c>
      <c r="I4777">
        <v>10</v>
      </c>
      <c r="J4777" t="s">
        <v>107</v>
      </c>
    </row>
    <row r="4778" spans="1:10">
      <c r="A4778" t="s">
        <v>4854</v>
      </c>
      <c r="B4778" t="s">
        <v>12</v>
      </c>
      <c r="D4778" t="s">
        <v>159</v>
      </c>
      <c r="E4778" t="s">
        <v>20</v>
      </c>
      <c r="G4778" t="s">
        <v>108</v>
      </c>
      <c r="H4778" s="2">
        <v>45376</v>
      </c>
      <c r="I4778">
        <v>5</v>
      </c>
      <c r="J4778" t="s">
        <v>107</v>
      </c>
    </row>
    <row r="4779" spans="1:10">
      <c r="A4779" t="s">
        <v>4855</v>
      </c>
      <c r="B4779" t="s">
        <v>12</v>
      </c>
      <c r="D4779" t="s">
        <v>159</v>
      </c>
      <c r="E4779" t="s">
        <v>20</v>
      </c>
      <c r="G4779" t="s">
        <v>108</v>
      </c>
      <c r="H4779" s="2">
        <v>45383</v>
      </c>
      <c r="I4779">
        <v>5</v>
      </c>
      <c r="J4779" t="s">
        <v>107</v>
      </c>
    </row>
    <row r="4780" spans="1:10">
      <c r="A4780" t="s">
        <v>4856</v>
      </c>
      <c r="B4780" t="s">
        <v>12</v>
      </c>
      <c r="D4780" t="s">
        <v>159</v>
      </c>
      <c r="E4780" t="s">
        <v>20</v>
      </c>
      <c r="G4780" t="s">
        <v>108</v>
      </c>
      <c r="H4780" s="2">
        <v>45390</v>
      </c>
      <c r="I4780">
        <v>5</v>
      </c>
      <c r="J4780" t="s">
        <v>107</v>
      </c>
    </row>
    <row r="4781" spans="1:10">
      <c r="A4781" t="s">
        <v>4857</v>
      </c>
      <c r="B4781" t="s">
        <v>12</v>
      </c>
      <c r="D4781" t="s">
        <v>159</v>
      </c>
      <c r="E4781" t="s">
        <v>20</v>
      </c>
      <c r="G4781" t="s">
        <v>108</v>
      </c>
      <c r="H4781" s="2">
        <v>45397</v>
      </c>
      <c r="I4781">
        <v>5</v>
      </c>
      <c r="J4781" t="s">
        <v>107</v>
      </c>
    </row>
    <row r="4782" spans="1:10">
      <c r="A4782" t="s">
        <v>4858</v>
      </c>
      <c r="B4782" t="s">
        <v>12</v>
      </c>
      <c r="D4782" t="s">
        <v>159</v>
      </c>
      <c r="E4782" t="s">
        <v>20</v>
      </c>
      <c r="G4782" t="s">
        <v>108</v>
      </c>
      <c r="H4782" s="2">
        <v>45404</v>
      </c>
      <c r="I4782">
        <v>5</v>
      </c>
      <c r="J4782" t="s">
        <v>107</v>
      </c>
    </row>
    <row r="4783" spans="1:10">
      <c r="A4783" t="s">
        <v>4859</v>
      </c>
      <c r="B4783" t="s">
        <v>12</v>
      </c>
      <c r="D4783" t="s">
        <v>159</v>
      </c>
      <c r="E4783" t="s">
        <v>20</v>
      </c>
      <c r="G4783" t="s">
        <v>108</v>
      </c>
      <c r="H4783" s="2">
        <v>45411</v>
      </c>
      <c r="I4783">
        <v>5</v>
      </c>
      <c r="J4783" t="s">
        <v>107</v>
      </c>
    </row>
    <row r="4784" spans="1:10">
      <c r="A4784" t="s">
        <v>4860</v>
      </c>
      <c r="B4784" t="s">
        <v>12</v>
      </c>
      <c r="D4784" t="s">
        <v>159</v>
      </c>
      <c r="E4784" t="s">
        <v>20</v>
      </c>
      <c r="G4784" t="s">
        <v>108</v>
      </c>
      <c r="H4784" s="2">
        <v>45418</v>
      </c>
      <c r="I4784">
        <v>5</v>
      </c>
      <c r="J4784" t="s">
        <v>107</v>
      </c>
    </row>
    <row r="4785" spans="1:10">
      <c r="A4785" t="s">
        <v>4861</v>
      </c>
      <c r="B4785" t="s">
        <v>12</v>
      </c>
      <c r="D4785" t="s">
        <v>159</v>
      </c>
      <c r="E4785" t="s">
        <v>20</v>
      </c>
      <c r="G4785" t="s">
        <v>108</v>
      </c>
      <c r="H4785" s="2">
        <v>45425</v>
      </c>
      <c r="I4785">
        <v>5</v>
      </c>
      <c r="J4785" t="s">
        <v>107</v>
      </c>
    </row>
    <row r="4786" spans="1:10">
      <c r="A4786" t="s">
        <v>4862</v>
      </c>
      <c r="B4786" t="s">
        <v>12</v>
      </c>
      <c r="D4786" t="s">
        <v>159</v>
      </c>
      <c r="E4786" t="s">
        <v>68</v>
      </c>
      <c r="G4786" t="s">
        <v>106</v>
      </c>
      <c r="H4786" s="2">
        <v>45320</v>
      </c>
      <c r="I4786">
        <v>40</v>
      </c>
      <c r="J4786" t="s">
        <v>107</v>
      </c>
    </row>
    <row r="4787" spans="1:10">
      <c r="A4787" t="s">
        <v>4863</v>
      </c>
      <c r="B4787" t="s">
        <v>12</v>
      </c>
      <c r="D4787" t="s">
        <v>159</v>
      </c>
      <c r="E4787" t="s">
        <v>68</v>
      </c>
      <c r="G4787" t="s">
        <v>106</v>
      </c>
      <c r="H4787" s="2">
        <v>45327</v>
      </c>
      <c r="I4787">
        <v>40</v>
      </c>
      <c r="J4787" t="s">
        <v>107</v>
      </c>
    </row>
    <row r="4788" spans="1:10">
      <c r="A4788" t="s">
        <v>4864</v>
      </c>
      <c r="B4788" t="s">
        <v>12</v>
      </c>
      <c r="D4788" t="s">
        <v>159</v>
      </c>
      <c r="E4788" t="s">
        <v>68</v>
      </c>
      <c r="G4788" t="s">
        <v>106</v>
      </c>
      <c r="H4788" s="2">
        <v>45334</v>
      </c>
      <c r="I4788">
        <v>40</v>
      </c>
      <c r="J4788" t="s">
        <v>107</v>
      </c>
    </row>
    <row r="4789" spans="1:10">
      <c r="A4789" t="s">
        <v>4865</v>
      </c>
      <c r="B4789" t="s">
        <v>12</v>
      </c>
      <c r="D4789" t="s">
        <v>159</v>
      </c>
      <c r="E4789" t="s">
        <v>68</v>
      </c>
      <c r="G4789" t="s">
        <v>106</v>
      </c>
      <c r="H4789" s="2">
        <v>45341</v>
      </c>
      <c r="I4789">
        <v>40</v>
      </c>
      <c r="J4789" t="s">
        <v>107</v>
      </c>
    </row>
    <row r="4790" spans="1:10">
      <c r="A4790" t="s">
        <v>4866</v>
      </c>
      <c r="B4790" t="s">
        <v>12</v>
      </c>
      <c r="D4790" t="s">
        <v>159</v>
      </c>
      <c r="E4790" t="s">
        <v>68</v>
      </c>
      <c r="G4790" t="s">
        <v>106</v>
      </c>
      <c r="H4790" s="2">
        <v>45348</v>
      </c>
      <c r="I4790">
        <v>40</v>
      </c>
      <c r="J4790" t="s">
        <v>107</v>
      </c>
    </row>
    <row r="4791" spans="1:10">
      <c r="A4791" t="s">
        <v>4867</v>
      </c>
      <c r="B4791" t="s">
        <v>12</v>
      </c>
      <c r="D4791" t="s">
        <v>159</v>
      </c>
      <c r="E4791" t="s">
        <v>68</v>
      </c>
      <c r="G4791" t="s">
        <v>106</v>
      </c>
      <c r="H4791" s="2">
        <v>45355</v>
      </c>
      <c r="I4791">
        <v>40</v>
      </c>
      <c r="J4791" t="s">
        <v>107</v>
      </c>
    </row>
    <row r="4792" spans="1:10">
      <c r="A4792" t="s">
        <v>4868</v>
      </c>
      <c r="B4792" t="s">
        <v>12</v>
      </c>
      <c r="D4792" t="s">
        <v>159</v>
      </c>
      <c r="E4792" t="s">
        <v>68</v>
      </c>
      <c r="G4792" t="s">
        <v>106</v>
      </c>
      <c r="H4792" s="2">
        <v>45362</v>
      </c>
      <c r="I4792">
        <v>40</v>
      </c>
      <c r="J4792" t="s">
        <v>107</v>
      </c>
    </row>
    <row r="4793" spans="1:10">
      <c r="A4793" t="s">
        <v>4869</v>
      </c>
      <c r="B4793" t="s">
        <v>12</v>
      </c>
      <c r="D4793" t="s">
        <v>159</v>
      </c>
      <c r="E4793" t="s">
        <v>68</v>
      </c>
      <c r="G4793" t="s">
        <v>106</v>
      </c>
      <c r="H4793" s="2">
        <v>45369</v>
      </c>
      <c r="I4793">
        <v>40</v>
      </c>
      <c r="J4793" t="s">
        <v>107</v>
      </c>
    </row>
    <row r="4794" spans="1:10">
      <c r="A4794" t="s">
        <v>4870</v>
      </c>
      <c r="B4794" t="s">
        <v>12</v>
      </c>
      <c r="D4794" t="s">
        <v>159</v>
      </c>
      <c r="E4794" t="s">
        <v>68</v>
      </c>
      <c r="G4794" t="s">
        <v>106</v>
      </c>
      <c r="H4794" s="2">
        <v>45376</v>
      </c>
      <c r="I4794">
        <v>40</v>
      </c>
      <c r="J4794" t="s">
        <v>107</v>
      </c>
    </row>
    <row r="4795" spans="1:10">
      <c r="A4795" t="s">
        <v>4871</v>
      </c>
      <c r="B4795" t="s">
        <v>12</v>
      </c>
      <c r="D4795" t="s">
        <v>159</v>
      </c>
      <c r="E4795" t="s">
        <v>68</v>
      </c>
      <c r="G4795" t="s">
        <v>106</v>
      </c>
      <c r="H4795" s="2">
        <v>45383</v>
      </c>
      <c r="I4795">
        <v>40</v>
      </c>
      <c r="J4795" t="s">
        <v>107</v>
      </c>
    </row>
    <row r="4796" spans="1:10">
      <c r="A4796" t="s">
        <v>4872</v>
      </c>
      <c r="B4796" t="s">
        <v>12</v>
      </c>
      <c r="D4796" t="s">
        <v>159</v>
      </c>
      <c r="E4796" t="s">
        <v>68</v>
      </c>
      <c r="G4796" t="s">
        <v>106</v>
      </c>
      <c r="H4796" s="2">
        <v>45390</v>
      </c>
      <c r="I4796">
        <v>40</v>
      </c>
      <c r="J4796" t="s">
        <v>107</v>
      </c>
    </row>
    <row r="4797" spans="1:10">
      <c r="A4797" t="s">
        <v>4873</v>
      </c>
      <c r="B4797" t="s">
        <v>12</v>
      </c>
      <c r="D4797" t="s">
        <v>159</v>
      </c>
      <c r="E4797" t="s">
        <v>68</v>
      </c>
      <c r="G4797" t="s">
        <v>106</v>
      </c>
      <c r="H4797" s="2">
        <v>45397</v>
      </c>
      <c r="I4797">
        <v>40</v>
      </c>
      <c r="J4797" t="s">
        <v>107</v>
      </c>
    </row>
    <row r="4798" spans="1:10">
      <c r="A4798" t="s">
        <v>4874</v>
      </c>
      <c r="B4798" t="s">
        <v>12</v>
      </c>
      <c r="D4798" t="s">
        <v>159</v>
      </c>
      <c r="E4798" t="s">
        <v>68</v>
      </c>
      <c r="G4798" t="s">
        <v>106</v>
      </c>
      <c r="H4798" s="2">
        <v>45404</v>
      </c>
      <c r="I4798">
        <v>20</v>
      </c>
      <c r="J4798" t="s">
        <v>107</v>
      </c>
    </row>
    <row r="4799" spans="1:10">
      <c r="A4799" t="s">
        <v>4875</v>
      </c>
      <c r="B4799" t="s">
        <v>12</v>
      </c>
      <c r="D4799" t="s">
        <v>159</v>
      </c>
      <c r="E4799" t="s">
        <v>68</v>
      </c>
      <c r="G4799" t="s">
        <v>106</v>
      </c>
      <c r="H4799" s="2">
        <v>45411</v>
      </c>
      <c r="I4799">
        <v>20</v>
      </c>
      <c r="J4799" t="s">
        <v>107</v>
      </c>
    </row>
    <row r="4800" spans="1:10">
      <c r="A4800" t="s">
        <v>4876</v>
      </c>
      <c r="B4800" t="s">
        <v>12</v>
      </c>
      <c r="D4800" t="s">
        <v>159</v>
      </c>
      <c r="E4800" t="s">
        <v>68</v>
      </c>
      <c r="G4800" t="s">
        <v>106</v>
      </c>
      <c r="H4800" s="2">
        <v>45418</v>
      </c>
      <c r="I4800">
        <v>20</v>
      </c>
      <c r="J4800" t="s">
        <v>107</v>
      </c>
    </row>
    <row r="4801" spans="1:10">
      <c r="A4801" t="s">
        <v>4877</v>
      </c>
      <c r="B4801" t="s">
        <v>12</v>
      </c>
      <c r="D4801" t="s">
        <v>159</v>
      </c>
      <c r="E4801" t="s">
        <v>68</v>
      </c>
      <c r="G4801" t="s">
        <v>106</v>
      </c>
      <c r="H4801" s="2">
        <v>45425</v>
      </c>
      <c r="I4801">
        <v>20</v>
      </c>
      <c r="J4801" t="s">
        <v>107</v>
      </c>
    </row>
    <row r="4802" spans="1:10">
      <c r="A4802" t="s">
        <v>4878</v>
      </c>
      <c r="B4802" t="s">
        <v>12</v>
      </c>
      <c r="D4802" t="s">
        <v>159</v>
      </c>
      <c r="E4802" t="s">
        <v>74</v>
      </c>
      <c r="G4802" t="s">
        <v>108</v>
      </c>
      <c r="H4802" s="2">
        <v>45292</v>
      </c>
      <c r="I4802">
        <v>10</v>
      </c>
      <c r="J4802" t="s">
        <v>107</v>
      </c>
    </row>
    <row r="4803" spans="1:10">
      <c r="A4803" t="s">
        <v>4879</v>
      </c>
      <c r="B4803" t="s">
        <v>12</v>
      </c>
      <c r="D4803" t="s">
        <v>159</v>
      </c>
      <c r="E4803" t="s">
        <v>74</v>
      </c>
      <c r="G4803" t="s">
        <v>108</v>
      </c>
      <c r="H4803" s="2">
        <v>45299</v>
      </c>
      <c r="I4803">
        <v>10</v>
      </c>
      <c r="J4803" t="s">
        <v>107</v>
      </c>
    </row>
    <row r="4804" spans="1:10">
      <c r="A4804" t="s">
        <v>4880</v>
      </c>
      <c r="B4804" t="s">
        <v>12</v>
      </c>
      <c r="D4804" t="s">
        <v>159</v>
      </c>
      <c r="E4804" t="s">
        <v>74</v>
      </c>
      <c r="G4804" t="s">
        <v>108</v>
      </c>
      <c r="H4804" s="2">
        <v>45306</v>
      </c>
      <c r="I4804">
        <v>10</v>
      </c>
      <c r="J4804" t="s">
        <v>107</v>
      </c>
    </row>
    <row r="4805" spans="1:10">
      <c r="A4805" t="s">
        <v>4881</v>
      </c>
      <c r="B4805" t="s">
        <v>12</v>
      </c>
      <c r="D4805" t="s">
        <v>159</v>
      </c>
      <c r="E4805" t="s">
        <v>74</v>
      </c>
      <c r="G4805" t="s">
        <v>108</v>
      </c>
      <c r="H4805" s="2">
        <v>45313</v>
      </c>
      <c r="I4805">
        <v>10</v>
      </c>
      <c r="J4805" t="s">
        <v>107</v>
      </c>
    </row>
    <row r="4806" spans="1:10">
      <c r="A4806" t="s">
        <v>4882</v>
      </c>
      <c r="B4806" t="s">
        <v>12</v>
      </c>
      <c r="D4806" t="s">
        <v>159</v>
      </c>
      <c r="E4806" t="s">
        <v>74</v>
      </c>
      <c r="G4806" t="s">
        <v>108</v>
      </c>
      <c r="H4806" s="2">
        <v>45320</v>
      </c>
      <c r="I4806">
        <v>10</v>
      </c>
      <c r="J4806" t="s">
        <v>107</v>
      </c>
    </row>
    <row r="4807" spans="1:10">
      <c r="A4807" t="s">
        <v>4883</v>
      </c>
      <c r="B4807" t="s">
        <v>12</v>
      </c>
      <c r="D4807" t="s">
        <v>159</v>
      </c>
      <c r="E4807" t="s">
        <v>74</v>
      </c>
      <c r="G4807" t="s">
        <v>108</v>
      </c>
      <c r="H4807" s="2">
        <v>45327</v>
      </c>
      <c r="I4807">
        <v>10</v>
      </c>
      <c r="J4807" t="s">
        <v>107</v>
      </c>
    </row>
    <row r="4808" spans="1:10">
      <c r="A4808" t="s">
        <v>4884</v>
      </c>
      <c r="B4808" t="s">
        <v>12</v>
      </c>
      <c r="D4808" t="s">
        <v>159</v>
      </c>
      <c r="E4808" t="s">
        <v>74</v>
      </c>
      <c r="G4808" t="s">
        <v>108</v>
      </c>
      <c r="H4808" s="2">
        <v>45334</v>
      </c>
      <c r="I4808">
        <v>10</v>
      </c>
      <c r="J4808" t="s">
        <v>107</v>
      </c>
    </row>
    <row r="4809" spans="1:10">
      <c r="A4809" t="s">
        <v>4885</v>
      </c>
      <c r="B4809" t="s">
        <v>12</v>
      </c>
      <c r="D4809" t="s">
        <v>159</v>
      </c>
      <c r="E4809" t="s">
        <v>74</v>
      </c>
      <c r="G4809" t="s">
        <v>108</v>
      </c>
      <c r="H4809" s="2">
        <v>45341</v>
      </c>
      <c r="I4809">
        <v>10</v>
      </c>
      <c r="J4809" t="s">
        <v>107</v>
      </c>
    </row>
    <row r="4810" spans="1:10">
      <c r="A4810" t="s">
        <v>4886</v>
      </c>
      <c r="B4810" t="s">
        <v>12</v>
      </c>
      <c r="D4810" t="s">
        <v>159</v>
      </c>
      <c r="E4810" t="s">
        <v>74</v>
      </c>
      <c r="G4810" t="s">
        <v>108</v>
      </c>
      <c r="H4810" s="2">
        <v>45348</v>
      </c>
      <c r="I4810">
        <v>10</v>
      </c>
      <c r="J4810" t="s">
        <v>107</v>
      </c>
    </row>
    <row r="4811" spans="1:10">
      <c r="A4811" t="s">
        <v>4887</v>
      </c>
      <c r="B4811" t="s">
        <v>12</v>
      </c>
      <c r="D4811" t="s">
        <v>159</v>
      </c>
      <c r="E4811" t="s">
        <v>74</v>
      </c>
      <c r="G4811" t="s">
        <v>108</v>
      </c>
      <c r="H4811" s="2">
        <v>45355</v>
      </c>
      <c r="I4811">
        <v>10</v>
      </c>
      <c r="J4811" t="s">
        <v>107</v>
      </c>
    </row>
    <row r="4812" spans="1:10">
      <c r="A4812" t="s">
        <v>4888</v>
      </c>
      <c r="B4812" t="s">
        <v>12</v>
      </c>
      <c r="D4812" t="s">
        <v>159</v>
      </c>
      <c r="E4812" t="s">
        <v>74</v>
      </c>
      <c r="G4812" t="s">
        <v>108</v>
      </c>
      <c r="H4812" s="2">
        <v>45362</v>
      </c>
      <c r="I4812">
        <v>10</v>
      </c>
      <c r="J4812" t="s">
        <v>107</v>
      </c>
    </row>
    <row r="4813" spans="1:10">
      <c r="A4813" t="s">
        <v>4889</v>
      </c>
      <c r="B4813" t="s">
        <v>12</v>
      </c>
      <c r="D4813" t="s">
        <v>159</v>
      </c>
      <c r="E4813" t="s">
        <v>74</v>
      </c>
      <c r="G4813" t="s">
        <v>108</v>
      </c>
      <c r="H4813" s="2">
        <v>45369</v>
      </c>
      <c r="I4813">
        <v>10</v>
      </c>
      <c r="J4813" t="s">
        <v>107</v>
      </c>
    </row>
    <row r="4814" spans="1:10">
      <c r="A4814" t="s">
        <v>4890</v>
      </c>
      <c r="B4814" t="s">
        <v>12</v>
      </c>
      <c r="D4814" t="s">
        <v>159</v>
      </c>
      <c r="E4814" t="s">
        <v>74</v>
      </c>
      <c r="G4814" t="s">
        <v>108</v>
      </c>
      <c r="H4814" s="2">
        <v>45376</v>
      </c>
      <c r="I4814">
        <v>5</v>
      </c>
      <c r="J4814" t="s">
        <v>107</v>
      </c>
    </row>
    <row r="4815" spans="1:10">
      <c r="A4815" t="s">
        <v>4891</v>
      </c>
      <c r="B4815" t="s">
        <v>12</v>
      </c>
      <c r="D4815" t="s">
        <v>159</v>
      </c>
      <c r="E4815" t="s">
        <v>74</v>
      </c>
      <c r="G4815" t="s">
        <v>108</v>
      </c>
      <c r="H4815" s="2">
        <v>45383</v>
      </c>
      <c r="I4815">
        <v>5</v>
      </c>
      <c r="J4815" t="s">
        <v>107</v>
      </c>
    </row>
    <row r="4816" spans="1:10">
      <c r="A4816" t="s">
        <v>4892</v>
      </c>
      <c r="B4816" t="s">
        <v>12</v>
      </c>
      <c r="D4816" t="s">
        <v>159</v>
      </c>
      <c r="E4816" t="s">
        <v>74</v>
      </c>
      <c r="G4816" t="s">
        <v>108</v>
      </c>
      <c r="H4816" s="2">
        <v>45390</v>
      </c>
      <c r="I4816">
        <v>5</v>
      </c>
      <c r="J4816" t="s">
        <v>107</v>
      </c>
    </row>
    <row r="4817" spans="1:10">
      <c r="A4817" t="s">
        <v>4893</v>
      </c>
      <c r="B4817" t="s">
        <v>12</v>
      </c>
      <c r="D4817" t="s">
        <v>159</v>
      </c>
      <c r="E4817" t="s">
        <v>74</v>
      </c>
      <c r="G4817" t="s">
        <v>108</v>
      </c>
      <c r="H4817" s="2">
        <v>45397</v>
      </c>
      <c r="I4817">
        <v>5</v>
      </c>
      <c r="J4817" t="s">
        <v>107</v>
      </c>
    </row>
    <row r="4818" spans="1:10">
      <c r="A4818" t="s">
        <v>4894</v>
      </c>
      <c r="B4818" t="s">
        <v>12</v>
      </c>
      <c r="D4818" t="s">
        <v>159</v>
      </c>
      <c r="E4818" t="s">
        <v>74</v>
      </c>
      <c r="G4818" t="s">
        <v>108</v>
      </c>
      <c r="H4818" s="2">
        <v>45404</v>
      </c>
      <c r="I4818">
        <v>5</v>
      </c>
      <c r="J4818" t="s">
        <v>107</v>
      </c>
    </row>
    <row r="4819" spans="1:10">
      <c r="A4819" t="s">
        <v>4895</v>
      </c>
      <c r="B4819" t="s">
        <v>12</v>
      </c>
      <c r="D4819" t="s">
        <v>159</v>
      </c>
      <c r="E4819" t="s">
        <v>74</v>
      </c>
      <c r="G4819" t="s">
        <v>108</v>
      </c>
      <c r="H4819" s="2">
        <v>45411</v>
      </c>
      <c r="I4819">
        <v>5</v>
      </c>
      <c r="J4819" t="s">
        <v>107</v>
      </c>
    </row>
    <row r="4820" spans="1:10">
      <c r="A4820" t="s">
        <v>4896</v>
      </c>
      <c r="B4820" t="s">
        <v>12</v>
      </c>
      <c r="D4820" t="s">
        <v>159</v>
      </c>
      <c r="E4820" t="s">
        <v>74</v>
      </c>
      <c r="G4820" t="s">
        <v>108</v>
      </c>
      <c r="H4820" s="2">
        <v>45418</v>
      </c>
      <c r="I4820">
        <v>5</v>
      </c>
      <c r="J4820" t="s">
        <v>107</v>
      </c>
    </row>
    <row r="4821" spans="1:10">
      <c r="A4821" t="s">
        <v>4897</v>
      </c>
      <c r="B4821" t="s">
        <v>12</v>
      </c>
      <c r="D4821" t="s">
        <v>159</v>
      </c>
      <c r="E4821" t="s">
        <v>74</v>
      </c>
      <c r="G4821" t="s">
        <v>108</v>
      </c>
      <c r="H4821" s="2">
        <v>45425</v>
      </c>
      <c r="I4821">
        <v>5</v>
      </c>
      <c r="J4821" t="s">
        <v>107</v>
      </c>
    </row>
    <row r="4822" spans="1:10">
      <c r="A4822" t="s">
        <v>4898</v>
      </c>
      <c r="B4822" t="s">
        <v>8</v>
      </c>
      <c r="D4822" t="s">
        <v>160</v>
      </c>
      <c r="E4822" t="s">
        <v>22</v>
      </c>
      <c r="G4822" t="s">
        <v>108</v>
      </c>
      <c r="H4822" s="2">
        <v>45299</v>
      </c>
      <c r="I4822">
        <v>30</v>
      </c>
      <c r="J4822" t="s">
        <v>107</v>
      </c>
    </row>
    <row r="4823" spans="1:10">
      <c r="A4823" t="s">
        <v>4899</v>
      </c>
      <c r="B4823" t="s">
        <v>8</v>
      </c>
      <c r="D4823" t="s">
        <v>160</v>
      </c>
      <c r="E4823" t="s">
        <v>22</v>
      </c>
      <c r="G4823" t="s">
        <v>108</v>
      </c>
      <c r="H4823" s="2">
        <v>45306</v>
      </c>
      <c r="I4823">
        <v>30</v>
      </c>
      <c r="J4823" t="s">
        <v>107</v>
      </c>
    </row>
    <row r="4824" spans="1:10">
      <c r="A4824" t="s">
        <v>4900</v>
      </c>
      <c r="B4824" t="s">
        <v>8</v>
      </c>
      <c r="D4824" t="s">
        <v>160</v>
      </c>
      <c r="E4824" t="s">
        <v>22</v>
      </c>
      <c r="G4824" t="s">
        <v>108</v>
      </c>
      <c r="H4824" s="2">
        <v>45313</v>
      </c>
      <c r="I4824">
        <v>30</v>
      </c>
      <c r="J4824" t="s">
        <v>107</v>
      </c>
    </row>
    <row r="4825" spans="1:10">
      <c r="A4825" t="s">
        <v>4901</v>
      </c>
      <c r="B4825" t="s">
        <v>8</v>
      </c>
      <c r="D4825" t="s">
        <v>160</v>
      </c>
      <c r="E4825" t="s">
        <v>22</v>
      </c>
      <c r="G4825" t="s">
        <v>108</v>
      </c>
      <c r="H4825" s="2">
        <v>45320</v>
      </c>
      <c r="I4825">
        <v>30</v>
      </c>
      <c r="J4825" t="s">
        <v>107</v>
      </c>
    </row>
    <row r="4826" spans="1:10">
      <c r="A4826" t="s">
        <v>4902</v>
      </c>
      <c r="B4826" t="s">
        <v>8</v>
      </c>
      <c r="D4826" t="s">
        <v>160</v>
      </c>
      <c r="E4826" t="s">
        <v>22</v>
      </c>
      <c r="G4826" t="s">
        <v>108</v>
      </c>
      <c r="H4826" s="2">
        <v>45327</v>
      </c>
      <c r="I4826">
        <v>30</v>
      </c>
      <c r="J4826" t="s">
        <v>107</v>
      </c>
    </row>
    <row r="4827" spans="1:10">
      <c r="A4827" t="s">
        <v>4903</v>
      </c>
      <c r="B4827" t="s">
        <v>8</v>
      </c>
      <c r="D4827" t="s">
        <v>160</v>
      </c>
      <c r="E4827" t="s">
        <v>22</v>
      </c>
      <c r="G4827" t="s">
        <v>108</v>
      </c>
      <c r="H4827" s="2">
        <v>45334</v>
      </c>
      <c r="I4827">
        <v>30</v>
      </c>
      <c r="J4827" t="s">
        <v>107</v>
      </c>
    </row>
    <row r="4828" spans="1:10">
      <c r="A4828" t="s">
        <v>4904</v>
      </c>
      <c r="B4828" t="s">
        <v>8</v>
      </c>
      <c r="D4828" t="s">
        <v>160</v>
      </c>
      <c r="E4828" t="s">
        <v>22</v>
      </c>
      <c r="G4828" t="s">
        <v>108</v>
      </c>
      <c r="H4828" s="2">
        <v>45341</v>
      </c>
      <c r="I4828">
        <v>30</v>
      </c>
      <c r="J4828" t="s">
        <v>107</v>
      </c>
    </row>
    <row r="4829" spans="1:10">
      <c r="A4829" t="s">
        <v>4905</v>
      </c>
      <c r="B4829" t="s">
        <v>8</v>
      </c>
      <c r="D4829" t="s">
        <v>160</v>
      </c>
      <c r="E4829" t="s">
        <v>22</v>
      </c>
      <c r="G4829" t="s">
        <v>108</v>
      </c>
      <c r="H4829" s="2">
        <v>45348</v>
      </c>
      <c r="I4829">
        <v>30</v>
      </c>
      <c r="J4829" t="s">
        <v>107</v>
      </c>
    </row>
    <row r="4830" spans="1:10">
      <c r="A4830" t="s">
        <v>4906</v>
      </c>
      <c r="B4830" t="s">
        <v>8</v>
      </c>
      <c r="D4830" t="s">
        <v>160</v>
      </c>
      <c r="E4830" t="s">
        <v>22</v>
      </c>
      <c r="G4830" t="s">
        <v>108</v>
      </c>
      <c r="H4830" s="2">
        <v>45355</v>
      </c>
      <c r="I4830">
        <v>30</v>
      </c>
      <c r="J4830" t="s">
        <v>107</v>
      </c>
    </row>
    <row r="4831" spans="1:10">
      <c r="A4831" t="s">
        <v>4907</v>
      </c>
      <c r="B4831" t="s">
        <v>8</v>
      </c>
      <c r="D4831" t="s">
        <v>160</v>
      </c>
      <c r="E4831" t="s">
        <v>22</v>
      </c>
      <c r="G4831" t="s">
        <v>108</v>
      </c>
      <c r="H4831" s="2">
        <v>45362</v>
      </c>
      <c r="I4831">
        <v>5</v>
      </c>
      <c r="J4831" t="s">
        <v>107</v>
      </c>
    </row>
    <row r="4832" spans="1:10">
      <c r="A4832" t="s">
        <v>4908</v>
      </c>
      <c r="B4832" t="s">
        <v>8</v>
      </c>
      <c r="D4832" t="s">
        <v>160</v>
      </c>
      <c r="E4832" t="s">
        <v>22</v>
      </c>
      <c r="G4832" t="s">
        <v>108</v>
      </c>
      <c r="H4832" s="2">
        <v>45369</v>
      </c>
      <c r="I4832">
        <v>5</v>
      </c>
      <c r="J4832" t="s">
        <v>107</v>
      </c>
    </row>
    <row r="4833" spans="1:10">
      <c r="A4833" t="s">
        <v>4909</v>
      </c>
      <c r="B4833" t="s">
        <v>8</v>
      </c>
      <c r="D4833" t="s">
        <v>160</v>
      </c>
      <c r="E4833" t="s">
        <v>22</v>
      </c>
      <c r="G4833" t="s">
        <v>108</v>
      </c>
      <c r="H4833" s="2">
        <v>45376</v>
      </c>
      <c r="I4833">
        <v>5</v>
      </c>
      <c r="J4833" t="s">
        <v>107</v>
      </c>
    </row>
    <row r="4834" spans="1:10">
      <c r="A4834" t="s">
        <v>4910</v>
      </c>
      <c r="B4834" t="s">
        <v>8</v>
      </c>
      <c r="D4834" t="s">
        <v>160</v>
      </c>
      <c r="E4834" t="s">
        <v>22</v>
      </c>
      <c r="G4834" t="s">
        <v>108</v>
      </c>
      <c r="H4834" s="2">
        <v>45383</v>
      </c>
      <c r="I4834">
        <v>5</v>
      </c>
      <c r="J4834" t="s">
        <v>107</v>
      </c>
    </row>
    <row r="4835" spans="1:10">
      <c r="A4835" t="s">
        <v>4911</v>
      </c>
      <c r="B4835" t="s">
        <v>8</v>
      </c>
      <c r="D4835" t="s">
        <v>160</v>
      </c>
      <c r="E4835" t="s">
        <v>22</v>
      </c>
      <c r="G4835" t="s">
        <v>108</v>
      </c>
      <c r="H4835" s="2">
        <v>45390</v>
      </c>
      <c r="I4835">
        <v>5</v>
      </c>
      <c r="J4835" t="s">
        <v>107</v>
      </c>
    </row>
    <row r="4836" spans="1:10">
      <c r="A4836" t="s">
        <v>4912</v>
      </c>
      <c r="B4836" t="s">
        <v>8</v>
      </c>
      <c r="D4836" t="s">
        <v>160</v>
      </c>
      <c r="E4836" t="s">
        <v>22</v>
      </c>
      <c r="G4836" t="s">
        <v>108</v>
      </c>
      <c r="H4836" s="2">
        <v>45397</v>
      </c>
      <c r="I4836">
        <v>5</v>
      </c>
      <c r="J4836" t="s">
        <v>107</v>
      </c>
    </row>
    <row r="4837" spans="1:10">
      <c r="A4837" t="s">
        <v>4913</v>
      </c>
      <c r="B4837" t="s">
        <v>8</v>
      </c>
      <c r="D4837" t="s">
        <v>160</v>
      </c>
      <c r="E4837" t="s">
        <v>22</v>
      </c>
      <c r="G4837" t="s">
        <v>108</v>
      </c>
      <c r="H4837" s="2">
        <v>45404</v>
      </c>
      <c r="I4837">
        <v>5</v>
      </c>
      <c r="J4837" t="s">
        <v>107</v>
      </c>
    </row>
    <row r="4838" spans="1:10">
      <c r="A4838" t="s">
        <v>4914</v>
      </c>
      <c r="B4838" t="s">
        <v>8</v>
      </c>
      <c r="D4838" t="s">
        <v>160</v>
      </c>
      <c r="E4838" t="s">
        <v>22</v>
      </c>
      <c r="G4838" t="s">
        <v>108</v>
      </c>
      <c r="H4838" s="2">
        <v>45411</v>
      </c>
      <c r="I4838">
        <v>5</v>
      </c>
      <c r="J4838" t="s">
        <v>107</v>
      </c>
    </row>
    <row r="4839" spans="1:10">
      <c r="A4839" t="s">
        <v>4915</v>
      </c>
      <c r="B4839" t="s">
        <v>8</v>
      </c>
      <c r="D4839" t="s">
        <v>160</v>
      </c>
      <c r="E4839" t="s">
        <v>22</v>
      </c>
      <c r="G4839" t="s">
        <v>108</v>
      </c>
      <c r="H4839" s="2">
        <v>45418</v>
      </c>
      <c r="I4839">
        <v>5</v>
      </c>
      <c r="J4839" t="s">
        <v>107</v>
      </c>
    </row>
    <row r="4840" spans="1:10">
      <c r="A4840" t="s">
        <v>4916</v>
      </c>
      <c r="B4840" t="s">
        <v>8</v>
      </c>
      <c r="D4840" t="s">
        <v>160</v>
      </c>
      <c r="E4840" t="s">
        <v>22</v>
      </c>
      <c r="G4840" t="s">
        <v>108</v>
      </c>
      <c r="H4840" s="2">
        <v>45425</v>
      </c>
      <c r="I4840">
        <v>5</v>
      </c>
      <c r="J4840" t="s">
        <v>107</v>
      </c>
    </row>
    <row r="4841" spans="1:10">
      <c r="A4841" t="s">
        <v>4917</v>
      </c>
      <c r="B4841" t="s">
        <v>8</v>
      </c>
      <c r="D4841" t="s">
        <v>160</v>
      </c>
      <c r="E4841" t="s">
        <v>22</v>
      </c>
      <c r="G4841" t="s">
        <v>108</v>
      </c>
      <c r="H4841" s="2">
        <v>45432</v>
      </c>
      <c r="I4841">
        <v>5</v>
      </c>
      <c r="J4841" t="s">
        <v>107</v>
      </c>
    </row>
    <row r="4842" spans="1:10">
      <c r="A4842" t="s">
        <v>4918</v>
      </c>
      <c r="B4842" t="s">
        <v>8</v>
      </c>
      <c r="D4842" t="s">
        <v>160</v>
      </c>
      <c r="E4842" t="s">
        <v>22</v>
      </c>
      <c r="G4842" t="s">
        <v>108</v>
      </c>
      <c r="H4842" s="2">
        <v>45439</v>
      </c>
      <c r="I4842">
        <v>5</v>
      </c>
      <c r="J4842" t="s">
        <v>107</v>
      </c>
    </row>
    <row r="4843" spans="1:10">
      <c r="A4843" t="s">
        <v>4919</v>
      </c>
      <c r="B4843" t="s">
        <v>8</v>
      </c>
      <c r="D4843" t="s">
        <v>160</v>
      </c>
      <c r="E4843" t="s">
        <v>22</v>
      </c>
      <c r="G4843" t="s">
        <v>108</v>
      </c>
      <c r="H4843" s="2">
        <v>45446</v>
      </c>
      <c r="I4843">
        <v>5</v>
      </c>
      <c r="J4843" t="s">
        <v>107</v>
      </c>
    </row>
    <row r="4844" spans="1:10">
      <c r="A4844" t="s">
        <v>4920</v>
      </c>
      <c r="B4844" t="s">
        <v>8</v>
      </c>
      <c r="D4844" t="s">
        <v>160</v>
      </c>
      <c r="E4844" t="s">
        <v>22</v>
      </c>
      <c r="G4844" t="s">
        <v>108</v>
      </c>
      <c r="H4844" s="2">
        <v>45453</v>
      </c>
      <c r="I4844">
        <v>5</v>
      </c>
      <c r="J4844" t="s">
        <v>107</v>
      </c>
    </row>
    <row r="4845" spans="1:10">
      <c r="A4845" t="s">
        <v>4921</v>
      </c>
      <c r="B4845" t="s">
        <v>8</v>
      </c>
      <c r="D4845" t="s">
        <v>160</v>
      </c>
      <c r="E4845" t="s">
        <v>54</v>
      </c>
      <c r="G4845" t="s">
        <v>108</v>
      </c>
      <c r="H4845" s="2">
        <v>45292</v>
      </c>
      <c r="I4845">
        <v>20</v>
      </c>
      <c r="J4845" t="s">
        <v>107</v>
      </c>
    </row>
    <row r="4846" spans="1:10">
      <c r="A4846" t="s">
        <v>4922</v>
      </c>
      <c r="B4846" t="s">
        <v>8</v>
      </c>
      <c r="D4846" t="s">
        <v>160</v>
      </c>
      <c r="E4846" t="s">
        <v>54</v>
      </c>
      <c r="G4846" t="s">
        <v>108</v>
      </c>
      <c r="H4846" s="2">
        <v>45299</v>
      </c>
      <c r="I4846">
        <v>20</v>
      </c>
      <c r="J4846" t="s">
        <v>107</v>
      </c>
    </row>
    <row r="4847" spans="1:10">
      <c r="A4847" t="s">
        <v>4923</v>
      </c>
      <c r="B4847" t="s">
        <v>8</v>
      </c>
      <c r="D4847" t="s">
        <v>160</v>
      </c>
      <c r="E4847" t="s">
        <v>54</v>
      </c>
      <c r="G4847" t="s">
        <v>108</v>
      </c>
      <c r="H4847" s="2">
        <v>45306</v>
      </c>
      <c r="I4847">
        <v>20</v>
      </c>
      <c r="J4847" t="s">
        <v>107</v>
      </c>
    </row>
    <row r="4848" spans="1:10">
      <c r="A4848" t="s">
        <v>4924</v>
      </c>
      <c r="B4848" t="s">
        <v>8</v>
      </c>
      <c r="D4848" t="s">
        <v>160</v>
      </c>
      <c r="E4848" t="s">
        <v>54</v>
      </c>
      <c r="G4848" t="s">
        <v>108</v>
      </c>
      <c r="H4848" s="2">
        <v>45313</v>
      </c>
      <c r="I4848">
        <v>20</v>
      </c>
      <c r="J4848" t="s">
        <v>107</v>
      </c>
    </row>
    <row r="4849" spans="1:10">
      <c r="A4849" t="s">
        <v>4925</v>
      </c>
      <c r="B4849" t="s">
        <v>8</v>
      </c>
      <c r="D4849" t="s">
        <v>160</v>
      </c>
      <c r="E4849" t="s">
        <v>54</v>
      </c>
      <c r="G4849" t="s">
        <v>108</v>
      </c>
      <c r="H4849" s="2">
        <v>45320</v>
      </c>
      <c r="I4849">
        <v>20</v>
      </c>
      <c r="J4849" t="s">
        <v>107</v>
      </c>
    </row>
    <row r="4850" spans="1:10">
      <c r="A4850" t="s">
        <v>4926</v>
      </c>
      <c r="B4850" t="s">
        <v>8</v>
      </c>
      <c r="D4850" t="s">
        <v>160</v>
      </c>
      <c r="E4850" t="s">
        <v>54</v>
      </c>
      <c r="G4850" t="s">
        <v>108</v>
      </c>
      <c r="H4850" s="2">
        <v>45327</v>
      </c>
      <c r="I4850">
        <v>20</v>
      </c>
      <c r="J4850" t="s">
        <v>107</v>
      </c>
    </row>
    <row r="4851" spans="1:10">
      <c r="A4851" t="s">
        <v>4927</v>
      </c>
      <c r="B4851" t="s">
        <v>8</v>
      </c>
      <c r="D4851" t="s">
        <v>160</v>
      </c>
      <c r="E4851" t="s">
        <v>54</v>
      </c>
      <c r="G4851" t="s">
        <v>108</v>
      </c>
      <c r="H4851" s="2">
        <v>45334</v>
      </c>
      <c r="I4851">
        <v>20</v>
      </c>
      <c r="J4851" t="s">
        <v>107</v>
      </c>
    </row>
    <row r="4852" spans="1:10">
      <c r="A4852" t="s">
        <v>4928</v>
      </c>
      <c r="B4852" t="s">
        <v>8</v>
      </c>
      <c r="D4852" t="s">
        <v>160</v>
      </c>
      <c r="E4852" t="s">
        <v>54</v>
      </c>
      <c r="G4852" t="s">
        <v>108</v>
      </c>
      <c r="H4852" s="2">
        <v>45341</v>
      </c>
      <c r="I4852">
        <v>20</v>
      </c>
      <c r="J4852" t="s">
        <v>107</v>
      </c>
    </row>
    <row r="4853" spans="1:10">
      <c r="A4853" t="s">
        <v>4929</v>
      </c>
      <c r="B4853" t="s">
        <v>8</v>
      </c>
      <c r="D4853" t="s">
        <v>160</v>
      </c>
      <c r="E4853" t="s">
        <v>54</v>
      </c>
      <c r="G4853" t="s">
        <v>108</v>
      </c>
      <c r="H4853" s="2">
        <v>45348</v>
      </c>
      <c r="I4853">
        <v>20</v>
      </c>
      <c r="J4853" t="s">
        <v>107</v>
      </c>
    </row>
    <row r="4854" spans="1:10">
      <c r="A4854" t="s">
        <v>4930</v>
      </c>
      <c r="B4854" t="s">
        <v>8</v>
      </c>
      <c r="D4854" t="s">
        <v>160</v>
      </c>
      <c r="E4854" t="s">
        <v>54</v>
      </c>
      <c r="G4854" t="s">
        <v>108</v>
      </c>
      <c r="H4854" s="2">
        <v>45355</v>
      </c>
      <c r="I4854">
        <v>20</v>
      </c>
      <c r="J4854" t="s">
        <v>107</v>
      </c>
    </row>
    <row r="4855" spans="1:10">
      <c r="A4855" t="s">
        <v>4931</v>
      </c>
      <c r="B4855" t="s">
        <v>8</v>
      </c>
      <c r="D4855" t="s">
        <v>160</v>
      </c>
      <c r="E4855" t="s">
        <v>54</v>
      </c>
      <c r="G4855" t="s">
        <v>108</v>
      </c>
      <c r="H4855" s="2">
        <v>45362</v>
      </c>
      <c r="I4855">
        <v>20</v>
      </c>
      <c r="J4855" t="s">
        <v>107</v>
      </c>
    </row>
    <row r="4856" spans="1:10">
      <c r="A4856" t="s">
        <v>4932</v>
      </c>
      <c r="B4856" t="s">
        <v>8</v>
      </c>
      <c r="D4856" t="s">
        <v>160</v>
      </c>
      <c r="E4856" t="s">
        <v>54</v>
      </c>
      <c r="G4856" t="s">
        <v>108</v>
      </c>
      <c r="H4856" s="2">
        <v>45369</v>
      </c>
      <c r="I4856">
        <v>20</v>
      </c>
      <c r="J4856" t="s">
        <v>107</v>
      </c>
    </row>
    <row r="4857" spans="1:10">
      <c r="A4857" t="s">
        <v>4933</v>
      </c>
      <c r="B4857" t="s">
        <v>8</v>
      </c>
      <c r="D4857" t="s">
        <v>160</v>
      </c>
      <c r="E4857" t="s">
        <v>54</v>
      </c>
      <c r="G4857" t="s">
        <v>108</v>
      </c>
      <c r="H4857" s="2">
        <v>45376</v>
      </c>
      <c r="I4857">
        <v>20</v>
      </c>
      <c r="J4857" t="s">
        <v>107</v>
      </c>
    </row>
    <row r="4858" spans="1:10">
      <c r="A4858" t="s">
        <v>4934</v>
      </c>
      <c r="B4858" t="s">
        <v>8</v>
      </c>
      <c r="D4858" t="s">
        <v>160</v>
      </c>
      <c r="E4858" t="s">
        <v>54</v>
      </c>
      <c r="G4858" t="s">
        <v>108</v>
      </c>
      <c r="H4858" s="2">
        <v>45383</v>
      </c>
      <c r="I4858">
        <v>20</v>
      </c>
      <c r="J4858" t="s">
        <v>107</v>
      </c>
    </row>
    <row r="4859" spans="1:10">
      <c r="A4859" t="s">
        <v>4935</v>
      </c>
      <c r="B4859" t="s">
        <v>8</v>
      </c>
      <c r="D4859" t="s">
        <v>160</v>
      </c>
      <c r="E4859" t="s">
        <v>54</v>
      </c>
      <c r="G4859" t="s">
        <v>108</v>
      </c>
      <c r="H4859" s="2">
        <v>45390</v>
      </c>
      <c r="I4859">
        <v>20</v>
      </c>
      <c r="J4859" t="s">
        <v>107</v>
      </c>
    </row>
    <row r="4860" spans="1:10">
      <c r="A4860" t="s">
        <v>4936</v>
      </c>
      <c r="B4860" t="s">
        <v>8</v>
      </c>
      <c r="D4860" t="s">
        <v>160</v>
      </c>
      <c r="E4860" t="s">
        <v>54</v>
      </c>
      <c r="G4860" t="s">
        <v>108</v>
      </c>
      <c r="H4860" s="2">
        <v>45397</v>
      </c>
      <c r="I4860">
        <v>20</v>
      </c>
      <c r="J4860" t="s">
        <v>107</v>
      </c>
    </row>
    <row r="4861" spans="1:10">
      <c r="A4861" t="s">
        <v>4937</v>
      </c>
      <c r="B4861" t="s">
        <v>8</v>
      </c>
      <c r="D4861" t="s">
        <v>160</v>
      </c>
      <c r="E4861" t="s">
        <v>54</v>
      </c>
      <c r="G4861" t="s">
        <v>108</v>
      </c>
      <c r="H4861" s="2">
        <v>45404</v>
      </c>
      <c r="I4861">
        <v>5</v>
      </c>
      <c r="J4861" t="s">
        <v>107</v>
      </c>
    </row>
    <row r="4862" spans="1:10">
      <c r="A4862" t="s">
        <v>4938</v>
      </c>
      <c r="B4862" t="s">
        <v>8</v>
      </c>
      <c r="D4862" t="s">
        <v>160</v>
      </c>
      <c r="E4862" t="s">
        <v>54</v>
      </c>
      <c r="G4862" t="s">
        <v>108</v>
      </c>
      <c r="H4862" s="2">
        <v>45411</v>
      </c>
      <c r="I4862">
        <v>5</v>
      </c>
      <c r="J4862" t="s">
        <v>107</v>
      </c>
    </row>
    <row r="4863" spans="1:10">
      <c r="A4863" t="s">
        <v>4939</v>
      </c>
      <c r="B4863" t="s">
        <v>8</v>
      </c>
      <c r="D4863" t="s">
        <v>160</v>
      </c>
      <c r="E4863" t="s">
        <v>54</v>
      </c>
      <c r="G4863" t="s">
        <v>108</v>
      </c>
      <c r="H4863" s="2">
        <v>45418</v>
      </c>
      <c r="I4863">
        <v>5</v>
      </c>
      <c r="J4863" t="s">
        <v>107</v>
      </c>
    </row>
    <row r="4864" spans="1:10">
      <c r="A4864" t="s">
        <v>4940</v>
      </c>
      <c r="B4864" t="s">
        <v>8</v>
      </c>
      <c r="D4864" t="s">
        <v>160</v>
      </c>
      <c r="E4864" t="s">
        <v>54</v>
      </c>
      <c r="G4864" t="s">
        <v>108</v>
      </c>
      <c r="H4864" s="2">
        <v>45425</v>
      </c>
      <c r="I4864">
        <v>5</v>
      </c>
      <c r="J4864" t="s">
        <v>107</v>
      </c>
    </row>
    <row r="4865" spans="1:10">
      <c r="A4865" t="s">
        <v>4941</v>
      </c>
      <c r="B4865" t="s">
        <v>8</v>
      </c>
      <c r="D4865" t="s">
        <v>160</v>
      </c>
      <c r="E4865" t="s">
        <v>54</v>
      </c>
      <c r="G4865" t="s">
        <v>108</v>
      </c>
      <c r="H4865" s="2">
        <v>45432</v>
      </c>
      <c r="I4865">
        <v>5</v>
      </c>
      <c r="J4865" t="s">
        <v>107</v>
      </c>
    </row>
    <row r="4866" spans="1:10">
      <c r="A4866" t="s">
        <v>4942</v>
      </c>
      <c r="B4866" t="s">
        <v>8</v>
      </c>
      <c r="D4866" t="s">
        <v>160</v>
      </c>
      <c r="E4866" t="s">
        <v>54</v>
      </c>
      <c r="G4866" t="s">
        <v>108</v>
      </c>
      <c r="H4866" s="2">
        <v>45439</v>
      </c>
      <c r="I4866">
        <v>5</v>
      </c>
      <c r="J4866" t="s">
        <v>107</v>
      </c>
    </row>
    <row r="4867" spans="1:10">
      <c r="A4867" t="s">
        <v>4943</v>
      </c>
      <c r="B4867" t="s">
        <v>8</v>
      </c>
      <c r="D4867" t="s">
        <v>160</v>
      </c>
      <c r="E4867" t="s">
        <v>54</v>
      </c>
      <c r="G4867" t="s">
        <v>108</v>
      </c>
      <c r="H4867" s="2">
        <v>45446</v>
      </c>
      <c r="I4867">
        <v>5</v>
      </c>
      <c r="J4867" t="s">
        <v>107</v>
      </c>
    </row>
    <row r="4868" spans="1:10">
      <c r="A4868" t="s">
        <v>4944</v>
      </c>
      <c r="B4868" t="s">
        <v>8</v>
      </c>
      <c r="D4868" t="s">
        <v>160</v>
      </c>
      <c r="E4868" t="s">
        <v>54</v>
      </c>
      <c r="G4868" t="s">
        <v>108</v>
      </c>
      <c r="H4868" s="2">
        <v>45453</v>
      </c>
      <c r="I4868">
        <v>5</v>
      </c>
      <c r="J4868" t="s">
        <v>107</v>
      </c>
    </row>
    <row r="4869" spans="1:10">
      <c r="A4869" t="s">
        <v>4945</v>
      </c>
      <c r="B4869" t="s">
        <v>8</v>
      </c>
      <c r="D4869" t="s">
        <v>160</v>
      </c>
      <c r="E4869" t="s">
        <v>60</v>
      </c>
      <c r="G4869" t="s">
        <v>106</v>
      </c>
      <c r="H4869" s="2">
        <v>45320</v>
      </c>
      <c r="I4869">
        <v>30</v>
      </c>
      <c r="J4869" t="s">
        <v>107</v>
      </c>
    </row>
    <row r="4870" spans="1:10">
      <c r="A4870" t="s">
        <v>4946</v>
      </c>
      <c r="B4870" t="s">
        <v>8</v>
      </c>
      <c r="D4870" t="s">
        <v>160</v>
      </c>
      <c r="E4870" t="s">
        <v>60</v>
      </c>
      <c r="G4870" t="s">
        <v>106</v>
      </c>
      <c r="H4870" s="2">
        <v>45327</v>
      </c>
      <c r="I4870">
        <v>30</v>
      </c>
      <c r="J4870" t="s">
        <v>107</v>
      </c>
    </row>
    <row r="4871" spans="1:10">
      <c r="A4871" t="s">
        <v>4947</v>
      </c>
      <c r="B4871" t="s">
        <v>8</v>
      </c>
      <c r="D4871" t="s">
        <v>160</v>
      </c>
      <c r="E4871" t="s">
        <v>60</v>
      </c>
      <c r="G4871" t="s">
        <v>106</v>
      </c>
      <c r="H4871" s="2">
        <v>45334</v>
      </c>
      <c r="I4871">
        <v>30</v>
      </c>
      <c r="J4871" t="s">
        <v>107</v>
      </c>
    </row>
    <row r="4872" spans="1:10">
      <c r="A4872" t="s">
        <v>4948</v>
      </c>
      <c r="B4872" t="s">
        <v>8</v>
      </c>
      <c r="D4872" t="s">
        <v>160</v>
      </c>
      <c r="E4872" t="s">
        <v>60</v>
      </c>
      <c r="G4872" t="s">
        <v>106</v>
      </c>
      <c r="H4872" s="2">
        <v>45341</v>
      </c>
      <c r="I4872">
        <v>30</v>
      </c>
      <c r="J4872" t="s">
        <v>107</v>
      </c>
    </row>
    <row r="4873" spans="1:10">
      <c r="A4873" t="s">
        <v>4949</v>
      </c>
      <c r="B4873" t="s">
        <v>8</v>
      </c>
      <c r="D4873" t="s">
        <v>160</v>
      </c>
      <c r="E4873" t="s">
        <v>60</v>
      </c>
      <c r="G4873" t="s">
        <v>106</v>
      </c>
      <c r="H4873" s="2">
        <v>45348</v>
      </c>
      <c r="I4873">
        <v>30</v>
      </c>
      <c r="J4873" t="s">
        <v>107</v>
      </c>
    </row>
    <row r="4874" spans="1:10">
      <c r="A4874" t="s">
        <v>4950</v>
      </c>
      <c r="B4874" t="s">
        <v>8</v>
      </c>
      <c r="D4874" t="s">
        <v>160</v>
      </c>
      <c r="E4874" t="s">
        <v>60</v>
      </c>
      <c r="G4874" t="s">
        <v>106</v>
      </c>
      <c r="H4874" s="2">
        <v>45355</v>
      </c>
      <c r="I4874">
        <v>30</v>
      </c>
      <c r="J4874" t="s">
        <v>107</v>
      </c>
    </row>
    <row r="4875" spans="1:10">
      <c r="A4875" t="s">
        <v>4951</v>
      </c>
      <c r="B4875" t="s">
        <v>8</v>
      </c>
      <c r="D4875" t="s">
        <v>160</v>
      </c>
      <c r="E4875" t="s">
        <v>60</v>
      </c>
      <c r="G4875" t="s">
        <v>106</v>
      </c>
      <c r="H4875" s="2">
        <v>45362</v>
      </c>
      <c r="I4875">
        <v>30</v>
      </c>
      <c r="J4875" t="s">
        <v>107</v>
      </c>
    </row>
    <row r="4876" spans="1:10">
      <c r="A4876" t="s">
        <v>4952</v>
      </c>
      <c r="B4876" t="s">
        <v>8</v>
      </c>
      <c r="D4876" t="s">
        <v>160</v>
      </c>
      <c r="E4876" t="s">
        <v>60</v>
      </c>
      <c r="G4876" t="s">
        <v>106</v>
      </c>
      <c r="H4876" s="2">
        <v>45369</v>
      </c>
      <c r="I4876">
        <v>30</v>
      </c>
      <c r="J4876" t="s">
        <v>107</v>
      </c>
    </row>
    <row r="4877" spans="1:10">
      <c r="A4877" t="s">
        <v>4953</v>
      </c>
      <c r="B4877" t="s">
        <v>8</v>
      </c>
      <c r="D4877" t="s">
        <v>160</v>
      </c>
      <c r="E4877" t="s">
        <v>60</v>
      </c>
      <c r="G4877" t="s">
        <v>106</v>
      </c>
      <c r="H4877" s="2">
        <v>45376</v>
      </c>
      <c r="I4877">
        <v>30</v>
      </c>
      <c r="J4877" t="s">
        <v>107</v>
      </c>
    </row>
    <row r="4878" spans="1:10">
      <c r="A4878" t="s">
        <v>4954</v>
      </c>
      <c r="B4878" t="s">
        <v>8</v>
      </c>
      <c r="D4878" t="s">
        <v>160</v>
      </c>
      <c r="E4878" t="s">
        <v>60</v>
      </c>
      <c r="G4878" t="s">
        <v>106</v>
      </c>
      <c r="H4878" s="2">
        <v>45383</v>
      </c>
      <c r="I4878">
        <v>30</v>
      </c>
      <c r="J4878" t="s">
        <v>107</v>
      </c>
    </row>
    <row r="4879" spans="1:10">
      <c r="A4879" t="s">
        <v>4955</v>
      </c>
      <c r="B4879" t="s">
        <v>8</v>
      </c>
      <c r="D4879" t="s">
        <v>160</v>
      </c>
      <c r="E4879" t="s">
        <v>60</v>
      </c>
      <c r="G4879" t="s">
        <v>106</v>
      </c>
      <c r="H4879" s="2">
        <v>45390</v>
      </c>
      <c r="I4879">
        <v>30</v>
      </c>
      <c r="J4879" t="s">
        <v>107</v>
      </c>
    </row>
    <row r="4880" spans="1:10">
      <c r="A4880" t="s">
        <v>4956</v>
      </c>
      <c r="B4880" t="s">
        <v>8</v>
      </c>
      <c r="D4880" t="s">
        <v>160</v>
      </c>
      <c r="E4880" t="s">
        <v>60</v>
      </c>
      <c r="G4880" t="s">
        <v>106</v>
      </c>
      <c r="H4880" s="2">
        <v>45397</v>
      </c>
      <c r="I4880">
        <v>30</v>
      </c>
      <c r="J4880" t="s">
        <v>107</v>
      </c>
    </row>
    <row r="4881" spans="1:10">
      <c r="A4881" t="s">
        <v>4957</v>
      </c>
      <c r="B4881" t="s">
        <v>16</v>
      </c>
      <c r="C4881" t="s">
        <v>1367</v>
      </c>
      <c r="D4881" t="s">
        <v>161</v>
      </c>
      <c r="E4881" t="s">
        <v>96</v>
      </c>
      <c r="G4881" t="s">
        <v>106</v>
      </c>
      <c r="H4881" s="2">
        <v>45292</v>
      </c>
      <c r="I4881">
        <v>50</v>
      </c>
      <c r="J4881" t="s">
        <v>107</v>
      </c>
    </row>
    <row r="4882" spans="1:10">
      <c r="A4882" t="s">
        <v>4958</v>
      </c>
      <c r="B4882" t="s">
        <v>16</v>
      </c>
      <c r="C4882" t="s">
        <v>1367</v>
      </c>
      <c r="D4882" t="s">
        <v>161</v>
      </c>
      <c r="E4882" t="s">
        <v>96</v>
      </c>
      <c r="G4882" t="s">
        <v>106</v>
      </c>
      <c r="H4882" s="2">
        <v>45299</v>
      </c>
      <c r="I4882">
        <v>50</v>
      </c>
      <c r="J4882" t="s">
        <v>107</v>
      </c>
    </row>
    <row r="4883" spans="1:10">
      <c r="A4883" t="s">
        <v>4959</v>
      </c>
      <c r="B4883" t="s">
        <v>16</v>
      </c>
      <c r="C4883" t="s">
        <v>1367</v>
      </c>
      <c r="D4883" t="s">
        <v>161</v>
      </c>
      <c r="E4883" t="s">
        <v>96</v>
      </c>
      <c r="G4883" t="s">
        <v>106</v>
      </c>
      <c r="H4883" s="2">
        <v>45306</v>
      </c>
      <c r="I4883">
        <v>50</v>
      </c>
      <c r="J4883" t="s">
        <v>107</v>
      </c>
    </row>
    <row r="4884" spans="1:10">
      <c r="A4884" t="s">
        <v>4960</v>
      </c>
      <c r="B4884" t="s">
        <v>16</v>
      </c>
      <c r="C4884" t="s">
        <v>1367</v>
      </c>
      <c r="D4884" t="s">
        <v>161</v>
      </c>
      <c r="E4884" t="s">
        <v>96</v>
      </c>
      <c r="G4884" t="s">
        <v>106</v>
      </c>
      <c r="H4884" s="2">
        <v>45313</v>
      </c>
      <c r="I4884">
        <v>50</v>
      </c>
      <c r="J4884" t="s">
        <v>107</v>
      </c>
    </row>
    <row r="4885" spans="1:10">
      <c r="A4885" t="s">
        <v>4961</v>
      </c>
      <c r="B4885" t="s">
        <v>16</v>
      </c>
      <c r="C4885" t="s">
        <v>1367</v>
      </c>
      <c r="D4885" t="s">
        <v>161</v>
      </c>
      <c r="E4885" t="s">
        <v>96</v>
      </c>
      <c r="G4885" t="s">
        <v>106</v>
      </c>
      <c r="H4885" s="2">
        <v>45320</v>
      </c>
      <c r="I4885">
        <v>50</v>
      </c>
      <c r="J4885" t="s">
        <v>107</v>
      </c>
    </row>
    <row r="4886" spans="1:10">
      <c r="A4886" t="s">
        <v>4962</v>
      </c>
      <c r="B4886" t="s">
        <v>16</v>
      </c>
      <c r="C4886" t="s">
        <v>1367</v>
      </c>
      <c r="D4886" t="s">
        <v>161</v>
      </c>
      <c r="E4886" t="s">
        <v>96</v>
      </c>
      <c r="G4886" t="s">
        <v>106</v>
      </c>
      <c r="H4886" s="2">
        <v>45327</v>
      </c>
      <c r="I4886">
        <v>50</v>
      </c>
      <c r="J4886" t="s">
        <v>107</v>
      </c>
    </row>
    <row r="4887" spans="1:10">
      <c r="A4887" t="s">
        <v>4963</v>
      </c>
      <c r="B4887" t="s">
        <v>16</v>
      </c>
      <c r="C4887" t="s">
        <v>1367</v>
      </c>
      <c r="D4887" t="s">
        <v>161</v>
      </c>
      <c r="E4887" t="s">
        <v>96</v>
      </c>
      <c r="G4887" t="s">
        <v>106</v>
      </c>
      <c r="H4887" s="2">
        <v>45334</v>
      </c>
      <c r="I4887">
        <v>50</v>
      </c>
      <c r="J4887" t="s">
        <v>107</v>
      </c>
    </row>
    <row r="4888" spans="1:10">
      <c r="A4888" t="s">
        <v>4964</v>
      </c>
      <c r="B4888" t="s">
        <v>16</v>
      </c>
      <c r="C4888" t="s">
        <v>1367</v>
      </c>
      <c r="D4888" t="s">
        <v>161</v>
      </c>
      <c r="E4888" t="s">
        <v>96</v>
      </c>
      <c r="G4888" t="s">
        <v>106</v>
      </c>
      <c r="H4888" s="2">
        <v>45341</v>
      </c>
      <c r="I4888">
        <v>50</v>
      </c>
      <c r="J4888" t="s">
        <v>107</v>
      </c>
    </row>
    <row r="4889" spans="1:10">
      <c r="A4889" t="s">
        <v>4965</v>
      </c>
      <c r="B4889" t="s">
        <v>16</v>
      </c>
      <c r="C4889" t="s">
        <v>1367</v>
      </c>
      <c r="D4889" t="s">
        <v>161</v>
      </c>
      <c r="E4889" t="s">
        <v>96</v>
      </c>
      <c r="G4889" t="s">
        <v>106</v>
      </c>
      <c r="H4889" s="2">
        <v>45348</v>
      </c>
      <c r="I4889">
        <v>50</v>
      </c>
      <c r="J4889" t="s">
        <v>107</v>
      </c>
    </row>
    <row r="4890" spans="1:10">
      <c r="A4890" t="s">
        <v>4966</v>
      </c>
      <c r="B4890" t="s">
        <v>16</v>
      </c>
      <c r="C4890" t="s">
        <v>1367</v>
      </c>
      <c r="D4890" t="s">
        <v>161</v>
      </c>
      <c r="E4890" t="s">
        <v>96</v>
      </c>
      <c r="G4890" t="s">
        <v>106</v>
      </c>
      <c r="H4890" s="2">
        <v>45355</v>
      </c>
      <c r="I4890">
        <v>50</v>
      </c>
      <c r="J4890" t="s">
        <v>107</v>
      </c>
    </row>
    <row r="4891" spans="1:10">
      <c r="A4891" t="s">
        <v>4967</v>
      </c>
      <c r="B4891" t="s">
        <v>16</v>
      </c>
      <c r="C4891" t="s">
        <v>1367</v>
      </c>
      <c r="D4891" t="s">
        <v>161</v>
      </c>
      <c r="E4891" t="s">
        <v>96</v>
      </c>
      <c r="G4891" t="s">
        <v>106</v>
      </c>
      <c r="H4891" s="2">
        <v>45362</v>
      </c>
      <c r="I4891">
        <v>50</v>
      </c>
      <c r="J4891" t="s">
        <v>107</v>
      </c>
    </row>
    <row r="4892" spans="1:10">
      <c r="A4892" t="s">
        <v>4968</v>
      </c>
      <c r="B4892" t="s">
        <v>16</v>
      </c>
      <c r="C4892" t="s">
        <v>1367</v>
      </c>
      <c r="D4892" t="s">
        <v>161</v>
      </c>
      <c r="E4892" t="s">
        <v>96</v>
      </c>
      <c r="G4892" t="s">
        <v>106</v>
      </c>
      <c r="H4892" s="2">
        <v>45369</v>
      </c>
      <c r="I4892">
        <v>50</v>
      </c>
      <c r="J4892" t="s">
        <v>107</v>
      </c>
    </row>
    <row r="4893" spans="1:10">
      <c r="A4893" t="s">
        <v>4969</v>
      </c>
      <c r="B4893" t="s">
        <v>10</v>
      </c>
      <c r="D4893" t="s">
        <v>162</v>
      </c>
      <c r="E4893" t="s">
        <v>28</v>
      </c>
      <c r="F4893">
        <v>1260</v>
      </c>
      <c r="G4893" t="s">
        <v>106</v>
      </c>
      <c r="H4893" s="2">
        <v>45292</v>
      </c>
      <c r="I4893">
        <v>30</v>
      </c>
      <c r="J4893" t="s">
        <v>109</v>
      </c>
    </row>
    <row r="4894" spans="1:10">
      <c r="A4894" t="s">
        <v>4970</v>
      </c>
      <c r="B4894" t="s">
        <v>10</v>
      </c>
      <c r="D4894" t="s">
        <v>162</v>
      </c>
      <c r="E4894" t="s">
        <v>28</v>
      </c>
      <c r="F4894">
        <v>1260</v>
      </c>
      <c r="G4894" t="s">
        <v>106</v>
      </c>
      <c r="H4894" s="2">
        <v>45299</v>
      </c>
      <c r="I4894">
        <v>30</v>
      </c>
      <c r="J4894" t="s">
        <v>109</v>
      </c>
    </row>
    <row r="4895" spans="1:10">
      <c r="A4895" t="s">
        <v>4971</v>
      </c>
      <c r="B4895" t="s">
        <v>10</v>
      </c>
      <c r="D4895" t="s">
        <v>162</v>
      </c>
      <c r="E4895" t="s">
        <v>28</v>
      </c>
      <c r="F4895">
        <v>1260</v>
      </c>
      <c r="G4895" t="s">
        <v>106</v>
      </c>
      <c r="H4895" s="2">
        <v>45306</v>
      </c>
      <c r="I4895">
        <v>100</v>
      </c>
      <c r="J4895" t="s">
        <v>109</v>
      </c>
    </row>
    <row r="4896" spans="1:10">
      <c r="A4896" t="s">
        <v>4972</v>
      </c>
      <c r="B4896" t="s">
        <v>10</v>
      </c>
      <c r="D4896" t="s">
        <v>162</v>
      </c>
      <c r="E4896" t="s">
        <v>28</v>
      </c>
      <c r="F4896">
        <v>1260</v>
      </c>
      <c r="G4896" t="s">
        <v>106</v>
      </c>
      <c r="H4896" s="2">
        <v>45313</v>
      </c>
      <c r="I4896">
        <v>100</v>
      </c>
      <c r="J4896" t="s">
        <v>109</v>
      </c>
    </row>
    <row r="4897" spans="1:10">
      <c r="A4897" t="s">
        <v>4973</v>
      </c>
      <c r="B4897" t="s">
        <v>10</v>
      </c>
      <c r="D4897" t="s">
        <v>162</v>
      </c>
      <c r="E4897" t="s">
        <v>28</v>
      </c>
      <c r="F4897">
        <v>1260</v>
      </c>
      <c r="G4897" t="s">
        <v>106</v>
      </c>
      <c r="H4897" s="2">
        <v>45320</v>
      </c>
      <c r="I4897">
        <v>30</v>
      </c>
      <c r="J4897" t="s">
        <v>110</v>
      </c>
    </row>
    <row r="4898" spans="1:10">
      <c r="A4898" t="s">
        <v>4974</v>
      </c>
      <c r="B4898" t="s">
        <v>10</v>
      </c>
      <c r="D4898" t="s">
        <v>162</v>
      </c>
      <c r="E4898" t="s">
        <v>28</v>
      </c>
      <c r="F4898">
        <v>1260</v>
      </c>
      <c r="G4898" t="s">
        <v>106</v>
      </c>
      <c r="H4898" s="2">
        <v>45327</v>
      </c>
      <c r="I4898">
        <v>30</v>
      </c>
      <c r="J4898" t="s">
        <v>110</v>
      </c>
    </row>
    <row r="4899" spans="1:10">
      <c r="A4899" t="s">
        <v>4975</v>
      </c>
      <c r="B4899" t="s">
        <v>10</v>
      </c>
      <c r="D4899" t="s">
        <v>162</v>
      </c>
      <c r="E4899" t="s">
        <v>28</v>
      </c>
      <c r="F4899">
        <v>1260</v>
      </c>
      <c r="G4899" t="s">
        <v>106</v>
      </c>
      <c r="H4899" s="2">
        <v>45334</v>
      </c>
      <c r="I4899">
        <v>30</v>
      </c>
      <c r="J4899" t="s">
        <v>110</v>
      </c>
    </row>
    <row r="4900" spans="1:10">
      <c r="A4900" t="s">
        <v>4976</v>
      </c>
      <c r="B4900" t="s">
        <v>10</v>
      </c>
      <c r="D4900" t="s">
        <v>162</v>
      </c>
      <c r="E4900" t="s">
        <v>28</v>
      </c>
      <c r="F4900">
        <v>1260</v>
      </c>
      <c r="G4900" t="s">
        <v>106</v>
      </c>
      <c r="H4900" s="2">
        <v>45341</v>
      </c>
      <c r="I4900">
        <v>30</v>
      </c>
      <c r="J4900" t="s">
        <v>110</v>
      </c>
    </row>
    <row r="4901" spans="1:10">
      <c r="A4901" t="s">
        <v>4977</v>
      </c>
      <c r="B4901" t="s">
        <v>10</v>
      </c>
      <c r="D4901" t="s">
        <v>162</v>
      </c>
      <c r="E4901" t="s">
        <v>28</v>
      </c>
      <c r="F4901">
        <v>1260</v>
      </c>
      <c r="G4901" t="s">
        <v>106</v>
      </c>
      <c r="H4901" s="2">
        <v>45348</v>
      </c>
      <c r="I4901">
        <v>20</v>
      </c>
      <c r="J4901" t="s">
        <v>107</v>
      </c>
    </row>
    <row r="4902" spans="1:10">
      <c r="A4902" t="s">
        <v>4978</v>
      </c>
      <c r="B4902" t="s">
        <v>10</v>
      </c>
      <c r="D4902" t="s">
        <v>162</v>
      </c>
      <c r="E4902" t="s">
        <v>28</v>
      </c>
      <c r="F4902">
        <v>1260</v>
      </c>
      <c r="G4902" t="s">
        <v>106</v>
      </c>
      <c r="H4902" s="2">
        <v>45355</v>
      </c>
      <c r="I4902">
        <v>20</v>
      </c>
      <c r="J4902" t="s">
        <v>107</v>
      </c>
    </row>
    <row r="4903" spans="1:10">
      <c r="A4903" t="s">
        <v>4979</v>
      </c>
      <c r="B4903" t="s">
        <v>10</v>
      </c>
      <c r="D4903" t="s">
        <v>162</v>
      </c>
      <c r="E4903" t="s">
        <v>28</v>
      </c>
      <c r="F4903">
        <v>1260</v>
      </c>
      <c r="G4903" t="s">
        <v>106</v>
      </c>
      <c r="H4903" s="2">
        <v>45362</v>
      </c>
      <c r="I4903">
        <v>20</v>
      </c>
      <c r="J4903" t="s">
        <v>107</v>
      </c>
    </row>
    <row r="4904" spans="1:10">
      <c r="A4904" t="s">
        <v>4980</v>
      </c>
      <c r="B4904" t="s">
        <v>10</v>
      </c>
      <c r="D4904" t="s">
        <v>162</v>
      </c>
      <c r="E4904" t="s">
        <v>28</v>
      </c>
      <c r="F4904">
        <v>1260</v>
      </c>
      <c r="G4904" t="s">
        <v>106</v>
      </c>
      <c r="H4904" s="2">
        <v>45369</v>
      </c>
      <c r="I4904">
        <v>20</v>
      </c>
      <c r="J4904" t="s">
        <v>107</v>
      </c>
    </row>
    <row r="4905" spans="1:10">
      <c r="A4905" t="s">
        <v>4981</v>
      </c>
      <c r="B4905" t="s">
        <v>10</v>
      </c>
      <c r="D4905" t="s">
        <v>162</v>
      </c>
      <c r="E4905" t="s">
        <v>28</v>
      </c>
      <c r="F4905">
        <v>1260</v>
      </c>
      <c r="G4905" t="s">
        <v>106</v>
      </c>
      <c r="H4905" s="2">
        <v>45376</v>
      </c>
      <c r="I4905">
        <v>20</v>
      </c>
      <c r="J4905" t="s">
        <v>107</v>
      </c>
    </row>
    <row r="4906" spans="1:10">
      <c r="A4906" t="s">
        <v>4982</v>
      </c>
      <c r="B4906" t="s">
        <v>10</v>
      </c>
      <c r="D4906" t="s">
        <v>162</v>
      </c>
      <c r="E4906" t="s">
        <v>28</v>
      </c>
      <c r="F4906">
        <v>1260</v>
      </c>
      <c r="G4906" t="s">
        <v>106</v>
      </c>
      <c r="H4906" s="2">
        <v>45383</v>
      </c>
      <c r="I4906">
        <v>20</v>
      </c>
      <c r="J4906" t="s">
        <v>107</v>
      </c>
    </row>
    <row r="4907" spans="1:10">
      <c r="A4907" t="s">
        <v>4983</v>
      </c>
      <c r="B4907" t="s">
        <v>10</v>
      </c>
      <c r="D4907" t="s">
        <v>162</v>
      </c>
      <c r="E4907" t="s">
        <v>28</v>
      </c>
      <c r="F4907">
        <v>1260</v>
      </c>
      <c r="G4907" t="s">
        <v>106</v>
      </c>
      <c r="H4907" s="2">
        <v>45390</v>
      </c>
      <c r="I4907">
        <v>20</v>
      </c>
      <c r="J4907" t="s">
        <v>107</v>
      </c>
    </row>
    <row r="4908" spans="1:10">
      <c r="A4908" t="s">
        <v>4984</v>
      </c>
      <c r="B4908" t="s">
        <v>10</v>
      </c>
      <c r="D4908" t="s">
        <v>162</v>
      </c>
      <c r="E4908" t="s">
        <v>28</v>
      </c>
      <c r="F4908">
        <v>1260</v>
      </c>
      <c r="G4908" t="s">
        <v>106</v>
      </c>
      <c r="H4908" s="2">
        <v>45397</v>
      </c>
      <c r="I4908">
        <v>20</v>
      </c>
      <c r="J4908" t="s">
        <v>107</v>
      </c>
    </row>
    <row r="4909" spans="1:10">
      <c r="A4909" t="s">
        <v>4985</v>
      </c>
      <c r="B4909" t="s">
        <v>10</v>
      </c>
      <c r="D4909" t="s">
        <v>162</v>
      </c>
      <c r="E4909" t="s">
        <v>28</v>
      </c>
      <c r="F4909">
        <v>1260</v>
      </c>
      <c r="G4909" t="s">
        <v>106</v>
      </c>
      <c r="H4909" s="2">
        <v>45404</v>
      </c>
      <c r="I4909">
        <v>20</v>
      </c>
      <c r="J4909" t="s">
        <v>107</v>
      </c>
    </row>
    <row r="4910" spans="1:10">
      <c r="A4910" t="s">
        <v>4986</v>
      </c>
      <c r="B4910" t="s">
        <v>10</v>
      </c>
      <c r="D4910" t="s">
        <v>162</v>
      </c>
      <c r="E4910" t="s">
        <v>28</v>
      </c>
      <c r="F4910">
        <v>1260</v>
      </c>
      <c r="G4910" t="s">
        <v>106</v>
      </c>
      <c r="H4910" s="2">
        <v>45411</v>
      </c>
      <c r="I4910">
        <v>20</v>
      </c>
      <c r="J4910" t="s">
        <v>107</v>
      </c>
    </row>
    <row r="4911" spans="1:10">
      <c r="A4911" t="s">
        <v>4987</v>
      </c>
      <c r="B4911" t="s">
        <v>10</v>
      </c>
      <c r="D4911" t="s">
        <v>162</v>
      </c>
      <c r="E4911" t="s">
        <v>28</v>
      </c>
      <c r="F4911">
        <v>1260</v>
      </c>
      <c r="G4911" t="s">
        <v>106</v>
      </c>
      <c r="H4911" s="2">
        <v>45418</v>
      </c>
      <c r="I4911">
        <v>20</v>
      </c>
      <c r="J4911" t="s">
        <v>107</v>
      </c>
    </row>
    <row r="4912" spans="1:10">
      <c r="A4912" t="s">
        <v>4988</v>
      </c>
      <c r="B4912" t="s">
        <v>10</v>
      </c>
      <c r="D4912" t="s">
        <v>162</v>
      </c>
      <c r="E4912" t="s">
        <v>28</v>
      </c>
      <c r="F4912">
        <v>1260</v>
      </c>
      <c r="G4912" t="s">
        <v>106</v>
      </c>
      <c r="H4912" s="2">
        <v>45425</v>
      </c>
      <c r="I4912">
        <v>20</v>
      </c>
      <c r="J4912" t="s">
        <v>107</v>
      </c>
    </row>
    <row r="4913" spans="1:10">
      <c r="A4913" t="s">
        <v>4989</v>
      </c>
      <c r="B4913" t="s">
        <v>10</v>
      </c>
      <c r="D4913" t="s">
        <v>162</v>
      </c>
      <c r="E4913" t="s">
        <v>28</v>
      </c>
      <c r="F4913">
        <v>1260</v>
      </c>
      <c r="G4913" t="s">
        <v>106</v>
      </c>
      <c r="H4913" s="2">
        <v>45432</v>
      </c>
      <c r="I4913">
        <v>20</v>
      </c>
      <c r="J4913" t="s">
        <v>107</v>
      </c>
    </row>
    <row r="4914" spans="1:10">
      <c r="A4914" t="s">
        <v>4990</v>
      </c>
      <c r="B4914" t="s">
        <v>10</v>
      </c>
      <c r="D4914" t="s">
        <v>162</v>
      </c>
      <c r="E4914" t="s">
        <v>28</v>
      </c>
      <c r="F4914">
        <v>1260</v>
      </c>
      <c r="G4914" t="s">
        <v>106</v>
      </c>
      <c r="H4914" s="2">
        <v>45439</v>
      </c>
      <c r="I4914">
        <v>20</v>
      </c>
      <c r="J4914" t="s">
        <v>107</v>
      </c>
    </row>
    <row r="4915" spans="1:10">
      <c r="A4915" t="s">
        <v>4991</v>
      </c>
      <c r="B4915" t="s">
        <v>10</v>
      </c>
      <c r="D4915" t="s">
        <v>163</v>
      </c>
      <c r="E4915" t="s">
        <v>10</v>
      </c>
      <c r="G4915" t="s">
        <v>108</v>
      </c>
      <c r="H4915" s="2">
        <v>45292</v>
      </c>
      <c r="I4915">
        <v>5</v>
      </c>
      <c r="J4915" t="s">
        <v>109</v>
      </c>
    </row>
    <row r="4916" spans="1:10">
      <c r="A4916" t="s">
        <v>4992</v>
      </c>
      <c r="B4916" t="s">
        <v>10</v>
      </c>
      <c r="D4916" t="s">
        <v>163</v>
      </c>
      <c r="E4916" t="s">
        <v>10</v>
      </c>
      <c r="G4916" t="s">
        <v>108</v>
      </c>
      <c r="H4916" s="2">
        <v>45299</v>
      </c>
      <c r="I4916">
        <v>30</v>
      </c>
      <c r="J4916" t="s">
        <v>109</v>
      </c>
    </row>
    <row r="4917" spans="1:10">
      <c r="A4917" t="s">
        <v>4993</v>
      </c>
      <c r="B4917" t="s">
        <v>10</v>
      </c>
      <c r="D4917" t="s">
        <v>163</v>
      </c>
      <c r="E4917" t="s">
        <v>10</v>
      </c>
      <c r="G4917" t="s">
        <v>108</v>
      </c>
      <c r="H4917" s="2">
        <v>45306</v>
      </c>
      <c r="I4917">
        <v>20</v>
      </c>
      <c r="J4917" t="s">
        <v>109</v>
      </c>
    </row>
    <row r="4918" spans="1:10">
      <c r="A4918" t="s">
        <v>4994</v>
      </c>
      <c r="B4918" t="s">
        <v>10</v>
      </c>
      <c r="D4918" t="s">
        <v>163</v>
      </c>
      <c r="E4918" t="s">
        <v>10</v>
      </c>
      <c r="G4918" t="s">
        <v>108</v>
      </c>
      <c r="H4918" s="2">
        <v>45313</v>
      </c>
      <c r="I4918">
        <v>20</v>
      </c>
      <c r="J4918" t="s">
        <v>109</v>
      </c>
    </row>
    <row r="4919" spans="1:10">
      <c r="A4919" t="s">
        <v>4995</v>
      </c>
      <c r="B4919" t="s">
        <v>10</v>
      </c>
      <c r="D4919" t="s">
        <v>163</v>
      </c>
      <c r="E4919" t="s">
        <v>10</v>
      </c>
      <c r="G4919" t="s">
        <v>108</v>
      </c>
      <c r="H4919" s="2">
        <v>45320</v>
      </c>
      <c r="I4919">
        <v>5</v>
      </c>
      <c r="J4919" t="s">
        <v>110</v>
      </c>
    </row>
    <row r="4920" spans="1:10">
      <c r="A4920" t="s">
        <v>4996</v>
      </c>
      <c r="B4920" t="s">
        <v>10</v>
      </c>
      <c r="D4920" t="s">
        <v>163</v>
      </c>
      <c r="E4920" t="s">
        <v>10</v>
      </c>
      <c r="G4920" t="s">
        <v>108</v>
      </c>
      <c r="H4920" s="2">
        <v>45327</v>
      </c>
      <c r="I4920">
        <v>5</v>
      </c>
      <c r="J4920" t="s">
        <v>110</v>
      </c>
    </row>
    <row r="4921" spans="1:10">
      <c r="A4921" t="s">
        <v>4997</v>
      </c>
      <c r="B4921" t="s">
        <v>10</v>
      </c>
      <c r="D4921" t="s">
        <v>163</v>
      </c>
      <c r="E4921" t="s">
        <v>10</v>
      </c>
      <c r="G4921" t="s">
        <v>108</v>
      </c>
      <c r="H4921" s="2">
        <v>45334</v>
      </c>
      <c r="I4921">
        <v>5</v>
      </c>
      <c r="J4921" t="s">
        <v>110</v>
      </c>
    </row>
    <row r="4922" spans="1:10">
      <c r="A4922" t="s">
        <v>4998</v>
      </c>
      <c r="B4922" t="s">
        <v>10</v>
      </c>
      <c r="D4922" t="s">
        <v>163</v>
      </c>
      <c r="E4922" t="s">
        <v>10</v>
      </c>
      <c r="G4922" t="s">
        <v>108</v>
      </c>
      <c r="H4922" s="2">
        <v>45341</v>
      </c>
      <c r="I4922">
        <v>5</v>
      </c>
      <c r="J4922" t="s">
        <v>110</v>
      </c>
    </row>
    <row r="4923" spans="1:10">
      <c r="A4923" t="s">
        <v>4999</v>
      </c>
      <c r="B4923" t="s">
        <v>10</v>
      </c>
      <c r="D4923" t="s">
        <v>163</v>
      </c>
      <c r="E4923" t="s">
        <v>10</v>
      </c>
      <c r="G4923" t="s">
        <v>108</v>
      </c>
      <c r="H4923" s="2">
        <v>45348</v>
      </c>
      <c r="I4923">
        <v>5</v>
      </c>
      <c r="J4923" t="s">
        <v>107</v>
      </c>
    </row>
    <row r="4924" spans="1:10">
      <c r="A4924" t="s">
        <v>5000</v>
      </c>
      <c r="B4924" t="s">
        <v>10</v>
      </c>
      <c r="D4924" t="s">
        <v>163</v>
      </c>
      <c r="E4924" t="s">
        <v>10</v>
      </c>
      <c r="G4924" t="s">
        <v>108</v>
      </c>
      <c r="H4924" s="2">
        <v>45355</v>
      </c>
      <c r="I4924">
        <v>5</v>
      </c>
      <c r="J4924" t="s">
        <v>107</v>
      </c>
    </row>
    <row r="4925" spans="1:10">
      <c r="A4925" t="s">
        <v>5001</v>
      </c>
      <c r="B4925" t="s">
        <v>10</v>
      </c>
      <c r="D4925" t="s">
        <v>163</v>
      </c>
      <c r="E4925" t="s">
        <v>10</v>
      </c>
      <c r="G4925" t="s">
        <v>108</v>
      </c>
      <c r="H4925" s="2">
        <v>45362</v>
      </c>
      <c r="I4925">
        <v>5</v>
      </c>
      <c r="J4925" t="s">
        <v>107</v>
      </c>
    </row>
    <row r="4926" spans="1:10">
      <c r="A4926" t="s">
        <v>5002</v>
      </c>
      <c r="B4926" t="s">
        <v>10</v>
      </c>
      <c r="D4926" t="s">
        <v>163</v>
      </c>
      <c r="E4926" t="s">
        <v>10</v>
      </c>
      <c r="G4926" t="s">
        <v>108</v>
      </c>
      <c r="H4926" s="2">
        <v>45369</v>
      </c>
      <c r="I4926">
        <v>5</v>
      </c>
      <c r="J4926" t="s">
        <v>107</v>
      </c>
    </row>
    <row r="4927" spans="1:10">
      <c r="A4927" t="s">
        <v>5003</v>
      </c>
      <c r="B4927" t="s">
        <v>10</v>
      </c>
      <c r="D4927" t="s">
        <v>163</v>
      </c>
      <c r="E4927" t="s">
        <v>10</v>
      </c>
      <c r="G4927" t="s">
        <v>108</v>
      </c>
      <c r="H4927" s="2">
        <v>45376</v>
      </c>
      <c r="I4927">
        <v>5</v>
      </c>
      <c r="J4927" t="s">
        <v>107</v>
      </c>
    </row>
    <row r="4928" spans="1:10">
      <c r="A4928" t="s">
        <v>5004</v>
      </c>
      <c r="B4928" t="s">
        <v>10</v>
      </c>
      <c r="D4928" t="s">
        <v>163</v>
      </c>
      <c r="E4928" t="s">
        <v>10</v>
      </c>
      <c r="G4928" t="s">
        <v>108</v>
      </c>
      <c r="H4928" s="2">
        <v>45383</v>
      </c>
      <c r="I4928">
        <v>5</v>
      </c>
      <c r="J4928" t="s">
        <v>107</v>
      </c>
    </row>
    <row r="4929" spans="1:10">
      <c r="A4929" t="s">
        <v>5005</v>
      </c>
      <c r="B4929" t="s">
        <v>10</v>
      </c>
      <c r="D4929" t="s">
        <v>163</v>
      </c>
      <c r="E4929" t="s">
        <v>10</v>
      </c>
      <c r="G4929" t="s">
        <v>108</v>
      </c>
      <c r="H4929" s="2">
        <v>45390</v>
      </c>
      <c r="I4929">
        <v>5</v>
      </c>
      <c r="J4929" t="s">
        <v>107</v>
      </c>
    </row>
    <row r="4930" spans="1:10">
      <c r="A4930" t="s">
        <v>5006</v>
      </c>
      <c r="B4930" t="s">
        <v>10</v>
      </c>
      <c r="D4930" t="s">
        <v>163</v>
      </c>
      <c r="E4930" t="s">
        <v>10</v>
      </c>
      <c r="G4930" t="s">
        <v>108</v>
      </c>
      <c r="H4930" s="2">
        <v>45397</v>
      </c>
      <c r="I4930">
        <v>5</v>
      </c>
      <c r="J4930" t="s">
        <v>107</v>
      </c>
    </row>
    <row r="4931" spans="1:10">
      <c r="A4931" t="s">
        <v>5007</v>
      </c>
      <c r="B4931" t="s">
        <v>10</v>
      </c>
      <c r="D4931" t="s">
        <v>163</v>
      </c>
      <c r="E4931" t="s">
        <v>10</v>
      </c>
      <c r="G4931" t="s">
        <v>108</v>
      </c>
      <c r="H4931" s="2">
        <v>45404</v>
      </c>
      <c r="I4931">
        <v>5</v>
      </c>
      <c r="J4931" t="s">
        <v>107</v>
      </c>
    </row>
    <row r="4932" spans="1:10">
      <c r="A4932" t="s">
        <v>5008</v>
      </c>
      <c r="B4932" t="s">
        <v>10</v>
      </c>
      <c r="D4932" t="s">
        <v>163</v>
      </c>
      <c r="E4932" t="s">
        <v>10</v>
      </c>
      <c r="G4932" t="s">
        <v>108</v>
      </c>
      <c r="H4932" s="2">
        <v>45411</v>
      </c>
      <c r="I4932">
        <v>5</v>
      </c>
      <c r="J4932" t="s">
        <v>107</v>
      </c>
    </row>
    <row r="4933" spans="1:10">
      <c r="A4933" t="s">
        <v>5009</v>
      </c>
      <c r="B4933" t="s">
        <v>10</v>
      </c>
      <c r="D4933" t="s">
        <v>163</v>
      </c>
      <c r="E4933" t="s">
        <v>14</v>
      </c>
      <c r="G4933" t="s">
        <v>108</v>
      </c>
      <c r="H4933" s="2">
        <v>45292</v>
      </c>
      <c r="I4933">
        <v>40</v>
      </c>
      <c r="J4933" t="s">
        <v>109</v>
      </c>
    </row>
    <row r="4934" spans="1:10">
      <c r="A4934" t="s">
        <v>5010</v>
      </c>
      <c r="B4934" t="s">
        <v>10</v>
      </c>
      <c r="D4934" t="s">
        <v>163</v>
      </c>
      <c r="E4934" t="s">
        <v>14</v>
      </c>
      <c r="G4934" t="s">
        <v>108</v>
      </c>
      <c r="H4934" s="2">
        <v>45299</v>
      </c>
      <c r="I4934">
        <v>40</v>
      </c>
      <c r="J4934" t="s">
        <v>109</v>
      </c>
    </row>
    <row r="4935" spans="1:10">
      <c r="A4935" t="s">
        <v>5011</v>
      </c>
      <c r="B4935" t="s">
        <v>10</v>
      </c>
      <c r="D4935" t="s">
        <v>163</v>
      </c>
      <c r="E4935" t="s">
        <v>14</v>
      </c>
      <c r="G4935" t="s">
        <v>108</v>
      </c>
      <c r="H4935" s="2">
        <v>45306</v>
      </c>
      <c r="I4935">
        <v>30</v>
      </c>
      <c r="J4935" t="s">
        <v>109</v>
      </c>
    </row>
    <row r="4936" spans="1:10">
      <c r="A4936" t="s">
        <v>5012</v>
      </c>
      <c r="B4936" t="s">
        <v>10</v>
      </c>
      <c r="D4936" t="s">
        <v>163</v>
      </c>
      <c r="E4936" t="s">
        <v>14</v>
      </c>
      <c r="G4936" t="s">
        <v>108</v>
      </c>
      <c r="H4936" s="2">
        <v>45313</v>
      </c>
      <c r="I4936">
        <v>30</v>
      </c>
      <c r="J4936" t="s">
        <v>109</v>
      </c>
    </row>
    <row r="4937" spans="1:10">
      <c r="A4937" t="s">
        <v>5013</v>
      </c>
      <c r="B4937" t="s">
        <v>10</v>
      </c>
      <c r="D4937" t="s">
        <v>163</v>
      </c>
      <c r="E4937" t="s">
        <v>14</v>
      </c>
      <c r="G4937" t="s">
        <v>108</v>
      </c>
      <c r="H4937" s="2">
        <v>45320</v>
      </c>
      <c r="I4937">
        <v>20</v>
      </c>
      <c r="J4937" t="s">
        <v>110</v>
      </c>
    </row>
    <row r="4938" spans="1:10">
      <c r="A4938" t="s">
        <v>5014</v>
      </c>
      <c r="B4938" t="s">
        <v>10</v>
      </c>
      <c r="D4938" t="s">
        <v>163</v>
      </c>
      <c r="E4938" t="s">
        <v>14</v>
      </c>
      <c r="G4938" t="s">
        <v>108</v>
      </c>
      <c r="H4938" s="2">
        <v>45327</v>
      </c>
      <c r="I4938">
        <v>10</v>
      </c>
      <c r="J4938" t="s">
        <v>110</v>
      </c>
    </row>
    <row r="4939" spans="1:10">
      <c r="A4939" t="s">
        <v>5015</v>
      </c>
      <c r="B4939" t="s">
        <v>10</v>
      </c>
      <c r="D4939" t="s">
        <v>163</v>
      </c>
      <c r="E4939" t="s">
        <v>14</v>
      </c>
      <c r="G4939" t="s">
        <v>108</v>
      </c>
      <c r="H4939" s="2">
        <v>45334</v>
      </c>
      <c r="I4939">
        <v>10</v>
      </c>
      <c r="J4939" t="s">
        <v>110</v>
      </c>
    </row>
    <row r="4940" spans="1:10">
      <c r="A4940" t="s">
        <v>5016</v>
      </c>
      <c r="B4940" t="s">
        <v>10</v>
      </c>
      <c r="D4940" t="s">
        <v>163</v>
      </c>
      <c r="E4940" t="s">
        <v>14</v>
      </c>
      <c r="G4940" t="s">
        <v>108</v>
      </c>
      <c r="H4940" s="2">
        <v>45341</v>
      </c>
      <c r="I4940">
        <v>10</v>
      </c>
      <c r="J4940" t="s">
        <v>110</v>
      </c>
    </row>
    <row r="4941" spans="1:10">
      <c r="A4941" t="s">
        <v>5017</v>
      </c>
      <c r="B4941" t="s">
        <v>10</v>
      </c>
      <c r="D4941" t="s">
        <v>163</v>
      </c>
      <c r="E4941" t="s">
        <v>14</v>
      </c>
      <c r="G4941" t="s">
        <v>108</v>
      </c>
      <c r="H4941" s="2">
        <v>45348</v>
      </c>
      <c r="I4941">
        <v>10</v>
      </c>
      <c r="J4941" t="s">
        <v>107</v>
      </c>
    </row>
    <row r="4942" spans="1:10">
      <c r="A4942" t="s">
        <v>5018</v>
      </c>
      <c r="B4942" t="s">
        <v>10</v>
      </c>
      <c r="D4942" t="s">
        <v>163</v>
      </c>
      <c r="E4942" t="s">
        <v>14</v>
      </c>
      <c r="G4942" t="s">
        <v>108</v>
      </c>
      <c r="H4942" s="2">
        <v>45355</v>
      </c>
      <c r="I4942">
        <v>10</v>
      </c>
      <c r="J4942" t="s">
        <v>107</v>
      </c>
    </row>
    <row r="4943" spans="1:10">
      <c r="A4943" t="s">
        <v>5019</v>
      </c>
      <c r="B4943" t="s">
        <v>10</v>
      </c>
      <c r="D4943" t="s">
        <v>163</v>
      </c>
      <c r="E4943" t="s">
        <v>14</v>
      </c>
      <c r="G4943" t="s">
        <v>108</v>
      </c>
      <c r="H4943" s="2">
        <v>45362</v>
      </c>
      <c r="I4943">
        <v>10</v>
      </c>
      <c r="J4943" t="s">
        <v>107</v>
      </c>
    </row>
    <row r="4944" spans="1:10">
      <c r="A4944" t="s">
        <v>5020</v>
      </c>
      <c r="B4944" t="s">
        <v>10</v>
      </c>
      <c r="D4944" t="s">
        <v>163</v>
      </c>
      <c r="E4944" t="s">
        <v>14</v>
      </c>
      <c r="G4944" t="s">
        <v>108</v>
      </c>
      <c r="H4944" s="2">
        <v>45369</v>
      </c>
      <c r="I4944">
        <v>10</v>
      </c>
      <c r="J4944" t="s">
        <v>107</v>
      </c>
    </row>
    <row r="4945" spans="1:10">
      <c r="A4945" t="s">
        <v>5021</v>
      </c>
      <c r="B4945" t="s">
        <v>10</v>
      </c>
      <c r="D4945" t="s">
        <v>163</v>
      </c>
      <c r="E4945" t="s">
        <v>14</v>
      </c>
      <c r="G4945" t="s">
        <v>108</v>
      </c>
      <c r="H4945" s="2">
        <v>45376</v>
      </c>
      <c r="I4945">
        <v>10</v>
      </c>
      <c r="J4945" t="s">
        <v>107</v>
      </c>
    </row>
    <row r="4946" spans="1:10">
      <c r="A4946" t="s">
        <v>5022</v>
      </c>
      <c r="B4946" t="s">
        <v>10</v>
      </c>
      <c r="D4946" t="s">
        <v>163</v>
      </c>
      <c r="E4946" t="s">
        <v>14</v>
      </c>
      <c r="G4946" t="s">
        <v>108</v>
      </c>
      <c r="H4946" s="2">
        <v>45383</v>
      </c>
      <c r="I4946">
        <v>10</v>
      </c>
      <c r="J4946" t="s">
        <v>107</v>
      </c>
    </row>
    <row r="4947" spans="1:10">
      <c r="A4947" t="s">
        <v>5023</v>
      </c>
      <c r="B4947" t="s">
        <v>10</v>
      </c>
      <c r="D4947" t="s">
        <v>163</v>
      </c>
      <c r="E4947" t="s">
        <v>14</v>
      </c>
      <c r="G4947" t="s">
        <v>108</v>
      </c>
      <c r="H4947" s="2">
        <v>45390</v>
      </c>
      <c r="I4947">
        <v>10</v>
      </c>
      <c r="J4947" t="s">
        <v>107</v>
      </c>
    </row>
    <row r="4948" spans="1:10">
      <c r="A4948" t="s">
        <v>5024</v>
      </c>
      <c r="B4948" t="s">
        <v>10</v>
      </c>
      <c r="D4948" t="s">
        <v>163</v>
      </c>
      <c r="E4948" t="s">
        <v>14</v>
      </c>
      <c r="G4948" t="s">
        <v>108</v>
      </c>
      <c r="H4948" s="2">
        <v>45397</v>
      </c>
      <c r="I4948">
        <v>10</v>
      </c>
      <c r="J4948" t="s">
        <v>107</v>
      </c>
    </row>
    <row r="4949" spans="1:10">
      <c r="A4949" t="s">
        <v>5025</v>
      </c>
      <c r="B4949" t="s">
        <v>10</v>
      </c>
      <c r="D4949" t="s">
        <v>163</v>
      </c>
      <c r="E4949" t="s">
        <v>20</v>
      </c>
      <c r="G4949" t="s">
        <v>108</v>
      </c>
      <c r="H4949" s="2">
        <v>45292</v>
      </c>
      <c r="I4949">
        <v>20</v>
      </c>
      <c r="J4949" t="s">
        <v>109</v>
      </c>
    </row>
    <row r="4950" spans="1:10">
      <c r="A4950" t="s">
        <v>5026</v>
      </c>
      <c r="B4950" t="s">
        <v>10</v>
      </c>
      <c r="D4950" t="s">
        <v>163</v>
      </c>
      <c r="E4950" t="s">
        <v>20</v>
      </c>
      <c r="G4950" t="s">
        <v>108</v>
      </c>
      <c r="H4950" s="2">
        <v>45299</v>
      </c>
      <c r="I4950">
        <v>20</v>
      </c>
      <c r="J4950" t="s">
        <v>109</v>
      </c>
    </row>
    <row r="4951" spans="1:10">
      <c r="A4951" t="s">
        <v>5027</v>
      </c>
      <c r="B4951" t="s">
        <v>10</v>
      </c>
      <c r="D4951" t="s">
        <v>163</v>
      </c>
      <c r="E4951" t="s">
        <v>20</v>
      </c>
      <c r="G4951" t="s">
        <v>108</v>
      </c>
      <c r="H4951" s="2">
        <v>45306</v>
      </c>
      <c r="I4951">
        <v>30</v>
      </c>
      <c r="J4951" t="s">
        <v>109</v>
      </c>
    </row>
    <row r="4952" spans="1:10">
      <c r="A4952" t="s">
        <v>5028</v>
      </c>
      <c r="B4952" t="s">
        <v>10</v>
      </c>
      <c r="D4952" t="s">
        <v>163</v>
      </c>
      <c r="E4952" t="s">
        <v>20</v>
      </c>
      <c r="G4952" t="s">
        <v>108</v>
      </c>
      <c r="H4952" s="2">
        <v>45313</v>
      </c>
      <c r="I4952">
        <v>30</v>
      </c>
      <c r="J4952" t="s">
        <v>109</v>
      </c>
    </row>
    <row r="4953" spans="1:10">
      <c r="A4953" t="s">
        <v>5029</v>
      </c>
      <c r="B4953" t="s">
        <v>10</v>
      </c>
      <c r="D4953" t="s">
        <v>163</v>
      </c>
      <c r="E4953" t="s">
        <v>20</v>
      </c>
      <c r="G4953" t="s">
        <v>108</v>
      </c>
      <c r="H4953" s="2">
        <v>45320</v>
      </c>
      <c r="I4953">
        <v>20</v>
      </c>
      <c r="J4953" t="s">
        <v>110</v>
      </c>
    </row>
    <row r="4954" spans="1:10">
      <c r="A4954" t="s">
        <v>5030</v>
      </c>
      <c r="B4954" t="s">
        <v>10</v>
      </c>
      <c r="D4954" t="s">
        <v>163</v>
      </c>
      <c r="E4954" t="s">
        <v>20</v>
      </c>
      <c r="G4954" t="s">
        <v>108</v>
      </c>
      <c r="H4954" s="2">
        <v>45327</v>
      </c>
      <c r="I4954">
        <v>20</v>
      </c>
      <c r="J4954" t="s">
        <v>110</v>
      </c>
    </row>
    <row r="4955" spans="1:10">
      <c r="A4955" t="s">
        <v>5031</v>
      </c>
      <c r="B4955" t="s">
        <v>10</v>
      </c>
      <c r="D4955" t="s">
        <v>163</v>
      </c>
      <c r="E4955" t="s">
        <v>20</v>
      </c>
      <c r="G4955" t="s">
        <v>108</v>
      </c>
      <c r="H4955" s="2">
        <v>45334</v>
      </c>
      <c r="I4955">
        <v>20</v>
      </c>
      <c r="J4955" t="s">
        <v>110</v>
      </c>
    </row>
    <row r="4956" spans="1:10">
      <c r="A4956" t="s">
        <v>5032</v>
      </c>
      <c r="B4956" t="s">
        <v>10</v>
      </c>
      <c r="D4956" t="s">
        <v>163</v>
      </c>
      <c r="E4956" t="s">
        <v>20</v>
      </c>
      <c r="G4956" t="s">
        <v>108</v>
      </c>
      <c r="H4956" s="2">
        <v>45348</v>
      </c>
      <c r="I4956">
        <v>5</v>
      </c>
      <c r="J4956" t="s">
        <v>107</v>
      </c>
    </row>
    <row r="4957" spans="1:10">
      <c r="A4957" t="s">
        <v>5033</v>
      </c>
      <c r="B4957" t="s">
        <v>10</v>
      </c>
      <c r="D4957" t="s">
        <v>163</v>
      </c>
      <c r="E4957" t="s">
        <v>20</v>
      </c>
      <c r="G4957" t="s">
        <v>108</v>
      </c>
      <c r="H4957" s="2">
        <v>45355</v>
      </c>
      <c r="I4957">
        <v>5</v>
      </c>
      <c r="J4957" t="s">
        <v>107</v>
      </c>
    </row>
    <row r="4958" spans="1:10">
      <c r="A4958" t="s">
        <v>5034</v>
      </c>
      <c r="B4958" t="s">
        <v>10</v>
      </c>
      <c r="D4958" t="s">
        <v>163</v>
      </c>
      <c r="E4958" t="s">
        <v>20</v>
      </c>
      <c r="G4958" t="s">
        <v>108</v>
      </c>
      <c r="H4958" s="2">
        <v>45362</v>
      </c>
      <c r="I4958">
        <v>5</v>
      </c>
      <c r="J4958" t="s">
        <v>107</v>
      </c>
    </row>
    <row r="4959" spans="1:10">
      <c r="A4959" t="s">
        <v>5035</v>
      </c>
      <c r="B4959" t="s">
        <v>10</v>
      </c>
      <c r="D4959" t="s">
        <v>163</v>
      </c>
      <c r="E4959" t="s">
        <v>20</v>
      </c>
      <c r="G4959" t="s">
        <v>108</v>
      </c>
      <c r="H4959" s="2">
        <v>45369</v>
      </c>
      <c r="I4959">
        <v>5</v>
      </c>
      <c r="J4959" t="s">
        <v>107</v>
      </c>
    </row>
    <row r="4960" spans="1:10">
      <c r="A4960" t="s">
        <v>5036</v>
      </c>
      <c r="B4960" t="s">
        <v>10</v>
      </c>
      <c r="D4960" t="s">
        <v>163</v>
      </c>
      <c r="E4960" t="s">
        <v>20</v>
      </c>
      <c r="G4960" t="s">
        <v>108</v>
      </c>
      <c r="H4960" s="2">
        <v>45376</v>
      </c>
      <c r="I4960">
        <v>5</v>
      </c>
      <c r="J4960" t="s">
        <v>107</v>
      </c>
    </row>
    <row r="4961" spans="1:10">
      <c r="A4961" t="s">
        <v>5037</v>
      </c>
      <c r="B4961" t="s">
        <v>10</v>
      </c>
      <c r="D4961" t="s">
        <v>163</v>
      </c>
      <c r="E4961" t="s">
        <v>20</v>
      </c>
      <c r="G4961" t="s">
        <v>108</v>
      </c>
      <c r="H4961" s="2">
        <v>45383</v>
      </c>
      <c r="I4961">
        <v>5</v>
      </c>
      <c r="J4961" t="s">
        <v>107</v>
      </c>
    </row>
    <row r="4962" spans="1:10">
      <c r="A4962" t="s">
        <v>5038</v>
      </c>
      <c r="B4962" t="s">
        <v>10</v>
      </c>
      <c r="D4962" t="s">
        <v>163</v>
      </c>
      <c r="E4962" t="s">
        <v>20</v>
      </c>
      <c r="G4962" t="s">
        <v>108</v>
      </c>
      <c r="H4962" s="2">
        <v>45390</v>
      </c>
      <c r="I4962">
        <v>5</v>
      </c>
      <c r="J4962" t="s">
        <v>107</v>
      </c>
    </row>
    <row r="4963" spans="1:10">
      <c r="A4963" t="s">
        <v>5039</v>
      </c>
      <c r="B4963" t="s">
        <v>10</v>
      </c>
      <c r="D4963" t="s">
        <v>163</v>
      </c>
      <c r="E4963" t="s">
        <v>20</v>
      </c>
      <c r="G4963" t="s">
        <v>108</v>
      </c>
      <c r="H4963" s="2">
        <v>45397</v>
      </c>
      <c r="I4963">
        <v>5</v>
      </c>
      <c r="J4963" t="s">
        <v>107</v>
      </c>
    </row>
    <row r="4964" spans="1:10">
      <c r="A4964" t="s">
        <v>5040</v>
      </c>
      <c r="B4964" t="s">
        <v>10</v>
      </c>
      <c r="D4964" t="s">
        <v>163</v>
      </c>
      <c r="E4964" t="s">
        <v>20</v>
      </c>
      <c r="G4964" t="s">
        <v>108</v>
      </c>
      <c r="H4964" s="2">
        <v>45404</v>
      </c>
      <c r="I4964">
        <v>5</v>
      </c>
      <c r="J4964" t="s">
        <v>107</v>
      </c>
    </row>
    <row r="4965" spans="1:10">
      <c r="A4965" t="s">
        <v>5041</v>
      </c>
      <c r="B4965" t="s">
        <v>10</v>
      </c>
      <c r="D4965" t="s">
        <v>163</v>
      </c>
      <c r="E4965" t="s">
        <v>20</v>
      </c>
      <c r="G4965" t="s">
        <v>108</v>
      </c>
      <c r="H4965" s="2">
        <v>45411</v>
      </c>
      <c r="I4965">
        <v>5</v>
      </c>
      <c r="J4965" t="s">
        <v>107</v>
      </c>
    </row>
    <row r="4966" spans="1:10">
      <c r="A4966" t="s">
        <v>5042</v>
      </c>
      <c r="B4966" t="s">
        <v>10</v>
      </c>
      <c r="D4966" t="s">
        <v>163</v>
      </c>
      <c r="E4966" t="s">
        <v>20</v>
      </c>
      <c r="G4966" t="s">
        <v>108</v>
      </c>
      <c r="H4966" s="2">
        <v>45418</v>
      </c>
      <c r="I4966">
        <v>5</v>
      </c>
      <c r="J4966" t="s">
        <v>107</v>
      </c>
    </row>
    <row r="4967" spans="1:10">
      <c r="A4967" t="s">
        <v>5043</v>
      </c>
      <c r="B4967" t="s">
        <v>10</v>
      </c>
      <c r="D4967" t="s">
        <v>163</v>
      </c>
      <c r="E4967" t="s">
        <v>20</v>
      </c>
      <c r="G4967" t="s">
        <v>108</v>
      </c>
      <c r="H4967" s="2">
        <v>45425</v>
      </c>
      <c r="I4967">
        <v>5</v>
      </c>
      <c r="J4967" t="s">
        <v>107</v>
      </c>
    </row>
    <row r="4968" spans="1:10">
      <c r="A4968" t="s">
        <v>5044</v>
      </c>
      <c r="B4968" t="s">
        <v>10</v>
      </c>
      <c r="D4968" t="s">
        <v>163</v>
      </c>
      <c r="E4968" t="s">
        <v>20</v>
      </c>
      <c r="G4968" t="s">
        <v>108</v>
      </c>
      <c r="H4968" s="2">
        <v>45432</v>
      </c>
      <c r="I4968">
        <v>5</v>
      </c>
      <c r="J4968" t="s">
        <v>107</v>
      </c>
    </row>
    <row r="4969" spans="1:10">
      <c r="A4969" t="s">
        <v>5045</v>
      </c>
      <c r="B4969" t="s">
        <v>10</v>
      </c>
      <c r="D4969" t="s">
        <v>163</v>
      </c>
      <c r="E4969" t="s">
        <v>20</v>
      </c>
      <c r="G4969" t="s">
        <v>108</v>
      </c>
      <c r="H4969" s="2">
        <v>45439</v>
      </c>
      <c r="I4969">
        <v>5</v>
      </c>
      <c r="J4969" t="s">
        <v>107</v>
      </c>
    </row>
    <row r="4970" spans="1:10">
      <c r="A4970" t="s">
        <v>5046</v>
      </c>
      <c r="B4970" t="s">
        <v>10</v>
      </c>
      <c r="D4970" t="s">
        <v>163</v>
      </c>
      <c r="E4970" t="s">
        <v>22</v>
      </c>
      <c r="G4970" t="s">
        <v>108</v>
      </c>
      <c r="H4970" s="2">
        <v>45299</v>
      </c>
      <c r="I4970">
        <v>40</v>
      </c>
      <c r="J4970" t="s">
        <v>109</v>
      </c>
    </row>
    <row r="4971" spans="1:10">
      <c r="A4971" t="s">
        <v>5047</v>
      </c>
      <c r="B4971" t="s">
        <v>10</v>
      </c>
      <c r="D4971" t="s">
        <v>163</v>
      </c>
      <c r="E4971" t="s">
        <v>22</v>
      </c>
      <c r="G4971" t="s">
        <v>108</v>
      </c>
      <c r="H4971" s="2">
        <v>45306</v>
      </c>
      <c r="I4971">
        <v>70</v>
      </c>
      <c r="J4971" t="s">
        <v>109</v>
      </c>
    </row>
    <row r="4972" spans="1:10">
      <c r="A4972" t="s">
        <v>5048</v>
      </c>
      <c r="B4972" t="s">
        <v>10</v>
      </c>
      <c r="D4972" t="s">
        <v>163</v>
      </c>
      <c r="E4972" t="s">
        <v>22</v>
      </c>
      <c r="G4972" t="s">
        <v>108</v>
      </c>
      <c r="H4972" s="2">
        <v>45313</v>
      </c>
      <c r="I4972">
        <v>70</v>
      </c>
      <c r="J4972" t="s">
        <v>109</v>
      </c>
    </row>
    <row r="4973" spans="1:10">
      <c r="A4973" t="s">
        <v>5049</v>
      </c>
      <c r="B4973" t="s">
        <v>10</v>
      </c>
      <c r="D4973" t="s">
        <v>163</v>
      </c>
      <c r="E4973" t="s">
        <v>22</v>
      </c>
      <c r="G4973" t="s">
        <v>108</v>
      </c>
      <c r="H4973" s="2">
        <v>45320</v>
      </c>
      <c r="I4973">
        <v>30</v>
      </c>
      <c r="J4973" t="s">
        <v>110</v>
      </c>
    </row>
    <row r="4974" spans="1:10">
      <c r="A4974" t="s">
        <v>5050</v>
      </c>
      <c r="B4974" t="s">
        <v>10</v>
      </c>
      <c r="D4974" t="s">
        <v>163</v>
      </c>
      <c r="E4974" t="s">
        <v>22</v>
      </c>
      <c r="G4974" t="s">
        <v>108</v>
      </c>
      <c r="H4974" s="2">
        <v>45327</v>
      </c>
      <c r="I4974">
        <v>30</v>
      </c>
      <c r="J4974" t="s">
        <v>110</v>
      </c>
    </row>
    <row r="4975" spans="1:10">
      <c r="A4975" t="s">
        <v>5051</v>
      </c>
      <c r="B4975" t="s">
        <v>10</v>
      </c>
      <c r="D4975" t="s">
        <v>163</v>
      </c>
      <c r="E4975" t="s">
        <v>22</v>
      </c>
      <c r="G4975" t="s">
        <v>108</v>
      </c>
      <c r="H4975" s="2">
        <v>45334</v>
      </c>
      <c r="I4975">
        <v>10</v>
      </c>
      <c r="J4975" t="s">
        <v>110</v>
      </c>
    </row>
    <row r="4976" spans="1:10">
      <c r="A4976" t="s">
        <v>5052</v>
      </c>
      <c r="B4976" t="s">
        <v>10</v>
      </c>
      <c r="D4976" t="s">
        <v>163</v>
      </c>
      <c r="E4976" t="s">
        <v>22</v>
      </c>
      <c r="G4976" t="s">
        <v>108</v>
      </c>
      <c r="H4976" s="2">
        <v>45341</v>
      </c>
      <c r="I4976">
        <v>10</v>
      </c>
      <c r="J4976" t="s">
        <v>110</v>
      </c>
    </row>
    <row r="4977" spans="1:10">
      <c r="A4977" t="s">
        <v>5053</v>
      </c>
      <c r="B4977" t="s">
        <v>10</v>
      </c>
      <c r="D4977" t="s">
        <v>163</v>
      </c>
      <c r="E4977" t="s">
        <v>22</v>
      </c>
      <c r="G4977" t="s">
        <v>108</v>
      </c>
      <c r="H4977" s="2">
        <v>45348</v>
      </c>
      <c r="I4977">
        <v>10</v>
      </c>
      <c r="J4977" t="s">
        <v>107</v>
      </c>
    </row>
    <row r="4978" spans="1:10">
      <c r="A4978" t="s">
        <v>5054</v>
      </c>
      <c r="B4978" t="s">
        <v>10</v>
      </c>
      <c r="D4978" t="s">
        <v>163</v>
      </c>
      <c r="E4978" t="s">
        <v>22</v>
      </c>
      <c r="G4978" t="s">
        <v>108</v>
      </c>
      <c r="H4978" s="2">
        <v>45355</v>
      </c>
      <c r="I4978">
        <v>10</v>
      </c>
      <c r="J4978" t="s">
        <v>107</v>
      </c>
    </row>
    <row r="4979" spans="1:10">
      <c r="A4979" t="s">
        <v>5055</v>
      </c>
      <c r="B4979" t="s">
        <v>10</v>
      </c>
      <c r="D4979" t="s">
        <v>163</v>
      </c>
      <c r="E4979" t="s">
        <v>22</v>
      </c>
      <c r="G4979" t="s">
        <v>108</v>
      </c>
      <c r="H4979" s="2">
        <v>45362</v>
      </c>
      <c r="I4979">
        <v>10</v>
      </c>
      <c r="J4979" t="s">
        <v>107</v>
      </c>
    </row>
    <row r="4980" spans="1:10">
      <c r="A4980" t="s">
        <v>5056</v>
      </c>
      <c r="B4980" t="s">
        <v>10</v>
      </c>
      <c r="D4980" t="s">
        <v>163</v>
      </c>
      <c r="E4980" t="s">
        <v>22</v>
      </c>
      <c r="G4980" t="s">
        <v>108</v>
      </c>
      <c r="H4980" s="2">
        <v>45369</v>
      </c>
      <c r="I4980">
        <v>10</v>
      </c>
      <c r="J4980" t="s">
        <v>107</v>
      </c>
    </row>
    <row r="4981" spans="1:10">
      <c r="A4981" t="s">
        <v>5057</v>
      </c>
      <c r="B4981" t="s">
        <v>10</v>
      </c>
      <c r="D4981" t="s">
        <v>163</v>
      </c>
      <c r="E4981" t="s">
        <v>22</v>
      </c>
      <c r="G4981" t="s">
        <v>108</v>
      </c>
      <c r="H4981" s="2">
        <v>45376</v>
      </c>
      <c r="I4981">
        <v>10</v>
      </c>
      <c r="J4981" t="s">
        <v>107</v>
      </c>
    </row>
    <row r="4982" spans="1:10">
      <c r="A4982" t="s">
        <v>5058</v>
      </c>
      <c r="B4982" t="s">
        <v>10</v>
      </c>
      <c r="D4982" t="s">
        <v>163</v>
      </c>
      <c r="E4982" t="s">
        <v>22</v>
      </c>
      <c r="G4982" t="s">
        <v>108</v>
      </c>
      <c r="H4982" s="2">
        <v>45383</v>
      </c>
      <c r="I4982">
        <v>10</v>
      </c>
      <c r="J4982" t="s">
        <v>107</v>
      </c>
    </row>
    <row r="4983" spans="1:10">
      <c r="A4983" t="s">
        <v>5059</v>
      </c>
      <c r="B4983" t="s">
        <v>10</v>
      </c>
      <c r="D4983" t="s">
        <v>163</v>
      </c>
      <c r="E4983" t="s">
        <v>22</v>
      </c>
      <c r="G4983" t="s">
        <v>108</v>
      </c>
      <c r="H4983" s="2">
        <v>45390</v>
      </c>
      <c r="I4983">
        <v>10</v>
      </c>
      <c r="J4983" t="s">
        <v>107</v>
      </c>
    </row>
    <row r="4984" spans="1:10">
      <c r="A4984" t="s">
        <v>5060</v>
      </c>
      <c r="B4984" t="s">
        <v>10</v>
      </c>
      <c r="D4984" t="s">
        <v>163</v>
      </c>
      <c r="E4984" t="s">
        <v>22</v>
      </c>
      <c r="G4984" t="s">
        <v>108</v>
      </c>
      <c r="H4984" s="2">
        <v>45397</v>
      </c>
      <c r="I4984">
        <v>10</v>
      </c>
      <c r="J4984" t="s">
        <v>107</v>
      </c>
    </row>
    <row r="4985" spans="1:10">
      <c r="A4985" t="s">
        <v>5061</v>
      </c>
      <c r="B4985" t="s">
        <v>10</v>
      </c>
      <c r="D4985" t="s">
        <v>163</v>
      </c>
      <c r="E4985" t="s">
        <v>22</v>
      </c>
      <c r="G4985" t="s">
        <v>108</v>
      </c>
      <c r="H4985" s="2">
        <v>45628</v>
      </c>
      <c r="I4985">
        <v>5</v>
      </c>
      <c r="J4985" t="s">
        <v>107</v>
      </c>
    </row>
    <row r="4986" spans="1:10">
      <c r="A4986" t="s">
        <v>5062</v>
      </c>
      <c r="B4986" t="s">
        <v>10</v>
      </c>
      <c r="D4986" t="s">
        <v>163</v>
      </c>
      <c r="E4986" t="s">
        <v>22</v>
      </c>
      <c r="G4986" t="s">
        <v>108</v>
      </c>
      <c r="H4986" s="2">
        <v>45635</v>
      </c>
      <c r="I4986">
        <v>5</v>
      </c>
      <c r="J4986" t="s">
        <v>107</v>
      </c>
    </row>
    <row r="4987" spans="1:10">
      <c r="A4987" t="s">
        <v>5063</v>
      </c>
      <c r="B4987" t="s">
        <v>10</v>
      </c>
      <c r="D4987" t="s">
        <v>163</v>
      </c>
      <c r="E4987" t="s">
        <v>22</v>
      </c>
      <c r="G4987" t="s">
        <v>108</v>
      </c>
      <c r="H4987" s="2">
        <v>45642</v>
      </c>
      <c r="I4987">
        <v>5</v>
      </c>
      <c r="J4987" t="s">
        <v>107</v>
      </c>
    </row>
    <row r="4988" spans="1:10">
      <c r="A4988" t="s">
        <v>5064</v>
      </c>
      <c r="B4988" t="s">
        <v>10</v>
      </c>
      <c r="D4988" t="s">
        <v>163</v>
      </c>
      <c r="E4988" t="s">
        <v>22</v>
      </c>
      <c r="G4988" t="s">
        <v>108</v>
      </c>
      <c r="H4988" s="2">
        <v>45649</v>
      </c>
      <c r="I4988">
        <v>5</v>
      </c>
      <c r="J4988" t="s">
        <v>107</v>
      </c>
    </row>
    <row r="4989" spans="1:10">
      <c r="A4989" t="s">
        <v>5065</v>
      </c>
      <c r="B4989" t="s">
        <v>10</v>
      </c>
      <c r="D4989" t="s">
        <v>163</v>
      </c>
      <c r="E4989" t="s">
        <v>68</v>
      </c>
      <c r="G4989" t="s">
        <v>106</v>
      </c>
      <c r="H4989" s="2">
        <v>45320</v>
      </c>
      <c r="I4989">
        <v>20</v>
      </c>
      <c r="J4989" t="s">
        <v>110</v>
      </c>
    </row>
    <row r="4990" spans="1:10">
      <c r="A4990" t="s">
        <v>5066</v>
      </c>
      <c r="B4990" t="s">
        <v>10</v>
      </c>
      <c r="D4990" t="s">
        <v>163</v>
      </c>
      <c r="E4990" t="s">
        <v>68</v>
      </c>
      <c r="G4990" t="s">
        <v>106</v>
      </c>
      <c r="H4990" s="2">
        <v>45327</v>
      </c>
      <c r="I4990">
        <v>20</v>
      </c>
      <c r="J4990" t="s">
        <v>110</v>
      </c>
    </row>
    <row r="4991" spans="1:10">
      <c r="A4991" t="s">
        <v>5067</v>
      </c>
      <c r="B4991" t="s">
        <v>10</v>
      </c>
      <c r="D4991" t="s">
        <v>163</v>
      </c>
      <c r="E4991" t="s">
        <v>68</v>
      </c>
      <c r="G4991" t="s">
        <v>106</v>
      </c>
      <c r="H4991" s="2">
        <v>45334</v>
      </c>
      <c r="I4991">
        <v>20</v>
      </c>
      <c r="J4991" t="s">
        <v>110</v>
      </c>
    </row>
    <row r="4992" spans="1:10">
      <c r="A4992" t="s">
        <v>5068</v>
      </c>
      <c r="B4992" t="s">
        <v>10</v>
      </c>
      <c r="D4992" t="s">
        <v>163</v>
      </c>
      <c r="E4992" t="s">
        <v>68</v>
      </c>
      <c r="G4992" t="s">
        <v>106</v>
      </c>
      <c r="H4992" s="2">
        <v>45341</v>
      </c>
      <c r="I4992">
        <v>20</v>
      </c>
      <c r="J4992" t="s">
        <v>110</v>
      </c>
    </row>
    <row r="4993" spans="1:10">
      <c r="A4993" t="s">
        <v>5069</v>
      </c>
      <c r="B4993" t="s">
        <v>10</v>
      </c>
      <c r="D4993" t="s">
        <v>163</v>
      </c>
      <c r="E4993" t="s">
        <v>68</v>
      </c>
      <c r="G4993" t="s">
        <v>106</v>
      </c>
      <c r="H4993" s="2">
        <v>45348</v>
      </c>
      <c r="I4993">
        <v>20</v>
      </c>
      <c r="J4993" t="s">
        <v>107</v>
      </c>
    </row>
    <row r="4994" spans="1:10">
      <c r="A4994" t="s">
        <v>5070</v>
      </c>
      <c r="B4994" t="s">
        <v>10</v>
      </c>
      <c r="D4994" t="s">
        <v>163</v>
      </c>
      <c r="E4994" t="s">
        <v>68</v>
      </c>
      <c r="G4994" t="s">
        <v>106</v>
      </c>
      <c r="H4994" s="2">
        <v>45355</v>
      </c>
      <c r="I4994">
        <v>20</v>
      </c>
      <c r="J4994" t="s">
        <v>107</v>
      </c>
    </row>
    <row r="4995" spans="1:10">
      <c r="A4995" t="s">
        <v>5071</v>
      </c>
      <c r="B4995" t="s">
        <v>10</v>
      </c>
      <c r="D4995" t="s">
        <v>163</v>
      </c>
      <c r="E4995" t="s">
        <v>68</v>
      </c>
      <c r="G4995" t="s">
        <v>106</v>
      </c>
      <c r="H4995" s="2">
        <v>45362</v>
      </c>
      <c r="I4995">
        <v>20</v>
      </c>
      <c r="J4995" t="s">
        <v>107</v>
      </c>
    </row>
    <row r="4996" spans="1:10">
      <c r="A4996" t="s">
        <v>5072</v>
      </c>
      <c r="B4996" t="s">
        <v>10</v>
      </c>
      <c r="D4996" t="s">
        <v>163</v>
      </c>
      <c r="E4996" t="s">
        <v>68</v>
      </c>
      <c r="G4996" t="s">
        <v>106</v>
      </c>
      <c r="H4996" s="2">
        <v>45369</v>
      </c>
      <c r="I4996">
        <v>20</v>
      </c>
      <c r="J4996" t="s">
        <v>107</v>
      </c>
    </row>
    <row r="4997" spans="1:10">
      <c r="A4997" t="s">
        <v>5073</v>
      </c>
      <c r="B4997" t="s">
        <v>10</v>
      </c>
      <c r="D4997" t="s">
        <v>163</v>
      </c>
      <c r="E4997" t="s">
        <v>68</v>
      </c>
      <c r="G4997" t="s">
        <v>106</v>
      </c>
      <c r="H4997" s="2">
        <v>45376</v>
      </c>
      <c r="I4997">
        <v>20</v>
      </c>
      <c r="J4997" t="s">
        <v>107</v>
      </c>
    </row>
    <row r="4998" spans="1:10">
      <c r="A4998" t="s">
        <v>5074</v>
      </c>
      <c r="B4998" t="s">
        <v>10</v>
      </c>
      <c r="D4998" t="s">
        <v>163</v>
      </c>
      <c r="E4998" t="s">
        <v>68</v>
      </c>
      <c r="G4998" t="s">
        <v>106</v>
      </c>
      <c r="H4998" s="2">
        <v>45383</v>
      </c>
      <c r="I4998">
        <v>20</v>
      </c>
      <c r="J4998" t="s">
        <v>107</v>
      </c>
    </row>
    <row r="4999" spans="1:10">
      <c r="A4999" t="s">
        <v>5075</v>
      </c>
      <c r="B4999" t="s">
        <v>10</v>
      </c>
      <c r="D4999" t="s">
        <v>163</v>
      </c>
      <c r="E4999" t="s">
        <v>68</v>
      </c>
      <c r="G4999" t="s">
        <v>106</v>
      </c>
      <c r="H4999" s="2">
        <v>45390</v>
      </c>
      <c r="I4999">
        <v>20</v>
      </c>
      <c r="J4999" t="s">
        <v>107</v>
      </c>
    </row>
    <row r="5000" spans="1:10">
      <c r="A5000" t="s">
        <v>5076</v>
      </c>
      <c r="B5000" t="s">
        <v>10</v>
      </c>
      <c r="D5000" t="s">
        <v>163</v>
      </c>
      <c r="E5000" t="s">
        <v>68</v>
      </c>
      <c r="G5000" t="s">
        <v>106</v>
      </c>
      <c r="H5000" s="2">
        <v>45397</v>
      </c>
      <c r="I5000">
        <v>20</v>
      </c>
      <c r="J5000" t="s">
        <v>107</v>
      </c>
    </row>
    <row r="5001" spans="1:10">
      <c r="A5001" t="s">
        <v>5077</v>
      </c>
      <c r="B5001" t="s">
        <v>10</v>
      </c>
      <c r="D5001" t="s">
        <v>163</v>
      </c>
      <c r="E5001" t="s">
        <v>68</v>
      </c>
      <c r="G5001" t="s">
        <v>106</v>
      </c>
      <c r="H5001" s="2">
        <v>45404</v>
      </c>
      <c r="I5001">
        <v>20</v>
      </c>
      <c r="J5001" t="s">
        <v>107</v>
      </c>
    </row>
    <row r="5002" spans="1:10">
      <c r="A5002" t="s">
        <v>5078</v>
      </c>
      <c r="B5002" t="s">
        <v>10</v>
      </c>
      <c r="D5002" t="s">
        <v>163</v>
      </c>
      <c r="E5002" t="s">
        <v>68</v>
      </c>
      <c r="G5002" t="s">
        <v>106</v>
      </c>
      <c r="H5002" s="2">
        <v>45411</v>
      </c>
      <c r="I5002">
        <v>20</v>
      </c>
      <c r="J5002" t="s">
        <v>107</v>
      </c>
    </row>
    <row r="5003" spans="1:10">
      <c r="A5003" t="s">
        <v>5079</v>
      </c>
      <c r="B5003" t="s">
        <v>10</v>
      </c>
      <c r="D5003" t="s">
        <v>163</v>
      </c>
      <c r="E5003" t="s">
        <v>68</v>
      </c>
      <c r="G5003" t="s">
        <v>106</v>
      </c>
      <c r="H5003" s="2">
        <v>45418</v>
      </c>
      <c r="I5003">
        <v>20</v>
      </c>
      <c r="J5003" t="s">
        <v>107</v>
      </c>
    </row>
    <row r="5004" spans="1:10">
      <c r="A5004" t="s">
        <v>5080</v>
      </c>
      <c r="B5004" t="s">
        <v>10</v>
      </c>
      <c r="D5004" t="s">
        <v>163</v>
      </c>
      <c r="E5004" t="s">
        <v>68</v>
      </c>
      <c r="G5004" t="s">
        <v>106</v>
      </c>
      <c r="H5004" s="2">
        <v>45425</v>
      </c>
      <c r="I5004">
        <v>20</v>
      </c>
      <c r="J5004" t="s">
        <v>107</v>
      </c>
    </row>
    <row r="5005" spans="1:10">
      <c r="A5005" t="s">
        <v>5081</v>
      </c>
      <c r="B5005" t="s">
        <v>10</v>
      </c>
      <c r="D5005" t="s">
        <v>163</v>
      </c>
      <c r="E5005" t="s">
        <v>68</v>
      </c>
      <c r="G5005" t="s">
        <v>106</v>
      </c>
      <c r="H5005" s="2">
        <v>45432</v>
      </c>
      <c r="I5005">
        <v>20</v>
      </c>
      <c r="J5005" t="s">
        <v>107</v>
      </c>
    </row>
    <row r="5006" spans="1:10">
      <c r="A5006" t="s">
        <v>5082</v>
      </c>
      <c r="B5006" t="s">
        <v>10</v>
      </c>
      <c r="D5006" t="s">
        <v>163</v>
      </c>
      <c r="E5006" t="s">
        <v>68</v>
      </c>
      <c r="G5006" t="s">
        <v>106</v>
      </c>
      <c r="H5006" s="2">
        <v>45439</v>
      </c>
      <c r="I5006">
        <v>20</v>
      </c>
      <c r="J5006" t="s">
        <v>107</v>
      </c>
    </row>
    <row r="5007" spans="1:10">
      <c r="A5007" t="s">
        <v>5083</v>
      </c>
      <c r="B5007" t="s">
        <v>10</v>
      </c>
      <c r="D5007" t="s">
        <v>163</v>
      </c>
      <c r="E5007" t="s">
        <v>74</v>
      </c>
      <c r="G5007" t="s">
        <v>108</v>
      </c>
      <c r="H5007" s="2">
        <v>45306</v>
      </c>
      <c r="I5007">
        <v>60</v>
      </c>
      <c r="J5007" t="s">
        <v>109</v>
      </c>
    </row>
    <row r="5008" spans="1:10">
      <c r="A5008" t="s">
        <v>5084</v>
      </c>
      <c r="B5008" t="s">
        <v>10</v>
      </c>
      <c r="D5008" t="s">
        <v>163</v>
      </c>
      <c r="E5008" t="s">
        <v>74</v>
      </c>
      <c r="G5008" t="s">
        <v>108</v>
      </c>
      <c r="H5008" s="2">
        <v>45313</v>
      </c>
      <c r="I5008">
        <v>60</v>
      </c>
      <c r="J5008" t="s">
        <v>109</v>
      </c>
    </row>
    <row r="5009" spans="1:10">
      <c r="A5009" t="s">
        <v>5085</v>
      </c>
      <c r="B5009" t="s">
        <v>20</v>
      </c>
      <c r="D5009" t="s">
        <v>165</v>
      </c>
      <c r="E5009" t="s">
        <v>18</v>
      </c>
      <c r="G5009" t="s">
        <v>164</v>
      </c>
      <c r="H5009" s="2">
        <v>45292</v>
      </c>
      <c r="I5009">
        <v>50</v>
      </c>
      <c r="J5009" t="s">
        <v>110</v>
      </c>
    </row>
    <row r="5010" spans="1:10">
      <c r="A5010" t="s">
        <v>5086</v>
      </c>
      <c r="B5010" t="s">
        <v>20</v>
      </c>
      <c r="D5010" t="s">
        <v>165</v>
      </c>
      <c r="E5010" t="s">
        <v>18</v>
      </c>
      <c r="G5010" t="s">
        <v>164</v>
      </c>
      <c r="H5010" s="2">
        <v>45299</v>
      </c>
      <c r="I5010">
        <v>50</v>
      </c>
      <c r="J5010" t="s">
        <v>110</v>
      </c>
    </row>
    <row r="5011" spans="1:10">
      <c r="A5011" t="s">
        <v>5087</v>
      </c>
      <c r="B5011" t="s">
        <v>20</v>
      </c>
      <c r="D5011" t="s">
        <v>165</v>
      </c>
      <c r="E5011" t="s">
        <v>18</v>
      </c>
      <c r="G5011" t="s">
        <v>164</v>
      </c>
      <c r="H5011" s="2">
        <v>45306</v>
      </c>
      <c r="I5011">
        <v>50</v>
      </c>
      <c r="J5011" t="s">
        <v>110</v>
      </c>
    </row>
    <row r="5012" spans="1:10">
      <c r="A5012" t="s">
        <v>5088</v>
      </c>
      <c r="B5012" t="s">
        <v>20</v>
      </c>
      <c r="D5012" t="s">
        <v>165</v>
      </c>
      <c r="E5012" t="s">
        <v>18</v>
      </c>
      <c r="G5012" t="s">
        <v>164</v>
      </c>
      <c r="H5012" s="2">
        <v>45313</v>
      </c>
      <c r="I5012">
        <v>50</v>
      </c>
      <c r="J5012" t="s">
        <v>110</v>
      </c>
    </row>
    <row r="5013" spans="1:10">
      <c r="A5013" t="s">
        <v>5089</v>
      </c>
      <c r="B5013" t="s">
        <v>20</v>
      </c>
      <c r="D5013" t="s">
        <v>165</v>
      </c>
      <c r="E5013" t="s">
        <v>18</v>
      </c>
      <c r="G5013" t="s">
        <v>177</v>
      </c>
      <c r="H5013" s="2">
        <v>45376</v>
      </c>
      <c r="I5013">
        <v>20</v>
      </c>
      <c r="J5013" t="s">
        <v>107</v>
      </c>
    </row>
    <row r="5014" spans="1:10">
      <c r="A5014" t="s">
        <v>5090</v>
      </c>
      <c r="B5014" t="s">
        <v>20</v>
      </c>
      <c r="D5014" t="s">
        <v>165</v>
      </c>
      <c r="E5014" t="s">
        <v>18</v>
      </c>
      <c r="G5014" t="s">
        <v>177</v>
      </c>
      <c r="H5014" s="2">
        <v>45383</v>
      </c>
      <c r="I5014">
        <v>20</v>
      </c>
      <c r="J5014" t="s">
        <v>107</v>
      </c>
    </row>
    <row r="5015" spans="1:10">
      <c r="A5015" t="s">
        <v>5091</v>
      </c>
      <c r="B5015" t="s">
        <v>20</v>
      </c>
      <c r="D5015" t="s">
        <v>165</v>
      </c>
      <c r="E5015" t="s">
        <v>18</v>
      </c>
      <c r="G5015" t="s">
        <v>177</v>
      </c>
      <c r="H5015" s="2">
        <v>45390</v>
      </c>
      <c r="I5015">
        <v>20</v>
      </c>
      <c r="J5015" t="s">
        <v>107</v>
      </c>
    </row>
    <row r="5016" spans="1:10">
      <c r="A5016" t="s">
        <v>5092</v>
      </c>
      <c r="B5016" t="s">
        <v>20</v>
      </c>
      <c r="D5016" t="s">
        <v>165</v>
      </c>
      <c r="E5016" t="s">
        <v>18</v>
      </c>
      <c r="G5016" t="s">
        <v>177</v>
      </c>
      <c r="H5016" s="2">
        <v>45397</v>
      </c>
      <c r="I5016">
        <v>20</v>
      </c>
      <c r="J5016" t="s">
        <v>107</v>
      </c>
    </row>
    <row r="5017" spans="1:10">
      <c r="A5017" t="s">
        <v>5093</v>
      </c>
      <c r="B5017" t="s">
        <v>20</v>
      </c>
      <c r="D5017" t="s">
        <v>165</v>
      </c>
      <c r="E5017" t="s">
        <v>18</v>
      </c>
      <c r="G5017" t="s">
        <v>177</v>
      </c>
      <c r="H5017" s="2">
        <v>45404</v>
      </c>
      <c r="I5017">
        <v>20</v>
      </c>
      <c r="J5017" t="s">
        <v>107</v>
      </c>
    </row>
    <row r="5018" spans="1:10">
      <c r="A5018" t="s">
        <v>5094</v>
      </c>
      <c r="B5018" t="s">
        <v>20</v>
      </c>
      <c r="D5018" t="s">
        <v>165</v>
      </c>
      <c r="E5018" t="s">
        <v>18</v>
      </c>
      <c r="G5018" t="s">
        <v>177</v>
      </c>
      <c r="H5018" s="2">
        <v>45411</v>
      </c>
      <c r="I5018">
        <v>20</v>
      </c>
      <c r="J5018" t="s">
        <v>107</v>
      </c>
    </row>
    <row r="5019" spans="1:10">
      <c r="A5019" t="s">
        <v>5095</v>
      </c>
      <c r="B5019" t="s">
        <v>20</v>
      </c>
      <c r="D5019" t="s">
        <v>165</v>
      </c>
      <c r="E5019" t="s">
        <v>18</v>
      </c>
      <c r="G5019" t="s">
        <v>177</v>
      </c>
      <c r="H5019" s="2">
        <v>45418</v>
      </c>
      <c r="I5019">
        <v>20</v>
      </c>
      <c r="J5019" t="s">
        <v>107</v>
      </c>
    </row>
    <row r="5020" spans="1:10">
      <c r="A5020" t="s">
        <v>5096</v>
      </c>
      <c r="B5020" t="s">
        <v>20</v>
      </c>
      <c r="D5020" t="s">
        <v>165</v>
      </c>
      <c r="E5020" t="s">
        <v>18</v>
      </c>
      <c r="G5020" t="s">
        <v>177</v>
      </c>
      <c r="H5020" s="2">
        <v>45425</v>
      </c>
      <c r="I5020">
        <v>20</v>
      </c>
      <c r="J5020" t="s">
        <v>107</v>
      </c>
    </row>
    <row r="5021" spans="1:10">
      <c r="A5021" t="s">
        <v>5097</v>
      </c>
      <c r="B5021" t="s">
        <v>20</v>
      </c>
      <c r="D5021" t="s">
        <v>165</v>
      </c>
      <c r="E5021" t="s">
        <v>18</v>
      </c>
      <c r="G5021" t="s">
        <v>177</v>
      </c>
      <c r="H5021" s="2">
        <v>45432</v>
      </c>
      <c r="I5021">
        <v>20</v>
      </c>
      <c r="J5021" t="s">
        <v>107</v>
      </c>
    </row>
    <row r="5022" spans="1:10">
      <c r="A5022" t="s">
        <v>5098</v>
      </c>
      <c r="B5022" t="s">
        <v>20</v>
      </c>
      <c r="D5022" t="s">
        <v>165</v>
      </c>
      <c r="E5022" t="s">
        <v>18</v>
      </c>
      <c r="G5022" t="s">
        <v>177</v>
      </c>
      <c r="H5022" s="2">
        <v>45439</v>
      </c>
      <c r="I5022">
        <v>20</v>
      </c>
      <c r="J5022" t="s">
        <v>107</v>
      </c>
    </row>
    <row r="5023" spans="1:10">
      <c r="A5023" t="s">
        <v>5099</v>
      </c>
      <c r="B5023" t="s">
        <v>20</v>
      </c>
      <c r="D5023" t="s">
        <v>165</v>
      </c>
      <c r="E5023" t="s">
        <v>18</v>
      </c>
      <c r="G5023" t="s">
        <v>177</v>
      </c>
      <c r="H5023" s="2">
        <v>45446</v>
      </c>
      <c r="I5023">
        <v>20</v>
      </c>
      <c r="J5023" t="s">
        <v>107</v>
      </c>
    </row>
    <row r="5024" spans="1:10">
      <c r="A5024" t="s">
        <v>5100</v>
      </c>
      <c r="B5024" t="s">
        <v>20</v>
      </c>
      <c r="D5024" t="s">
        <v>165</v>
      </c>
      <c r="E5024" t="s">
        <v>18</v>
      </c>
      <c r="G5024" t="s">
        <v>177</v>
      </c>
      <c r="H5024" s="2">
        <v>45453</v>
      </c>
      <c r="I5024">
        <v>20</v>
      </c>
      <c r="J5024" t="s">
        <v>107</v>
      </c>
    </row>
    <row r="5025" spans="1:10">
      <c r="A5025" t="s">
        <v>5101</v>
      </c>
      <c r="B5025" t="s">
        <v>20</v>
      </c>
      <c r="D5025" t="s">
        <v>165</v>
      </c>
      <c r="E5025" t="s">
        <v>18</v>
      </c>
      <c r="G5025" t="s">
        <v>177</v>
      </c>
      <c r="H5025" s="2">
        <v>45460</v>
      </c>
      <c r="I5025">
        <v>20</v>
      </c>
      <c r="J5025" t="s">
        <v>107</v>
      </c>
    </row>
    <row r="5026" spans="1:10">
      <c r="A5026" t="s">
        <v>5102</v>
      </c>
      <c r="B5026" t="s">
        <v>20</v>
      </c>
      <c r="D5026" t="s">
        <v>165</v>
      </c>
      <c r="E5026" t="s">
        <v>18</v>
      </c>
      <c r="G5026" t="s">
        <v>177</v>
      </c>
      <c r="H5026" s="2">
        <v>45467</v>
      </c>
      <c r="I5026">
        <v>20</v>
      </c>
      <c r="J5026" t="s">
        <v>107</v>
      </c>
    </row>
    <row r="5027" spans="1:10">
      <c r="A5027" t="s">
        <v>5103</v>
      </c>
      <c r="B5027" t="s">
        <v>20</v>
      </c>
      <c r="D5027" t="s">
        <v>165</v>
      </c>
      <c r="E5027" t="s">
        <v>18</v>
      </c>
      <c r="G5027" t="s">
        <v>177</v>
      </c>
      <c r="H5027" s="2">
        <v>45474</v>
      </c>
      <c r="I5027">
        <v>20</v>
      </c>
      <c r="J5027" t="s">
        <v>107</v>
      </c>
    </row>
    <row r="5028" spans="1:10">
      <c r="A5028" t="s">
        <v>5104</v>
      </c>
      <c r="B5028" t="s">
        <v>20</v>
      </c>
      <c r="D5028" t="s">
        <v>165</v>
      </c>
      <c r="E5028" t="s">
        <v>18</v>
      </c>
      <c r="G5028" t="s">
        <v>177</v>
      </c>
      <c r="H5028" s="2">
        <v>45481</v>
      </c>
      <c r="I5028">
        <v>20</v>
      </c>
      <c r="J5028" t="s">
        <v>107</v>
      </c>
    </row>
    <row r="5029" spans="1:10">
      <c r="A5029" t="s">
        <v>5105</v>
      </c>
      <c r="B5029" t="s">
        <v>20</v>
      </c>
      <c r="D5029" t="s">
        <v>165</v>
      </c>
      <c r="E5029" t="s">
        <v>18</v>
      </c>
      <c r="G5029" t="s">
        <v>177</v>
      </c>
      <c r="H5029" s="2">
        <v>45488</v>
      </c>
      <c r="I5029">
        <v>20</v>
      </c>
      <c r="J5029" t="s">
        <v>107</v>
      </c>
    </row>
    <row r="5030" spans="1:10">
      <c r="A5030" t="s">
        <v>5106</v>
      </c>
      <c r="B5030" t="s">
        <v>20</v>
      </c>
      <c r="D5030" t="s">
        <v>165</v>
      </c>
      <c r="E5030" t="s">
        <v>18</v>
      </c>
      <c r="G5030" t="s">
        <v>177</v>
      </c>
      <c r="H5030" s="2">
        <v>45495</v>
      </c>
      <c r="I5030">
        <v>20</v>
      </c>
      <c r="J5030" t="s">
        <v>107</v>
      </c>
    </row>
    <row r="5031" spans="1:10">
      <c r="A5031" t="s">
        <v>5107</v>
      </c>
      <c r="B5031" t="s">
        <v>20</v>
      </c>
      <c r="D5031" t="s">
        <v>165</v>
      </c>
      <c r="E5031" t="s">
        <v>18</v>
      </c>
      <c r="G5031" t="s">
        <v>177</v>
      </c>
      <c r="H5031" s="2">
        <v>45502</v>
      </c>
      <c r="I5031">
        <v>20</v>
      </c>
      <c r="J5031" t="s">
        <v>107</v>
      </c>
    </row>
    <row r="5032" spans="1:10">
      <c r="A5032" t="s">
        <v>5108</v>
      </c>
      <c r="B5032" t="s">
        <v>20</v>
      </c>
      <c r="D5032" t="s">
        <v>165</v>
      </c>
      <c r="E5032" t="s">
        <v>18</v>
      </c>
      <c r="G5032" t="s">
        <v>177</v>
      </c>
      <c r="H5032" s="2">
        <v>45509</v>
      </c>
      <c r="I5032">
        <v>20</v>
      </c>
      <c r="J5032" t="s">
        <v>107</v>
      </c>
    </row>
    <row r="5033" spans="1:10">
      <c r="A5033" t="s">
        <v>5109</v>
      </c>
      <c r="B5033" t="s">
        <v>20</v>
      </c>
      <c r="D5033" t="s">
        <v>165</v>
      </c>
      <c r="E5033" t="s">
        <v>18</v>
      </c>
      <c r="G5033" t="s">
        <v>177</v>
      </c>
      <c r="H5033" s="2">
        <v>45516</v>
      </c>
      <c r="I5033">
        <v>20</v>
      </c>
      <c r="J5033" t="s">
        <v>107</v>
      </c>
    </row>
    <row r="5034" spans="1:10">
      <c r="A5034" t="s">
        <v>5110</v>
      </c>
      <c r="B5034" t="s">
        <v>20</v>
      </c>
      <c r="D5034" t="s">
        <v>165</v>
      </c>
      <c r="E5034" t="s">
        <v>18</v>
      </c>
      <c r="G5034" t="s">
        <v>177</v>
      </c>
      <c r="H5034" s="2">
        <v>45523</v>
      </c>
      <c r="I5034">
        <v>20</v>
      </c>
      <c r="J5034" t="s">
        <v>107</v>
      </c>
    </row>
    <row r="5035" spans="1:10">
      <c r="A5035" t="s">
        <v>5111</v>
      </c>
      <c r="B5035" t="s">
        <v>20</v>
      </c>
      <c r="D5035" t="s">
        <v>165</v>
      </c>
      <c r="E5035" t="s">
        <v>52</v>
      </c>
      <c r="G5035" t="s">
        <v>177</v>
      </c>
      <c r="H5035" s="2">
        <v>45292</v>
      </c>
      <c r="I5035">
        <v>5</v>
      </c>
      <c r="J5035" t="s">
        <v>110</v>
      </c>
    </row>
    <row r="5036" spans="1:10">
      <c r="A5036" t="s">
        <v>5112</v>
      </c>
      <c r="B5036" t="s">
        <v>20</v>
      </c>
      <c r="D5036" t="s">
        <v>165</v>
      </c>
      <c r="E5036" t="s">
        <v>52</v>
      </c>
      <c r="G5036" t="s">
        <v>177</v>
      </c>
      <c r="H5036" s="2">
        <v>45299</v>
      </c>
      <c r="I5036">
        <v>5</v>
      </c>
      <c r="J5036" t="s">
        <v>110</v>
      </c>
    </row>
    <row r="5037" spans="1:10">
      <c r="A5037" t="s">
        <v>5113</v>
      </c>
      <c r="B5037" t="s">
        <v>20</v>
      </c>
      <c r="D5037" t="s">
        <v>165</v>
      </c>
      <c r="E5037" t="s">
        <v>52</v>
      </c>
      <c r="G5037" t="s">
        <v>177</v>
      </c>
      <c r="H5037" s="2">
        <v>45306</v>
      </c>
      <c r="I5037">
        <v>5</v>
      </c>
      <c r="J5037" t="s">
        <v>110</v>
      </c>
    </row>
    <row r="5038" spans="1:10">
      <c r="A5038" t="s">
        <v>5114</v>
      </c>
      <c r="B5038" t="s">
        <v>20</v>
      </c>
      <c r="D5038" t="s">
        <v>165</v>
      </c>
      <c r="E5038" t="s">
        <v>52</v>
      </c>
      <c r="G5038" t="s">
        <v>177</v>
      </c>
      <c r="H5038" s="2">
        <v>45313</v>
      </c>
      <c r="I5038">
        <v>5</v>
      </c>
      <c r="J5038" t="s">
        <v>110</v>
      </c>
    </row>
    <row r="5039" spans="1:10">
      <c r="A5039" t="s">
        <v>5115</v>
      </c>
      <c r="B5039" t="s">
        <v>20</v>
      </c>
      <c r="D5039" t="s">
        <v>165</v>
      </c>
      <c r="E5039" t="s">
        <v>52</v>
      </c>
      <c r="G5039" t="s">
        <v>177</v>
      </c>
      <c r="H5039" s="2">
        <v>45362</v>
      </c>
      <c r="I5039">
        <v>10</v>
      </c>
      <c r="J5039" t="s">
        <v>107</v>
      </c>
    </row>
    <row r="5040" spans="1:10">
      <c r="A5040" t="s">
        <v>5116</v>
      </c>
      <c r="B5040" t="s">
        <v>20</v>
      </c>
      <c r="D5040" t="s">
        <v>165</v>
      </c>
      <c r="E5040" t="s">
        <v>52</v>
      </c>
      <c r="G5040" t="s">
        <v>177</v>
      </c>
      <c r="H5040" s="2">
        <v>45369</v>
      </c>
      <c r="I5040">
        <v>10</v>
      </c>
      <c r="J5040" t="s">
        <v>107</v>
      </c>
    </row>
    <row r="5041" spans="1:10">
      <c r="A5041" t="s">
        <v>5117</v>
      </c>
      <c r="B5041" t="s">
        <v>20</v>
      </c>
      <c r="D5041" t="s">
        <v>165</v>
      </c>
      <c r="E5041" t="s">
        <v>52</v>
      </c>
      <c r="G5041" t="s">
        <v>177</v>
      </c>
      <c r="H5041" s="2">
        <v>45376</v>
      </c>
      <c r="I5041">
        <v>10</v>
      </c>
      <c r="J5041" t="s">
        <v>107</v>
      </c>
    </row>
    <row r="5042" spans="1:10">
      <c r="A5042" t="s">
        <v>5118</v>
      </c>
      <c r="B5042" t="s">
        <v>20</v>
      </c>
      <c r="D5042" t="s">
        <v>165</v>
      </c>
      <c r="E5042" t="s">
        <v>52</v>
      </c>
      <c r="G5042" t="s">
        <v>177</v>
      </c>
      <c r="H5042" s="2">
        <v>45383</v>
      </c>
      <c r="I5042">
        <v>10</v>
      </c>
      <c r="J5042" t="s">
        <v>107</v>
      </c>
    </row>
    <row r="5043" spans="1:10">
      <c r="A5043" t="s">
        <v>5119</v>
      </c>
      <c r="B5043" t="s">
        <v>20</v>
      </c>
      <c r="D5043" t="s">
        <v>165</v>
      </c>
      <c r="E5043" t="s">
        <v>52</v>
      </c>
      <c r="G5043" t="s">
        <v>177</v>
      </c>
      <c r="H5043" s="2">
        <v>45390</v>
      </c>
      <c r="I5043">
        <v>10</v>
      </c>
      <c r="J5043" t="s">
        <v>107</v>
      </c>
    </row>
    <row r="5044" spans="1:10">
      <c r="A5044" t="s">
        <v>5120</v>
      </c>
      <c r="B5044" t="s">
        <v>20</v>
      </c>
      <c r="D5044" t="s">
        <v>165</v>
      </c>
      <c r="E5044" t="s">
        <v>52</v>
      </c>
      <c r="G5044" t="s">
        <v>177</v>
      </c>
      <c r="H5044" s="2">
        <v>45397</v>
      </c>
      <c r="I5044">
        <v>10</v>
      </c>
      <c r="J5044" t="s">
        <v>107</v>
      </c>
    </row>
    <row r="5045" spans="1:10">
      <c r="A5045" t="s">
        <v>5121</v>
      </c>
      <c r="B5045" t="s">
        <v>20</v>
      </c>
      <c r="D5045" t="s">
        <v>165</v>
      </c>
      <c r="E5045" t="s">
        <v>52</v>
      </c>
      <c r="G5045" t="s">
        <v>177</v>
      </c>
      <c r="H5045" s="2">
        <v>45404</v>
      </c>
      <c r="I5045">
        <v>10</v>
      </c>
      <c r="J5045" t="s">
        <v>107</v>
      </c>
    </row>
    <row r="5046" spans="1:10">
      <c r="A5046" t="s">
        <v>5122</v>
      </c>
      <c r="B5046" t="s">
        <v>20</v>
      </c>
      <c r="D5046" t="s">
        <v>165</v>
      </c>
      <c r="E5046" t="s">
        <v>52</v>
      </c>
      <c r="G5046" t="s">
        <v>177</v>
      </c>
      <c r="H5046" s="2">
        <v>45411</v>
      </c>
      <c r="I5046">
        <v>10</v>
      </c>
      <c r="J5046" t="s">
        <v>107</v>
      </c>
    </row>
    <row r="5047" spans="1:10">
      <c r="A5047" t="s">
        <v>5123</v>
      </c>
      <c r="B5047" t="s">
        <v>20</v>
      </c>
      <c r="D5047" t="s">
        <v>165</v>
      </c>
      <c r="E5047" t="s">
        <v>52</v>
      </c>
      <c r="G5047" t="s">
        <v>177</v>
      </c>
      <c r="H5047" s="2">
        <v>45418</v>
      </c>
      <c r="I5047">
        <v>10</v>
      </c>
      <c r="J5047" t="s">
        <v>107</v>
      </c>
    </row>
    <row r="5048" spans="1:10">
      <c r="A5048" t="s">
        <v>5124</v>
      </c>
      <c r="B5048" t="s">
        <v>20</v>
      </c>
      <c r="D5048" t="s">
        <v>165</v>
      </c>
      <c r="E5048" t="s">
        <v>52</v>
      </c>
      <c r="G5048" t="s">
        <v>177</v>
      </c>
      <c r="H5048" s="2">
        <v>45425</v>
      </c>
      <c r="I5048">
        <v>10</v>
      </c>
      <c r="J5048" t="s">
        <v>107</v>
      </c>
    </row>
    <row r="5049" spans="1:10">
      <c r="A5049" t="s">
        <v>5125</v>
      </c>
      <c r="B5049" t="s">
        <v>20</v>
      </c>
      <c r="D5049" t="s">
        <v>165</v>
      </c>
      <c r="E5049" t="s">
        <v>52</v>
      </c>
      <c r="G5049" t="s">
        <v>177</v>
      </c>
      <c r="H5049" s="2">
        <v>45432</v>
      </c>
      <c r="I5049">
        <v>10</v>
      </c>
      <c r="J5049" t="s">
        <v>107</v>
      </c>
    </row>
    <row r="5050" spans="1:10">
      <c r="A5050" t="s">
        <v>5126</v>
      </c>
      <c r="B5050" t="s">
        <v>20</v>
      </c>
      <c r="D5050" t="s">
        <v>165</v>
      </c>
      <c r="E5050" t="s">
        <v>52</v>
      </c>
      <c r="G5050" t="s">
        <v>177</v>
      </c>
      <c r="H5050" s="2">
        <v>45439</v>
      </c>
      <c r="I5050">
        <v>10</v>
      </c>
      <c r="J5050" t="s">
        <v>107</v>
      </c>
    </row>
    <row r="5051" spans="1:10">
      <c r="A5051" t="s">
        <v>5127</v>
      </c>
      <c r="B5051" t="s">
        <v>20</v>
      </c>
      <c r="D5051" t="s">
        <v>165</v>
      </c>
      <c r="E5051" t="s">
        <v>52</v>
      </c>
      <c r="G5051" t="s">
        <v>177</v>
      </c>
      <c r="H5051" s="2">
        <v>45446</v>
      </c>
      <c r="I5051">
        <v>10</v>
      </c>
      <c r="J5051" t="s">
        <v>107</v>
      </c>
    </row>
    <row r="5052" spans="1:10">
      <c r="A5052" t="s">
        <v>5128</v>
      </c>
      <c r="B5052" t="s">
        <v>20</v>
      </c>
      <c r="D5052" t="s">
        <v>165</v>
      </c>
      <c r="E5052" t="s">
        <v>52</v>
      </c>
      <c r="G5052" t="s">
        <v>177</v>
      </c>
      <c r="H5052" s="2">
        <v>45453</v>
      </c>
      <c r="I5052">
        <v>10</v>
      </c>
      <c r="J5052" t="s">
        <v>107</v>
      </c>
    </row>
    <row r="5053" spans="1:10">
      <c r="A5053" t="s">
        <v>5129</v>
      </c>
      <c r="B5053" t="s">
        <v>20</v>
      </c>
      <c r="D5053" t="s">
        <v>165</v>
      </c>
      <c r="E5053" t="s">
        <v>52</v>
      </c>
      <c r="G5053" t="s">
        <v>177</v>
      </c>
      <c r="H5053" s="2">
        <v>45460</v>
      </c>
      <c r="I5053">
        <v>10</v>
      </c>
      <c r="J5053" t="s">
        <v>107</v>
      </c>
    </row>
    <row r="5054" spans="1:10">
      <c r="A5054" t="s">
        <v>5130</v>
      </c>
      <c r="B5054" t="s">
        <v>20</v>
      </c>
      <c r="D5054" t="s">
        <v>165</v>
      </c>
      <c r="E5054" t="s">
        <v>52</v>
      </c>
      <c r="G5054" t="s">
        <v>177</v>
      </c>
      <c r="H5054" s="2">
        <v>45467</v>
      </c>
      <c r="I5054">
        <v>10</v>
      </c>
      <c r="J5054" t="s">
        <v>107</v>
      </c>
    </row>
    <row r="5055" spans="1:10">
      <c r="A5055" t="s">
        <v>5131</v>
      </c>
      <c r="B5055" t="s">
        <v>20</v>
      </c>
      <c r="D5055" t="s">
        <v>165</v>
      </c>
      <c r="E5055" t="s">
        <v>52</v>
      </c>
      <c r="G5055" t="s">
        <v>177</v>
      </c>
      <c r="H5055" s="2">
        <v>45474</v>
      </c>
      <c r="I5055">
        <v>10</v>
      </c>
      <c r="J5055" t="s">
        <v>107</v>
      </c>
    </row>
    <row r="5056" spans="1:10">
      <c r="A5056" t="s">
        <v>5132</v>
      </c>
      <c r="B5056" t="s">
        <v>20</v>
      </c>
      <c r="D5056" t="s">
        <v>165</v>
      </c>
      <c r="E5056" t="s">
        <v>52</v>
      </c>
      <c r="G5056" t="s">
        <v>177</v>
      </c>
      <c r="H5056" s="2">
        <v>45481</v>
      </c>
      <c r="I5056">
        <v>10</v>
      </c>
      <c r="J5056" t="s">
        <v>107</v>
      </c>
    </row>
    <row r="5057" spans="1:10">
      <c r="A5057" t="s">
        <v>5133</v>
      </c>
      <c r="B5057" t="s">
        <v>20</v>
      </c>
      <c r="D5057" t="s">
        <v>165</v>
      </c>
      <c r="E5057" t="s">
        <v>52</v>
      </c>
      <c r="G5057" t="s">
        <v>177</v>
      </c>
      <c r="H5057" s="2">
        <v>45488</v>
      </c>
      <c r="I5057">
        <v>10</v>
      </c>
      <c r="J5057" t="s">
        <v>107</v>
      </c>
    </row>
    <row r="5058" spans="1:10">
      <c r="A5058" t="s">
        <v>5134</v>
      </c>
      <c r="B5058" t="s">
        <v>20</v>
      </c>
      <c r="D5058" t="s">
        <v>165</v>
      </c>
      <c r="E5058" t="s">
        <v>52</v>
      </c>
      <c r="G5058" t="s">
        <v>177</v>
      </c>
      <c r="H5058" s="2">
        <v>45495</v>
      </c>
      <c r="I5058">
        <v>10</v>
      </c>
      <c r="J5058" t="s">
        <v>107</v>
      </c>
    </row>
    <row r="5059" spans="1:10">
      <c r="A5059" t="s">
        <v>5135</v>
      </c>
      <c r="B5059" t="s">
        <v>20</v>
      </c>
      <c r="D5059" t="s">
        <v>165</v>
      </c>
      <c r="E5059" t="s">
        <v>52</v>
      </c>
      <c r="G5059" t="s">
        <v>177</v>
      </c>
      <c r="H5059" s="2">
        <v>45502</v>
      </c>
      <c r="I5059">
        <v>10</v>
      </c>
      <c r="J5059" t="s">
        <v>107</v>
      </c>
    </row>
    <row r="5060" spans="1:10">
      <c r="A5060" t="s">
        <v>5136</v>
      </c>
      <c r="B5060" t="s">
        <v>20</v>
      </c>
      <c r="D5060" t="s">
        <v>165</v>
      </c>
      <c r="E5060" t="s">
        <v>52</v>
      </c>
      <c r="G5060" t="s">
        <v>177</v>
      </c>
      <c r="H5060" s="2">
        <v>45509</v>
      </c>
      <c r="I5060">
        <v>10</v>
      </c>
      <c r="J5060" t="s">
        <v>107</v>
      </c>
    </row>
    <row r="5061" spans="1:10">
      <c r="A5061" t="s">
        <v>5137</v>
      </c>
      <c r="B5061" t="s">
        <v>20</v>
      </c>
      <c r="D5061" t="s">
        <v>165</v>
      </c>
      <c r="E5061" t="s">
        <v>52</v>
      </c>
      <c r="G5061" t="s">
        <v>177</v>
      </c>
      <c r="H5061" s="2">
        <v>45516</v>
      </c>
      <c r="I5061">
        <v>10</v>
      </c>
      <c r="J5061" t="s">
        <v>107</v>
      </c>
    </row>
    <row r="5062" spans="1:10">
      <c r="A5062" t="s">
        <v>5138</v>
      </c>
      <c r="B5062" t="s">
        <v>20</v>
      </c>
      <c r="D5062" t="s">
        <v>165</v>
      </c>
      <c r="E5062" t="s">
        <v>52</v>
      </c>
      <c r="G5062" t="s">
        <v>177</v>
      </c>
      <c r="H5062" s="2">
        <v>45523</v>
      </c>
      <c r="I5062">
        <v>10</v>
      </c>
      <c r="J5062" t="s">
        <v>107</v>
      </c>
    </row>
    <row r="5063" spans="1:10">
      <c r="A5063" t="s">
        <v>5139</v>
      </c>
      <c r="B5063" t="s">
        <v>20</v>
      </c>
      <c r="D5063" t="s">
        <v>165</v>
      </c>
      <c r="E5063" t="s">
        <v>52</v>
      </c>
      <c r="G5063" t="s">
        <v>177</v>
      </c>
      <c r="H5063" s="2">
        <v>45530</v>
      </c>
      <c r="I5063">
        <v>10</v>
      </c>
      <c r="J5063" t="s">
        <v>107</v>
      </c>
    </row>
    <row r="5064" spans="1:10">
      <c r="A5064" t="s">
        <v>5140</v>
      </c>
      <c r="B5064" t="s">
        <v>20</v>
      </c>
      <c r="D5064" t="s">
        <v>165</v>
      </c>
      <c r="E5064" t="s">
        <v>52</v>
      </c>
      <c r="G5064" t="s">
        <v>177</v>
      </c>
      <c r="H5064" s="2">
        <v>45537</v>
      </c>
      <c r="I5064">
        <v>10</v>
      </c>
      <c r="J5064" t="s">
        <v>107</v>
      </c>
    </row>
    <row r="5065" spans="1:10">
      <c r="A5065" t="s">
        <v>5141</v>
      </c>
      <c r="B5065" t="s">
        <v>20</v>
      </c>
      <c r="D5065" t="s">
        <v>165</v>
      </c>
      <c r="E5065" t="s">
        <v>52</v>
      </c>
      <c r="G5065" t="s">
        <v>177</v>
      </c>
      <c r="H5065" s="2">
        <v>45544</v>
      </c>
      <c r="I5065">
        <v>10</v>
      </c>
      <c r="J5065" t="s">
        <v>107</v>
      </c>
    </row>
    <row r="5066" spans="1:10">
      <c r="A5066" t="s">
        <v>5142</v>
      </c>
      <c r="B5066" t="s">
        <v>20</v>
      </c>
      <c r="D5066" t="s">
        <v>165</v>
      </c>
      <c r="E5066" t="s">
        <v>52</v>
      </c>
      <c r="G5066" t="s">
        <v>177</v>
      </c>
      <c r="H5066" s="2">
        <v>45551</v>
      </c>
      <c r="I5066">
        <v>10</v>
      </c>
      <c r="J5066" t="s">
        <v>107</v>
      </c>
    </row>
    <row r="5067" spans="1:10">
      <c r="A5067" t="s">
        <v>5143</v>
      </c>
      <c r="B5067" t="s">
        <v>20</v>
      </c>
      <c r="D5067" t="s">
        <v>165</v>
      </c>
      <c r="E5067" t="s">
        <v>52</v>
      </c>
      <c r="G5067" t="s">
        <v>177</v>
      </c>
      <c r="H5067" s="2">
        <v>45558</v>
      </c>
      <c r="I5067">
        <v>10</v>
      </c>
      <c r="J5067" t="s">
        <v>107</v>
      </c>
    </row>
    <row r="5068" spans="1:10">
      <c r="A5068" t="s">
        <v>5144</v>
      </c>
      <c r="B5068" t="s">
        <v>20</v>
      </c>
      <c r="D5068" t="s">
        <v>165</v>
      </c>
      <c r="E5068" t="s">
        <v>52</v>
      </c>
      <c r="G5068" t="s">
        <v>177</v>
      </c>
      <c r="H5068" s="2">
        <v>45565</v>
      </c>
      <c r="I5068">
        <v>10</v>
      </c>
      <c r="J5068" t="s">
        <v>107</v>
      </c>
    </row>
    <row r="5069" spans="1:10">
      <c r="A5069" t="s">
        <v>5145</v>
      </c>
      <c r="B5069" t="s">
        <v>20</v>
      </c>
      <c r="D5069" t="s">
        <v>165</v>
      </c>
      <c r="E5069" t="s">
        <v>52</v>
      </c>
      <c r="G5069" t="s">
        <v>177</v>
      </c>
      <c r="H5069" s="2">
        <v>45572</v>
      </c>
      <c r="I5069">
        <v>10</v>
      </c>
      <c r="J5069" t="s">
        <v>107</v>
      </c>
    </row>
    <row r="5070" spans="1:10">
      <c r="A5070" t="s">
        <v>5146</v>
      </c>
      <c r="B5070" t="s">
        <v>20</v>
      </c>
      <c r="D5070" t="s">
        <v>165</v>
      </c>
      <c r="E5070" t="s">
        <v>52</v>
      </c>
      <c r="G5070" t="s">
        <v>177</v>
      </c>
      <c r="H5070" s="2">
        <v>45579</v>
      </c>
      <c r="I5070">
        <v>10</v>
      </c>
      <c r="J5070" t="s">
        <v>107</v>
      </c>
    </row>
    <row r="5071" spans="1:10">
      <c r="A5071" t="s">
        <v>5147</v>
      </c>
      <c r="B5071" t="s">
        <v>20</v>
      </c>
      <c r="D5071" t="s">
        <v>165</v>
      </c>
      <c r="E5071" t="s">
        <v>52</v>
      </c>
      <c r="G5071" t="s">
        <v>177</v>
      </c>
      <c r="H5071" s="2">
        <v>45586</v>
      </c>
      <c r="I5071">
        <v>10</v>
      </c>
      <c r="J5071" t="s">
        <v>107</v>
      </c>
    </row>
    <row r="5072" spans="1:10">
      <c r="A5072" t="s">
        <v>5148</v>
      </c>
      <c r="B5072" t="s">
        <v>20</v>
      </c>
      <c r="D5072" t="s">
        <v>165</v>
      </c>
      <c r="E5072" t="s">
        <v>52</v>
      </c>
      <c r="G5072" t="s">
        <v>177</v>
      </c>
      <c r="H5072" s="2">
        <v>45593</v>
      </c>
      <c r="I5072">
        <v>10</v>
      </c>
      <c r="J5072" t="s">
        <v>107</v>
      </c>
    </row>
    <row r="5073" spans="1:10">
      <c r="A5073" t="s">
        <v>5149</v>
      </c>
      <c r="B5073" t="s">
        <v>20</v>
      </c>
      <c r="D5073" t="s">
        <v>165</v>
      </c>
      <c r="E5073" t="s">
        <v>52</v>
      </c>
      <c r="G5073" t="s">
        <v>177</v>
      </c>
      <c r="H5073" s="2">
        <v>45600</v>
      </c>
      <c r="I5073">
        <v>10</v>
      </c>
      <c r="J5073" t="s">
        <v>107</v>
      </c>
    </row>
    <row r="5074" spans="1:10">
      <c r="A5074" t="s">
        <v>5150</v>
      </c>
      <c r="B5074" t="s">
        <v>20</v>
      </c>
      <c r="D5074" t="s">
        <v>165</v>
      </c>
      <c r="E5074" t="s">
        <v>52</v>
      </c>
      <c r="G5074" t="s">
        <v>177</v>
      </c>
      <c r="H5074" s="2">
        <v>45607</v>
      </c>
      <c r="I5074">
        <v>10</v>
      </c>
      <c r="J5074" t="s">
        <v>107</v>
      </c>
    </row>
    <row r="5075" spans="1:10">
      <c r="A5075" t="s">
        <v>5151</v>
      </c>
      <c r="B5075" t="s">
        <v>20</v>
      </c>
      <c r="D5075" t="s">
        <v>165</v>
      </c>
      <c r="E5075" t="s">
        <v>52</v>
      </c>
      <c r="G5075" t="s">
        <v>177</v>
      </c>
      <c r="H5075" s="2">
        <v>45614</v>
      </c>
      <c r="I5075">
        <v>10</v>
      </c>
      <c r="J5075" t="s">
        <v>107</v>
      </c>
    </row>
    <row r="5076" spans="1:10">
      <c r="A5076" t="s">
        <v>5152</v>
      </c>
      <c r="B5076" t="s">
        <v>20</v>
      </c>
      <c r="D5076" t="s">
        <v>165</v>
      </c>
      <c r="E5076" t="s">
        <v>52</v>
      </c>
      <c r="G5076" t="s">
        <v>177</v>
      </c>
      <c r="H5076" s="2">
        <v>45621</v>
      </c>
      <c r="I5076">
        <v>10</v>
      </c>
      <c r="J5076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8"/>
  <sheetViews>
    <sheetView workbookViewId="0"/>
  </sheetViews>
  <sheetFormatPr baseColWidth="10" defaultColWidth="8.83203125" defaultRowHeight="16"/>
  <sheetData>
    <row r="1" spans="1:4">
      <c r="A1" s="1" t="s">
        <v>103</v>
      </c>
      <c r="B1" s="1" t="s">
        <v>5153</v>
      </c>
      <c r="C1" s="1" t="s">
        <v>5154</v>
      </c>
      <c r="D1" s="1" t="s">
        <v>5155</v>
      </c>
    </row>
    <row r="2" spans="1:4">
      <c r="A2" s="2">
        <v>45292</v>
      </c>
      <c r="B2">
        <v>2024</v>
      </c>
      <c r="C2">
        <v>1</v>
      </c>
      <c r="D2">
        <v>1</v>
      </c>
    </row>
    <row r="3" spans="1:4">
      <c r="A3" s="2">
        <v>45299</v>
      </c>
      <c r="B3">
        <v>2024</v>
      </c>
      <c r="C3">
        <v>1</v>
      </c>
      <c r="D3">
        <v>2</v>
      </c>
    </row>
    <row r="4" spans="1:4">
      <c r="A4" s="2">
        <v>45306</v>
      </c>
      <c r="B4">
        <v>2024</v>
      </c>
      <c r="C4">
        <v>1</v>
      </c>
      <c r="D4">
        <v>3</v>
      </c>
    </row>
    <row r="5" spans="1:4">
      <c r="A5" s="2">
        <v>45313</v>
      </c>
      <c r="B5">
        <v>2024</v>
      </c>
      <c r="C5">
        <v>1</v>
      </c>
      <c r="D5">
        <v>4</v>
      </c>
    </row>
    <row r="6" spans="1:4">
      <c r="A6" s="2">
        <v>45320</v>
      </c>
      <c r="B6">
        <v>2024</v>
      </c>
      <c r="C6">
        <v>1</v>
      </c>
      <c r="D6">
        <v>5</v>
      </c>
    </row>
    <row r="7" spans="1:4">
      <c r="A7" s="2">
        <v>45327</v>
      </c>
      <c r="B7">
        <v>2024</v>
      </c>
      <c r="C7">
        <v>2</v>
      </c>
      <c r="D7">
        <v>6</v>
      </c>
    </row>
    <row r="8" spans="1:4">
      <c r="A8" s="2">
        <v>45334</v>
      </c>
      <c r="B8">
        <v>2024</v>
      </c>
      <c r="C8">
        <v>2</v>
      </c>
      <c r="D8">
        <v>7</v>
      </c>
    </row>
    <row r="9" spans="1:4">
      <c r="A9" s="2">
        <v>45341</v>
      </c>
      <c r="B9">
        <v>2024</v>
      </c>
      <c r="C9">
        <v>2</v>
      </c>
      <c r="D9">
        <v>8</v>
      </c>
    </row>
    <row r="10" spans="1:4">
      <c r="A10" s="2">
        <v>45348</v>
      </c>
      <c r="B10">
        <v>2024</v>
      </c>
      <c r="C10">
        <v>2</v>
      </c>
      <c r="D10">
        <v>9</v>
      </c>
    </row>
    <row r="11" spans="1:4">
      <c r="A11" s="2">
        <v>45355</v>
      </c>
      <c r="B11">
        <v>2024</v>
      </c>
      <c r="C11">
        <v>3</v>
      </c>
      <c r="D11">
        <v>10</v>
      </c>
    </row>
    <row r="12" spans="1:4">
      <c r="A12" s="2">
        <v>45362</v>
      </c>
      <c r="B12">
        <v>2024</v>
      </c>
      <c r="C12">
        <v>3</v>
      </c>
      <c r="D12">
        <v>11</v>
      </c>
    </row>
    <row r="13" spans="1:4">
      <c r="A13" s="2">
        <v>45369</v>
      </c>
      <c r="B13">
        <v>2024</v>
      </c>
      <c r="C13">
        <v>3</v>
      </c>
      <c r="D13">
        <v>12</v>
      </c>
    </row>
    <row r="14" spans="1:4">
      <c r="A14" s="2">
        <v>45376</v>
      </c>
      <c r="B14">
        <v>2024</v>
      </c>
      <c r="C14">
        <v>3</v>
      </c>
      <c r="D14">
        <v>13</v>
      </c>
    </row>
    <row r="15" spans="1:4">
      <c r="A15" s="2">
        <v>45383</v>
      </c>
      <c r="B15">
        <v>2024</v>
      </c>
      <c r="C15">
        <v>4</v>
      </c>
      <c r="D15">
        <v>14</v>
      </c>
    </row>
    <row r="16" spans="1:4">
      <c r="A16" s="2">
        <v>45390</v>
      </c>
      <c r="B16">
        <v>2024</v>
      </c>
      <c r="C16">
        <v>4</v>
      </c>
      <c r="D16">
        <v>15</v>
      </c>
    </row>
    <row r="17" spans="1:4">
      <c r="A17" s="2">
        <v>45397</v>
      </c>
      <c r="B17">
        <v>2024</v>
      </c>
      <c r="C17">
        <v>4</v>
      </c>
      <c r="D17">
        <v>16</v>
      </c>
    </row>
    <row r="18" spans="1:4">
      <c r="A18" s="2">
        <v>45404</v>
      </c>
      <c r="B18">
        <v>2024</v>
      </c>
      <c r="C18">
        <v>4</v>
      </c>
      <c r="D18">
        <v>17</v>
      </c>
    </row>
    <row r="19" spans="1:4">
      <c r="A19" s="2">
        <v>45411</v>
      </c>
      <c r="B19">
        <v>2024</v>
      </c>
      <c r="C19">
        <v>4</v>
      </c>
      <c r="D19">
        <v>18</v>
      </c>
    </row>
    <row r="20" spans="1:4">
      <c r="A20" s="2">
        <v>45418</v>
      </c>
      <c r="B20">
        <v>2024</v>
      </c>
      <c r="C20">
        <v>5</v>
      </c>
      <c r="D20">
        <v>19</v>
      </c>
    </row>
    <row r="21" spans="1:4">
      <c r="A21" s="2">
        <v>45425</v>
      </c>
      <c r="B21">
        <v>2024</v>
      </c>
      <c r="C21">
        <v>5</v>
      </c>
      <c r="D21">
        <v>20</v>
      </c>
    </row>
    <row r="22" spans="1:4">
      <c r="A22" s="2">
        <v>45432</v>
      </c>
      <c r="B22">
        <v>2024</v>
      </c>
      <c r="C22">
        <v>5</v>
      </c>
      <c r="D22">
        <v>21</v>
      </c>
    </row>
    <row r="23" spans="1:4">
      <c r="A23" s="2">
        <v>45439</v>
      </c>
      <c r="B23">
        <v>2024</v>
      </c>
      <c r="C23">
        <v>5</v>
      </c>
      <c r="D23">
        <v>22</v>
      </c>
    </row>
    <row r="24" spans="1:4">
      <c r="A24" s="2">
        <v>45446</v>
      </c>
      <c r="B24">
        <v>2024</v>
      </c>
      <c r="C24">
        <v>6</v>
      </c>
      <c r="D24">
        <v>23</v>
      </c>
    </row>
    <row r="25" spans="1:4">
      <c r="A25" s="2">
        <v>45453</v>
      </c>
      <c r="B25">
        <v>2024</v>
      </c>
      <c r="C25">
        <v>6</v>
      </c>
      <c r="D25">
        <v>24</v>
      </c>
    </row>
    <row r="26" spans="1:4">
      <c r="A26" s="2">
        <v>45460</v>
      </c>
      <c r="B26">
        <v>2024</v>
      </c>
      <c r="C26">
        <v>6</v>
      </c>
      <c r="D26">
        <v>25</v>
      </c>
    </row>
    <row r="27" spans="1:4">
      <c r="A27" s="2">
        <v>45467</v>
      </c>
      <c r="B27">
        <v>2024</v>
      </c>
      <c r="C27">
        <v>6</v>
      </c>
      <c r="D27">
        <v>26</v>
      </c>
    </row>
    <row r="28" spans="1:4">
      <c r="A28" s="2">
        <v>45474</v>
      </c>
      <c r="B28">
        <v>2024</v>
      </c>
      <c r="C28">
        <v>7</v>
      </c>
      <c r="D28">
        <v>27</v>
      </c>
    </row>
    <row r="29" spans="1:4">
      <c r="A29" s="2">
        <v>45481</v>
      </c>
      <c r="B29">
        <v>2024</v>
      </c>
      <c r="C29">
        <v>7</v>
      </c>
      <c r="D29">
        <v>28</v>
      </c>
    </row>
    <row r="30" spans="1:4">
      <c r="A30" s="2">
        <v>45488</v>
      </c>
      <c r="B30">
        <v>2024</v>
      </c>
      <c r="C30">
        <v>7</v>
      </c>
      <c r="D30">
        <v>29</v>
      </c>
    </row>
    <row r="31" spans="1:4">
      <c r="A31" s="2">
        <v>45495</v>
      </c>
      <c r="B31">
        <v>2024</v>
      </c>
      <c r="C31">
        <v>7</v>
      </c>
      <c r="D31">
        <v>30</v>
      </c>
    </row>
    <row r="32" spans="1:4">
      <c r="A32" s="2">
        <v>45502</v>
      </c>
      <c r="B32">
        <v>2024</v>
      </c>
      <c r="C32">
        <v>7</v>
      </c>
      <c r="D32">
        <v>31</v>
      </c>
    </row>
    <row r="33" spans="1:4">
      <c r="A33" s="2">
        <v>45509</v>
      </c>
      <c r="B33">
        <v>2024</v>
      </c>
      <c r="C33">
        <v>8</v>
      </c>
      <c r="D33">
        <v>32</v>
      </c>
    </row>
    <row r="34" spans="1:4">
      <c r="A34" s="2">
        <v>45516</v>
      </c>
      <c r="B34">
        <v>2024</v>
      </c>
      <c r="C34">
        <v>8</v>
      </c>
      <c r="D34">
        <v>33</v>
      </c>
    </row>
    <row r="35" spans="1:4">
      <c r="A35" s="2">
        <v>45523</v>
      </c>
      <c r="B35">
        <v>2024</v>
      </c>
      <c r="C35">
        <v>8</v>
      </c>
      <c r="D35">
        <v>34</v>
      </c>
    </row>
    <row r="36" spans="1:4">
      <c r="A36" s="2">
        <v>45530</v>
      </c>
      <c r="B36">
        <v>2024</v>
      </c>
      <c r="C36">
        <v>8</v>
      </c>
      <c r="D36">
        <v>35</v>
      </c>
    </row>
    <row r="37" spans="1:4">
      <c r="A37" s="2">
        <v>45537</v>
      </c>
      <c r="B37">
        <v>2024</v>
      </c>
      <c r="C37">
        <v>9</v>
      </c>
      <c r="D37">
        <v>36</v>
      </c>
    </row>
    <row r="38" spans="1:4">
      <c r="A38" s="2">
        <v>45544</v>
      </c>
      <c r="B38">
        <v>2024</v>
      </c>
      <c r="C38">
        <v>9</v>
      </c>
      <c r="D38">
        <v>37</v>
      </c>
    </row>
    <row r="39" spans="1:4">
      <c r="A39" s="2">
        <v>45551</v>
      </c>
      <c r="B39">
        <v>2024</v>
      </c>
      <c r="C39">
        <v>9</v>
      </c>
      <c r="D39">
        <v>38</v>
      </c>
    </row>
    <row r="40" spans="1:4">
      <c r="A40" s="2">
        <v>45558</v>
      </c>
      <c r="B40">
        <v>2024</v>
      </c>
      <c r="C40">
        <v>9</v>
      </c>
      <c r="D40">
        <v>39</v>
      </c>
    </row>
    <row r="41" spans="1:4">
      <c r="A41" s="2">
        <v>45565</v>
      </c>
      <c r="B41">
        <v>2024</v>
      </c>
      <c r="C41">
        <v>9</v>
      </c>
      <c r="D41">
        <v>40</v>
      </c>
    </row>
    <row r="42" spans="1:4">
      <c r="A42" s="2">
        <v>45572</v>
      </c>
      <c r="B42">
        <v>2024</v>
      </c>
      <c r="C42">
        <v>10</v>
      </c>
      <c r="D42">
        <v>41</v>
      </c>
    </row>
    <row r="43" spans="1:4">
      <c r="A43" s="2">
        <v>45579</v>
      </c>
      <c r="B43">
        <v>2024</v>
      </c>
      <c r="C43">
        <v>10</v>
      </c>
      <c r="D43">
        <v>42</v>
      </c>
    </row>
    <row r="44" spans="1:4">
      <c r="A44" s="2">
        <v>45586</v>
      </c>
      <c r="B44">
        <v>2024</v>
      </c>
      <c r="C44">
        <v>10</v>
      </c>
      <c r="D44">
        <v>43</v>
      </c>
    </row>
    <row r="45" spans="1:4">
      <c r="A45" s="2">
        <v>45593</v>
      </c>
      <c r="B45">
        <v>2024</v>
      </c>
      <c r="C45">
        <v>10</v>
      </c>
      <c r="D45">
        <v>44</v>
      </c>
    </row>
    <row r="46" spans="1:4">
      <c r="A46" s="2">
        <v>45600</v>
      </c>
      <c r="B46">
        <v>2024</v>
      </c>
      <c r="C46">
        <v>11</v>
      </c>
      <c r="D46">
        <v>45</v>
      </c>
    </row>
    <row r="47" spans="1:4">
      <c r="A47" s="2">
        <v>45607</v>
      </c>
      <c r="B47">
        <v>2024</v>
      </c>
      <c r="C47">
        <v>11</v>
      </c>
      <c r="D47">
        <v>46</v>
      </c>
    </row>
    <row r="48" spans="1:4">
      <c r="A48" s="2">
        <v>45614</v>
      </c>
      <c r="B48">
        <v>2024</v>
      </c>
      <c r="C48">
        <v>11</v>
      </c>
      <c r="D48">
        <v>47</v>
      </c>
    </row>
    <row r="49" spans="1:4">
      <c r="A49" s="2">
        <v>45621</v>
      </c>
      <c r="B49">
        <v>2024</v>
      </c>
      <c r="C49">
        <v>11</v>
      </c>
      <c r="D49">
        <v>48</v>
      </c>
    </row>
    <row r="50" spans="1:4">
      <c r="A50" s="2">
        <v>45628</v>
      </c>
      <c r="B50">
        <v>2024</v>
      </c>
      <c r="C50">
        <v>12</v>
      </c>
      <c r="D50">
        <v>49</v>
      </c>
    </row>
    <row r="51" spans="1:4">
      <c r="A51" s="2">
        <v>45635</v>
      </c>
      <c r="B51">
        <v>2024</v>
      </c>
      <c r="C51">
        <v>12</v>
      </c>
      <c r="D51">
        <v>50</v>
      </c>
    </row>
    <row r="52" spans="1:4">
      <c r="A52" s="2">
        <v>45642</v>
      </c>
      <c r="B52">
        <v>2024</v>
      </c>
      <c r="C52">
        <v>12</v>
      </c>
      <c r="D52">
        <v>51</v>
      </c>
    </row>
    <row r="53" spans="1:4">
      <c r="A53" s="2">
        <v>45649</v>
      </c>
      <c r="B53">
        <v>2024</v>
      </c>
      <c r="C53">
        <v>12</v>
      </c>
      <c r="D53">
        <v>52</v>
      </c>
    </row>
    <row r="54" spans="1:4">
      <c r="A54" s="2">
        <v>45656</v>
      </c>
      <c r="B54">
        <v>2024</v>
      </c>
      <c r="C54">
        <v>12</v>
      </c>
      <c r="D54">
        <v>53</v>
      </c>
    </row>
    <row r="55" spans="1:4">
      <c r="A55" s="2">
        <v>45663</v>
      </c>
      <c r="B55">
        <v>2025</v>
      </c>
      <c r="C55">
        <v>1</v>
      </c>
      <c r="D55">
        <v>2</v>
      </c>
    </row>
    <row r="56" spans="1:4">
      <c r="A56" s="2">
        <v>45670</v>
      </c>
      <c r="B56">
        <v>2025</v>
      </c>
      <c r="C56">
        <v>1</v>
      </c>
      <c r="D56">
        <v>3</v>
      </c>
    </row>
    <row r="57" spans="1:4">
      <c r="A57" s="2">
        <v>45677</v>
      </c>
      <c r="B57">
        <v>2025</v>
      </c>
      <c r="C57">
        <v>1</v>
      </c>
      <c r="D57">
        <v>4</v>
      </c>
    </row>
    <row r="58" spans="1:4">
      <c r="A58" s="2">
        <v>45684</v>
      </c>
      <c r="B58">
        <v>2025</v>
      </c>
      <c r="C58">
        <v>1</v>
      </c>
      <c r="D58">
        <v>5</v>
      </c>
    </row>
    <row r="59" spans="1:4">
      <c r="A59" s="2">
        <v>45691</v>
      </c>
      <c r="B59">
        <v>2025</v>
      </c>
      <c r="C59">
        <v>2</v>
      </c>
      <c r="D59">
        <v>6</v>
      </c>
    </row>
    <row r="60" spans="1:4">
      <c r="A60" s="2">
        <v>45698</v>
      </c>
      <c r="B60">
        <v>2025</v>
      </c>
      <c r="C60">
        <v>2</v>
      </c>
      <c r="D60">
        <v>7</v>
      </c>
    </row>
    <row r="61" spans="1:4">
      <c r="A61" s="2">
        <v>45705</v>
      </c>
      <c r="B61">
        <v>2025</v>
      </c>
      <c r="C61">
        <v>2</v>
      </c>
      <c r="D61">
        <v>8</v>
      </c>
    </row>
    <row r="62" spans="1:4">
      <c r="A62" s="2">
        <v>45712</v>
      </c>
      <c r="B62">
        <v>2025</v>
      </c>
      <c r="C62">
        <v>2</v>
      </c>
      <c r="D62">
        <v>9</v>
      </c>
    </row>
    <row r="63" spans="1:4">
      <c r="A63" s="2">
        <v>45719</v>
      </c>
      <c r="B63">
        <v>2025</v>
      </c>
      <c r="C63">
        <v>3</v>
      </c>
      <c r="D63">
        <v>10</v>
      </c>
    </row>
    <row r="64" spans="1:4">
      <c r="A64" s="2">
        <v>45726</v>
      </c>
      <c r="B64">
        <v>2025</v>
      </c>
      <c r="C64">
        <v>3</v>
      </c>
      <c r="D64">
        <v>11</v>
      </c>
    </row>
    <row r="65" spans="1:4">
      <c r="A65" s="2">
        <v>45733</v>
      </c>
      <c r="B65">
        <v>2025</v>
      </c>
      <c r="C65">
        <v>3</v>
      </c>
      <c r="D65">
        <v>12</v>
      </c>
    </row>
    <row r="66" spans="1:4">
      <c r="A66" s="2">
        <v>45740</v>
      </c>
      <c r="B66">
        <v>2025</v>
      </c>
      <c r="C66">
        <v>3</v>
      </c>
      <c r="D66">
        <v>13</v>
      </c>
    </row>
    <row r="67" spans="1:4">
      <c r="A67" s="2">
        <v>45747</v>
      </c>
      <c r="B67">
        <v>2025</v>
      </c>
      <c r="C67">
        <v>3</v>
      </c>
      <c r="D67">
        <v>14</v>
      </c>
    </row>
    <row r="68" spans="1:4">
      <c r="A68" s="2">
        <v>45754</v>
      </c>
      <c r="B68">
        <v>2025</v>
      </c>
      <c r="C68">
        <v>4</v>
      </c>
      <c r="D68">
        <v>15</v>
      </c>
    </row>
    <row r="69" spans="1:4">
      <c r="A69" s="2">
        <v>45761</v>
      </c>
      <c r="B69">
        <v>2025</v>
      </c>
      <c r="C69">
        <v>4</v>
      </c>
      <c r="D69">
        <v>16</v>
      </c>
    </row>
    <row r="70" spans="1:4">
      <c r="A70" s="2">
        <v>45768</v>
      </c>
      <c r="B70">
        <v>2025</v>
      </c>
      <c r="C70">
        <v>4</v>
      </c>
      <c r="D70">
        <v>17</v>
      </c>
    </row>
    <row r="71" spans="1:4">
      <c r="A71" s="2">
        <v>45775</v>
      </c>
      <c r="B71">
        <v>2025</v>
      </c>
      <c r="C71">
        <v>4</v>
      </c>
      <c r="D71">
        <v>18</v>
      </c>
    </row>
    <row r="72" spans="1:4">
      <c r="A72" s="2">
        <v>45782</v>
      </c>
      <c r="B72">
        <v>2025</v>
      </c>
      <c r="C72">
        <v>5</v>
      </c>
      <c r="D72">
        <v>19</v>
      </c>
    </row>
    <row r="73" spans="1:4">
      <c r="A73" s="2">
        <v>45789</v>
      </c>
      <c r="B73">
        <v>2025</v>
      </c>
      <c r="C73">
        <v>5</v>
      </c>
      <c r="D73">
        <v>20</v>
      </c>
    </row>
    <row r="74" spans="1:4">
      <c r="A74" s="2">
        <v>45796</v>
      </c>
      <c r="B74">
        <v>2025</v>
      </c>
      <c r="C74">
        <v>5</v>
      </c>
      <c r="D74">
        <v>21</v>
      </c>
    </row>
    <row r="75" spans="1:4">
      <c r="A75" s="2">
        <v>45803</v>
      </c>
      <c r="B75">
        <v>2025</v>
      </c>
      <c r="C75">
        <v>5</v>
      </c>
      <c r="D75">
        <v>22</v>
      </c>
    </row>
    <row r="76" spans="1:4">
      <c r="A76" s="2">
        <v>45810</v>
      </c>
      <c r="B76">
        <v>2025</v>
      </c>
      <c r="C76">
        <v>6</v>
      </c>
      <c r="D76">
        <v>23</v>
      </c>
    </row>
    <row r="77" spans="1:4">
      <c r="A77" s="2">
        <v>45817</v>
      </c>
      <c r="B77">
        <v>2025</v>
      </c>
      <c r="C77">
        <v>6</v>
      </c>
      <c r="D77">
        <v>24</v>
      </c>
    </row>
    <row r="78" spans="1:4">
      <c r="A78" s="2">
        <v>45824</v>
      </c>
      <c r="B78">
        <v>2025</v>
      </c>
      <c r="C78">
        <v>6</v>
      </c>
      <c r="D78">
        <v>25</v>
      </c>
    </row>
    <row r="79" spans="1:4">
      <c r="A79" s="2">
        <v>45831</v>
      </c>
      <c r="B79">
        <v>2025</v>
      </c>
      <c r="C79">
        <v>6</v>
      </c>
      <c r="D79">
        <v>26</v>
      </c>
    </row>
    <row r="80" spans="1:4">
      <c r="A80" s="2">
        <v>45838</v>
      </c>
      <c r="B80">
        <v>2025</v>
      </c>
      <c r="C80">
        <v>6</v>
      </c>
      <c r="D80">
        <v>27</v>
      </c>
    </row>
    <row r="81" spans="1:4">
      <c r="A81" s="2">
        <v>45845</v>
      </c>
      <c r="B81">
        <v>2025</v>
      </c>
      <c r="C81">
        <v>7</v>
      </c>
      <c r="D81">
        <v>28</v>
      </c>
    </row>
    <row r="82" spans="1:4">
      <c r="A82" s="2">
        <v>45852</v>
      </c>
      <c r="B82">
        <v>2025</v>
      </c>
      <c r="C82">
        <v>7</v>
      </c>
      <c r="D82">
        <v>29</v>
      </c>
    </row>
    <row r="83" spans="1:4">
      <c r="A83" s="2">
        <v>45859</v>
      </c>
      <c r="B83">
        <v>2025</v>
      </c>
      <c r="C83">
        <v>7</v>
      </c>
      <c r="D83">
        <v>30</v>
      </c>
    </row>
    <row r="84" spans="1:4">
      <c r="A84" s="2">
        <v>45866</v>
      </c>
      <c r="B84">
        <v>2025</v>
      </c>
      <c r="C84">
        <v>7</v>
      </c>
      <c r="D84">
        <v>31</v>
      </c>
    </row>
    <row r="85" spans="1:4">
      <c r="A85" s="2">
        <v>45873</v>
      </c>
      <c r="B85">
        <v>2025</v>
      </c>
      <c r="C85">
        <v>8</v>
      </c>
      <c r="D85">
        <v>32</v>
      </c>
    </row>
    <row r="86" spans="1:4">
      <c r="A86" s="2">
        <v>45880</v>
      </c>
      <c r="B86">
        <v>2025</v>
      </c>
      <c r="C86">
        <v>8</v>
      </c>
      <c r="D86">
        <v>33</v>
      </c>
    </row>
    <row r="87" spans="1:4">
      <c r="A87" s="2">
        <v>45887</v>
      </c>
      <c r="B87">
        <v>2025</v>
      </c>
      <c r="C87">
        <v>8</v>
      </c>
      <c r="D87">
        <v>34</v>
      </c>
    </row>
    <row r="88" spans="1:4">
      <c r="A88" s="2">
        <v>45894</v>
      </c>
      <c r="B88">
        <v>2025</v>
      </c>
      <c r="C88">
        <v>8</v>
      </c>
      <c r="D88">
        <v>35</v>
      </c>
    </row>
    <row r="89" spans="1:4">
      <c r="A89" s="2">
        <v>45901</v>
      </c>
      <c r="B89">
        <v>2025</v>
      </c>
      <c r="C89">
        <v>9</v>
      </c>
      <c r="D89">
        <v>36</v>
      </c>
    </row>
    <row r="90" spans="1:4">
      <c r="A90" s="2">
        <v>45908</v>
      </c>
      <c r="B90">
        <v>2025</v>
      </c>
      <c r="C90">
        <v>9</v>
      </c>
      <c r="D90">
        <v>37</v>
      </c>
    </row>
    <row r="91" spans="1:4">
      <c r="A91" s="2">
        <v>45915</v>
      </c>
      <c r="B91">
        <v>2025</v>
      </c>
      <c r="C91">
        <v>9</v>
      </c>
      <c r="D91">
        <v>38</v>
      </c>
    </row>
    <row r="92" spans="1:4">
      <c r="A92" s="2">
        <v>45922</v>
      </c>
      <c r="B92">
        <v>2025</v>
      </c>
      <c r="C92">
        <v>9</v>
      </c>
      <c r="D92">
        <v>39</v>
      </c>
    </row>
    <row r="93" spans="1:4">
      <c r="A93" s="2">
        <v>45929</v>
      </c>
      <c r="B93">
        <v>2025</v>
      </c>
      <c r="C93">
        <v>9</v>
      </c>
      <c r="D93">
        <v>40</v>
      </c>
    </row>
    <row r="94" spans="1:4">
      <c r="A94" s="2">
        <v>45936</v>
      </c>
      <c r="B94">
        <v>2025</v>
      </c>
      <c r="C94">
        <v>10</v>
      </c>
      <c r="D94">
        <v>41</v>
      </c>
    </row>
    <row r="95" spans="1:4">
      <c r="A95" s="2">
        <v>45943</v>
      </c>
      <c r="B95">
        <v>2025</v>
      </c>
      <c r="C95">
        <v>10</v>
      </c>
      <c r="D95">
        <v>42</v>
      </c>
    </row>
    <row r="96" spans="1:4">
      <c r="A96" s="2">
        <v>45950</v>
      </c>
      <c r="B96">
        <v>2025</v>
      </c>
      <c r="C96">
        <v>10</v>
      </c>
      <c r="D96">
        <v>43</v>
      </c>
    </row>
    <row r="97" spans="1:4">
      <c r="A97" s="2">
        <v>45957</v>
      </c>
      <c r="B97">
        <v>2025</v>
      </c>
      <c r="C97">
        <v>10</v>
      </c>
      <c r="D97">
        <v>44</v>
      </c>
    </row>
    <row r="98" spans="1:4">
      <c r="A98" s="2">
        <v>45964</v>
      </c>
      <c r="B98">
        <v>2025</v>
      </c>
      <c r="C98">
        <v>11</v>
      </c>
      <c r="D98">
        <v>45</v>
      </c>
    </row>
    <row r="99" spans="1:4">
      <c r="A99" s="2">
        <v>45971</v>
      </c>
      <c r="B99">
        <v>2025</v>
      </c>
      <c r="C99">
        <v>11</v>
      </c>
      <c r="D99">
        <v>46</v>
      </c>
    </row>
    <row r="100" spans="1:4">
      <c r="A100" s="2">
        <v>45978</v>
      </c>
      <c r="B100">
        <v>2025</v>
      </c>
      <c r="C100">
        <v>11</v>
      </c>
      <c r="D100">
        <v>47</v>
      </c>
    </row>
    <row r="101" spans="1:4">
      <c r="A101" s="2">
        <v>45985</v>
      </c>
      <c r="B101">
        <v>2025</v>
      </c>
      <c r="C101">
        <v>11</v>
      </c>
      <c r="D101">
        <v>48</v>
      </c>
    </row>
    <row r="102" spans="1:4">
      <c r="A102" s="2">
        <v>45992</v>
      </c>
      <c r="B102">
        <v>2025</v>
      </c>
      <c r="C102">
        <v>12</v>
      </c>
      <c r="D102">
        <v>49</v>
      </c>
    </row>
    <row r="103" spans="1:4">
      <c r="A103" s="2">
        <v>45999</v>
      </c>
      <c r="B103">
        <v>2025</v>
      </c>
      <c r="C103">
        <v>12</v>
      </c>
      <c r="D103">
        <v>50</v>
      </c>
    </row>
    <row r="104" spans="1:4">
      <c r="A104" s="2">
        <v>46006</v>
      </c>
      <c r="B104">
        <v>2025</v>
      </c>
      <c r="C104">
        <v>12</v>
      </c>
      <c r="D104">
        <v>51</v>
      </c>
    </row>
    <row r="105" spans="1:4">
      <c r="A105" s="2">
        <v>46013</v>
      </c>
      <c r="B105">
        <v>2025</v>
      </c>
      <c r="C105">
        <v>12</v>
      </c>
      <c r="D105">
        <v>52</v>
      </c>
    </row>
    <row r="106" spans="1:4">
      <c r="A106" s="2">
        <v>46020</v>
      </c>
      <c r="B106">
        <v>2025</v>
      </c>
      <c r="C106">
        <v>12</v>
      </c>
      <c r="D106">
        <v>53</v>
      </c>
    </row>
    <row r="107" spans="1:4">
      <c r="A107" s="2">
        <v>46027</v>
      </c>
      <c r="B107">
        <v>2026</v>
      </c>
      <c r="C107">
        <v>1</v>
      </c>
      <c r="D107">
        <v>2</v>
      </c>
    </row>
    <row r="108" spans="1:4">
      <c r="A108" s="2">
        <v>46034</v>
      </c>
      <c r="B108">
        <v>2026</v>
      </c>
      <c r="C108">
        <v>1</v>
      </c>
      <c r="D108">
        <v>3</v>
      </c>
    </row>
    <row r="109" spans="1:4">
      <c r="A109" s="2">
        <v>46041</v>
      </c>
      <c r="B109">
        <v>2026</v>
      </c>
      <c r="C109">
        <v>1</v>
      </c>
      <c r="D109">
        <v>4</v>
      </c>
    </row>
    <row r="110" spans="1:4">
      <c r="A110" s="2">
        <v>46048</v>
      </c>
      <c r="B110">
        <v>2026</v>
      </c>
      <c r="C110">
        <v>1</v>
      </c>
      <c r="D110">
        <v>5</v>
      </c>
    </row>
    <row r="111" spans="1:4">
      <c r="A111" s="2">
        <v>46055</v>
      </c>
      <c r="B111">
        <v>2026</v>
      </c>
      <c r="C111">
        <v>2</v>
      </c>
      <c r="D111">
        <v>6</v>
      </c>
    </row>
    <row r="112" spans="1:4">
      <c r="A112" s="2">
        <v>46062</v>
      </c>
      <c r="B112">
        <v>2026</v>
      </c>
      <c r="C112">
        <v>2</v>
      </c>
      <c r="D112">
        <v>7</v>
      </c>
    </row>
    <row r="113" spans="1:4">
      <c r="A113" s="2">
        <v>46069</v>
      </c>
      <c r="B113">
        <v>2026</v>
      </c>
      <c r="C113">
        <v>2</v>
      </c>
      <c r="D113">
        <v>8</v>
      </c>
    </row>
    <row r="114" spans="1:4">
      <c r="A114" s="2">
        <v>46076</v>
      </c>
      <c r="B114">
        <v>2026</v>
      </c>
      <c r="C114">
        <v>2</v>
      </c>
      <c r="D114">
        <v>9</v>
      </c>
    </row>
    <row r="115" spans="1:4">
      <c r="A115" s="2">
        <v>46083</v>
      </c>
      <c r="B115">
        <v>2026</v>
      </c>
      <c r="C115">
        <v>3</v>
      </c>
      <c r="D115">
        <v>10</v>
      </c>
    </row>
    <row r="116" spans="1:4">
      <c r="A116" s="2">
        <v>46090</v>
      </c>
      <c r="B116">
        <v>2026</v>
      </c>
      <c r="C116">
        <v>3</v>
      </c>
      <c r="D116">
        <v>11</v>
      </c>
    </row>
    <row r="117" spans="1:4">
      <c r="A117" s="2">
        <v>46097</v>
      </c>
      <c r="B117">
        <v>2026</v>
      </c>
      <c r="C117">
        <v>3</v>
      </c>
      <c r="D117">
        <v>12</v>
      </c>
    </row>
    <row r="118" spans="1:4">
      <c r="A118" s="2">
        <v>46104</v>
      </c>
      <c r="B118">
        <v>2026</v>
      </c>
      <c r="C118">
        <v>3</v>
      </c>
      <c r="D118">
        <v>13</v>
      </c>
    </row>
    <row r="119" spans="1:4">
      <c r="A119" s="2">
        <v>46111</v>
      </c>
      <c r="B119">
        <v>2026</v>
      </c>
      <c r="C119">
        <v>3</v>
      </c>
      <c r="D119">
        <v>14</v>
      </c>
    </row>
    <row r="120" spans="1:4">
      <c r="A120" s="2">
        <v>46118</v>
      </c>
      <c r="B120">
        <v>2026</v>
      </c>
      <c r="C120">
        <v>4</v>
      </c>
      <c r="D120">
        <v>15</v>
      </c>
    </row>
    <row r="121" spans="1:4">
      <c r="A121" s="2">
        <v>46125</v>
      </c>
      <c r="B121">
        <v>2026</v>
      </c>
      <c r="C121">
        <v>4</v>
      </c>
      <c r="D121">
        <v>16</v>
      </c>
    </row>
    <row r="122" spans="1:4">
      <c r="A122" s="2">
        <v>46132</v>
      </c>
      <c r="B122">
        <v>2026</v>
      </c>
      <c r="C122">
        <v>4</v>
      </c>
      <c r="D122">
        <v>17</v>
      </c>
    </row>
    <row r="123" spans="1:4">
      <c r="A123" s="2">
        <v>46139</v>
      </c>
      <c r="B123">
        <v>2026</v>
      </c>
      <c r="C123">
        <v>4</v>
      </c>
      <c r="D123">
        <v>18</v>
      </c>
    </row>
    <row r="124" spans="1:4">
      <c r="A124" s="2">
        <v>46146</v>
      </c>
      <c r="B124">
        <v>2026</v>
      </c>
      <c r="C124">
        <v>5</v>
      </c>
      <c r="D124">
        <v>19</v>
      </c>
    </row>
    <row r="125" spans="1:4">
      <c r="A125" s="2">
        <v>46153</v>
      </c>
      <c r="B125">
        <v>2026</v>
      </c>
      <c r="C125">
        <v>5</v>
      </c>
      <c r="D125">
        <v>20</v>
      </c>
    </row>
    <row r="126" spans="1:4">
      <c r="A126" s="2">
        <v>46160</v>
      </c>
      <c r="B126">
        <v>2026</v>
      </c>
      <c r="C126">
        <v>5</v>
      </c>
      <c r="D126">
        <v>21</v>
      </c>
    </row>
    <row r="127" spans="1:4">
      <c r="A127" s="2">
        <v>46167</v>
      </c>
      <c r="B127">
        <v>2026</v>
      </c>
      <c r="C127">
        <v>5</v>
      </c>
      <c r="D127">
        <v>22</v>
      </c>
    </row>
    <row r="128" spans="1:4">
      <c r="A128" s="2">
        <v>46174</v>
      </c>
      <c r="B128">
        <v>2026</v>
      </c>
      <c r="C128">
        <v>6</v>
      </c>
      <c r="D128">
        <v>23</v>
      </c>
    </row>
    <row r="129" spans="1:4">
      <c r="A129" s="2">
        <v>46181</v>
      </c>
      <c r="B129">
        <v>2026</v>
      </c>
      <c r="C129">
        <v>6</v>
      </c>
      <c r="D129">
        <v>24</v>
      </c>
    </row>
    <row r="130" spans="1:4">
      <c r="A130" s="2">
        <v>46188</v>
      </c>
      <c r="B130">
        <v>2026</v>
      </c>
      <c r="C130">
        <v>6</v>
      </c>
      <c r="D130">
        <v>25</v>
      </c>
    </row>
    <row r="131" spans="1:4">
      <c r="A131" s="2">
        <v>46195</v>
      </c>
      <c r="B131">
        <v>2026</v>
      </c>
      <c r="C131">
        <v>6</v>
      </c>
      <c r="D131">
        <v>26</v>
      </c>
    </row>
    <row r="132" spans="1:4">
      <c r="A132" s="2">
        <v>46202</v>
      </c>
      <c r="B132">
        <v>2026</v>
      </c>
      <c r="C132">
        <v>6</v>
      </c>
      <c r="D132">
        <v>27</v>
      </c>
    </row>
    <row r="133" spans="1:4">
      <c r="A133" s="2">
        <v>46209</v>
      </c>
      <c r="B133">
        <v>2026</v>
      </c>
      <c r="C133">
        <v>7</v>
      </c>
      <c r="D133">
        <v>28</v>
      </c>
    </row>
    <row r="134" spans="1:4">
      <c r="A134" s="2">
        <v>46216</v>
      </c>
      <c r="B134">
        <v>2026</v>
      </c>
      <c r="C134">
        <v>7</v>
      </c>
      <c r="D134">
        <v>29</v>
      </c>
    </row>
    <row r="135" spans="1:4">
      <c r="A135" s="2">
        <v>46223</v>
      </c>
      <c r="B135">
        <v>2026</v>
      </c>
      <c r="C135">
        <v>7</v>
      </c>
      <c r="D135">
        <v>30</v>
      </c>
    </row>
    <row r="136" spans="1:4">
      <c r="A136" s="2">
        <v>46230</v>
      </c>
      <c r="B136">
        <v>2026</v>
      </c>
      <c r="C136">
        <v>7</v>
      </c>
      <c r="D136">
        <v>31</v>
      </c>
    </row>
    <row r="137" spans="1:4">
      <c r="A137" s="2">
        <v>46237</v>
      </c>
      <c r="B137">
        <v>2026</v>
      </c>
      <c r="C137">
        <v>8</v>
      </c>
      <c r="D137">
        <v>32</v>
      </c>
    </row>
    <row r="138" spans="1:4">
      <c r="A138" s="2">
        <v>46244</v>
      </c>
      <c r="B138">
        <v>2026</v>
      </c>
      <c r="C138">
        <v>8</v>
      </c>
      <c r="D138">
        <v>33</v>
      </c>
    </row>
    <row r="139" spans="1:4">
      <c r="A139" s="2">
        <v>46251</v>
      </c>
      <c r="B139">
        <v>2026</v>
      </c>
      <c r="C139">
        <v>8</v>
      </c>
      <c r="D139">
        <v>34</v>
      </c>
    </row>
    <row r="140" spans="1:4">
      <c r="A140" s="2">
        <v>46258</v>
      </c>
      <c r="B140">
        <v>2026</v>
      </c>
      <c r="C140">
        <v>8</v>
      </c>
      <c r="D140">
        <v>35</v>
      </c>
    </row>
    <row r="141" spans="1:4">
      <c r="A141" s="2">
        <v>46265</v>
      </c>
      <c r="B141">
        <v>2026</v>
      </c>
      <c r="C141">
        <v>8</v>
      </c>
      <c r="D141">
        <v>36</v>
      </c>
    </row>
    <row r="142" spans="1:4">
      <c r="A142" s="2">
        <v>46272</v>
      </c>
      <c r="B142">
        <v>2026</v>
      </c>
      <c r="C142">
        <v>9</v>
      </c>
      <c r="D142">
        <v>37</v>
      </c>
    </row>
    <row r="143" spans="1:4">
      <c r="A143" s="2">
        <v>46279</v>
      </c>
      <c r="B143">
        <v>2026</v>
      </c>
      <c r="C143">
        <v>9</v>
      </c>
      <c r="D143">
        <v>38</v>
      </c>
    </row>
    <row r="144" spans="1:4">
      <c r="A144" s="2">
        <v>46286</v>
      </c>
      <c r="B144">
        <v>2026</v>
      </c>
      <c r="C144">
        <v>9</v>
      </c>
      <c r="D144">
        <v>39</v>
      </c>
    </row>
    <row r="145" spans="1:4">
      <c r="A145" s="2">
        <v>46293</v>
      </c>
      <c r="B145">
        <v>2026</v>
      </c>
      <c r="C145">
        <v>9</v>
      </c>
      <c r="D145">
        <v>40</v>
      </c>
    </row>
    <row r="146" spans="1:4">
      <c r="A146" s="2">
        <v>46300</v>
      </c>
      <c r="B146">
        <v>2026</v>
      </c>
      <c r="C146">
        <v>10</v>
      </c>
      <c r="D146">
        <v>41</v>
      </c>
    </row>
    <row r="147" spans="1:4">
      <c r="A147" s="2">
        <v>46307</v>
      </c>
      <c r="B147">
        <v>2026</v>
      </c>
      <c r="C147">
        <v>10</v>
      </c>
      <c r="D147">
        <v>42</v>
      </c>
    </row>
    <row r="148" spans="1:4">
      <c r="A148" s="2">
        <v>46314</v>
      </c>
      <c r="B148">
        <v>2026</v>
      </c>
      <c r="C148">
        <v>10</v>
      </c>
      <c r="D148">
        <v>43</v>
      </c>
    </row>
    <row r="149" spans="1:4">
      <c r="A149" s="2">
        <v>46321</v>
      </c>
      <c r="B149">
        <v>2026</v>
      </c>
      <c r="C149">
        <v>10</v>
      </c>
      <c r="D149">
        <v>44</v>
      </c>
    </row>
    <row r="150" spans="1:4">
      <c r="A150" s="2">
        <v>46328</v>
      </c>
      <c r="B150">
        <v>2026</v>
      </c>
      <c r="C150">
        <v>11</v>
      </c>
      <c r="D150">
        <v>45</v>
      </c>
    </row>
    <row r="151" spans="1:4">
      <c r="A151" s="2">
        <v>46335</v>
      </c>
      <c r="B151">
        <v>2026</v>
      </c>
      <c r="C151">
        <v>11</v>
      </c>
      <c r="D151">
        <v>46</v>
      </c>
    </row>
    <row r="152" spans="1:4">
      <c r="A152" s="2">
        <v>46342</v>
      </c>
      <c r="B152">
        <v>2026</v>
      </c>
      <c r="C152">
        <v>11</v>
      </c>
      <c r="D152">
        <v>47</v>
      </c>
    </row>
    <row r="153" spans="1:4">
      <c r="A153" s="2">
        <v>46349</v>
      </c>
      <c r="B153">
        <v>2026</v>
      </c>
      <c r="C153">
        <v>11</v>
      </c>
      <c r="D153">
        <v>48</v>
      </c>
    </row>
    <row r="154" spans="1:4">
      <c r="A154" s="2">
        <v>46356</v>
      </c>
      <c r="B154">
        <v>2026</v>
      </c>
      <c r="C154">
        <v>11</v>
      </c>
      <c r="D154">
        <v>49</v>
      </c>
    </row>
    <row r="155" spans="1:4">
      <c r="A155" s="2">
        <v>46363</v>
      </c>
      <c r="B155">
        <v>2026</v>
      </c>
      <c r="C155">
        <v>12</v>
      </c>
      <c r="D155">
        <v>50</v>
      </c>
    </row>
    <row r="156" spans="1:4">
      <c r="A156" s="2">
        <v>46370</v>
      </c>
      <c r="B156">
        <v>2026</v>
      </c>
      <c r="C156">
        <v>12</v>
      </c>
      <c r="D156">
        <v>51</v>
      </c>
    </row>
    <row r="157" spans="1:4">
      <c r="A157" s="2">
        <v>46377</v>
      </c>
      <c r="B157">
        <v>2026</v>
      </c>
      <c r="C157">
        <v>12</v>
      </c>
      <c r="D157">
        <v>52</v>
      </c>
    </row>
    <row r="158" spans="1:4">
      <c r="A158" s="2">
        <v>46384</v>
      </c>
      <c r="B158">
        <v>2026</v>
      </c>
      <c r="C158">
        <v>12</v>
      </c>
      <c r="D158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4"/>
  <sheetViews>
    <sheetView topLeftCell="A49" workbookViewId="0"/>
  </sheetViews>
  <sheetFormatPr baseColWidth="10" defaultColWidth="8.83203125" defaultRowHeight="16"/>
  <sheetData>
    <row r="1" spans="1:4">
      <c r="A1" s="1" t="s">
        <v>100</v>
      </c>
      <c r="B1" s="1" t="s">
        <v>0</v>
      </c>
      <c r="C1" s="1" t="s">
        <v>5156</v>
      </c>
      <c r="D1" s="1" t="s">
        <v>5157</v>
      </c>
    </row>
    <row r="2" spans="1:4">
      <c r="A2" t="s">
        <v>2</v>
      </c>
      <c r="B2" t="s">
        <v>30</v>
      </c>
      <c r="C2" t="s">
        <v>5158</v>
      </c>
      <c r="D2" t="s">
        <v>5159</v>
      </c>
    </row>
    <row r="3" spans="1:4">
      <c r="A3" t="s">
        <v>4</v>
      </c>
      <c r="B3" t="s">
        <v>2</v>
      </c>
      <c r="C3" t="s">
        <v>5160</v>
      </c>
      <c r="D3" t="s">
        <v>5161</v>
      </c>
    </row>
    <row r="4" spans="1:4">
      <c r="A4" t="s">
        <v>6</v>
      </c>
      <c r="B4" t="s">
        <v>20</v>
      </c>
      <c r="C4" t="s">
        <v>5162</v>
      </c>
      <c r="D4" t="s">
        <v>5163</v>
      </c>
    </row>
    <row r="5" spans="1:4">
      <c r="A5" t="s">
        <v>8</v>
      </c>
      <c r="B5" t="s">
        <v>22</v>
      </c>
      <c r="C5" t="s">
        <v>5164</v>
      </c>
      <c r="D5" t="s">
        <v>5165</v>
      </c>
    </row>
    <row r="6" spans="1:4">
      <c r="A6" t="s">
        <v>10</v>
      </c>
      <c r="B6" t="s">
        <v>22</v>
      </c>
      <c r="C6" t="s">
        <v>5166</v>
      </c>
      <c r="D6" t="s">
        <v>5167</v>
      </c>
    </row>
    <row r="7" spans="1:4">
      <c r="A7" t="s">
        <v>12</v>
      </c>
      <c r="B7" t="s">
        <v>2</v>
      </c>
      <c r="C7" t="s">
        <v>5168</v>
      </c>
      <c r="D7" t="s">
        <v>5169</v>
      </c>
    </row>
    <row r="8" spans="1:4">
      <c r="A8" t="s">
        <v>14</v>
      </c>
      <c r="B8" t="s">
        <v>2</v>
      </c>
      <c r="C8" t="s">
        <v>5168</v>
      </c>
      <c r="D8" t="s">
        <v>5170</v>
      </c>
    </row>
    <row r="9" spans="1:4">
      <c r="A9" t="s">
        <v>16</v>
      </c>
      <c r="B9" t="s">
        <v>14</v>
      </c>
      <c r="C9" t="s">
        <v>5171</v>
      </c>
      <c r="D9" t="s">
        <v>5172</v>
      </c>
    </row>
    <row r="10" spans="1:4">
      <c r="A10" t="s">
        <v>18</v>
      </c>
      <c r="B10" t="s">
        <v>22</v>
      </c>
      <c r="C10" t="s">
        <v>5173</v>
      </c>
      <c r="D10" t="s">
        <v>5174</v>
      </c>
    </row>
    <row r="11" spans="1:4">
      <c r="A11" t="s">
        <v>20</v>
      </c>
      <c r="B11" t="s">
        <v>8</v>
      </c>
      <c r="C11" t="s">
        <v>5175</v>
      </c>
      <c r="D11" t="s">
        <v>5176</v>
      </c>
    </row>
    <row r="12" spans="1:4">
      <c r="A12" t="s">
        <v>22</v>
      </c>
      <c r="B12" t="s">
        <v>20</v>
      </c>
      <c r="C12" t="s">
        <v>5177</v>
      </c>
      <c r="D12" t="s">
        <v>5178</v>
      </c>
    </row>
    <row r="13" spans="1:4">
      <c r="A13" t="s">
        <v>24</v>
      </c>
      <c r="B13" t="s">
        <v>22</v>
      </c>
      <c r="C13" t="s">
        <v>5177</v>
      </c>
      <c r="D13" t="s">
        <v>5179</v>
      </c>
    </row>
    <row r="14" spans="1:4">
      <c r="A14" t="s">
        <v>26</v>
      </c>
      <c r="B14" t="s">
        <v>24</v>
      </c>
      <c r="C14" t="s">
        <v>5180</v>
      </c>
      <c r="D14" t="s">
        <v>5181</v>
      </c>
    </row>
    <row r="15" spans="1:4">
      <c r="A15" t="s">
        <v>28</v>
      </c>
      <c r="B15" t="s">
        <v>30</v>
      </c>
      <c r="C15" t="s">
        <v>5182</v>
      </c>
      <c r="D15" t="s">
        <v>5183</v>
      </c>
    </row>
    <row r="16" spans="1:4">
      <c r="A16" t="s">
        <v>30</v>
      </c>
      <c r="B16" t="s">
        <v>20</v>
      </c>
      <c r="C16" t="s">
        <v>5177</v>
      </c>
      <c r="D16" t="s">
        <v>5184</v>
      </c>
    </row>
    <row r="17" spans="1:4">
      <c r="A17" t="s">
        <v>32</v>
      </c>
      <c r="B17" t="s">
        <v>10</v>
      </c>
      <c r="C17" t="s">
        <v>5177</v>
      </c>
      <c r="D17" t="s">
        <v>5185</v>
      </c>
    </row>
    <row r="18" spans="1:4">
      <c r="A18" t="s">
        <v>52</v>
      </c>
      <c r="B18" t="s">
        <v>16</v>
      </c>
      <c r="C18" t="s">
        <v>5186</v>
      </c>
      <c r="D18" t="s">
        <v>5187</v>
      </c>
    </row>
    <row r="19" spans="1:4">
      <c r="A19" t="s">
        <v>54</v>
      </c>
      <c r="B19" t="s">
        <v>24</v>
      </c>
      <c r="C19" t="s">
        <v>5177</v>
      </c>
      <c r="D19" t="s">
        <v>5188</v>
      </c>
    </row>
    <row r="20" spans="1:4">
      <c r="A20" t="s">
        <v>56</v>
      </c>
      <c r="B20" t="s">
        <v>4</v>
      </c>
      <c r="C20" t="s">
        <v>5189</v>
      </c>
      <c r="D20" t="s">
        <v>5190</v>
      </c>
    </row>
    <row r="21" spans="1:4">
      <c r="A21" t="s">
        <v>58</v>
      </c>
      <c r="B21" t="s">
        <v>4</v>
      </c>
      <c r="C21" t="s">
        <v>5191</v>
      </c>
      <c r="D21" t="s">
        <v>5192</v>
      </c>
    </row>
    <row r="22" spans="1:4">
      <c r="A22" t="s">
        <v>60</v>
      </c>
      <c r="B22" t="s">
        <v>2</v>
      </c>
      <c r="C22" t="s">
        <v>5177</v>
      </c>
      <c r="D22" t="s">
        <v>5193</v>
      </c>
    </row>
    <row r="23" spans="1:4">
      <c r="A23" t="s">
        <v>62</v>
      </c>
      <c r="B23" t="s">
        <v>28</v>
      </c>
      <c r="C23" t="s">
        <v>5177</v>
      </c>
      <c r="D23" t="s">
        <v>5193</v>
      </c>
    </row>
    <row r="24" spans="1:4">
      <c r="A24" t="s">
        <v>64</v>
      </c>
      <c r="B24" t="s">
        <v>8</v>
      </c>
      <c r="C24" t="s">
        <v>5194</v>
      </c>
      <c r="D24" t="s">
        <v>5195</v>
      </c>
    </row>
    <row r="25" spans="1:4">
      <c r="A25" t="s">
        <v>66</v>
      </c>
      <c r="B25" t="s">
        <v>28</v>
      </c>
      <c r="C25" t="s">
        <v>5177</v>
      </c>
      <c r="D25" t="s">
        <v>5196</v>
      </c>
    </row>
    <row r="26" spans="1:4">
      <c r="A26" t="s">
        <v>68</v>
      </c>
      <c r="B26" t="s">
        <v>22</v>
      </c>
      <c r="C26" t="s">
        <v>5197</v>
      </c>
      <c r="D26" t="s">
        <v>5198</v>
      </c>
    </row>
    <row r="27" spans="1:4">
      <c r="A27" t="s">
        <v>70</v>
      </c>
      <c r="B27" t="s">
        <v>22</v>
      </c>
      <c r="C27" t="s">
        <v>5177</v>
      </c>
      <c r="D27" t="s">
        <v>5199</v>
      </c>
    </row>
    <row r="28" spans="1:4">
      <c r="A28" t="s">
        <v>72</v>
      </c>
      <c r="B28" t="s">
        <v>22</v>
      </c>
      <c r="C28" t="s">
        <v>5200</v>
      </c>
      <c r="D28" t="s">
        <v>5201</v>
      </c>
    </row>
    <row r="29" spans="1:4">
      <c r="A29" t="s">
        <v>74</v>
      </c>
      <c r="B29" t="s">
        <v>12</v>
      </c>
      <c r="C29" t="s">
        <v>5202</v>
      </c>
      <c r="D29" t="s">
        <v>5203</v>
      </c>
    </row>
    <row r="30" spans="1:4">
      <c r="A30" t="s">
        <v>76</v>
      </c>
      <c r="B30" t="s">
        <v>16</v>
      </c>
      <c r="C30" t="s">
        <v>5204</v>
      </c>
      <c r="D30" t="s">
        <v>5205</v>
      </c>
    </row>
    <row r="31" spans="1:4">
      <c r="A31" t="s">
        <v>78</v>
      </c>
      <c r="B31" t="s">
        <v>4</v>
      </c>
      <c r="C31" t="s">
        <v>5206</v>
      </c>
      <c r="D31" t="s">
        <v>5207</v>
      </c>
    </row>
    <row r="32" spans="1:4">
      <c r="A32" t="s">
        <v>80</v>
      </c>
      <c r="B32" t="s">
        <v>8</v>
      </c>
      <c r="C32" t="s">
        <v>5208</v>
      </c>
      <c r="D32" t="s">
        <v>5209</v>
      </c>
    </row>
    <row r="33" spans="1:4">
      <c r="A33" t="s">
        <v>82</v>
      </c>
      <c r="B33" t="s">
        <v>20</v>
      </c>
      <c r="C33" t="s">
        <v>5210</v>
      </c>
      <c r="D33" t="s">
        <v>5211</v>
      </c>
    </row>
    <row r="34" spans="1:4">
      <c r="A34" t="s">
        <v>84</v>
      </c>
      <c r="B34" t="s">
        <v>20</v>
      </c>
      <c r="C34" t="s">
        <v>5212</v>
      </c>
      <c r="D34" t="s">
        <v>5213</v>
      </c>
    </row>
    <row r="35" spans="1:4">
      <c r="A35" t="s">
        <v>86</v>
      </c>
      <c r="B35" t="s">
        <v>20</v>
      </c>
      <c r="C35" t="s">
        <v>5214</v>
      </c>
      <c r="D35" t="s">
        <v>5215</v>
      </c>
    </row>
    <row r="36" spans="1:4">
      <c r="A36" t="s">
        <v>88</v>
      </c>
      <c r="B36" t="s">
        <v>20</v>
      </c>
      <c r="C36" t="s">
        <v>5216</v>
      </c>
      <c r="D36" t="s">
        <v>5217</v>
      </c>
    </row>
    <row r="37" spans="1:4">
      <c r="A37" t="s">
        <v>90</v>
      </c>
      <c r="B37" t="s">
        <v>20</v>
      </c>
      <c r="C37" t="s">
        <v>5218</v>
      </c>
      <c r="D37" t="s">
        <v>5219</v>
      </c>
    </row>
    <row r="38" spans="1:4">
      <c r="A38" t="s">
        <v>92</v>
      </c>
      <c r="B38" t="s">
        <v>20</v>
      </c>
      <c r="C38" t="s">
        <v>5220</v>
      </c>
      <c r="D38" t="s">
        <v>5221</v>
      </c>
    </row>
    <row r="39" spans="1:4">
      <c r="A39" t="s">
        <v>94</v>
      </c>
      <c r="B39" t="s">
        <v>20</v>
      </c>
      <c r="C39" t="s">
        <v>5222</v>
      </c>
      <c r="D39" t="s">
        <v>5223</v>
      </c>
    </row>
    <row r="40" spans="1:4">
      <c r="A40" t="s">
        <v>96</v>
      </c>
      <c r="B40" t="s">
        <v>20</v>
      </c>
      <c r="C40" t="s">
        <v>5214</v>
      </c>
      <c r="D40" t="s">
        <v>5224</v>
      </c>
    </row>
    <row r="41" spans="1:4">
      <c r="A41" t="s">
        <v>111</v>
      </c>
      <c r="B41" t="s">
        <v>8</v>
      </c>
      <c r="C41" t="s">
        <v>5225</v>
      </c>
      <c r="D41" t="s">
        <v>5226</v>
      </c>
    </row>
    <row r="42" spans="1:4">
      <c r="A42" t="s">
        <v>112</v>
      </c>
      <c r="B42" t="s">
        <v>26</v>
      </c>
      <c r="C42" t="s">
        <v>5227</v>
      </c>
      <c r="D42" t="s">
        <v>5228</v>
      </c>
    </row>
    <row r="43" spans="1:4">
      <c r="A43" t="s">
        <v>113</v>
      </c>
      <c r="B43" t="s">
        <v>28</v>
      </c>
      <c r="C43" t="s">
        <v>5229</v>
      </c>
      <c r="D43" t="s">
        <v>5230</v>
      </c>
    </row>
    <row r="44" spans="1:4">
      <c r="A44" t="s">
        <v>114</v>
      </c>
      <c r="B44" t="s">
        <v>32</v>
      </c>
      <c r="C44" t="s">
        <v>5231</v>
      </c>
      <c r="D44" t="s">
        <v>5232</v>
      </c>
    </row>
    <row r="45" spans="1:4">
      <c r="A45" t="s">
        <v>115</v>
      </c>
      <c r="B45" t="s">
        <v>22</v>
      </c>
      <c r="C45" t="s">
        <v>5177</v>
      </c>
      <c r="D45" t="s">
        <v>5233</v>
      </c>
    </row>
    <row r="46" spans="1:4">
      <c r="A46" t="s">
        <v>116</v>
      </c>
      <c r="B46" t="s">
        <v>2</v>
      </c>
      <c r="C46" t="s">
        <v>5234</v>
      </c>
      <c r="D46" t="s">
        <v>5235</v>
      </c>
    </row>
    <row r="47" spans="1:4">
      <c r="A47" t="s">
        <v>117</v>
      </c>
      <c r="B47" t="s">
        <v>10</v>
      </c>
      <c r="C47" t="s">
        <v>5177</v>
      </c>
      <c r="D47" t="s">
        <v>5236</v>
      </c>
    </row>
    <row r="48" spans="1:4">
      <c r="A48" t="s">
        <v>118</v>
      </c>
      <c r="B48" t="s">
        <v>20</v>
      </c>
      <c r="C48" t="s">
        <v>5237</v>
      </c>
      <c r="D48" t="s">
        <v>5238</v>
      </c>
    </row>
    <row r="49" spans="1:4">
      <c r="A49" t="s">
        <v>119</v>
      </c>
      <c r="B49" t="s">
        <v>20</v>
      </c>
      <c r="C49" t="s">
        <v>5239</v>
      </c>
      <c r="D49" t="s">
        <v>5240</v>
      </c>
    </row>
    <row r="50" spans="1:4">
      <c r="A50" t="s">
        <v>120</v>
      </c>
      <c r="B50" t="s">
        <v>20</v>
      </c>
      <c r="C50" t="s">
        <v>5241</v>
      </c>
      <c r="D50" t="s">
        <v>5242</v>
      </c>
    </row>
    <row r="51" spans="1:4">
      <c r="A51" t="s">
        <v>121</v>
      </c>
      <c r="B51" t="s">
        <v>4</v>
      </c>
      <c r="C51" t="s">
        <v>5243</v>
      </c>
      <c r="D51" t="s">
        <v>5244</v>
      </c>
    </row>
    <row r="52" spans="1:4">
      <c r="A52" t="s">
        <v>122</v>
      </c>
      <c r="B52" t="s">
        <v>12</v>
      </c>
      <c r="C52" t="s">
        <v>5245</v>
      </c>
      <c r="D52" t="s">
        <v>5246</v>
      </c>
    </row>
    <row r="53" spans="1:4">
      <c r="A53" t="s">
        <v>123</v>
      </c>
      <c r="B53" t="s">
        <v>20</v>
      </c>
      <c r="C53" t="s">
        <v>5247</v>
      </c>
      <c r="D53" t="s">
        <v>5248</v>
      </c>
    </row>
    <row r="54" spans="1:4">
      <c r="A54" t="s">
        <v>124</v>
      </c>
      <c r="B54" t="s">
        <v>22</v>
      </c>
      <c r="C54" t="s">
        <v>5249</v>
      </c>
      <c r="D54" t="s">
        <v>5250</v>
      </c>
    </row>
    <row r="55" spans="1:4">
      <c r="A55" t="s">
        <v>125</v>
      </c>
      <c r="B55" t="s">
        <v>22</v>
      </c>
      <c r="C55" t="s">
        <v>5177</v>
      </c>
      <c r="D55" t="s">
        <v>5251</v>
      </c>
    </row>
    <row r="56" spans="1:4">
      <c r="A56" t="s">
        <v>126</v>
      </c>
      <c r="B56" t="s">
        <v>22</v>
      </c>
      <c r="C56" t="s">
        <v>5177</v>
      </c>
      <c r="D56" t="s">
        <v>5252</v>
      </c>
    </row>
    <row r="57" spans="1:4">
      <c r="A57" t="s">
        <v>127</v>
      </c>
      <c r="B57" t="s">
        <v>22</v>
      </c>
      <c r="C57" t="s">
        <v>5253</v>
      </c>
      <c r="D57" t="s">
        <v>5254</v>
      </c>
    </row>
    <row r="58" spans="1:4">
      <c r="A58" t="s">
        <v>128</v>
      </c>
      <c r="B58" t="s">
        <v>32</v>
      </c>
      <c r="C58" t="s">
        <v>5177</v>
      </c>
      <c r="D58" t="s">
        <v>5255</v>
      </c>
    </row>
    <row r="59" spans="1:4">
      <c r="A59" t="s">
        <v>129</v>
      </c>
      <c r="B59" t="s">
        <v>20</v>
      </c>
      <c r="C59" t="s">
        <v>5256</v>
      </c>
      <c r="D59" t="s">
        <v>5257</v>
      </c>
    </row>
    <row r="60" spans="1:4">
      <c r="A60" t="s">
        <v>130</v>
      </c>
      <c r="B60" t="s">
        <v>28</v>
      </c>
      <c r="C60" t="s">
        <v>5258</v>
      </c>
      <c r="D60" t="s">
        <v>5259</v>
      </c>
    </row>
    <row r="61" spans="1:4">
      <c r="A61" t="s">
        <v>131</v>
      </c>
      <c r="B61" t="s">
        <v>16</v>
      </c>
      <c r="C61" t="s">
        <v>5260</v>
      </c>
      <c r="D61" t="s">
        <v>5261</v>
      </c>
    </row>
    <row r="62" spans="1:4">
      <c r="A62" t="s">
        <v>132</v>
      </c>
      <c r="B62" t="s">
        <v>10</v>
      </c>
      <c r="C62" t="s">
        <v>5177</v>
      </c>
      <c r="D62" t="s">
        <v>5262</v>
      </c>
    </row>
    <row r="63" spans="1:4">
      <c r="A63" t="s">
        <v>133</v>
      </c>
      <c r="B63" t="s">
        <v>32</v>
      </c>
      <c r="C63" t="s">
        <v>5177</v>
      </c>
      <c r="D63" t="s">
        <v>5263</v>
      </c>
    </row>
    <row r="64" spans="1:4">
      <c r="A64" t="s">
        <v>134</v>
      </c>
      <c r="B64" t="s">
        <v>20</v>
      </c>
      <c r="C64" t="s">
        <v>5264</v>
      </c>
      <c r="D64" t="s">
        <v>5265</v>
      </c>
    </row>
    <row r="65" spans="1:4">
      <c r="A65" t="s">
        <v>135</v>
      </c>
      <c r="B65" t="s">
        <v>20</v>
      </c>
      <c r="C65" t="s">
        <v>5264</v>
      </c>
      <c r="D65" t="s">
        <v>5266</v>
      </c>
    </row>
    <row r="66" spans="1:4">
      <c r="A66" t="s">
        <v>136</v>
      </c>
      <c r="B66" t="s">
        <v>16</v>
      </c>
      <c r="C66" t="s">
        <v>5267</v>
      </c>
      <c r="D66" t="s">
        <v>5268</v>
      </c>
    </row>
    <row r="67" spans="1:4">
      <c r="A67" t="s">
        <v>137</v>
      </c>
      <c r="B67" t="s">
        <v>28</v>
      </c>
      <c r="C67" t="s">
        <v>5269</v>
      </c>
      <c r="D67" t="s">
        <v>5270</v>
      </c>
    </row>
    <row r="68" spans="1:4">
      <c r="A68" t="s">
        <v>138</v>
      </c>
      <c r="B68" t="s">
        <v>8</v>
      </c>
      <c r="C68" t="s">
        <v>5271</v>
      </c>
      <c r="D68" t="s">
        <v>5272</v>
      </c>
    </row>
    <row r="69" spans="1:4">
      <c r="A69" t="s">
        <v>139</v>
      </c>
      <c r="B69" t="s">
        <v>20</v>
      </c>
      <c r="C69" t="s">
        <v>5177</v>
      </c>
      <c r="D69" t="s">
        <v>5273</v>
      </c>
    </row>
    <row r="70" spans="1:4">
      <c r="A70" t="s">
        <v>140</v>
      </c>
      <c r="B70" t="s">
        <v>20</v>
      </c>
      <c r="C70" t="s">
        <v>5274</v>
      </c>
      <c r="D70" t="s">
        <v>5275</v>
      </c>
    </row>
    <row r="71" spans="1:4">
      <c r="A71" t="s">
        <v>141</v>
      </c>
      <c r="B71" t="s">
        <v>28</v>
      </c>
      <c r="C71" t="s">
        <v>5276</v>
      </c>
      <c r="D71" t="s">
        <v>5277</v>
      </c>
    </row>
    <row r="72" spans="1:4">
      <c r="A72" t="s">
        <v>142</v>
      </c>
      <c r="B72" t="s">
        <v>28</v>
      </c>
      <c r="C72" t="s">
        <v>5278</v>
      </c>
      <c r="D72" t="s">
        <v>5279</v>
      </c>
    </row>
    <row r="73" spans="1:4">
      <c r="A73" t="s">
        <v>143</v>
      </c>
      <c r="B73" t="s">
        <v>28</v>
      </c>
      <c r="C73" t="s">
        <v>5177</v>
      </c>
      <c r="D73" t="s">
        <v>5280</v>
      </c>
    </row>
    <row r="74" spans="1:4">
      <c r="A74" t="s">
        <v>144</v>
      </c>
      <c r="B74" t="s">
        <v>28</v>
      </c>
      <c r="C74" t="s">
        <v>5177</v>
      </c>
      <c r="D74" t="s">
        <v>5281</v>
      </c>
    </row>
    <row r="75" spans="1:4">
      <c r="A75" t="s">
        <v>145</v>
      </c>
      <c r="B75" t="s">
        <v>2</v>
      </c>
      <c r="C75" t="s">
        <v>5282</v>
      </c>
      <c r="D75" t="s">
        <v>5283</v>
      </c>
    </row>
    <row r="76" spans="1:4">
      <c r="A76" t="s">
        <v>146</v>
      </c>
      <c r="B76" t="s">
        <v>2</v>
      </c>
      <c r="C76" t="s">
        <v>5284</v>
      </c>
      <c r="D76" t="s">
        <v>5285</v>
      </c>
    </row>
    <row r="77" spans="1:4">
      <c r="A77" t="s">
        <v>147</v>
      </c>
      <c r="B77" t="s">
        <v>2</v>
      </c>
      <c r="C77" t="s">
        <v>5227</v>
      </c>
      <c r="D77" t="s">
        <v>5286</v>
      </c>
    </row>
    <row r="78" spans="1:4">
      <c r="A78" t="s">
        <v>148</v>
      </c>
      <c r="B78" t="s">
        <v>20</v>
      </c>
      <c r="C78" t="s">
        <v>5284</v>
      </c>
      <c r="D78" t="s">
        <v>5287</v>
      </c>
    </row>
    <row r="79" spans="1:4">
      <c r="A79" t="s">
        <v>149</v>
      </c>
      <c r="B79" t="s">
        <v>8</v>
      </c>
      <c r="C79" t="s">
        <v>5177</v>
      </c>
      <c r="D79" t="s">
        <v>5288</v>
      </c>
    </row>
    <row r="80" spans="1:4">
      <c r="A80" t="s">
        <v>150</v>
      </c>
      <c r="B80" t="s">
        <v>22</v>
      </c>
      <c r="C80" t="s">
        <v>5289</v>
      </c>
      <c r="D80" t="s">
        <v>5290</v>
      </c>
    </row>
    <row r="81" spans="1:4">
      <c r="A81" t="s">
        <v>151</v>
      </c>
      <c r="B81" t="s">
        <v>22</v>
      </c>
      <c r="C81" t="s">
        <v>5249</v>
      </c>
      <c r="D81" t="s">
        <v>5291</v>
      </c>
    </row>
    <row r="82" spans="1:4">
      <c r="A82" t="s">
        <v>152</v>
      </c>
      <c r="B82" t="s">
        <v>10</v>
      </c>
      <c r="C82" t="s">
        <v>5292</v>
      </c>
      <c r="D82" t="s">
        <v>5293</v>
      </c>
    </row>
    <row r="83" spans="1:4">
      <c r="A83" t="s">
        <v>153</v>
      </c>
      <c r="B83" t="s">
        <v>10</v>
      </c>
      <c r="C83" t="s">
        <v>5292</v>
      </c>
      <c r="D83" t="s">
        <v>5294</v>
      </c>
    </row>
    <row r="84" spans="1:4">
      <c r="A84" t="s">
        <v>154</v>
      </c>
      <c r="B84" t="s">
        <v>4</v>
      </c>
      <c r="C84" t="s">
        <v>5295</v>
      </c>
      <c r="D84" t="s">
        <v>5296</v>
      </c>
    </row>
    <row r="85" spans="1:4">
      <c r="A85" t="s">
        <v>155</v>
      </c>
      <c r="B85" t="s">
        <v>4</v>
      </c>
      <c r="C85" t="s">
        <v>5297</v>
      </c>
      <c r="D85" t="s">
        <v>5298</v>
      </c>
    </row>
    <row r="86" spans="1:4">
      <c r="A86" t="s">
        <v>156</v>
      </c>
      <c r="B86" t="s">
        <v>22</v>
      </c>
      <c r="C86" t="s">
        <v>5299</v>
      </c>
      <c r="D86" t="s">
        <v>5300</v>
      </c>
    </row>
    <row r="87" spans="1:4">
      <c r="A87" t="s">
        <v>157</v>
      </c>
      <c r="B87" t="s">
        <v>10</v>
      </c>
      <c r="C87" t="s">
        <v>5177</v>
      </c>
      <c r="D87" t="s">
        <v>5301</v>
      </c>
    </row>
    <row r="88" spans="1:4">
      <c r="A88" t="s">
        <v>158</v>
      </c>
      <c r="B88" t="s">
        <v>12</v>
      </c>
      <c r="C88" t="s">
        <v>5302</v>
      </c>
      <c r="D88" t="s">
        <v>5303</v>
      </c>
    </row>
    <row r="89" spans="1:4">
      <c r="A89" t="s">
        <v>159</v>
      </c>
      <c r="B89" t="s">
        <v>12</v>
      </c>
      <c r="C89" t="s">
        <v>5304</v>
      </c>
      <c r="D89" t="s">
        <v>5305</v>
      </c>
    </row>
    <row r="90" spans="1:4">
      <c r="A90" t="s">
        <v>160</v>
      </c>
      <c r="B90" t="s">
        <v>8</v>
      </c>
      <c r="C90" t="s">
        <v>5306</v>
      </c>
      <c r="D90" t="s">
        <v>5307</v>
      </c>
    </row>
    <row r="91" spans="1:4">
      <c r="A91" t="s">
        <v>161</v>
      </c>
      <c r="B91" t="s">
        <v>16</v>
      </c>
      <c r="C91" t="s">
        <v>5177</v>
      </c>
      <c r="D91" t="s">
        <v>5308</v>
      </c>
    </row>
    <row r="92" spans="1:4">
      <c r="A92" t="s">
        <v>162</v>
      </c>
      <c r="B92" t="s">
        <v>10</v>
      </c>
      <c r="C92" t="s">
        <v>5309</v>
      </c>
      <c r="D92" t="s">
        <v>5310</v>
      </c>
    </row>
    <row r="93" spans="1:4">
      <c r="A93" t="s">
        <v>163</v>
      </c>
      <c r="B93" t="s">
        <v>10</v>
      </c>
      <c r="C93" t="s">
        <v>5309</v>
      </c>
      <c r="D93" t="s">
        <v>5311</v>
      </c>
    </row>
    <row r="94" spans="1:4">
      <c r="A94" t="s">
        <v>165</v>
      </c>
      <c r="B94" t="s">
        <v>20</v>
      </c>
      <c r="C94" t="s">
        <v>5312</v>
      </c>
      <c r="D94" t="s">
        <v>5313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D6"/>
  <sheetViews>
    <sheetView workbookViewId="0">
      <selection activeCell="B6" sqref="B6:D6"/>
    </sheetView>
  </sheetViews>
  <sheetFormatPr baseColWidth="10" defaultRowHeight="16"/>
  <cols>
    <col min="2" max="2" width="11" customWidth="1"/>
  </cols>
  <sheetData>
    <row r="2" spans="2:4" ht="33" customHeight="1">
      <c r="B2" s="11" t="s">
        <v>107</v>
      </c>
      <c r="C2" s="10"/>
      <c r="D2" s="10"/>
    </row>
    <row r="4" spans="2:4" ht="32" customHeight="1">
      <c r="B4" s="12" t="s">
        <v>109</v>
      </c>
      <c r="C4" s="10"/>
      <c r="D4" s="10"/>
    </row>
    <row r="6" spans="2:4" ht="31" customHeight="1">
      <c r="B6" s="9" t="s">
        <v>110</v>
      </c>
      <c r="C6" s="10"/>
      <c r="D6" s="10"/>
    </row>
  </sheetData>
  <mergeCells count="3">
    <mergeCell ref="B6:D6"/>
    <mergeCell ref="B2:D2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CB333"/>
  <sheetViews>
    <sheetView workbookViewId="0">
      <selection activeCell="I10" sqref="I10"/>
    </sheetView>
  </sheetViews>
  <sheetFormatPr baseColWidth="10" defaultColWidth="8.83203125" defaultRowHeight="16"/>
  <sheetData>
    <row r="1" spans="1:80">
      <c r="A1" t="s">
        <v>1</v>
      </c>
      <c r="B1" t="s">
        <v>99</v>
      </c>
      <c r="C1" t="s">
        <v>5156</v>
      </c>
      <c r="D1" t="s">
        <v>5157</v>
      </c>
      <c r="E1" t="s">
        <v>35</v>
      </c>
      <c r="F1" t="s">
        <v>101</v>
      </c>
      <c r="G1" t="s">
        <v>102</v>
      </c>
      <c r="H1" t="s">
        <v>5314</v>
      </c>
      <c r="I1" t="s">
        <v>5315</v>
      </c>
      <c r="J1" t="s">
        <v>5316</v>
      </c>
      <c r="K1" t="s">
        <v>5317</v>
      </c>
      <c r="L1" t="s">
        <v>5318</v>
      </c>
      <c r="M1" t="s">
        <v>5319</v>
      </c>
      <c r="N1" t="s">
        <v>5320</v>
      </c>
      <c r="O1" t="s">
        <v>5321</v>
      </c>
      <c r="P1" t="s">
        <v>5322</v>
      </c>
      <c r="Q1" t="s">
        <v>5323</v>
      </c>
      <c r="R1" t="s">
        <v>5324</v>
      </c>
      <c r="S1" t="s">
        <v>5325</v>
      </c>
      <c r="T1" t="s">
        <v>5326</v>
      </c>
      <c r="U1" t="s">
        <v>5327</v>
      </c>
      <c r="V1" t="s">
        <v>5328</v>
      </c>
      <c r="W1" t="s">
        <v>5329</v>
      </c>
      <c r="X1" t="s">
        <v>5330</v>
      </c>
      <c r="Y1" t="s">
        <v>5331</v>
      </c>
      <c r="Z1" t="s">
        <v>5332</v>
      </c>
      <c r="AA1" t="s">
        <v>5333</v>
      </c>
      <c r="AB1" t="s">
        <v>5334</v>
      </c>
      <c r="AC1" t="s">
        <v>5335</v>
      </c>
      <c r="AD1" t="s">
        <v>5336</v>
      </c>
      <c r="AE1" t="s">
        <v>5337</v>
      </c>
      <c r="AF1" t="s">
        <v>5338</v>
      </c>
      <c r="AG1" t="s">
        <v>5339</v>
      </c>
      <c r="AH1" t="s">
        <v>5340</v>
      </c>
      <c r="AI1" t="s">
        <v>5341</v>
      </c>
      <c r="AJ1" t="s">
        <v>5342</v>
      </c>
      <c r="AK1" t="s">
        <v>5343</v>
      </c>
      <c r="AL1" t="s">
        <v>5344</v>
      </c>
      <c r="AM1" t="s">
        <v>5345</v>
      </c>
      <c r="AN1" t="s">
        <v>5346</v>
      </c>
      <c r="AO1" t="s">
        <v>5347</v>
      </c>
      <c r="AP1" t="s">
        <v>5348</v>
      </c>
      <c r="AQ1" t="s">
        <v>5349</v>
      </c>
      <c r="AR1" t="s">
        <v>5350</v>
      </c>
      <c r="AS1" t="s">
        <v>5351</v>
      </c>
      <c r="AT1" t="s">
        <v>5352</v>
      </c>
      <c r="AU1" t="s">
        <v>5353</v>
      </c>
      <c r="AV1" t="s">
        <v>5354</v>
      </c>
      <c r="AW1" t="s">
        <v>5355</v>
      </c>
      <c r="AX1" t="s">
        <v>5356</v>
      </c>
      <c r="AY1" t="s">
        <v>5357</v>
      </c>
      <c r="AZ1" t="s">
        <v>5358</v>
      </c>
      <c r="BA1" t="s">
        <v>5359</v>
      </c>
      <c r="BB1" t="s">
        <v>5360</v>
      </c>
      <c r="BC1" t="s">
        <v>5361</v>
      </c>
      <c r="BD1" t="s">
        <v>5362</v>
      </c>
      <c r="BE1" t="s">
        <v>5363</v>
      </c>
      <c r="BF1" t="s">
        <v>5364</v>
      </c>
      <c r="BG1" t="s">
        <v>5365</v>
      </c>
      <c r="BH1" t="s">
        <v>5366</v>
      </c>
      <c r="BI1" t="s">
        <v>5367</v>
      </c>
      <c r="BJ1" t="s">
        <v>5368</v>
      </c>
      <c r="BK1" t="s">
        <v>5369</v>
      </c>
      <c r="BL1" t="s">
        <v>5370</v>
      </c>
      <c r="BM1" t="s">
        <v>5371</v>
      </c>
      <c r="BN1" t="s">
        <v>5372</v>
      </c>
      <c r="BO1" t="s">
        <v>5373</v>
      </c>
      <c r="BP1" t="s">
        <v>5374</v>
      </c>
      <c r="BQ1" t="s">
        <v>5375</v>
      </c>
      <c r="BR1" t="s">
        <v>5376</v>
      </c>
      <c r="BS1" t="s">
        <v>5377</v>
      </c>
      <c r="BT1" t="s">
        <v>5378</v>
      </c>
      <c r="BU1" t="s">
        <v>5379</v>
      </c>
      <c r="BV1" t="s">
        <v>5380</v>
      </c>
      <c r="BW1" t="s">
        <v>5381</v>
      </c>
      <c r="BX1" t="s">
        <v>5382</v>
      </c>
      <c r="BY1" t="s">
        <v>5383</v>
      </c>
      <c r="BZ1" t="s">
        <v>5384</v>
      </c>
      <c r="CA1" t="s">
        <v>5385</v>
      </c>
      <c r="CB1" t="s">
        <v>5386</v>
      </c>
    </row>
    <row r="2" spans="1:80" hidden="1">
      <c r="A2" t="s">
        <v>31</v>
      </c>
      <c r="C2" t="s">
        <v>5158</v>
      </c>
      <c r="D2" t="s">
        <v>5159</v>
      </c>
      <c r="E2" t="s">
        <v>48</v>
      </c>
      <c r="G2" t="s">
        <v>106</v>
      </c>
      <c r="H2" s="3">
        <v>50</v>
      </c>
      <c r="I2" s="3">
        <v>50</v>
      </c>
      <c r="J2" s="3">
        <v>50</v>
      </c>
      <c r="K2" s="3">
        <v>50</v>
      </c>
      <c r="L2" s="3">
        <v>50</v>
      </c>
      <c r="M2" s="3">
        <v>50</v>
      </c>
      <c r="N2" s="3">
        <v>50</v>
      </c>
      <c r="O2" s="3">
        <v>50</v>
      </c>
      <c r="P2" s="3">
        <v>50</v>
      </c>
      <c r="Q2" s="3">
        <v>50</v>
      </c>
      <c r="R2" s="3">
        <v>50</v>
      </c>
      <c r="S2" s="3">
        <v>50</v>
      </c>
      <c r="T2" s="3">
        <v>50</v>
      </c>
      <c r="U2" s="3">
        <v>50</v>
      </c>
      <c r="V2" s="3">
        <v>50</v>
      </c>
      <c r="W2" s="3">
        <v>50</v>
      </c>
      <c r="X2" s="3">
        <v>50</v>
      </c>
      <c r="Y2" s="3">
        <v>50</v>
      </c>
      <c r="Z2" s="3">
        <v>50</v>
      </c>
      <c r="AA2" s="3">
        <v>50</v>
      </c>
      <c r="AB2" s="3">
        <v>50</v>
      </c>
      <c r="AC2" s="3">
        <v>50</v>
      </c>
      <c r="AD2" s="3">
        <v>50</v>
      </c>
      <c r="AE2" s="3">
        <v>50</v>
      </c>
    </row>
    <row r="3" spans="1:80" hidden="1">
      <c r="A3" t="s">
        <v>23</v>
      </c>
      <c r="C3" t="s">
        <v>5164</v>
      </c>
      <c r="D3" t="s">
        <v>5165</v>
      </c>
      <c r="E3" t="s">
        <v>93</v>
      </c>
      <c r="G3" t="s">
        <v>177</v>
      </c>
      <c r="AB3" s="3">
        <v>20</v>
      </c>
      <c r="AC3" s="3">
        <v>20</v>
      </c>
      <c r="AD3" s="3">
        <v>20</v>
      </c>
      <c r="AE3" s="3">
        <v>20</v>
      </c>
      <c r="AR3" s="3">
        <v>20</v>
      </c>
      <c r="AS3" s="3">
        <v>20</v>
      </c>
      <c r="AT3" s="3">
        <v>20</v>
      </c>
      <c r="AU3" s="3">
        <v>20</v>
      </c>
    </row>
    <row r="4" spans="1:80" hidden="1">
      <c r="A4" t="s">
        <v>23</v>
      </c>
      <c r="C4" t="s">
        <v>5166</v>
      </c>
      <c r="D4" t="s">
        <v>5167</v>
      </c>
      <c r="E4" t="s">
        <v>53</v>
      </c>
      <c r="G4" t="s">
        <v>177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AZ4" s="3">
        <v>10</v>
      </c>
      <c r="BA4" s="3">
        <v>10</v>
      </c>
      <c r="BB4" s="3">
        <v>10</v>
      </c>
      <c r="BC4" s="3">
        <v>10</v>
      </c>
      <c r="BD4" s="3">
        <v>10</v>
      </c>
      <c r="BE4" s="3">
        <v>10</v>
      </c>
      <c r="BF4" s="3">
        <v>10</v>
      </c>
      <c r="BG4" s="3">
        <v>10</v>
      </c>
      <c r="BH4" s="3">
        <v>10</v>
      </c>
      <c r="BI4" s="3">
        <v>10</v>
      </c>
      <c r="BJ4" s="3">
        <v>10</v>
      </c>
      <c r="BK4" s="3">
        <v>10</v>
      </c>
    </row>
    <row r="5" spans="1:80" hidden="1">
      <c r="A5" t="s">
        <v>23</v>
      </c>
      <c r="C5" t="s">
        <v>5166</v>
      </c>
      <c r="D5" t="s">
        <v>5167</v>
      </c>
      <c r="E5" t="s">
        <v>93</v>
      </c>
      <c r="G5" t="s">
        <v>177</v>
      </c>
      <c r="H5" s="3">
        <v>40</v>
      </c>
      <c r="I5" s="3">
        <v>40</v>
      </c>
      <c r="J5" s="3">
        <v>40</v>
      </c>
      <c r="K5" s="3">
        <v>40</v>
      </c>
      <c r="L5" s="3">
        <v>60</v>
      </c>
      <c r="M5" s="3">
        <v>60</v>
      </c>
      <c r="N5" s="3">
        <v>60</v>
      </c>
      <c r="O5" s="3">
        <v>60</v>
      </c>
      <c r="P5" s="3">
        <v>60</v>
      </c>
      <c r="Q5" s="3">
        <v>60</v>
      </c>
      <c r="R5" s="3">
        <v>60</v>
      </c>
      <c r="S5" s="3">
        <v>60</v>
      </c>
      <c r="T5" s="3">
        <v>20</v>
      </c>
      <c r="U5" s="3">
        <v>0</v>
      </c>
      <c r="AZ5" s="3">
        <v>30</v>
      </c>
      <c r="BA5" s="3">
        <v>30</v>
      </c>
      <c r="BB5" s="3">
        <v>30</v>
      </c>
      <c r="BC5" s="3">
        <v>30</v>
      </c>
      <c r="BD5" s="3">
        <v>30</v>
      </c>
      <c r="BE5" s="3">
        <v>30</v>
      </c>
      <c r="BF5" s="3">
        <v>30</v>
      </c>
      <c r="BG5" s="3">
        <v>30</v>
      </c>
      <c r="BH5" s="3">
        <v>30</v>
      </c>
      <c r="BI5" s="3">
        <v>30</v>
      </c>
      <c r="BJ5" s="3">
        <v>30</v>
      </c>
      <c r="BK5" s="3">
        <v>30</v>
      </c>
    </row>
    <row r="6" spans="1:80" hidden="1">
      <c r="A6" t="s">
        <v>23</v>
      </c>
      <c r="C6" t="s">
        <v>5166</v>
      </c>
      <c r="D6" t="s">
        <v>5167</v>
      </c>
      <c r="E6" t="s">
        <v>95</v>
      </c>
      <c r="G6" t="s">
        <v>164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AZ6" s="3">
        <v>5</v>
      </c>
      <c r="BA6" s="3">
        <v>5</v>
      </c>
      <c r="BB6" s="3">
        <v>5</v>
      </c>
      <c r="BC6" s="3">
        <v>5</v>
      </c>
      <c r="BD6" s="3">
        <v>5</v>
      </c>
      <c r="BE6" s="3">
        <v>5</v>
      </c>
      <c r="BF6" s="3">
        <v>5</v>
      </c>
      <c r="BG6" s="3">
        <v>5</v>
      </c>
      <c r="BH6" s="3">
        <v>5</v>
      </c>
      <c r="BI6" s="3">
        <v>5</v>
      </c>
      <c r="BJ6" s="3">
        <v>5</v>
      </c>
      <c r="BK6" s="3">
        <v>5</v>
      </c>
    </row>
    <row r="7" spans="1:80" hidden="1">
      <c r="A7" t="s">
        <v>21</v>
      </c>
      <c r="C7" t="s">
        <v>5162</v>
      </c>
      <c r="D7" t="s">
        <v>5163</v>
      </c>
      <c r="E7" t="s">
        <v>36</v>
      </c>
      <c r="G7" t="s">
        <v>164</v>
      </c>
      <c r="H7" s="3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5">
        <v>10</v>
      </c>
      <c r="O7" s="5">
        <v>10</v>
      </c>
      <c r="P7" s="5">
        <v>10</v>
      </c>
      <c r="Q7" s="5">
        <v>10</v>
      </c>
      <c r="R7" s="3">
        <v>20</v>
      </c>
      <c r="S7" s="3">
        <v>20</v>
      </c>
    </row>
    <row r="8" spans="1:80" hidden="1">
      <c r="A8" t="s">
        <v>21</v>
      </c>
      <c r="C8" t="s">
        <v>5162</v>
      </c>
      <c r="D8" t="s">
        <v>5163</v>
      </c>
      <c r="E8" t="s">
        <v>37</v>
      </c>
      <c r="G8" t="s">
        <v>177</v>
      </c>
      <c r="N8" s="5">
        <v>10</v>
      </c>
      <c r="O8" s="5">
        <v>10</v>
      </c>
      <c r="P8" s="5">
        <v>10</v>
      </c>
      <c r="Q8" s="5">
        <v>10</v>
      </c>
      <c r="R8" s="3">
        <v>20</v>
      </c>
      <c r="S8" s="3">
        <v>20</v>
      </c>
      <c r="T8" s="3">
        <v>20</v>
      </c>
      <c r="U8" s="3">
        <v>20</v>
      </c>
      <c r="V8" s="3">
        <v>40</v>
      </c>
      <c r="W8" s="3">
        <v>40</v>
      </c>
      <c r="X8" s="3">
        <v>30</v>
      </c>
      <c r="Y8" s="3">
        <v>30</v>
      </c>
      <c r="Z8" s="3">
        <v>20</v>
      </c>
      <c r="AA8" s="3">
        <v>20</v>
      </c>
      <c r="AB8" s="3">
        <v>20</v>
      </c>
      <c r="AC8" s="3">
        <v>20</v>
      </c>
    </row>
    <row r="9" spans="1:80">
      <c r="A9" t="s">
        <v>3</v>
      </c>
      <c r="C9" t="s">
        <v>5168</v>
      </c>
      <c r="D9" t="s">
        <v>5169</v>
      </c>
      <c r="E9" t="s">
        <v>42</v>
      </c>
      <c r="F9">
        <v>1500</v>
      </c>
      <c r="G9" t="s">
        <v>108</v>
      </c>
      <c r="H9" s="3">
        <v>10</v>
      </c>
      <c r="I9" s="3">
        <v>10</v>
      </c>
      <c r="J9" s="3">
        <v>10</v>
      </c>
      <c r="K9" s="3">
        <v>10</v>
      </c>
      <c r="L9" s="3">
        <v>30</v>
      </c>
      <c r="M9" s="3">
        <v>30</v>
      </c>
      <c r="N9" s="3">
        <v>30</v>
      </c>
      <c r="O9" s="3">
        <v>30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>
        <v>10</v>
      </c>
      <c r="X9" s="3">
        <v>10</v>
      </c>
      <c r="Y9" s="3">
        <v>10</v>
      </c>
      <c r="Z9" s="3">
        <v>10</v>
      </c>
      <c r="AA9" s="3">
        <v>10</v>
      </c>
      <c r="AB9" s="3">
        <v>10</v>
      </c>
      <c r="AC9" s="3">
        <v>10</v>
      </c>
      <c r="AD9" s="3">
        <v>10</v>
      </c>
      <c r="AE9" s="3">
        <v>10</v>
      </c>
    </row>
    <row r="10" spans="1:80">
      <c r="A10" t="s">
        <v>3</v>
      </c>
      <c r="C10" t="s">
        <v>5168</v>
      </c>
      <c r="D10" t="s">
        <v>5169</v>
      </c>
      <c r="E10" t="s">
        <v>43</v>
      </c>
      <c r="F10">
        <v>1500</v>
      </c>
      <c r="G10" t="s">
        <v>108</v>
      </c>
      <c r="H10" s="3">
        <v>60</v>
      </c>
      <c r="I10" s="3">
        <v>100</v>
      </c>
      <c r="J10" s="3">
        <v>100</v>
      </c>
      <c r="K10" s="3">
        <v>100</v>
      </c>
      <c r="L10" s="3">
        <v>30</v>
      </c>
      <c r="M10" s="3">
        <v>30</v>
      </c>
      <c r="N10" s="3">
        <v>30</v>
      </c>
      <c r="O10" s="3">
        <v>30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10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</row>
    <row r="11" spans="1:80">
      <c r="A11" t="s">
        <v>3</v>
      </c>
      <c r="C11" t="s">
        <v>5168</v>
      </c>
      <c r="D11" t="s">
        <v>5169</v>
      </c>
      <c r="E11" t="s">
        <v>45</v>
      </c>
      <c r="F11">
        <v>1500</v>
      </c>
      <c r="G11" t="s">
        <v>108</v>
      </c>
      <c r="H11" s="3">
        <v>50</v>
      </c>
      <c r="I11" s="3">
        <v>50</v>
      </c>
      <c r="J11" s="3">
        <v>50</v>
      </c>
      <c r="K11" s="3">
        <v>50</v>
      </c>
      <c r="L11" s="3">
        <v>50</v>
      </c>
      <c r="M11" s="3">
        <v>50</v>
      </c>
      <c r="N11" s="3">
        <v>50</v>
      </c>
      <c r="O11" s="3">
        <v>50</v>
      </c>
      <c r="P11" s="3">
        <v>50</v>
      </c>
      <c r="Q11" s="3">
        <v>50</v>
      </c>
      <c r="R11" s="3">
        <v>50</v>
      </c>
      <c r="S11" s="3">
        <v>50</v>
      </c>
      <c r="T11" s="3">
        <v>50</v>
      </c>
      <c r="U11" s="3">
        <v>50</v>
      </c>
      <c r="V11" s="3">
        <v>50</v>
      </c>
      <c r="W11" s="3">
        <v>50</v>
      </c>
      <c r="X11" s="3">
        <v>50</v>
      </c>
      <c r="Y11" s="3">
        <v>50</v>
      </c>
      <c r="Z11" s="3">
        <v>50</v>
      </c>
      <c r="AA11" s="3">
        <v>50</v>
      </c>
      <c r="AB11" s="3">
        <v>50</v>
      </c>
      <c r="AC11" s="3">
        <v>50</v>
      </c>
      <c r="AD11" s="3">
        <v>50</v>
      </c>
      <c r="AE11" s="3">
        <v>50</v>
      </c>
      <c r="AF11" s="3">
        <v>50</v>
      </c>
      <c r="AG11" s="3">
        <v>50</v>
      </c>
      <c r="AH11" s="3">
        <v>50</v>
      </c>
      <c r="AI11" s="3">
        <v>50</v>
      </c>
    </row>
    <row r="12" spans="1:80" hidden="1">
      <c r="A12" t="s">
        <v>3</v>
      </c>
      <c r="C12" t="s">
        <v>5168</v>
      </c>
      <c r="D12" t="s">
        <v>5169</v>
      </c>
      <c r="E12" t="s">
        <v>51</v>
      </c>
      <c r="G12" t="s">
        <v>106</v>
      </c>
      <c r="H12" s="3">
        <v>80</v>
      </c>
      <c r="I12" s="3">
        <v>80</v>
      </c>
      <c r="J12" s="3">
        <v>80</v>
      </c>
      <c r="K12" s="3">
        <v>80</v>
      </c>
      <c r="L12" s="3">
        <v>80</v>
      </c>
      <c r="M12" s="3">
        <v>80</v>
      </c>
      <c r="N12" s="3">
        <v>80</v>
      </c>
      <c r="O12" s="3">
        <v>80</v>
      </c>
      <c r="P12" s="3">
        <v>80</v>
      </c>
      <c r="Q12" s="3">
        <v>80</v>
      </c>
      <c r="R12" s="3">
        <v>80</v>
      </c>
      <c r="S12" s="3">
        <v>80</v>
      </c>
      <c r="T12" s="3">
        <v>80</v>
      </c>
      <c r="U12" s="3">
        <v>80</v>
      </c>
      <c r="V12" s="3">
        <v>80</v>
      </c>
      <c r="W12" s="3">
        <v>80</v>
      </c>
      <c r="X12" s="3">
        <v>70</v>
      </c>
      <c r="Y12" s="3">
        <v>70</v>
      </c>
      <c r="Z12" s="3">
        <v>70</v>
      </c>
      <c r="AA12" s="3">
        <v>70</v>
      </c>
      <c r="AB12" s="3">
        <v>60</v>
      </c>
      <c r="AC12" s="3">
        <v>60</v>
      </c>
      <c r="AD12" s="3">
        <v>60</v>
      </c>
      <c r="AE12" s="3">
        <v>60</v>
      </c>
    </row>
    <row r="13" spans="1:80">
      <c r="A13" t="s">
        <v>3</v>
      </c>
      <c r="C13" t="s">
        <v>5168</v>
      </c>
      <c r="D13" t="s">
        <v>5169</v>
      </c>
      <c r="E13" t="s">
        <v>55</v>
      </c>
      <c r="F13">
        <v>1500</v>
      </c>
      <c r="G13" t="s">
        <v>108</v>
      </c>
      <c r="H13" s="3">
        <v>20</v>
      </c>
      <c r="I13" s="3">
        <v>20</v>
      </c>
      <c r="J13" s="3">
        <v>20</v>
      </c>
      <c r="K13" s="3">
        <v>20</v>
      </c>
      <c r="L13" s="3">
        <v>30</v>
      </c>
      <c r="M13" s="3">
        <v>30</v>
      </c>
      <c r="N13" s="3">
        <v>30</v>
      </c>
      <c r="O13" s="3">
        <v>30</v>
      </c>
      <c r="P13" s="3">
        <v>30</v>
      </c>
      <c r="Q13" s="3">
        <v>15</v>
      </c>
      <c r="R13" s="3">
        <v>15</v>
      </c>
      <c r="S13" s="3">
        <v>15</v>
      </c>
      <c r="T13" s="3">
        <v>15</v>
      </c>
      <c r="U13" s="3">
        <v>15</v>
      </c>
      <c r="V13" s="3">
        <v>15</v>
      </c>
      <c r="W13" s="3">
        <v>15</v>
      </c>
      <c r="X13" s="3">
        <v>15</v>
      </c>
      <c r="Y13" s="3">
        <v>15</v>
      </c>
      <c r="Z13" s="3">
        <v>15</v>
      </c>
      <c r="AA13" s="3">
        <v>15</v>
      </c>
      <c r="AB13" s="3">
        <v>15</v>
      </c>
      <c r="AC13" s="3">
        <v>15</v>
      </c>
      <c r="AD13" s="3">
        <v>15</v>
      </c>
      <c r="AE13" s="3">
        <v>15</v>
      </c>
    </row>
    <row r="14" spans="1:80">
      <c r="A14" t="s">
        <v>3</v>
      </c>
      <c r="C14" t="s">
        <v>5168</v>
      </c>
      <c r="D14" t="s">
        <v>5169</v>
      </c>
      <c r="E14" t="s">
        <v>75</v>
      </c>
      <c r="F14">
        <v>1500</v>
      </c>
      <c r="G14" t="s">
        <v>108</v>
      </c>
      <c r="H14" s="3">
        <v>20</v>
      </c>
      <c r="I14" s="3">
        <v>20</v>
      </c>
      <c r="J14" s="3">
        <v>15</v>
      </c>
      <c r="K14" s="3">
        <v>15</v>
      </c>
      <c r="L14" s="3">
        <v>15</v>
      </c>
      <c r="M14" s="3">
        <v>15</v>
      </c>
      <c r="N14" s="3">
        <v>15</v>
      </c>
      <c r="O14" s="3">
        <v>15</v>
      </c>
      <c r="P14" s="3">
        <v>15</v>
      </c>
      <c r="Q14" s="3">
        <v>15</v>
      </c>
      <c r="R14" s="3">
        <v>15</v>
      </c>
      <c r="S14" s="3">
        <v>15</v>
      </c>
      <c r="T14" s="3">
        <v>15</v>
      </c>
      <c r="U14" s="3">
        <v>15</v>
      </c>
      <c r="V14" s="3">
        <v>15</v>
      </c>
      <c r="W14" s="3">
        <v>15</v>
      </c>
      <c r="X14" s="3">
        <v>15</v>
      </c>
      <c r="Y14" s="3">
        <v>15</v>
      </c>
      <c r="Z14" s="3">
        <v>15</v>
      </c>
      <c r="AA14" s="3">
        <v>15</v>
      </c>
      <c r="AB14" s="3">
        <v>15</v>
      </c>
      <c r="AC14" s="3">
        <v>15</v>
      </c>
      <c r="AD14" s="3">
        <v>15</v>
      </c>
      <c r="AE14" s="3">
        <v>15</v>
      </c>
    </row>
    <row r="15" spans="1:80">
      <c r="A15" t="s">
        <v>3</v>
      </c>
      <c r="C15" t="s">
        <v>5168</v>
      </c>
      <c r="D15" t="s">
        <v>5169</v>
      </c>
      <c r="E15" t="s">
        <v>83</v>
      </c>
      <c r="F15">
        <v>1500</v>
      </c>
      <c r="G15" t="s">
        <v>108</v>
      </c>
      <c r="H15" s="3">
        <v>20</v>
      </c>
      <c r="I15" s="3">
        <v>20</v>
      </c>
      <c r="J15" s="3">
        <v>20</v>
      </c>
      <c r="K15" s="3">
        <v>20</v>
      </c>
      <c r="L15" s="3">
        <v>20</v>
      </c>
      <c r="M15" s="3">
        <v>20</v>
      </c>
      <c r="N15" s="3">
        <v>20</v>
      </c>
      <c r="O15" s="3">
        <v>20</v>
      </c>
      <c r="P15" s="3">
        <v>20</v>
      </c>
      <c r="Q15" s="3">
        <v>20</v>
      </c>
      <c r="R15" s="3">
        <v>20</v>
      </c>
      <c r="S15" s="3">
        <v>20</v>
      </c>
      <c r="T15" s="3">
        <v>20</v>
      </c>
      <c r="U15" s="3">
        <v>20</v>
      </c>
      <c r="V15" s="3">
        <v>20</v>
      </c>
      <c r="W15" s="3">
        <v>20</v>
      </c>
      <c r="X15" s="3">
        <v>20</v>
      </c>
      <c r="Y15" s="3">
        <v>10</v>
      </c>
      <c r="Z15" s="3">
        <v>10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</row>
    <row r="16" spans="1:80">
      <c r="A16" t="s">
        <v>3</v>
      </c>
      <c r="C16" t="s">
        <v>5168</v>
      </c>
      <c r="D16" t="s">
        <v>5169</v>
      </c>
      <c r="E16" t="s">
        <v>97</v>
      </c>
      <c r="F16">
        <v>1500</v>
      </c>
      <c r="G16" t="s">
        <v>108</v>
      </c>
      <c r="H16" s="3">
        <v>40</v>
      </c>
      <c r="I16" s="3">
        <v>40</v>
      </c>
      <c r="J16" s="3">
        <v>30</v>
      </c>
      <c r="K16" s="3">
        <v>30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3">
        <v>15</v>
      </c>
      <c r="AE16" s="3">
        <v>15</v>
      </c>
    </row>
    <row r="17" spans="1:67">
      <c r="A17" t="s">
        <v>3</v>
      </c>
      <c r="C17" t="s">
        <v>5168</v>
      </c>
      <c r="D17" t="s">
        <v>5170</v>
      </c>
      <c r="E17" t="s">
        <v>40</v>
      </c>
      <c r="F17">
        <v>1500</v>
      </c>
      <c r="G17" t="s">
        <v>108</v>
      </c>
      <c r="AF17" s="4">
        <v>80</v>
      </c>
      <c r="AG17" s="4">
        <v>10</v>
      </c>
      <c r="AH17" s="4">
        <v>10</v>
      </c>
      <c r="AI17" s="4">
        <v>10</v>
      </c>
      <c r="AJ17" s="4">
        <v>10</v>
      </c>
      <c r="AK17" s="4">
        <v>10</v>
      </c>
      <c r="AL17" s="4">
        <v>10</v>
      </c>
      <c r="AM17" s="4">
        <v>10</v>
      </c>
      <c r="AN17" s="4">
        <v>10</v>
      </c>
      <c r="AO17" s="5">
        <v>10</v>
      </c>
      <c r="AP17" s="5">
        <v>10</v>
      </c>
      <c r="AQ17" s="5">
        <v>10</v>
      </c>
      <c r="AR17" s="5">
        <v>10</v>
      </c>
      <c r="AS17" s="5">
        <v>10</v>
      </c>
      <c r="AT17" s="5">
        <v>10</v>
      </c>
      <c r="AU17" s="5">
        <v>10</v>
      </c>
      <c r="AV17" s="5">
        <v>10</v>
      </c>
      <c r="AW17" s="3">
        <v>10</v>
      </c>
      <c r="AX17" s="3">
        <v>10</v>
      </c>
      <c r="AY17" s="3">
        <v>10</v>
      </c>
      <c r="AZ17" s="3">
        <v>10</v>
      </c>
      <c r="BA17" s="3">
        <v>10</v>
      </c>
      <c r="BB17" s="3">
        <v>10</v>
      </c>
      <c r="BC17" s="3">
        <v>10</v>
      </c>
    </row>
    <row r="18" spans="1:67">
      <c r="A18" t="s">
        <v>3</v>
      </c>
      <c r="C18" t="s">
        <v>5168</v>
      </c>
      <c r="D18" t="s">
        <v>5170</v>
      </c>
      <c r="E18" t="s">
        <v>42</v>
      </c>
      <c r="F18">
        <v>1500</v>
      </c>
      <c r="G18" t="s">
        <v>108</v>
      </c>
      <c r="L18" s="4">
        <v>20</v>
      </c>
      <c r="M18" s="4">
        <v>20</v>
      </c>
      <c r="N18" s="4">
        <v>20</v>
      </c>
      <c r="O18" s="4">
        <v>20</v>
      </c>
      <c r="P18" s="4">
        <v>20</v>
      </c>
      <c r="Q18" s="4">
        <v>20</v>
      </c>
      <c r="R18" s="4">
        <v>20</v>
      </c>
      <c r="S18" s="4">
        <v>80</v>
      </c>
      <c r="T18" s="4">
        <v>80</v>
      </c>
      <c r="U18" s="4">
        <v>80</v>
      </c>
      <c r="V18" s="4">
        <v>20</v>
      </c>
      <c r="W18" s="4">
        <v>20</v>
      </c>
      <c r="X18" s="4">
        <v>20</v>
      </c>
      <c r="Y18" s="4">
        <v>20</v>
      </c>
      <c r="Z18" s="4">
        <v>20</v>
      </c>
      <c r="AA18" s="4">
        <v>20</v>
      </c>
      <c r="AB18" s="4">
        <v>20</v>
      </c>
      <c r="AC18" s="4">
        <v>20</v>
      </c>
      <c r="AD18" s="4">
        <v>20</v>
      </c>
      <c r="AE18" s="4">
        <v>20</v>
      </c>
      <c r="AF18" s="4">
        <v>20</v>
      </c>
      <c r="AG18" s="4">
        <v>20</v>
      </c>
      <c r="AH18" s="4">
        <v>20</v>
      </c>
      <c r="AI18" s="4">
        <v>20</v>
      </c>
      <c r="AJ18" s="4">
        <v>20</v>
      </c>
      <c r="AK18" s="4">
        <v>20</v>
      </c>
      <c r="AL18" s="4">
        <v>20</v>
      </c>
      <c r="AM18" s="4">
        <v>20</v>
      </c>
      <c r="AN18" s="4">
        <v>20</v>
      </c>
      <c r="AO18" s="5">
        <v>20</v>
      </c>
      <c r="AP18" s="5">
        <v>20</v>
      </c>
      <c r="AQ18" s="5">
        <v>20</v>
      </c>
      <c r="BB18" s="3">
        <v>10</v>
      </c>
      <c r="BC18" s="3">
        <v>10</v>
      </c>
      <c r="BD18" s="4">
        <v>10</v>
      </c>
      <c r="BE18" s="4">
        <v>10</v>
      </c>
      <c r="BF18" s="4">
        <v>10</v>
      </c>
      <c r="BG18" s="4">
        <v>10</v>
      </c>
      <c r="BH18" s="4">
        <v>10</v>
      </c>
      <c r="BI18" s="4">
        <v>10</v>
      </c>
      <c r="BJ18" s="4">
        <v>10</v>
      </c>
      <c r="BK18" s="4">
        <v>10</v>
      </c>
      <c r="BL18" s="4">
        <v>10</v>
      </c>
      <c r="BM18" s="4">
        <v>10</v>
      </c>
      <c r="BN18" s="4">
        <v>10</v>
      </c>
      <c r="BO18" s="4">
        <v>10</v>
      </c>
    </row>
    <row r="19" spans="1:67">
      <c r="A19" t="s">
        <v>3</v>
      </c>
      <c r="C19" t="s">
        <v>5168</v>
      </c>
      <c r="D19" t="s">
        <v>5170</v>
      </c>
      <c r="E19" t="s">
        <v>43</v>
      </c>
      <c r="F19">
        <v>1500</v>
      </c>
      <c r="G19" t="s">
        <v>108</v>
      </c>
      <c r="L19" s="4">
        <v>70</v>
      </c>
      <c r="M19" s="4">
        <v>70</v>
      </c>
      <c r="N19" s="4">
        <v>70</v>
      </c>
      <c r="O19" s="4">
        <v>70</v>
      </c>
      <c r="P19" s="4">
        <v>70</v>
      </c>
      <c r="Q19" s="4">
        <v>70</v>
      </c>
      <c r="R19" s="4">
        <v>70</v>
      </c>
      <c r="S19" s="4">
        <v>70</v>
      </c>
      <c r="T19" s="4">
        <v>70</v>
      </c>
      <c r="U19" s="4">
        <v>70</v>
      </c>
      <c r="V19" s="4">
        <v>70</v>
      </c>
      <c r="W19" s="4">
        <v>70</v>
      </c>
      <c r="X19" s="4">
        <v>70</v>
      </c>
      <c r="Y19" s="4">
        <v>70</v>
      </c>
      <c r="Z19" s="4">
        <v>70</v>
      </c>
      <c r="AA19" s="4">
        <v>70</v>
      </c>
      <c r="AB19" s="4">
        <v>70</v>
      </c>
      <c r="AC19" s="4">
        <v>70</v>
      </c>
      <c r="AD19" s="4">
        <v>70</v>
      </c>
      <c r="AE19" s="4">
        <v>70</v>
      </c>
      <c r="AF19" s="4">
        <v>70</v>
      </c>
      <c r="AG19" s="4">
        <v>70</v>
      </c>
      <c r="AH19" s="4">
        <v>70</v>
      </c>
      <c r="AI19" s="4">
        <v>70</v>
      </c>
      <c r="AJ19" s="4">
        <v>70</v>
      </c>
      <c r="AK19" s="4">
        <v>70</v>
      </c>
      <c r="AL19" s="4">
        <v>70</v>
      </c>
      <c r="AM19" s="4">
        <v>20</v>
      </c>
      <c r="AN19" s="4">
        <v>20</v>
      </c>
      <c r="AO19" s="5">
        <v>20</v>
      </c>
      <c r="AP19" s="5">
        <v>20</v>
      </c>
      <c r="AQ19" s="5">
        <v>20</v>
      </c>
      <c r="AR19" s="5">
        <v>20</v>
      </c>
      <c r="AS19" s="5">
        <v>20</v>
      </c>
      <c r="AT19" s="5">
        <v>20</v>
      </c>
      <c r="AU19" s="5">
        <v>20</v>
      </c>
      <c r="AV19" s="5">
        <v>20</v>
      </c>
      <c r="AW19" s="3">
        <v>20</v>
      </c>
      <c r="AX19" s="3">
        <v>20</v>
      </c>
      <c r="AY19" s="3">
        <v>20</v>
      </c>
      <c r="AZ19" s="3">
        <v>20</v>
      </c>
      <c r="BA19" s="3">
        <v>20</v>
      </c>
      <c r="BB19" s="3">
        <v>20</v>
      </c>
      <c r="BC19" s="3">
        <v>20</v>
      </c>
    </row>
    <row r="20" spans="1:67">
      <c r="A20" t="s">
        <v>3</v>
      </c>
      <c r="C20" t="s">
        <v>5168</v>
      </c>
      <c r="D20" t="s">
        <v>5170</v>
      </c>
      <c r="E20" t="s">
        <v>45</v>
      </c>
      <c r="F20">
        <v>1500</v>
      </c>
      <c r="G20" t="s">
        <v>108</v>
      </c>
      <c r="AF20" s="4">
        <v>50</v>
      </c>
      <c r="AG20" s="4">
        <v>50</v>
      </c>
      <c r="AH20" s="4">
        <v>50</v>
      </c>
      <c r="AI20" s="4">
        <v>50</v>
      </c>
      <c r="AJ20" s="4">
        <v>50</v>
      </c>
      <c r="AK20" s="4">
        <v>50</v>
      </c>
      <c r="AL20" s="4">
        <v>50</v>
      </c>
      <c r="AM20" s="4">
        <v>50</v>
      </c>
      <c r="AN20" s="4">
        <v>50</v>
      </c>
      <c r="AO20" s="5">
        <v>30</v>
      </c>
      <c r="AP20" s="5">
        <v>30</v>
      </c>
      <c r="AQ20" s="5">
        <v>30</v>
      </c>
      <c r="AR20" s="5">
        <v>50</v>
      </c>
      <c r="AS20" s="5">
        <v>50</v>
      </c>
      <c r="AT20" s="5">
        <v>50</v>
      </c>
      <c r="AU20" s="5">
        <v>50</v>
      </c>
      <c r="AV20" s="5">
        <v>50</v>
      </c>
      <c r="AW20" s="3">
        <v>50</v>
      </c>
      <c r="AX20" s="3">
        <v>50</v>
      </c>
      <c r="AY20" s="3">
        <v>50</v>
      </c>
      <c r="AZ20" s="3">
        <v>50</v>
      </c>
      <c r="BA20" s="3">
        <v>50</v>
      </c>
      <c r="BB20" s="3">
        <v>70</v>
      </c>
      <c r="BC20" s="3">
        <v>70</v>
      </c>
    </row>
    <row r="21" spans="1:67" hidden="1">
      <c r="A21" t="s">
        <v>3</v>
      </c>
      <c r="C21" t="s">
        <v>5168</v>
      </c>
      <c r="D21" t="s">
        <v>5170</v>
      </c>
      <c r="E21" t="s">
        <v>51</v>
      </c>
      <c r="G21" t="s">
        <v>106</v>
      </c>
      <c r="AO21" s="5">
        <v>60</v>
      </c>
      <c r="AP21" s="5">
        <v>60</v>
      </c>
      <c r="AQ21" s="5">
        <v>60</v>
      </c>
      <c r="AR21" s="5">
        <v>60</v>
      </c>
      <c r="AS21" s="5">
        <v>60</v>
      </c>
      <c r="AT21" s="5">
        <v>60</v>
      </c>
      <c r="AU21" s="5">
        <v>60</v>
      </c>
      <c r="AV21" s="5">
        <v>60</v>
      </c>
      <c r="AW21" s="3">
        <v>60</v>
      </c>
      <c r="AX21" s="3">
        <v>60</v>
      </c>
      <c r="AY21" s="3">
        <v>60</v>
      </c>
      <c r="AZ21" s="3">
        <v>60</v>
      </c>
      <c r="BA21" s="3">
        <v>60</v>
      </c>
      <c r="BB21" s="3">
        <v>60</v>
      </c>
      <c r="BC21" s="3">
        <v>60</v>
      </c>
      <c r="BD21" s="3">
        <v>60</v>
      </c>
      <c r="BE21" s="3">
        <v>60</v>
      </c>
      <c r="BF21" s="3">
        <v>60</v>
      </c>
      <c r="BG21" s="3">
        <v>60</v>
      </c>
      <c r="BH21" s="3">
        <v>60</v>
      </c>
      <c r="BI21" s="3">
        <v>60</v>
      </c>
      <c r="BJ21" s="3">
        <v>60</v>
      </c>
      <c r="BK21" s="3">
        <v>60</v>
      </c>
    </row>
    <row r="22" spans="1:67">
      <c r="A22" t="s">
        <v>3</v>
      </c>
      <c r="C22" t="s">
        <v>5168</v>
      </c>
      <c r="D22" t="s">
        <v>5170</v>
      </c>
      <c r="E22" t="s">
        <v>55</v>
      </c>
      <c r="F22">
        <v>1500</v>
      </c>
      <c r="G22" t="s">
        <v>108</v>
      </c>
      <c r="AF22" s="4">
        <v>80</v>
      </c>
      <c r="AG22" s="4">
        <v>20</v>
      </c>
      <c r="AH22" s="4">
        <v>30</v>
      </c>
      <c r="AI22" s="4">
        <v>30</v>
      </c>
      <c r="AJ22" s="4">
        <v>30</v>
      </c>
      <c r="AK22" s="4">
        <v>15</v>
      </c>
      <c r="AL22" s="4">
        <v>15</v>
      </c>
      <c r="AM22" s="4">
        <v>20</v>
      </c>
      <c r="AN22" s="4">
        <v>20</v>
      </c>
      <c r="AO22" s="5">
        <v>20</v>
      </c>
      <c r="AP22" s="5">
        <v>20</v>
      </c>
      <c r="AQ22" s="5">
        <v>20</v>
      </c>
      <c r="AR22" s="5">
        <v>20</v>
      </c>
      <c r="AS22" s="5">
        <v>20</v>
      </c>
      <c r="AT22" s="5">
        <v>20</v>
      </c>
      <c r="AU22" s="5">
        <v>20</v>
      </c>
      <c r="AV22" s="5">
        <v>20</v>
      </c>
      <c r="AW22" s="3">
        <v>20</v>
      </c>
      <c r="AX22" s="3">
        <v>20</v>
      </c>
      <c r="AY22" s="3">
        <v>20</v>
      </c>
      <c r="AZ22" s="3">
        <v>20</v>
      </c>
      <c r="BA22" s="3">
        <v>20</v>
      </c>
      <c r="BB22" s="3">
        <v>20</v>
      </c>
      <c r="BC22" s="3">
        <v>20</v>
      </c>
    </row>
    <row r="23" spans="1:67">
      <c r="A23" t="s">
        <v>3</v>
      </c>
      <c r="C23" t="s">
        <v>5168</v>
      </c>
      <c r="D23" t="s">
        <v>5170</v>
      </c>
      <c r="E23" t="s">
        <v>75</v>
      </c>
      <c r="F23">
        <v>1500</v>
      </c>
      <c r="G23" t="s">
        <v>108</v>
      </c>
      <c r="AF23" s="4">
        <v>90</v>
      </c>
      <c r="AG23" s="4">
        <v>10</v>
      </c>
      <c r="AH23" s="4">
        <v>10</v>
      </c>
      <c r="AI23" s="4">
        <v>10</v>
      </c>
      <c r="AJ23" s="4">
        <v>10</v>
      </c>
      <c r="AK23" s="4">
        <v>50</v>
      </c>
      <c r="AL23" s="4">
        <v>50</v>
      </c>
      <c r="AM23" s="4">
        <v>50</v>
      </c>
      <c r="AN23" s="4">
        <v>50</v>
      </c>
      <c r="AO23" s="5">
        <v>20</v>
      </c>
      <c r="AP23" s="5">
        <v>20</v>
      </c>
      <c r="AQ23" s="5">
        <v>20</v>
      </c>
      <c r="AR23" s="5">
        <v>20</v>
      </c>
      <c r="AS23" s="5">
        <v>20</v>
      </c>
      <c r="AT23" s="5">
        <v>20</v>
      </c>
      <c r="AU23" s="5">
        <v>20</v>
      </c>
      <c r="AV23" s="5">
        <v>20</v>
      </c>
      <c r="AW23" s="3">
        <v>20</v>
      </c>
      <c r="AX23" s="3">
        <v>20</v>
      </c>
      <c r="AY23" s="3">
        <v>20</v>
      </c>
      <c r="AZ23" s="3">
        <v>20</v>
      </c>
      <c r="BA23" s="3">
        <v>20</v>
      </c>
      <c r="BB23" s="3">
        <v>10</v>
      </c>
      <c r="BC23" s="3">
        <v>10</v>
      </c>
    </row>
    <row r="24" spans="1:67">
      <c r="A24" t="s">
        <v>3</v>
      </c>
      <c r="C24" t="s">
        <v>5168</v>
      </c>
      <c r="D24" t="s">
        <v>5170</v>
      </c>
      <c r="E24" t="s">
        <v>83</v>
      </c>
      <c r="F24">
        <v>1500</v>
      </c>
      <c r="G24" t="s">
        <v>108</v>
      </c>
      <c r="AF24" s="4">
        <v>70</v>
      </c>
      <c r="AG24" s="4">
        <v>15</v>
      </c>
      <c r="AH24" s="4">
        <v>15</v>
      </c>
      <c r="AI24" s="4">
        <v>15</v>
      </c>
      <c r="AJ24" s="4">
        <v>15</v>
      </c>
      <c r="AK24" s="4">
        <v>10</v>
      </c>
      <c r="AL24" s="4">
        <v>10</v>
      </c>
      <c r="AM24" s="4">
        <v>15</v>
      </c>
      <c r="AN24" s="4">
        <v>15</v>
      </c>
      <c r="AO24" s="5">
        <v>50</v>
      </c>
      <c r="AP24" s="5">
        <v>50</v>
      </c>
      <c r="AQ24" s="5">
        <v>50</v>
      </c>
      <c r="AR24" s="5">
        <v>20</v>
      </c>
      <c r="AS24" s="5">
        <v>20</v>
      </c>
      <c r="AT24" s="5">
        <v>20</v>
      </c>
      <c r="AU24" s="5">
        <v>20</v>
      </c>
      <c r="AV24" s="5">
        <v>20</v>
      </c>
      <c r="AW24" s="3">
        <v>20</v>
      </c>
      <c r="AX24" s="3">
        <v>20</v>
      </c>
      <c r="AY24" s="3">
        <v>20</v>
      </c>
      <c r="AZ24" s="3">
        <v>20</v>
      </c>
      <c r="BA24" s="3">
        <v>20</v>
      </c>
      <c r="BB24" s="3">
        <v>20</v>
      </c>
      <c r="BC24" s="3">
        <v>20</v>
      </c>
    </row>
    <row r="25" spans="1:67">
      <c r="A25" t="s">
        <v>15</v>
      </c>
      <c r="B25" t="s">
        <v>700</v>
      </c>
      <c r="C25" t="s">
        <v>5171</v>
      </c>
      <c r="D25" t="s">
        <v>5172</v>
      </c>
      <c r="E25" t="s">
        <v>42</v>
      </c>
      <c r="F25">
        <v>200</v>
      </c>
      <c r="G25" t="s">
        <v>108</v>
      </c>
      <c r="BD25" s="3">
        <v>5</v>
      </c>
      <c r="BE25" s="3">
        <v>5</v>
      </c>
      <c r="BF25" s="3">
        <v>5</v>
      </c>
      <c r="BG25" s="3">
        <v>5</v>
      </c>
      <c r="BH25" s="3">
        <v>5</v>
      </c>
      <c r="BI25" s="3">
        <v>5</v>
      </c>
      <c r="BJ25" s="3">
        <v>5</v>
      </c>
      <c r="BK25" s="3">
        <v>5</v>
      </c>
    </row>
    <row r="26" spans="1:67" hidden="1">
      <c r="A26" t="s">
        <v>23</v>
      </c>
      <c r="D26" t="s">
        <v>5179</v>
      </c>
      <c r="E26" t="s">
        <v>53</v>
      </c>
      <c r="G26" t="s">
        <v>177</v>
      </c>
      <c r="X26" s="3">
        <v>20</v>
      </c>
      <c r="Y26" s="3">
        <v>20</v>
      </c>
      <c r="Z26" s="3">
        <v>20</v>
      </c>
      <c r="AA26" s="3">
        <v>20</v>
      </c>
      <c r="AB26" s="3">
        <v>20</v>
      </c>
      <c r="AC26" s="3">
        <v>20</v>
      </c>
      <c r="AD26" s="3">
        <v>20</v>
      </c>
      <c r="AE26" s="3">
        <v>20</v>
      </c>
      <c r="AF26" s="3">
        <v>20</v>
      </c>
      <c r="AG26" s="3">
        <v>20</v>
      </c>
      <c r="AH26" s="3">
        <v>20</v>
      </c>
      <c r="AI26" s="3">
        <v>20</v>
      </c>
      <c r="AN26" s="3">
        <v>10</v>
      </c>
      <c r="AO26" s="3">
        <v>10</v>
      </c>
      <c r="AP26" s="3">
        <v>10</v>
      </c>
      <c r="AQ26" s="3">
        <v>10</v>
      </c>
      <c r="AR26" s="3">
        <v>10</v>
      </c>
      <c r="AS26" s="3">
        <v>10</v>
      </c>
      <c r="AT26" s="3">
        <v>10</v>
      </c>
      <c r="AU26" s="3">
        <v>10</v>
      </c>
      <c r="AV26" s="3">
        <v>10</v>
      </c>
      <c r="AW26" s="3">
        <v>10</v>
      </c>
      <c r="AX26" s="3">
        <v>10</v>
      </c>
      <c r="AY26" s="3">
        <v>10</v>
      </c>
    </row>
    <row r="27" spans="1:67" hidden="1">
      <c r="A27" t="s">
        <v>23</v>
      </c>
      <c r="D27" t="s">
        <v>5179</v>
      </c>
      <c r="E27" t="s">
        <v>85</v>
      </c>
      <c r="G27" t="s">
        <v>164</v>
      </c>
      <c r="H27" s="4">
        <v>20</v>
      </c>
      <c r="I27" s="4">
        <v>20</v>
      </c>
      <c r="J27" s="4">
        <v>20</v>
      </c>
      <c r="K27" s="4">
        <v>20</v>
      </c>
      <c r="L27" s="4">
        <v>20</v>
      </c>
      <c r="M27" s="4">
        <v>20</v>
      </c>
      <c r="N27" s="4">
        <v>20</v>
      </c>
      <c r="O27" s="4">
        <v>20</v>
      </c>
      <c r="P27" s="4">
        <v>20</v>
      </c>
      <c r="Q27" s="4">
        <v>20</v>
      </c>
      <c r="R27" s="4">
        <v>20</v>
      </c>
      <c r="S27" s="4">
        <v>20</v>
      </c>
      <c r="T27" s="5">
        <v>20</v>
      </c>
      <c r="U27" s="5">
        <v>20</v>
      </c>
      <c r="V27" s="5">
        <v>20</v>
      </c>
      <c r="W27" s="5">
        <v>20</v>
      </c>
    </row>
    <row r="28" spans="1:67" hidden="1">
      <c r="A28" t="s">
        <v>23</v>
      </c>
      <c r="D28" t="s">
        <v>5179</v>
      </c>
      <c r="E28" t="s">
        <v>95</v>
      </c>
      <c r="G28" t="s">
        <v>164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  <c r="N28" s="4">
        <v>10</v>
      </c>
      <c r="O28" s="4">
        <v>10</v>
      </c>
      <c r="T28" s="5">
        <v>5</v>
      </c>
      <c r="U28" s="5">
        <v>5</v>
      </c>
      <c r="V28" s="5">
        <v>5</v>
      </c>
      <c r="W28" s="5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</row>
    <row r="29" spans="1:67" hidden="1">
      <c r="A29" t="s">
        <v>25</v>
      </c>
      <c r="C29" t="s">
        <v>5180</v>
      </c>
      <c r="D29" t="s">
        <v>5181</v>
      </c>
      <c r="E29" t="s">
        <v>53</v>
      </c>
      <c r="G29" t="s">
        <v>177</v>
      </c>
      <c r="H29" s="3">
        <v>10</v>
      </c>
      <c r="I29" s="3">
        <v>10</v>
      </c>
      <c r="J29" s="3">
        <v>10</v>
      </c>
      <c r="K29" s="3">
        <v>10</v>
      </c>
      <c r="L29" s="3">
        <v>10</v>
      </c>
      <c r="M29" s="3">
        <v>10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</v>
      </c>
      <c r="V29" s="3">
        <v>10</v>
      </c>
      <c r="W29" s="3">
        <v>10</v>
      </c>
      <c r="X29" s="3">
        <v>10</v>
      </c>
      <c r="Y29" s="3">
        <v>10</v>
      </c>
      <c r="Z29" s="3">
        <v>10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</row>
    <row r="30" spans="1:67" hidden="1">
      <c r="A30" t="s">
        <v>25</v>
      </c>
      <c r="C30" t="s">
        <v>5180</v>
      </c>
      <c r="D30" t="s">
        <v>5181</v>
      </c>
      <c r="E30" t="s">
        <v>93</v>
      </c>
      <c r="G30" t="s">
        <v>177</v>
      </c>
      <c r="H30" s="3">
        <v>10</v>
      </c>
      <c r="I30" s="3">
        <v>10</v>
      </c>
      <c r="J30" s="3">
        <v>10</v>
      </c>
      <c r="K30" s="3">
        <v>10</v>
      </c>
      <c r="L30" s="3">
        <v>10</v>
      </c>
      <c r="M30" s="3">
        <v>10</v>
      </c>
      <c r="N30" s="3">
        <v>10</v>
      </c>
      <c r="O30" s="3">
        <v>10</v>
      </c>
      <c r="P30" s="3">
        <v>10</v>
      </c>
      <c r="Q30" s="3">
        <v>10</v>
      </c>
      <c r="R30" s="3">
        <v>10</v>
      </c>
      <c r="S30" s="3">
        <v>10</v>
      </c>
      <c r="T30" s="3">
        <v>10</v>
      </c>
      <c r="U30" s="3">
        <v>10</v>
      </c>
      <c r="V30" s="3">
        <v>10</v>
      </c>
      <c r="W30" s="3">
        <v>10</v>
      </c>
      <c r="X30" s="3">
        <v>10</v>
      </c>
      <c r="Y30" s="3">
        <v>10</v>
      </c>
      <c r="Z30" s="3">
        <v>10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</row>
    <row r="31" spans="1:67" hidden="1">
      <c r="A31" t="s">
        <v>31</v>
      </c>
      <c r="C31" t="s">
        <v>5182</v>
      </c>
      <c r="D31" t="s">
        <v>5183</v>
      </c>
      <c r="E31" t="s">
        <v>51</v>
      </c>
      <c r="F31">
        <v>500</v>
      </c>
      <c r="G31" t="s">
        <v>106</v>
      </c>
      <c r="H31" s="3">
        <v>10</v>
      </c>
      <c r="I31" s="3">
        <v>10</v>
      </c>
      <c r="J31" s="3">
        <v>10</v>
      </c>
      <c r="K31" s="3">
        <v>10</v>
      </c>
      <c r="L31" s="3">
        <v>10</v>
      </c>
      <c r="M31" s="3">
        <v>10</v>
      </c>
      <c r="N31" s="3">
        <v>10</v>
      </c>
      <c r="O31" s="3">
        <v>10</v>
      </c>
      <c r="P31" s="3">
        <v>10</v>
      </c>
      <c r="Q31" s="3">
        <v>10</v>
      </c>
      <c r="R31" s="3">
        <v>10</v>
      </c>
      <c r="S31" s="3">
        <v>10</v>
      </c>
      <c r="T31" s="3">
        <v>10</v>
      </c>
      <c r="U31" s="3">
        <v>10</v>
      </c>
      <c r="V31" s="3">
        <v>10</v>
      </c>
      <c r="W31" s="3">
        <v>10</v>
      </c>
      <c r="X31" s="3">
        <v>10</v>
      </c>
      <c r="Y31" s="3">
        <v>10</v>
      </c>
      <c r="Z31" s="3">
        <v>10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</row>
    <row r="32" spans="1:67" hidden="1">
      <c r="A32" t="s">
        <v>23</v>
      </c>
      <c r="B32" t="s">
        <v>700</v>
      </c>
      <c r="C32" t="s">
        <v>5173</v>
      </c>
      <c r="D32" t="s">
        <v>5174</v>
      </c>
      <c r="E32" t="s">
        <v>36</v>
      </c>
      <c r="G32" t="s">
        <v>164</v>
      </c>
      <c r="BD32" s="3">
        <v>10</v>
      </c>
      <c r="BE32" s="3">
        <v>10</v>
      </c>
      <c r="BF32" s="3">
        <v>10</v>
      </c>
      <c r="BG32" s="3">
        <v>10</v>
      </c>
      <c r="BH32" s="3">
        <v>10</v>
      </c>
      <c r="BI32" s="3">
        <v>10</v>
      </c>
      <c r="BJ32" s="3">
        <v>10</v>
      </c>
      <c r="BK32" s="3">
        <v>30</v>
      </c>
      <c r="BL32" s="3">
        <v>30</v>
      </c>
      <c r="BM32" s="3">
        <v>30</v>
      </c>
      <c r="BN32" s="3">
        <v>30</v>
      </c>
      <c r="BO32" s="3">
        <v>30</v>
      </c>
    </row>
    <row r="33" spans="1:70" hidden="1">
      <c r="A33" t="s">
        <v>21</v>
      </c>
      <c r="D33" t="s">
        <v>5178</v>
      </c>
      <c r="E33" t="s">
        <v>36</v>
      </c>
      <c r="G33" t="s">
        <v>164</v>
      </c>
      <c r="H33" s="4">
        <v>20</v>
      </c>
      <c r="I33" s="4">
        <v>20</v>
      </c>
      <c r="J33" s="4">
        <v>20</v>
      </c>
      <c r="K33" s="4">
        <v>20</v>
      </c>
      <c r="L33" s="4">
        <v>30</v>
      </c>
      <c r="M33" s="4">
        <v>30</v>
      </c>
      <c r="N33" s="4">
        <v>20</v>
      </c>
      <c r="O33" s="4">
        <v>20</v>
      </c>
      <c r="BD33" s="3">
        <v>5</v>
      </c>
      <c r="BE33" s="3">
        <v>5</v>
      </c>
      <c r="BF33" s="3">
        <v>5</v>
      </c>
      <c r="BG33" s="3">
        <v>5</v>
      </c>
    </row>
    <row r="34" spans="1:70" hidden="1">
      <c r="A34" t="s">
        <v>21</v>
      </c>
      <c r="D34" t="s">
        <v>5178</v>
      </c>
      <c r="E34" t="s">
        <v>38</v>
      </c>
      <c r="G34" t="s">
        <v>164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  <c r="S34" s="4">
        <v>10</v>
      </c>
      <c r="T34" s="4">
        <v>10</v>
      </c>
      <c r="U34" s="4">
        <v>10</v>
      </c>
      <c r="V34" s="4">
        <v>10</v>
      </c>
      <c r="W34" s="4">
        <v>10</v>
      </c>
      <c r="X34" s="4">
        <v>10</v>
      </c>
      <c r="Y34" s="4">
        <v>10</v>
      </c>
      <c r="Z34" s="4">
        <v>10</v>
      </c>
      <c r="AA34" s="4">
        <v>10</v>
      </c>
      <c r="AN34" s="3">
        <v>50</v>
      </c>
      <c r="AO34" s="3">
        <v>50</v>
      </c>
      <c r="AP34" s="3">
        <v>50</v>
      </c>
      <c r="AQ34" s="3">
        <v>50</v>
      </c>
      <c r="AR34" s="3">
        <v>50</v>
      </c>
      <c r="AS34" s="3">
        <v>50</v>
      </c>
      <c r="AT34" s="3">
        <v>50</v>
      </c>
      <c r="AU34" s="3">
        <v>50</v>
      </c>
      <c r="AV34" s="3">
        <v>50</v>
      </c>
      <c r="AW34" s="3">
        <v>50</v>
      </c>
      <c r="AX34" s="3">
        <v>50</v>
      </c>
      <c r="AY34" s="3">
        <v>50</v>
      </c>
      <c r="AZ34" s="3">
        <v>50</v>
      </c>
      <c r="BA34" s="3">
        <v>50</v>
      </c>
      <c r="BB34" s="3">
        <v>50</v>
      </c>
      <c r="BC34" s="3">
        <v>50</v>
      </c>
      <c r="BD34" s="3">
        <v>60</v>
      </c>
      <c r="BE34" s="3">
        <v>60</v>
      </c>
      <c r="BF34" s="3">
        <v>60</v>
      </c>
      <c r="BG34" s="3">
        <v>60</v>
      </c>
      <c r="BH34" s="3">
        <v>50</v>
      </c>
      <c r="BI34" s="3">
        <v>50</v>
      </c>
      <c r="BJ34" s="3">
        <v>50</v>
      </c>
      <c r="BK34" s="3">
        <v>50</v>
      </c>
      <c r="BL34" s="3">
        <v>50</v>
      </c>
      <c r="BM34" s="3">
        <v>50</v>
      </c>
      <c r="BN34" s="3">
        <v>50</v>
      </c>
      <c r="BO34" s="3">
        <v>50</v>
      </c>
      <c r="BP34" s="3">
        <v>50</v>
      </c>
      <c r="BQ34" s="3">
        <v>50</v>
      </c>
      <c r="BR34" s="3">
        <v>50</v>
      </c>
    </row>
    <row r="35" spans="1:70" hidden="1">
      <c r="A35" t="s">
        <v>21</v>
      </c>
      <c r="D35" t="s">
        <v>5178</v>
      </c>
      <c r="E35" t="s">
        <v>50</v>
      </c>
      <c r="G35" t="s">
        <v>164</v>
      </c>
      <c r="L35" s="4">
        <v>10</v>
      </c>
      <c r="M35" s="4">
        <v>10</v>
      </c>
      <c r="N35" s="4">
        <v>20</v>
      </c>
      <c r="O35" s="4">
        <v>20</v>
      </c>
      <c r="P35" s="4">
        <v>50</v>
      </c>
      <c r="Q35" s="4">
        <v>50</v>
      </c>
      <c r="R35" s="4">
        <v>50</v>
      </c>
      <c r="S35" s="4">
        <v>50</v>
      </c>
      <c r="T35" s="4">
        <v>50</v>
      </c>
      <c r="U35" s="4">
        <v>50</v>
      </c>
      <c r="V35" s="4">
        <v>50</v>
      </c>
      <c r="W35" s="4">
        <v>50</v>
      </c>
      <c r="X35" s="4">
        <v>50</v>
      </c>
      <c r="Y35" s="4">
        <v>50</v>
      </c>
      <c r="Z35" s="4">
        <v>50</v>
      </c>
      <c r="AA35" s="4">
        <v>50</v>
      </c>
      <c r="AB35" s="5">
        <v>20</v>
      </c>
      <c r="AC35" s="5">
        <v>20</v>
      </c>
      <c r="AN35" s="3">
        <v>20</v>
      </c>
      <c r="AO35" s="3">
        <v>20</v>
      </c>
      <c r="AP35" s="3">
        <v>20</v>
      </c>
      <c r="AQ35" s="3">
        <v>20</v>
      </c>
      <c r="AR35" s="3">
        <v>20</v>
      </c>
      <c r="AS35" s="3">
        <v>20</v>
      </c>
      <c r="AT35" s="3">
        <v>20</v>
      </c>
      <c r="AU35" s="3">
        <v>20</v>
      </c>
      <c r="AV35" s="3">
        <v>10</v>
      </c>
      <c r="AW35" s="3">
        <v>10</v>
      </c>
      <c r="AX35" s="3">
        <v>10</v>
      </c>
      <c r="AY35" s="3">
        <v>10</v>
      </c>
      <c r="AZ35" s="3">
        <v>10</v>
      </c>
      <c r="BA35" s="3">
        <v>10</v>
      </c>
      <c r="BB35" s="3">
        <v>10</v>
      </c>
      <c r="BC35" s="3">
        <v>10</v>
      </c>
      <c r="BD35" s="3">
        <v>20</v>
      </c>
      <c r="BE35" s="3">
        <v>20</v>
      </c>
      <c r="BF35" s="3">
        <v>20</v>
      </c>
      <c r="BG35" s="3">
        <v>20</v>
      </c>
      <c r="BH35" s="3">
        <v>20</v>
      </c>
      <c r="BI35" s="3">
        <v>20</v>
      </c>
      <c r="BJ35" s="3">
        <v>20</v>
      </c>
      <c r="BK35" s="3">
        <v>20</v>
      </c>
      <c r="BL35" s="3">
        <v>20</v>
      </c>
      <c r="BM35" s="3">
        <v>20</v>
      </c>
      <c r="BN35" s="3">
        <v>20</v>
      </c>
      <c r="BO35" s="3">
        <v>20</v>
      </c>
      <c r="BP35" s="3">
        <v>20</v>
      </c>
      <c r="BQ35" s="3">
        <v>20</v>
      </c>
      <c r="BR35" s="3">
        <v>20</v>
      </c>
    </row>
    <row r="36" spans="1:70" hidden="1">
      <c r="A36" t="s">
        <v>21</v>
      </c>
      <c r="D36" t="s">
        <v>5178</v>
      </c>
      <c r="E36" t="s">
        <v>59</v>
      </c>
      <c r="G36" t="s">
        <v>164</v>
      </c>
      <c r="X36" s="4">
        <v>5</v>
      </c>
      <c r="Y36" s="4">
        <v>5</v>
      </c>
      <c r="Z36" s="4">
        <v>5</v>
      </c>
      <c r="AA36" s="4">
        <v>5</v>
      </c>
      <c r="AB36" s="5">
        <v>20</v>
      </c>
      <c r="AC36" s="5">
        <v>20</v>
      </c>
      <c r="AD36" s="5">
        <v>20</v>
      </c>
      <c r="AE36" s="5">
        <v>20</v>
      </c>
      <c r="AF36" s="5">
        <v>20</v>
      </c>
      <c r="AG36" s="5">
        <v>20</v>
      </c>
      <c r="AH36" s="5">
        <v>20</v>
      </c>
      <c r="AI36" s="5">
        <v>20</v>
      </c>
      <c r="AJ36" s="5">
        <v>20</v>
      </c>
      <c r="AK36" s="5">
        <v>20</v>
      </c>
      <c r="AL36" s="5">
        <v>20</v>
      </c>
      <c r="AM36" s="5">
        <v>20</v>
      </c>
      <c r="AN36" s="3">
        <v>50</v>
      </c>
      <c r="AO36" s="3">
        <v>50</v>
      </c>
      <c r="AP36" s="3">
        <v>50</v>
      </c>
      <c r="AQ36" s="3">
        <v>50</v>
      </c>
      <c r="AR36" s="3">
        <v>50</v>
      </c>
      <c r="AS36" s="3">
        <v>50</v>
      </c>
      <c r="AT36" s="3">
        <v>50</v>
      </c>
      <c r="AU36" s="3">
        <v>50</v>
      </c>
      <c r="AV36" s="3">
        <v>50</v>
      </c>
      <c r="AW36" s="3">
        <v>50</v>
      </c>
      <c r="AX36" s="3">
        <v>50</v>
      </c>
      <c r="AY36" s="3">
        <v>50</v>
      </c>
      <c r="AZ36" s="3">
        <v>50</v>
      </c>
      <c r="BA36" s="3">
        <v>50</v>
      </c>
      <c r="BB36" s="3">
        <v>50</v>
      </c>
      <c r="BC36" s="3">
        <v>50</v>
      </c>
    </row>
    <row r="37" spans="1:70" hidden="1">
      <c r="A37" t="s">
        <v>21</v>
      </c>
      <c r="D37" t="s">
        <v>5178</v>
      </c>
      <c r="E37" t="s">
        <v>95</v>
      </c>
      <c r="G37" t="s">
        <v>164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5</v>
      </c>
      <c r="R37" s="4">
        <v>5</v>
      </c>
      <c r="S37" s="4">
        <v>5</v>
      </c>
      <c r="T37" s="4">
        <v>5</v>
      </c>
      <c r="U37" s="4">
        <v>5</v>
      </c>
      <c r="V37" s="4">
        <v>5</v>
      </c>
      <c r="W37" s="4">
        <v>5</v>
      </c>
      <c r="X37" s="4">
        <v>5</v>
      </c>
      <c r="Y37" s="4">
        <v>5</v>
      </c>
      <c r="Z37" s="4">
        <v>5</v>
      </c>
      <c r="AA37" s="4">
        <v>5</v>
      </c>
      <c r="AB37" s="5">
        <v>5</v>
      </c>
      <c r="AC37" s="5">
        <v>5</v>
      </c>
      <c r="AD37" s="5">
        <v>5</v>
      </c>
      <c r="AE37" s="5">
        <v>5</v>
      </c>
      <c r="AF37" s="5">
        <v>5</v>
      </c>
      <c r="AG37" s="5">
        <v>5</v>
      </c>
      <c r="AH37" s="5">
        <v>5</v>
      </c>
      <c r="AN37" s="3">
        <v>10</v>
      </c>
      <c r="AO37" s="3">
        <v>10</v>
      </c>
      <c r="AP37" s="3">
        <v>10</v>
      </c>
      <c r="AQ37" s="3">
        <v>10</v>
      </c>
      <c r="AR37" s="3">
        <v>10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 s="3">
        <v>10</v>
      </c>
      <c r="AY37" s="3">
        <v>10</v>
      </c>
      <c r="AZ37" s="3">
        <v>10</v>
      </c>
      <c r="BA37" s="3">
        <v>10</v>
      </c>
      <c r="BB37" s="3">
        <v>10</v>
      </c>
      <c r="BC37" s="3">
        <v>10</v>
      </c>
    </row>
    <row r="38" spans="1:70">
      <c r="A38" t="s">
        <v>9</v>
      </c>
      <c r="B38" t="s">
        <v>700</v>
      </c>
      <c r="C38" t="s">
        <v>5175</v>
      </c>
      <c r="D38" t="s">
        <v>5176</v>
      </c>
      <c r="E38" t="s">
        <v>45</v>
      </c>
      <c r="G38" t="s">
        <v>108</v>
      </c>
      <c r="BD38" s="3">
        <v>10</v>
      </c>
      <c r="BE38" s="3">
        <v>10</v>
      </c>
      <c r="BF38" s="3">
        <v>10</v>
      </c>
      <c r="BG38" s="3">
        <v>10</v>
      </c>
      <c r="BH38" s="3">
        <v>10</v>
      </c>
      <c r="BI38" s="3">
        <v>10</v>
      </c>
      <c r="BJ38" s="3">
        <v>10</v>
      </c>
      <c r="BK38" s="3">
        <v>10</v>
      </c>
      <c r="BL38" s="3">
        <v>10</v>
      </c>
      <c r="BM38" s="3">
        <v>10</v>
      </c>
      <c r="BN38" s="3">
        <v>10</v>
      </c>
      <c r="BO38" s="3">
        <v>10</v>
      </c>
    </row>
    <row r="39" spans="1:70">
      <c r="A39" t="s">
        <v>9</v>
      </c>
      <c r="B39" t="s">
        <v>700</v>
      </c>
      <c r="C39" t="s">
        <v>5175</v>
      </c>
      <c r="D39" t="s">
        <v>5176</v>
      </c>
      <c r="E39" t="s">
        <v>47</v>
      </c>
      <c r="G39" t="s">
        <v>108</v>
      </c>
      <c r="BD39" s="3">
        <v>20</v>
      </c>
      <c r="BE39" s="3">
        <v>20</v>
      </c>
      <c r="BF39" s="3">
        <v>20</v>
      </c>
      <c r="BG39" s="3">
        <v>20</v>
      </c>
      <c r="BH39" s="3">
        <v>20</v>
      </c>
      <c r="BI39" s="3">
        <v>20</v>
      </c>
      <c r="BJ39" s="3">
        <v>20</v>
      </c>
      <c r="BK39" s="3">
        <v>20</v>
      </c>
      <c r="BL39" s="3">
        <v>20</v>
      </c>
      <c r="BM39" s="3">
        <v>20</v>
      </c>
      <c r="BN39" s="3">
        <v>20</v>
      </c>
      <c r="BO39" s="3">
        <v>20</v>
      </c>
    </row>
    <row r="40" spans="1:70">
      <c r="A40" t="s">
        <v>9</v>
      </c>
      <c r="B40" t="s">
        <v>700</v>
      </c>
      <c r="C40" t="s">
        <v>5175</v>
      </c>
      <c r="D40" t="s">
        <v>5176</v>
      </c>
      <c r="E40" t="s">
        <v>75</v>
      </c>
      <c r="G40" t="s">
        <v>108</v>
      </c>
      <c r="BD40" s="3">
        <v>70</v>
      </c>
      <c r="BE40" s="3">
        <v>70</v>
      </c>
      <c r="BF40" s="3">
        <v>70</v>
      </c>
      <c r="BG40" s="3">
        <v>70</v>
      </c>
      <c r="BH40" s="3">
        <v>70</v>
      </c>
      <c r="BI40" s="3">
        <v>70</v>
      </c>
      <c r="BJ40" s="3">
        <v>70</v>
      </c>
      <c r="BK40" s="3">
        <v>70</v>
      </c>
      <c r="BL40" s="3">
        <v>70</v>
      </c>
      <c r="BM40" s="3">
        <v>70</v>
      </c>
      <c r="BN40" s="3">
        <v>70</v>
      </c>
      <c r="BO40" s="3">
        <v>70</v>
      </c>
    </row>
    <row r="41" spans="1:70">
      <c r="A41" t="s">
        <v>11</v>
      </c>
      <c r="D41" t="s">
        <v>5185</v>
      </c>
      <c r="E41" t="s">
        <v>40</v>
      </c>
      <c r="G41" t="s">
        <v>108</v>
      </c>
      <c r="AY41" s="4">
        <v>100</v>
      </c>
      <c r="AZ41" s="4">
        <v>100</v>
      </c>
      <c r="BA41" s="4">
        <v>50</v>
      </c>
      <c r="BB41" s="4">
        <v>40</v>
      </c>
      <c r="BC41" s="4">
        <v>40</v>
      </c>
    </row>
    <row r="42" spans="1:70">
      <c r="A42" t="s">
        <v>11</v>
      </c>
      <c r="D42" t="s">
        <v>5185</v>
      </c>
      <c r="E42" t="s">
        <v>42</v>
      </c>
      <c r="G42" t="s">
        <v>108</v>
      </c>
      <c r="AW42" s="4">
        <v>70</v>
      </c>
      <c r="AX42" s="4">
        <v>70</v>
      </c>
      <c r="AY42" s="4">
        <v>70</v>
      </c>
      <c r="AZ42" s="4">
        <v>70</v>
      </c>
      <c r="BA42" s="4">
        <v>70</v>
      </c>
      <c r="BB42" s="4">
        <v>70</v>
      </c>
      <c r="BC42" s="4">
        <v>30</v>
      </c>
    </row>
    <row r="43" spans="1:70">
      <c r="A43" t="s">
        <v>11</v>
      </c>
      <c r="D43" t="s">
        <v>5185</v>
      </c>
      <c r="E43" t="s">
        <v>43</v>
      </c>
      <c r="G43" t="s">
        <v>108</v>
      </c>
      <c r="BB43" s="4">
        <v>70</v>
      </c>
      <c r="BC43" s="4">
        <v>70</v>
      </c>
    </row>
    <row r="44" spans="1:70">
      <c r="A44" t="s">
        <v>11</v>
      </c>
      <c r="D44" t="s">
        <v>5185</v>
      </c>
      <c r="E44" t="s">
        <v>47</v>
      </c>
      <c r="G44" t="s">
        <v>108</v>
      </c>
      <c r="BB44" s="4">
        <v>70</v>
      </c>
      <c r="BC44" s="4">
        <v>70</v>
      </c>
    </row>
    <row r="45" spans="1:70">
      <c r="A45" t="s">
        <v>11</v>
      </c>
      <c r="D45" t="s">
        <v>5185</v>
      </c>
      <c r="E45" t="s">
        <v>57</v>
      </c>
      <c r="G45" t="s">
        <v>108</v>
      </c>
      <c r="AW45" s="4">
        <v>20</v>
      </c>
      <c r="AX45" s="4">
        <v>20</v>
      </c>
      <c r="AY45" s="4">
        <v>20</v>
      </c>
      <c r="AZ45" s="4">
        <v>20</v>
      </c>
      <c r="BA45" s="4">
        <v>20</v>
      </c>
      <c r="BB45" s="4">
        <v>20</v>
      </c>
      <c r="BC45" s="4">
        <v>20</v>
      </c>
    </row>
    <row r="46" spans="1:70">
      <c r="A46" t="s">
        <v>11</v>
      </c>
      <c r="D46" t="s">
        <v>5185</v>
      </c>
      <c r="E46" t="s">
        <v>75</v>
      </c>
      <c r="G46" t="s">
        <v>108</v>
      </c>
      <c r="BB46" s="4">
        <v>70</v>
      </c>
      <c r="BC46" s="4">
        <v>70</v>
      </c>
    </row>
    <row r="47" spans="1:70">
      <c r="A47" t="s">
        <v>11</v>
      </c>
      <c r="D47" t="s">
        <v>5185</v>
      </c>
      <c r="E47" t="s">
        <v>83</v>
      </c>
      <c r="G47" t="s">
        <v>108</v>
      </c>
      <c r="BB47" s="4">
        <v>70</v>
      </c>
      <c r="BC47" s="4">
        <v>70</v>
      </c>
    </row>
    <row r="48" spans="1:70" hidden="1">
      <c r="A48" t="s">
        <v>21</v>
      </c>
      <c r="D48" t="s">
        <v>5184</v>
      </c>
      <c r="E48" t="s">
        <v>37</v>
      </c>
      <c r="G48" t="s">
        <v>177</v>
      </c>
      <c r="AC48" s="5">
        <v>10</v>
      </c>
      <c r="AD48" s="5">
        <v>10</v>
      </c>
      <c r="AE48" s="5">
        <v>10</v>
      </c>
      <c r="AF48" s="5">
        <v>10</v>
      </c>
      <c r="AG48" s="5">
        <v>10</v>
      </c>
      <c r="AH48" s="5">
        <v>10</v>
      </c>
      <c r="AI48" s="5">
        <v>10</v>
      </c>
      <c r="AJ48" s="3">
        <v>20</v>
      </c>
      <c r="AK48" s="3">
        <v>20</v>
      </c>
      <c r="AL48" s="3">
        <v>20</v>
      </c>
      <c r="AM48" s="3">
        <v>20</v>
      </c>
      <c r="AN48" s="3">
        <v>50</v>
      </c>
      <c r="AO48" s="3">
        <v>50</v>
      </c>
      <c r="AP48" s="3">
        <v>50</v>
      </c>
      <c r="AQ48" s="3">
        <v>50</v>
      </c>
      <c r="AR48" s="3">
        <v>50</v>
      </c>
      <c r="AS48" s="3">
        <v>50</v>
      </c>
      <c r="AT48" s="3">
        <v>50</v>
      </c>
      <c r="AU48" s="3">
        <v>50</v>
      </c>
      <c r="AV48" s="3">
        <v>50</v>
      </c>
      <c r="AW48" s="3">
        <v>50</v>
      </c>
      <c r="AX48" s="3">
        <v>50</v>
      </c>
      <c r="AY48" s="3">
        <v>50</v>
      </c>
      <c r="AZ48" s="3">
        <v>50</v>
      </c>
      <c r="BA48" s="3">
        <v>50</v>
      </c>
      <c r="BB48" s="3">
        <v>50</v>
      </c>
      <c r="BC48" s="3">
        <v>50</v>
      </c>
    </row>
    <row r="49" spans="1:68" hidden="1">
      <c r="A49" t="s">
        <v>21</v>
      </c>
      <c r="D49" t="s">
        <v>5184</v>
      </c>
      <c r="E49" t="s">
        <v>38</v>
      </c>
      <c r="G49" t="s">
        <v>164</v>
      </c>
      <c r="H49" s="4">
        <v>20</v>
      </c>
      <c r="I49" s="4">
        <v>20</v>
      </c>
      <c r="J49" s="4">
        <v>20</v>
      </c>
      <c r="K49" s="4">
        <v>20</v>
      </c>
      <c r="L49" s="4">
        <v>20</v>
      </c>
      <c r="M49" s="4">
        <v>20</v>
      </c>
      <c r="N49" s="4">
        <v>20</v>
      </c>
      <c r="O49" s="4">
        <v>20</v>
      </c>
      <c r="P49" s="4">
        <v>20</v>
      </c>
      <c r="Q49" s="4">
        <v>20</v>
      </c>
      <c r="R49" s="4">
        <v>20</v>
      </c>
      <c r="S49" s="4">
        <v>20</v>
      </c>
      <c r="T49" s="4">
        <v>20</v>
      </c>
      <c r="U49" s="4">
        <v>20</v>
      </c>
      <c r="V49" s="4">
        <v>20</v>
      </c>
      <c r="W49" s="4">
        <v>20</v>
      </c>
      <c r="X49" s="4">
        <v>20</v>
      </c>
      <c r="Y49" s="4">
        <v>20</v>
      </c>
      <c r="Z49" s="4">
        <v>20</v>
      </c>
      <c r="AA49" s="4">
        <v>20</v>
      </c>
      <c r="AB49" s="4">
        <v>20</v>
      </c>
      <c r="AJ49" s="3">
        <v>20</v>
      </c>
      <c r="AK49" s="3">
        <v>20</v>
      </c>
      <c r="AL49" s="3">
        <v>20</v>
      </c>
      <c r="AM49" s="3">
        <v>20</v>
      </c>
    </row>
    <row r="50" spans="1:68" hidden="1">
      <c r="A50" t="s">
        <v>21</v>
      </c>
      <c r="D50" t="s">
        <v>5184</v>
      </c>
      <c r="E50" t="s">
        <v>44</v>
      </c>
      <c r="G50" t="s">
        <v>164</v>
      </c>
      <c r="H50" s="4">
        <v>50</v>
      </c>
      <c r="I50" s="4">
        <v>50</v>
      </c>
      <c r="J50" s="4">
        <v>50</v>
      </c>
      <c r="K50" s="4">
        <v>50</v>
      </c>
      <c r="L50" s="4">
        <v>80</v>
      </c>
      <c r="M50" s="4">
        <v>80</v>
      </c>
      <c r="N50" s="4">
        <v>80</v>
      </c>
      <c r="O50" s="4">
        <v>80</v>
      </c>
      <c r="P50" s="4">
        <v>80</v>
      </c>
      <c r="Q50" s="4">
        <v>80</v>
      </c>
      <c r="R50" s="4">
        <v>80</v>
      </c>
      <c r="S50" s="4">
        <v>80</v>
      </c>
      <c r="T50" s="4">
        <v>80</v>
      </c>
      <c r="U50" s="4">
        <v>80</v>
      </c>
      <c r="V50" s="4">
        <v>80</v>
      </c>
      <c r="W50" s="4">
        <v>80</v>
      </c>
      <c r="X50" s="4">
        <v>80</v>
      </c>
      <c r="Y50" s="4">
        <v>80</v>
      </c>
      <c r="Z50" s="4">
        <v>80</v>
      </c>
      <c r="AA50" s="4">
        <v>80</v>
      </c>
      <c r="AB50" s="4">
        <v>80</v>
      </c>
      <c r="AC50" s="5">
        <v>20</v>
      </c>
      <c r="AD50" s="5">
        <v>20</v>
      </c>
      <c r="AE50" s="5">
        <v>20</v>
      </c>
      <c r="AF50" s="5">
        <v>20</v>
      </c>
      <c r="AG50" s="5">
        <v>20</v>
      </c>
      <c r="AH50" s="5">
        <v>20</v>
      </c>
      <c r="AI50" s="5">
        <v>20</v>
      </c>
      <c r="AJ50" s="3">
        <v>10</v>
      </c>
      <c r="AK50" s="3">
        <v>10</v>
      </c>
      <c r="AL50" s="3">
        <v>10</v>
      </c>
      <c r="AM50" s="3">
        <v>10</v>
      </c>
      <c r="AN50" s="3">
        <v>30</v>
      </c>
      <c r="AO50" s="3">
        <v>30</v>
      </c>
      <c r="AP50" s="3">
        <v>30</v>
      </c>
    </row>
    <row r="51" spans="1:68" hidden="1">
      <c r="A51" t="s">
        <v>21</v>
      </c>
      <c r="D51" t="s">
        <v>5184</v>
      </c>
      <c r="E51" t="s">
        <v>53</v>
      </c>
      <c r="G51" t="s">
        <v>177</v>
      </c>
      <c r="AD51" s="5">
        <v>5</v>
      </c>
      <c r="AE51" s="5">
        <v>5</v>
      </c>
      <c r="AF51" s="5">
        <v>5</v>
      </c>
      <c r="AG51" s="5">
        <v>5</v>
      </c>
      <c r="AH51" s="5">
        <v>5</v>
      </c>
      <c r="AI51" s="5">
        <v>5</v>
      </c>
      <c r="AJ51" s="3">
        <v>5</v>
      </c>
      <c r="AK51" s="3">
        <v>5</v>
      </c>
      <c r="AL51" s="3">
        <v>5</v>
      </c>
      <c r="AM51" s="3">
        <v>5</v>
      </c>
      <c r="AN51" s="3">
        <v>30</v>
      </c>
      <c r="AO51" s="3">
        <v>30</v>
      </c>
      <c r="AP51" s="3">
        <v>30</v>
      </c>
      <c r="AQ51" s="3">
        <v>30</v>
      </c>
      <c r="AR51" s="3">
        <v>30</v>
      </c>
      <c r="AS51" s="3">
        <v>30</v>
      </c>
      <c r="AT51" s="3">
        <v>30</v>
      </c>
      <c r="AU51" s="3">
        <v>30</v>
      </c>
      <c r="AV51" s="3">
        <v>30</v>
      </c>
      <c r="AW51" s="3">
        <v>30</v>
      </c>
      <c r="AX51" s="3">
        <v>30</v>
      </c>
      <c r="AY51" s="3">
        <v>30</v>
      </c>
      <c r="AZ51" s="3">
        <v>30</v>
      </c>
      <c r="BA51" s="3">
        <v>30</v>
      </c>
      <c r="BB51" s="3">
        <v>30</v>
      </c>
      <c r="BC51" s="3">
        <v>30</v>
      </c>
    </row>
    <row r="52" spans="1:68" hidden="1">
      <c r="A52" t="s">
        <v>21</v>
      </c>
      <c r="D52" t="s">
        <v>5184</v>
      </c>
      <c r="E52" t="s">
        <v>93</v>
      </c>
      <c r="G52" t="s">
        <v>177</v>
      </c>
      <c r="AC52" s="5">
        <v>10</v>
      </c>
      <c r="AD52" s="5">
        <v>10</v>
      </c>
      <c r="AE52" s="5">
        <v>10</v>
      </c>
      <c r="AF52" s="5">
        <v>10</v>
      </c>
      <c r="AG52" s="5">
        <v>10</v>
      </c>
      <c r="AH52" s="5">
        <v>10</v>
      </c>
      <c r="AI52" s="5">
        <v>10</v>
      </c>
      <c r="AJ52" s="3">
        <v>20</v>
      </c>
      <c r="AK52" s="3">
        <v>20</v>
      </c>
      <c r="AL52" s="3">
        <v>20</v>
      </c>
      <c r="AM52" s="3">
        <v>20</v>
      </c>
      <c r="AN52" s="3">
        <v>50</v>
      </c>
      <c r="AO52" s="3">
        <v>50</v>
      </c>
      <c r="AP52" s="3">
        <v>50</v>
      </c>
      <c r="AQ52" s="3">
        <v>50</v>
      </c>
      <c r="AR52" s="3">
        <v>50</v>
      </c>
      <c r="AS52" s="3">
        <v>50</v>
      </c>
      <c r="AT52" s="3">
        <v>50</v>
      </c>
      <c r="AU52" s="3">
        <v>50</v>
      </c>
      <c r="AV52" s="3">
        <v>50</v>
      </c>
      <c r="AW52" s="3">
        <v>50</v>
      </c>
      <c r="AX52" s="3">
        <v>50</v>
      </c>
      <c r="AY52" s="3">
        <v>50</v>
      </c>
      <c r="AZ52" s="3">
        <v>50</v>
      </c>
      <c r="BA52" s="3">
        <v>50</v>
      </c>
      <c r="BB52" s="3">
        <v>50</v>
      </c>
      <c r="BC52" s="3">
        <v>50</v>
      </c>
    </row>
    <row r="53" spans="1:68" hidden="1">
      <c r="A53" t="s">
        <v>21</v>
      </c>
      <c r="D53" t="s">
        <v>5184</v>
      </c>
      <c r="E53" t="s">
        <v>95</v>
      </c>
      <c r="G53" t="s">
        <v>164</v>
      </c>
      <c r="H53" s="4">
        <v>50</v>
      </c>
      <c r="I53" s="4">
        <v>50</v>
      </c>
      <c r="J53" s="4">
        <v>50</v>
      </c>
      <c r="K53" s="4">
        <v>50</v>
      </c>
      <c r="L53" s="4">
        <v>10</v>
      </c>
      <c r="M53" s="4">
        <v>10</v>
      </c>
      <c r="N53" s="4">
        <v>10</v>
      </c>
      <c r="O53" s="4">
        <v>20</v>
      </c>
      <c r="P53" s="4">
        <v>20</v>
      </c>
      <c r="Q53" s="4">
        <v>20</v>
      </c>
      <c r="R53" s="4">
        <v>20</v>
      </c>
      <c r="S53" s="4">
        <v>20</v>
      </c>
      <c r="T53" s="4">
        <v>20</v>
      </c>
      <c r="U53" s="4">
        <v>20</v>
      </c>
      <c r="V53" s="4">
        <v>20</v>
      </c>
      <c r="W53" s="4">
        <v>20</v>
      </c>
      <c r="X53" s="4">
        <v>20</v>
      </c>
      <c r="Y53" s="4">
        <v>20</v>
      </c>
      <c r="Z53" s="4">
        <v>20</v>
      </c>
      <c r="AA53" s="4">
        <v>20</v>
      </c>
      <c r="AB53" s="4">
        <v>20</v>
      </c>
      <c r="AC53" s="5">
        <v>20</v>
      </c>
      <c r="AD53" s="5">
        <v>20</v>
      </c>
      <c r="AE53" s="5">
        <v>20</v>
      </c>
      <c r="AF53" s="5">
        <v>20</v>
      </c>
      <c r="AG53" s="5">
        <v>20</v>
      </c>
      <c r="AH53" s="5">
        <v>20</v>
      </c>
      <c r="AI53" s="5">
        <v>20</v>
      </c>
      <c r="AJ53" s="3">
        <v>20</v>
      </c>
      <c r="AK53" s="3">
        <v>20</v>
      </c>
      <c r="AL53" s="3">
        <v>20</v>
      </c>
      <c r="AM53" s="3">
        <v>20</v>
      </c>
      <c r="AN53" s="3">
        <v>10</v>
      </c>
      <c r="AO53" s="3">
        <v>10</v>
      </c>
      <c r="AP53" s="3">
        <v>10</v>
      </c>
      <c r="AQ53" s="3">
        <v>10</v>
      </c>
      <c r="AR53" s="3">
        <v>10</v>
      </c>
      <c r="AS53" s="3">
        <v>10</v>
      </c>
      <c r="AT53" s="3">
        <v>10</v>
      </c>
      <c r="AU53" s="3">
        <v>10</v>
      </c>
      <c r="AV53" s="3">
        <v>10</v>
      </c>
      <c r="AW53" s="3">
        <v>10</v>
      </c>
      <c r="AX53" s="3">
        <v>10</v>
      </c>
      <c r="AY53" s="3">
        <v>10</v>
      </c>
      <c r="AZ53" s="3">
        <v>10</v>
      </c>
      <c r="BA53" s="3">
        <v>10</v>
      </c>
      <c r="BB53" s="3">
        <v>10</v>
      </c>
      <c r="BC53" s="3">
        <v>10</v>
      </c>
    </row>
    <row r="54" spans="1:68" hidden="1">
      <c r="A54" t="s">
        <v>17</v>
      </c>
      <c r="C54" t="s">
        <v>5186</v>
      </c>
      <c r="D54" t="s">
        <v>5187</v>
      </c>
      <c r="E54" t="s">
        <v>87</v>
      </c>
      <c r="G54" t="s">
        <v>106</v>
      </c>
      <c r="H54" s="3">
        <v>40</v>
      </c>
      <c r="I54" s="3">
        <v>40</v>
      </c>
      <c r="J54" s="3">
        <v>40</v>
      </c>
      <c r="K54" s="3">
        <v>40</v>
      </c>
      <c r="L54" s="3">
        <v>40</v>
      </c>
      <c r="M54" s="3">
        <v>40</v>
      </c>
      <c r="N54" s="3">
        <v>40</v>
      </c>
      <c r="O54" s="3">
        <v>40</v>
      </c>
      <c r="P54" s="3">
        <v>20</v>
      </c>
      <c r="Q54" s="3">
        <v>20</v>
      </c>
      <c r="R54" s="3">
        <v>20</v>
      </c>
      <c r="S54" s="3">
        <v>20</v>
      </c>
      <c r="T54" s="3">
        <v>20</v>
      </c>
      <c r="U54" s="3">
        <v>20</v>
      </c>
      <c r="V54" s="3">
        <v>20</v>
      </c>
      <c r="W54" s="3">
        <v>20</v>
      </c>
      <c r="X54" s="3">
        <v>20</v>
      </c>
      <c r="Y54" s="3">
        <v>20</v>
      </c>
      <c r="Z54" s="3">
        <v>20</v>
      </c>
      <c r="AA54" s="3">
        <v>20</v>
      </c>
      <c r="AB54" s="3">
        <v>20</v>
      </c>
      <c r="AC54" s="3">
        <v>20</v>
      </c>
      <c r="AD54" s="3">
        <v>20</v>
      </c>
      <c r="AE54" s="3">
        <v>20</v>
      </c>
    </row>
    <row r="55" spans="1:68">
      <c r="A55" t="s">
        <v>25</v>
      </c>
      <c r="B55" t="s">
        <v>1311</v>
      </c>
      <c r="D55" t="s">
        <v>5188</v>
      </c>
      <c r="E55" t="s">
        <v>67</v>
      </c>
      <c r="G55" t="s">
        <v>108</v>
      </c>
      <c r="P55" s="6">
        <v>5</v>
      </c>
      <c r="Q55" s="6">
        <v>5</v>
      </c>
      <c r="R55" s="6">
        <v>5</v>
      </c>
      <c r="S55" s="6">
        <v>5</v>
      </c>
      <c r="T55" s="6">
        <v>5</v>
      </c>
      <c r="U55" s="6">
        <v>5</v>
      </c>
      <c r="V55" s="6">
        <v>5</v>
      </c>
      <c r="W55" s="6">
        <v>5</v>
      </c>
      <c r="X55" s="6">
        <v>5</v>
      </c>
      <c r="Y55" s="6">
        <v>5</v>
      </c>
      <c r="Z55" s="6">
        <v>5</v>
      </c>
      <c r="AA55" s="6">
        <v>5</v>
      </c>
      <c r="AB55" s="6">
        <v>5</v>
      </c>
      <c r="AC55" s="6">
        <v>5</v>
      </c>
      <c r="AD55" s="6">
        <v>5</v>
      </c>
      <c r="AE55" s="6">
        <v>5</v>
      </c>
    </row>
    <row r="56" spans="1:68" hidden="1">
      <c r="A56" t="s">
        <v>5</v>
      </c>
      <c r="B56" t="s">
        <v>700</v>
      </c>
      <c r="C56" t="s">
        <v>5189</v>
      </c>
      <c r="D56" t="s">
        <v>5190</v>
      </c>
      <c r="E56" t="s">
        <v>41</v>
      </c>
      <c r="G56" t="s">
        <v>106</v>
      </c>
      <c r="BD56" s="3">
        <v>20</v>
      </c>
      <c r="BE56" s="3">
        <v>20</v>
      </c>
      <c r="BF56" s="3">
        <v>20</v>
      </c>
      <c r="BG56" s="3">
        <v>5</v>
      </c>
      <c r="BH56" s="3">
        <v>5</v>
      </c>
      <c r="BI56" s="3">
        <v>5</v>
      </c>
      <c r="BJ56" s="3">
        <v>5</v>
      </c>
      <c r="BK56" s="3">
        <v>5</v>
      </c>
      <c r="BL56" s="3">
        <v>5</v>
      </c>
      <c r="BM56" s="3">
        <v>5</v>
      </c>
      <c r="BN56" s="3">
        <v>5</v>
      </c>
      <c r="BO56" s="3">
        <v>5</v>
      </c>
      <c r="BP56" s="3">
        <v>5</v>
      </c>
    </row>
    <row r="57" spans="1:68">
      <c r="A57" t="s">
        <v>5</v>
      </c>
      <c r="B57" t="s">
        <v>700</v>
      </c>
      <c r="C57" t="s">
        <v>5189</v>
      </c>
      <c r="D57" t="s">
        <v>5190</v>
      </c>
      <c r="E57" t="s">
        <v>43</v>
      </c>
      <c r="G57" t="s">
        <v>108</v>
      </c>
      <c r="BD57" s="3">
        <v>10</v>
      </c>
      <c r="BE57" s="3">
        <v>10</v>
      </c>
      <c r="BF57" s="3">
        <v>10</v>
      </c>
      <c r="BG57" s="3">
        <v>10</v>
      </c>
      <c r="BH57" s="3">
        <v>10</v>
      </c>
      <c r="BI57" s="3">
        <v>10</v>
      </c>
      <c r="BJ57" s="3">
        <v>10</v>
      </c>
      <c r="BK57" s="3">
        <v>10</v>
      </c>
      <c r="BL57" s="3">
        <v>10</v>
      </c>
      <c r="BM57" s="3">
        <v>10</v>
      </c>
      <c r="BN57" s="3">
        <v>10</v>
      </c>
      <c r="BO57" s="3">
        <v>10</v>
      </c>
      <c r="BP57" s="3">
        <v>10</v>
      </c>
    </row>
    <row r="58" spans="1:68">
      <c r="A58" t="s">
        <v>5</v>
      </c>
      <c r="B58" t="s">
        <v>700</v>
      </c>
      <c r="C58" t="s">
        <v>5189</v>
      </c>
      <c r="D58" t="s">
        <v>5190</v>
      </c>
      <c r="E58" t="s">
        <v>45</v>
      </c>
      <c r="G58" t="s">
        <v>108</v>
      </c>
      <c r="BD58" s="3">
        <v>60</v>
      </c>
      <c r="BE58" s="3">
        <v>60</v>
      </c>
      <c r="BF58" s="3">
        <v>60</v>
      </c>
      <c r="BG58" s="3">
        <v>60</v>
      </c>
      <c r="BH58" s="3">
        <v>60</v>
      </c>
      <c r="BI58" s="3">
        <v>60</v>
      </c>
      <c r="BJ58" s="3">
        <v>60</v>
      </c>
      <c r="BK58" s="3">
        <v>60</v>
      </c>
      <c r="BL58" s="3">
        <v>40</v>
      </c>
      <c r="BM58" s="3">
        <v>20</v>
      </c>
      <c r="BN58" s="3">
        <v>20</v>
      </c>
      <c r="BO58" s="3">
        <v>20</v>
      </c>
      <c r="BP58" s="3">
        <v>0</v>
      </c>
    </row>
    <row r="59" spans="1:68">
      <c r="A59" t="s">
        <v>5</v>
      </c>
      <c r="B59" t="s">
        <v>1367</v>
      </c>
      <c r="C59" t="s">
        <v>5191</v>
      </c>
      <c r="D59" t="s">
        <v>5192</v>
      </c>
      <c r="E59" t="s">
        <v>42</v>
      </c>
      <c r="G59" t="s">
        <v>108</v>
      </c>
      <c r="BD59" s="3">
        <v>70</v>
      </c>
      <c r="BE59" s="3">
        <v>70</v>
      </c>
      <c r="BF59" s="3">
        <v>70</v>
      </c>
    </row>
    <row r="60" spans="1:68">
      <c r="A60" t="s">
        <v>5</v>
      </c>
      <c r="B60" t="s">
        <v>1367</v>
      </c>
      <c r="C60" t="s">
        <v>5191</v>
      </c>
      <c r="D60" t="s">
        <v>5192</v>
      </c>
      <c r="E60" t="s">
        <v>45</v>
      </c>
      <c r="G60" t="s">
        <v>108</v>
      </c>
      <c r="BD60" s="3">
        <v>20</v>
      </c>
      <c r="BE60" s="3">
        <v>20</v>
      </c>
      <c r="BF60" s="3">
        <v>20</v>
      </c>
    </row>
    <row r="61" spans="1:68">
      <c r="A61" t="s">
        <v>5</v>
      </c>
      <c r="B61" t="s">
        <v>1367</v>
      </c>
      <c r="C61" t="s">
        <v>5191</v>
      </c>
      <c r="D61" t="s">
        <v>5192</v>
      </c>
      <c r="E61" t="s">
        <v>47</v>
      </c>
      <c r="G61" t="s">
        <v>108</v>
      </c>
      <c r="BD61" s="3">
        <v>10</v>
      </c>
      <c r="BE61" s="3">
        <v>10</v>
      </c>
      <c r="BF61" s="3">
        <v>10</v>
      </c>
    </row>
    <row r="62" spans="1:68" hidden="1">
      <c r="A62" t="s">
        <v>23</v>
      </c>
      <c r="B62" t="s">
        <v>1311</v>
      </c>
      <c r="C62" t="s">
        <v>5197</v>
      </c>
      <c r="D62" t="s">
        <v>5198</v>
      </c>
      <c r="E62" t="s">
        <v>37</v>
      </c>
      <c r="G62" t="s">
        <v>177</v>
      </c>
      <c r="AJ62" s="5">
        <v>30</v>
      </c>
      <c r="AK62" s="5">
        <v>30</v>
      </c>
      <c r="AL62" s="5">
        <v>30</v>
      </c>
      <c r="AM62" s="5">
        <v>30</v>
      </c>
      <c r="AN62" s="3">
        <v>40</v>
      </c>
      <c r="AO62" s="3">
        <v>40</v>
      </c>
      <c r="AP62" s="3">
        <v>40</v>
      </c>
      <c r="AQ62" s="3">
        <v>40</v>
      </c>
      <c r="AR62" s="3">
        <v>5</v>
      </c>
      <c r="AS62" s="3">
        <v>5</v>
      </c>
      <c r="AT62" s="3">
        <v>5</v>
      </c>
      <c r="AU62" s="3">
        <v>5</v>
      </c>
      <c r="AV62" s="3">
        <v>5</v>
      </c>
    </row>
    <row r="63" spans="1:68" hidden="1">
      <c r="A63" t="s">
        <v>23</v>
      </c>
      <c r="B63" t="s">
        <v>1311</v>
      </c>
      <c r="C63" t="s">
        <v>5197</v>
      </c>
      <c r="D63" t="s">
        <v>5198</v>
      </c>
      <c r="E63" t="s">
        <v>50</v>
      </c>
      <c r="G63" t="s">
        <v>164</v>
      </c>
      <c r="AG63" s="4">
        <v>20</v>
      </c>
      <c r="AH63" s="4">
        <v>20</v>
      </c>
      <c r="AI63" s="4">
        <v>20</v>
      </c>
      <c r="AJ63" s="5">
        <v>20</v>
      </c>
      <c r="AK63" s="5">
        <v>20</v>
      </c>
      <c r="AL63" s="5">
        <v>20</v>
      </c>
      <c r="AM63" s="5">
        <v>20</v>
      </c>
      <c r="AN63" s="3">
        <v>20</v>
      </c>
      <c r="AO63" s="3">
        <v>20</v>
      </c>
      <c r="AP63" s="3">
        <v>20</v>
      </c>
      <c r="AQ63" s="3">
        <v>20</v>
      </c>
      <c r="AR63" s="3">
        <v>10</v>
      </c>
      <c r="AS63" s="3">
        <v>10</v>
      </c>
      <c r="AT63" s="3">
        <v>10</v>
      </c>
      <c r="AU63" s="3">
        <v>10</v>
      </c>
      <c r="AV63" s="3">
        <v>10</v>
      </c>
    </row>
    <row r="64" spans="1:68" hidden="1">
      <c r="A64" t="s">
        <v>23</v>
      </c>
      <c r="B64" t="s">
        <v>1311</v>
      </c>
      <c r="C64" t="s">
        <v>5197</v>
      </c>
      <c r="D64" t="s">
        <v>5198</v>
      </c>
      <c r="E64" t="s">
        <v>53</v>
      </c>
      <c r="G64" t="s">
        <v>177</v>
      </c>
      <c r="AL64" s="5">
        <v>20</v>
      </c>
      <c r="AM64" s="5">
        <v>20</v>
      </c>
      <c r="AN64" s="3">
        <v>20</v>
      </c>
      <c r="AO64" s="3">
        <v>20</v>
      </c>
      <c r="AP64" s="3">
        <v>20</v>
      </c>
      <c r="AQ64" s="3">
        <v>20</v>
      </c>
      <c r="AR64" s="3">
        <v>20</v>
      </c>
      <c r="AS64" s="3">
        <v>20</v>
      </c>
      <c r="AT64" s="3">
        <v>20</v>
      </c>
      <c r="AU64" s="3">
        <v>20</v>
      </c>
      <c r="AV64" s="3">
        <v>20</v>
      </c>
    </row>
    <row r="65" spans="1:55" hidden="1">
      <c r="A65" t="s">
        <v>23</v>
      </c>
      <c r="B65" t="s">
        <v>1311</v>
      </c>
      <c r="C65" t="s">
        <v>5197</v>
      </c>
      <c r="D65" t="s">
        <v>5198</v>
      </c>
      <c r="E65" t="s">
        <v>95</v>
      </c>
      <c r="G65" t="s">
        <v>164</v>
      </c>
      <c r="P65" s="3">
        <v>50</v>
      </c>
      <c r="Q65" s="3">
        <v>50</v>
      </c>
      <c r="R65" s="3">
        <v>50</v>
      </c>
      <c r="S65" s="3">
        <v>20</v>
      </c>
      <c r="T65" s="6">
        <v>50</v>
      </c>
      <c r="U65" s="6">
        <v>50</v>
      </c>
      <c r="V65" s="6">
        <v>50</v>
      </c>
      <c r="W65" s="6">
        <v>20</v>
      </c>
      <c r="AG65" s="4">
        <v>15</v>
      </c>
      <c r="AH65" s="4">
        <v>15</v>
      </c>
      <c r="AI65" s="4">
        <v>15</v>
      </c>
      <c r="AJ65" s="4">
        <v>15</v>
      </c>
      <c r="AK65" s="5">
        <v>15</v>
      </c>
      <c r="AL65" s="5">
        <v>15</v>
      </c>
      <c r="AM65" s="5">
        <v>15</v>
      </c>
      <c r="AN65" s="5">
        <v>15</v>
      </c>
      <c r="AO65" s="3">
        <v>15</v>
      </c>
      <c r="AP65" s="3">
        <v>15</v>
      </c>
      <c r="AQ65" s="3">
        <v>15</v>
      </c>
      <c r="AR65" s="3">
        <v>5</v>
      </c>
      <c r="AS65" s="3">
        <v>5</v>
      </c>
      <c r="AT65" s="3">
        <v>5</v>
      </c>
      <c r="AU65" s="3">
        <v>5</v>
      </c>
      <c r="AV65" s="3">
        <v>5</v>
      </c>
    </row>
    <row r="66" spans="1:55" hidden="1">
      <c r="A66" t="s">
        <v>23</v>
      </c>
      <c r="D66" t="s">
        <v>5199</v>
      </c>
      <c r="E66" t="s">
        <v>50</v>
      </c>
      <c r="G66" t="s">
        <v>164</v>
      </c>
      <c r="AM66" s="4">
        <v>30</v>
      </c>
      <c r="AN66" s="4">
        <v>30</v>
      </c>
      <c r="AO66" s="4">
        <v>30</v>
      </c>
      <c r="AP66" s="4">
        <v>30</v>
      </c>
      <c r="AQ66" s="4">
        <v>20</v>
      </c>
      <c r="AR66" s="4">
        <v>20</v>
      </c>
      <c r="AS66" s="4">
        <v>50</v>
      </c>
      <c r="AT66" s="4">
        <v>50</v>
      </c>
      <c r="AU66" s="5">
        <v>20</v>
      </c>
      <c r="AV66" s="5">
        <v>20</v>
      </c>
      <c r="AW66" s="5">
        <v>20</v>
      </c>
      <c r="AX66" s="5">
        <v>20</v>
      </c>
      <c r="AY66" s="5">
        <v>20</v>
      </c>
      <c r="AZ66" s="5">
        <v>20</v>
      </c>
      <c r="BA66" s="5">
        <v>20</v>
      </c>
      <c r="BB66" s="5">
        <v>20</v>
      </c>
      <c r="BC66" s="3">
        <v>20</v>
      </c>
    </row>
    <row r="67" spans="1:55" hidden="1">
      <c r="A67" t="s">
        <v>23</v>
      </c>
      <c r="D67" t="s">
        <v>5199</v>
      </c>
      <c r="E67" t="s">
        <v>53</v>
      </c>
      <c r="G67" t="s">
        <v>177</v>
      </c>
      <c r="BC67" s="3">
        <v>10</v>
      </c>
    </row>
    <row r="68" spans="1:55" hidden="1">
      <c r="A68" t="s">
        <v>23</v>
      </c>
      <c r="D68" t="s">
        <v>5199</v>
      </c>
      <c r="E68" t="s">
        <v>93</v>
      </c>
      <c r="G68" t="s">
        <v>177</v>
      </c>
      <c r="AM68" s="4">
        <v>20</v>
      </c>
      <c r="AN68" s="4">
        <v>20</v>
      </c>
      <c r="AO68" s="4">
        <v>20</v>
      </c>
      <c r="AP68" s="4">
        <v>20</v>
      </c>
      <c r="AQ68" s="4">
        <v>20</v>
      </c>
      <c r="AR68" s="4">
        <v>20</v>
      </c>
      <c r="AS68" s="4">
        <v>20</v>
      </c>
      <c r="AT68" s="4">
        <v>20</v>
      </c>
      <c r="AU68" s="5">
        <v>20</v>
      </c>
      <c r="AV68" s="5">
        <v>20</v>
      </c>
      <c r="AW68" s="5">
        <v>20</v>
      </c>
      <c r="AX68" s="5">
        <v>20</v>
      </c>
      <c r="AY68" s="5">
        <v>20</v>
      </c>
      <c r="AZ68" s="5">
        <v>20</v>
      </c>
      <c r="BA68" s="5">
        <v>50</v>
      </c>
      <c r="BB68" s="5">
        <v>50</v>
      </c>
      <c r="BC68" s="3">
        <v>60</v>
      </c>
    </row>
    <row r="69" spans="1:55" hidden="1">
      <c r="A69" t="s">
        <v>23</v>
      </c>
      <c r="D69" t="s">
        <v>5199</v>
      </c>
      <c r="E69" t="s">
        <v>95</v>
      </c>
      <c r="G69" t="s">
        <v>164</v>
      </c>
      <c r="AM69" s="4">
        <v>10</v>
      </c>
      <c r="AN69" s="4">
        <v>10</v>
      </c>
      <c r="AO69" s="4">
        <v>10</v>
      </c>
      <c r="AP69" s="4">
        <v>10</v>
      </c>
      <c r="AQ69" s="4">
        <v>20</v>
      </c>
      <c r="AR69" s="4">
        <v>20</v>
      </c>
      <c r="AU69" s="5">
        <v>5</v>
      </c>
      <c r="AV69" s="5">
        <v>5</v>
      </c>
      <c r="AW69" s="5">
        <v>5</v>
      </c>
      <c r="AX69" s="5">
        <v>5</v>
      </c>
      <c r="AY69" s="5">
        <v>5</v>
      </c>
      <c r="AZ69" s="5">
        <v>5</v>
      </c>
      <c r="BA69" s="5">
        <v>5</v>
      </c>
      <c r="BB69" s="5">
        <v>5</v>
      </c>
      <c r="BC69" s="3">
        <v>5</v>
      </c>
    </row>
    <row r="70" spans="1:55" hidden="1">
      <c r="A70" t="s">
        <v>23</v>
      </c>
      <c r="C70" t="s">
        <v>5200</v>
      </c>
      <c r="D70" t="s">
        <v>5201</v>
      </c>
      <c r="E70" t="s">
        <v>50</v>
      </c>
      <c r="G70" t="s">
        <v>164</v>
      </c>
      <c r="H70" s="4">
        <v>20</v>
      </c>
      <c r="I70" s="4">
        <v>20</v>
      </c>
      <c r="J70" s="4">
        <v>50</v>
      </c>
      <c r="K70" s="4">
        <v>50</v>
      </c>
      <c r="L70" s="5">
        <v>20</v>
      </c>
      <c r="M70" s="5">
        <v>20</v>
      </c>
      <c r="N70" s="5">
        <v>20</v>
      </c>
      <c r="O70" s="5">
        <v>20</v>
      </c>
      <c r="P70" s="5">
        <v>20</v>
      </c>
      <c r="Q70" s="5">
        <v>20</v>
      </c>
      <c r="R70" s="5">
        <v>20</v>
      </c>
      <c r="S70" s="5">
        <v>20</v>
      </c>
      <c r="T70" s="5">
        <v>20</v>
      </c>
      <c r="U70" s="3">
        <v>20</v>
      </c>
      <c r="V70" s="3">
        <v>20</v>
      </c>
      <c r="W70" s="3">
        <v>20</v>
      </c>
      <c r="X70" s="3">
        <v>5</v>
      </c>
      <c r="Y70" s="3">
        <v>5</v>
      </c>
      <c r="Z70" s="3">
        <v>5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5</v>
      </c>
      <c r="AG70" s="3">
        <v>5</v>
      </c>
    </row>
    <row r="71" spans="1:55" hidden="1">
      <c r="A71" t="s">
        <v>23</v>
      </c>
      <c r="C71" t="s">
        <v>5200</v>
      </c>
      <c r="D71" t="s">
        <v>5201</v>
      </c>
      <c r="E71" t="s">
        <v>53</v>
      </c>
      <c r="G71" t="s">
        <v>177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10</v>
      </c>
      <c r="AG71" s="3">
        <v>10</v>
      </c>
    </row>
    <row r="72" spans="1:55" hidden="1">
      <c r="A72" t="s">
        <v>23</v>
      </c>
      <c r="C72" t="s">
        <v>5200</v>
      </c>
      <c r="D72" t="s">
        <v>5201</v>
      </c>
      <c r="E72" t="s">
        <v>93</v>
      </c>
      <c r="G72" t="s">
        <v>177</v>
      </c>
      <c r="H72" s="4">
        <v>20</v>
      </c>
      <c r="I72" s="4">
        <v>20</v>
      </c>
      <c r="J72" s="4">
        <v>20</v>
      </c>
      <c r="K72" s="4">
        <v>20</v>
      </c>
      <c r="L72" s="5">
        <v>20</v>
      </c>
      <c r="M72" s="5">
        <v>20</v>
      </c>
      <c r="N72" s="5">
        <v>20</v>
      </c>
      <c r="O72" s="5">
        <v>20</v>
      </c>
      <c r="P72" s="5">
        <v>20</v>
      </c>
      <c r="Q72" s="5">
        <v>20</v>
      </c>
      <c r="R72" s="5">
        <v>50</v>
      </c>
      <c r="S72" s="5">
        <v>50</v>
      </c>
      <c r="T72" s="3">
        <v>60</v>
      </c>
      <c r="U72" s="3">
        <v>60</v>
      </c>
      <c r="V72" s="3">
        <v>60</v>
      </c>
      <c r="W72" s="3">
        <v>60</v>
      </c>
      <c r="X72" s="3">
        <v>60</v>
      </c>
      <c r="Y72" s="3">
        <v>60</v>
      </c>
      <c r="Z72" s="3">
        <v>60</v>
      </c>
      <c r="AA72" s="3">
        <v>60</v>
      </c>
      <c r="AB72" s="3">
        <v>60</v>
      </c>
      <c r="AC72" s="3">
        <v>40</v>
      </c>
      <c r="AD72" s="3">
        <v>20</v>
      </c>
      <c r="AE72" s="3">
        <v>20</v>
      </c>
      <c r="AF72" s="3">
        <v>20</v>
      </c>
      <c r="AG72" s="3">
        <v>0</v>
      </c>
    </row>
    <row r="73" spans="1:55" hidden="1">
      <c r="A73" t="s">
        <v>23</v>
      </c>
      <c r="C73" t="s">
        <v>5200</v>
      </c>
      <c r="D73" t="s">
        <v>5201</v>
      </c>
      <c r="E73" t="s">
        <v>95</v>
      </c>
      <c r="G73" t="s">
        <v>164</v>
      </c>
      <c r="AM73" s="4">
        <v>10</v>
      </c>
      <c r="AN73" s="4">
        <v>10</v>
      </c>
      <c r="AO73" s="4">
        <v>10</v>
      </c>
      <c r="AP73" s="4">
        <v>10</v>
      </c>
      <c r="AQ73" s="4">
        <v>20</v>
      </c>
      <c r="AR73" s="4">
        <v>20</v>
      </c>
      <c r="AU73" s="5">
        <v>5</v>
      </c>
      <c r="AV73" s="5">
        <v>5</v>
      </c>
      <c r="AW73" s="5">
        <v>5</v>
      </c>
      <c r="AX73" s="5">
        <v>5</v>
      </c>
      <c r="AY73" s="5">
        <v>5</v>
      </c>
      <c r="AZ73" s="5">
        <v>5</v>
      </c>
      <c r="BA73" s="5">
        <v>5</v>
      </c>
      <c r="BB73" s="5">
        <v>5</v>
      </c>
      <c r="BC73" s="3">
        <v>5</v>
      </c>
    </row>
    <row r="74" spans="1:55" hidden="1">
      <c r="A74" t="s">
        <v>29</v>
      </c>
      <c r="B74" t="s">
        <v>1535</v>
      </c>
      <c r="D74" t="s">
        <v>5196</v>
      </c>
      <c r="E74" t="s">
        <v>36</v>
      </c>
      <c r="G74" t="s">
        <v>164</v>
      </c>
      <c r="L74" s="4">
        <v>30</v>
      </c>
      <c r="M74" s="4">
        <v>30</v>
      </c>
      <c r="P74" s="4">
        <v>30</v>
      </c>
      <c r="Q74" s="4">
        <v>30</v>
      </c>
      <c r="R74" s="4">
        <v>30</v>
      </c>
      <c r="S74" s="4">
        <v>30</v>
      </c>
      <c r="T74" s="4">
        <v>30</v>
      </c>
      <c r="U74" s="4">
        <v>30</v>
      </c>
      <c r="V74" s="4">
        <v>30</v>
      </c>
      <c r="W74" s="4">
        <v>30</v>
      </c>
      <c r="X74" s="5">
        <v>30</v>
      </c>
      <c r="Y74" s="5">
        <v>30</v>
      </c>
      <c r="Z74" s="5">
        <v>30</v>
      </c>
      <c r="AA74" s="5">
        <v>30</v>
      </c>
      <c r="AB74" s="5">
        <v>30</v>
      </c>
      <c r="AC74" s="5">
        <v>30</v>
      </c>
      <c r="AD74" s="5">
        <v>30</v>
      </c>
      <c r="AE74" s="5">
        <v>30</v>
      </c>
    </row>
    <row r="75" spans="1:55" hidden="1">
      <c r="A75" t="s">
        <v>29</v>
      </c>
      <c r="B75" t="s">
        <v>1535</v>
      </c>
      <c r="D75" t="s">
        <v>5196</v>
      </c>
      <c r="E75" t="s">
        <v>37</v>
      </c>
      <c r="G75" t="s">
        <v>164</v>
      </c>
      <c r="AB75" s="5">
        <v>20</v>
      </c>
      <c r="AC75" s="5">
        <v>20</v>
      </c>
      <c r="AD75" s="5">
        <v>20</v>
      </c>
      <c r="AE75" s="5">
        <v>20</v>
      </c>
      <c r="AF75" s="3">
        <v>50</v>
      </c>
      <c r="AG75" s="3">
        <v>50</v>
      </c>
      <c r="AH75" s="3">
        <v>50</v>
      </c>
      <c r="AI75" s="3">
        <v>50</v>
      </c>
      <c r="AJ75" s="3">
        <v>50</v>
      </c>
      <c r="AK75" s="3">
        <v>50</v>
      </c>
      <c r="AL75" s="3">
        <v>50</v>
      </c>
      <c r="AM75" s="3">
        <v>50</v>
      </c>
      <c r="AN75" s="3">
        <v>50</v>
      </c>
      <c r="AO75" s="3">
        <v>50</v>
      </c>
      <c r="AP75" s="3">
        <v>50</v>
      </c>
      <c r="AQ75" s="3">
        <v>50</v>
      </c>
      <c r="AR75" s="3">
        <v>50</v>
      </c>
      <c r="AS75" s="3">
        <v>50</v>
      </c>
      <c r="AT75" s="3">
        <v>50</v>
      </c>
      <c r="AU75" s="3">
        <v>50</v>
      </c>
    </row>
    <row r="76" spans="1:55" hidden="1">
      <c r="A76" t="s">
        <v>29</v>
      </c>
      <c r="B76" t="s">
        <v>1535</v>
      </c>
      <c r="D76" t="s">
        <v>5196</v>
      </c>
      <c r="E76" t="s">
        <v>38</v>
      </c>
      <c r="G76" t="s">
        <v>164</v>
      </c>
      <c r="L76" s="4">
        <v>20</v>
      </c>
      <c r="M76" s="4">
        <v>20</v>
      </c>
      <c r="P76" s="4">
        <v>20</v>
      </c>
      <c r="Q76" s="4">
        <v>20</v>
      </c>
      <c r="R76" s="4">
        <v>20</v>
      </c>
      <c r="S76" s="4">
        <v>20</v>
      </c>
      <c r="T76" s="4">
        <v>20</v>
      </c>
      <c r="U76" s="4">
        <v>20</v>
      </c>
      <c r="V76" s="4">
        <v>20</v>
      </c>
      <c r="W76" s="4">
        <v>20</v>
      </c>
      <c r="X76" s="5">
        <v>20</v>
      </c>
      <c r="Y76" s="5">
        <v>20</v>
      </c>
      <c r="Z76" s="5">
        <v>20</v>
      </c>
      <c r="AA76" s="5">
        <v>20</v>
      </c>
      <c r="AB76" s="5">
        <v>20</v>
      </c>
      <c r="AC76" s="5">
        <v>20</v>
      </c>
      <c r="AD76" s="5">
        <v>20</v>
      </c>
      <c r="AE76" s="5">
        <v>20</v>
      </c>
    </row>
    <row r="77" spans="1:55" hidden="1">
      <c r="A77" t="s">
        <v>29</v>
      </c>
      <c r="B77" t="s">
        <v>1535</v>
      </c>
      <c r="D77" t="s">
        <v>5196</v>
      </c>
      <c r="E77" t="s">
        <v>50</v>
      </c>
      <c r="G77" t="s">
        <v>164</v>
      </c>
      <c r="L77" s="4">
        <v>40</v>
      </c>
      <c r="M77" s="4">
        <v>40</v>
      </c>
      <c r="P77" s="4">
        <v>40</v>
      </c>
      <c r="Q77" s="4">
        <v>40</v>
      </c>
      <c r="R77" s="4">
        <v>40</v>
      </c>
      <c r="S77" s="4">
        <v>40</v>
      </c>
      <c r="T77" s="4">
        <v>40</v>
      </c>
      <c r="U77" s="4">
        <v>40</v>
      </c>
      <c r="V77" s="4">
        <v>40</v>
      </c>
      <c r="W77" s="4">
        <v>40</v>
      </c>
      <c r="X77" s="5">
        <v>40</v>
      </c>
      <c r="Y77" s="5">
        <v>40</v>
      </c>
      <c r="Z77" s="5">
        <v>40</v>
      </c>
      <c r="AA77" s="5">
        <v>40</v>
      </c>
      <c r="AB77" s="5">
        <v>40</v>
      </c>
      <c r="AC77" s="5">
        <v>40</v>
      </c>
      <c r="AD77" s="5">
        <v>40</v>
      </c>
      <c r="AE77" s="5">
        <v>40</v>
      </c>
    </row>
    <row r="78" spans="1:55" hidden="1">
      <c r="A78" t="s">
        <v>29</v>
      </c>
      <c r="B78" t="s">
        <v>1535</v>
      </c>
      <c r="D78" t="s">
        <v>5196</v>
      </c>
      <c r="E78" t="s">
        <v>53</v>
      </c>
      <c r="G78" t="s">
        <v>177</v>
      </c>
      <c r="L78" s="4">
        <v>20</v>
      </c>
      <c r="M78" s="4">
        <v>20</v>
      </c>
      <c r="N78" s="4">
        <v>20</v>
      </c>
      <c r="O78" s="4">
        <v>20</v>
      </c>
      <c r="P78" s="4">
        <v>20</v>
      </c>
      <c r="Q78" s="4">
        <v>20</v>
      </c>
      <c r="R78" s="4">
        <v>20</v>
      </c>
      <c r="S78" s="4">
        <v>20</v>
      </c>
      <c r="T78" s="4">
        <v>20</v>
      </c>
      <c r="U78" s="4">
        <v>20</v>
      </c>
      <c r="V78" s="4">
        <v>20</v>
      </c>
      <c r="W78" s="4">
        <v>20</v>
      </c>
      <c r="X78" s="5">
        <v>20</v>
      </c>
      <c r="Y78" s="5">
        <v>20</v>
      </c>
      <c r="Z78" s="5">
        <v>20</v>
      </c>
      <c r="AA78" s="5">
        <v>20</v>
      </c>
      <c r="AB78" s="5">
        <v>20</v>
      </c>
      <c r="AC78" s="5">
        <v>20</v>
      </c>
      <c r="AD78" s="5">
        <v>20</v>
      </c>
      <c r="AE78" s="5">
        <v>20</v>
      </c>
      <c r="AF78" s="3">
        <v>20</v>
      </c>
      <c r="AG78" s="3">
        <v>20</v>
      </c>
      <c r="AH78" s="3">
        <v>20</v>
      </c>
      <c r="AI78" s="3">
        <v>20</v>
      </c>
      <c r="AJ78" s="3">
        <v>20</v>
      </c>
      <c r="AK78" s="3">
        <v>20</v>
      </c>
      <c r="AL78" s="3">
        <v>20</v>
      </c>
      <c r="AM78" s="3">
        <v>20</v>
      </c>
      <c r="AN78" s="3">
        <v>20</v>
      </c>
      <c r="AO78" s="3">
        <v>20</v>
      </c>
      <c r="AP78" s="3">
        <v>20</v>
      </c>
      <c r="AQ78" s="3">
        <v>20</v>
      </c>
      <c r="AR78" s="3">
        <v>20</v>
      </c>
      <c r="AS78" s="3">
        <v>20</v>
      </c>
      <c r="AT78" s="3">
        <v>20</v>
      </c>
      <c r="AU78" s="3">
        <v>20</v>
      </c>
    </row>
    <row r="79" spans="1:55" hidden="1">
      <c r="A79" t="s">
        <v>29</v>
      </c>
      <c r="B79" t="s">
        <v>1535</v>
      </c>
      <c r="D79" t="s">
        <v>5196</v>
      </c>
      <c r="E79" t="s">
        <v>95</v>
      </c>
      <c r="G79" t="s">
        <v>164</v>
      </c>
      <c r="L79" s="4">
        <v>20</v>
      </c>
      <c r="M79" s="4">
        <v>20</v>
      </c>
      <c r="N79" s="4">
        <v>20</v>
      </c>
      <c r="O79" s="4">
        <v>20</v>
      </c>
      <c r="P79" s="4">
        <v>20</v>
      </c>
      <c r="Q79" s="4">
        <v>20</v>
      </c>
      <c r="R79" s="4">
        <v>20</v>
      </c>
      <c r="S79" s="4">
        <v>20</v>
      </c>
      <c r="T79" s="4">
        <v>20</v>
      </c>
      <c r="U79" s="4">
        <v>20</v>
      </c>
      <c r="V79" s="4">
        <v>20</v>
      </c>
      <c r="W79" s="4">
        <v>20</v>
      </c>
      <c r="X79" s="5">
        <v>20</v>
      </c>
      <c r="Y79" s="5">
        <v>20</v>
      </c>
      <c r="Z79" s="5">
        <v>20</v>
      </c>
      <c r="AA79" s="5">
        <v>20</v>
      </c>
      <c r="AB79" s="5">
        <v>20</v>
      </c>
      <c r="AC79" s="5">
        <v>20</v>
      </c>
      <c r="AD79" s="5">
        <v>20</v>
      </c>
      <c r="AE79" s="5">
        <v>20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5</v>
      </c>
      <c r="AO79" s="3">
        <v>5</v>
      </c>
      <c r="AP79" s="3">
        <v>5</v>
      </c>
      <c r="AQ79" s="3">
        <v>5</v>
      </c>
      <c r="AR79" s="3">
        <v>5</v>
      </c>
      <c r="AS79" s="3">
        <v>5</v>
      </c>
      <c r="AT79" s="3">
        <v>5</v>
      </c>
      <c r="AU79" s="3">
        <v>5</v>
      </c>
    </row>
    <row r="80" spans="1:55">
      <c r="A80" t="s">
        <v>9</v>
      </c>
      <c r="B80" t="s">
        <v>1311</v>
      </c>
      <c r="C80" t="s">
        <v>5194</v>
      </c>
      <c r="D80" t="s">
        <v>5195</v>
      </c>
      <c r="E80" t="s">
        <v>49</v>
      </c>
      <c r="G80" t="s">
        <v>108</v>
      </c>
      <c r="P80" s="3">
        <v>5</v>
      </c>
      <c r="Q80" s="3">
        <v>5</v>
      </c>
      <c r="R80" s="3">
        <v>5</v>
      </c>
      <c r="S80" s="3">
        <v>5</v>
      </c>
    </row>
    <row r="81" spans="1:57" hidden="1">
      <c r="A81" t="s">
        <v>9</v>
      </c>
      <c r="B81" t="s">
        <v>1311</v>
      </c>
      <c r="C81" t="s">
        <v>5194</v>
      </c>
      <c r="D81" t="s">
        <v>5195</v>
      </c>
      <c r="E81" t="s">
        <v>79</v>
      </c>
      <c r="G81" t="s">
        <v>106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</row>
    <row r="82" spans="1:57">
      <c r="A82" t="s">
        <v>13</v>
      </c>
      <c r="C82" t="s">
        <v>5202</v>
      </c>
      <c r="D82" t="s">
        <v>5203</v>
      </c>
      <c r="E82" t="s">
        <v>55</v>
      </c>
      <c r="G82" t="s">
        <v>108</v>
      </c>
      <c r="Z82" s="4">
        <v>20</v>
      </c>
      <c r="AA82" s="4">
        <v>20</v>
      </c>
      <c r="AB82" s="5">
        <v>20</v>
      </c>
      <c r="AC82" s="5">
        <v>20</v>
      </c>
      <c r="AD82" s="5">
        <v>20</v>
      </c>
      <c r="AE82" s="5">
        <v>20</v>
      </c>
      <c r="AF82" s="3">
        <v>20</v>
      </c>
      <c r="AG82" s="3">
        <v>20</v>
      </c>
      <c r="AH82" s="3">
        <v>20</v>
      </c>
      <c r="AI82" s="3">
        <v>20</v>
      </c>
      <c r="AJ82" s="3">
        <v>20</v>
      </c>
      <c r="AK82" s="3">
        <v>20</v>
      </c>
      <c r="AL82" s="3">
        <v>20</v>
      </c>
    </row>
    <row r="83" spans="1:57">
      <c r="A83" t="s">
        <v>17</v>
      </c>
      <c r="C83" t="s">
        <v>5204</v>
      </c>
      <c r="D83" t="s">
        <v>5205</v>
      </c>
      <c r="E83" t="s">
        <v>42</v>
      </c>
      <c r="G83" t="s">
        <v>108</v>
      </c>
      <c r="T83" s="4">
        <v>20</v>
      </c>
      <c r="U83" s="4">
        <v>20</v>
      </c>
      <c r="V83" s="4">
        <v>20</v>
      </c>
      <c r="W83" s="4">
        <v>20</v>
      </c>
      <c r="X83" s="4">
        <v>20</v>
      </c>
      <c r="Y83" s="4">
        <v>20</v>
      </c>
      <c r="Z83" s="4">
        <v>20</v>
      </c>
      <c r="AA83" s="4">
        <v>20</v>
      </c>
    </row>
    <row r="84" spans="1:57" hidden="1">
      <c r="A84" t="s">
        <v>17</v>
      </c>
      <c r="C84" t="s">
        <v>5204</v>
      </c>
      <c r="D84" t="s">
        <v>5205</v>
      </c>
      <c r="E84" t="s">
        <v>48</v>
      </c>
      <c r="G84" t="s">
        <v>106</v>
      </c>
      <c r="AB84" s="5">
        <v>20</v>
      </c>
      <c r="AC84" s="5">
        <v>20</v>
      </c>
      <c r="AD84" s="5">
        <v>20</v>
      </c>
      <c r="AE84" s="5">
        <v>20</v>
      </c>
      <c r="AF84" s="3">
        <v>20</v>
      </c>
      <c r="AG84" s="3">
        <v>20</v>
      </c>
      <c r="AH84" s="3">
        <v>20</v>
      </c>
      <c r="AI84" s="3">
        <v>20</v>
      </c>
      <c r="AJ84" s="3">
        <v>20</v>
      </c>
      <c r="AK84" s="3">
        <v>20</v>
      </c>
      <c r="AL84" s="3">
        <v>20</v>
      </c>
    </row>
    <row r="85" spans="1:57">
      <c r="A85" t="s">
        <v>17</v>
      </c>
      <c r="C85" t="s">
        <v>5204</v>
      </c>
      <c r="D85" t="s">
        <v>5205</v>
      </c>
      <c r="E85" t="s">
        <v>55</v>
      </c>
      <c r="G85" t="s">
        <v>108</v>
      </c>
      <c r="X85" s="4">
        <v>20</v>
      </c>
      <c r="Y85" s="4">
        <v>20</v>
      </c>
      <c r="Z85" s="4">
        <v>20</v>
      </c>
      <c r="AA85" s="4">
        <v>20</v>
      </c>
      <c r="AB85" s="5">
        <v>20</v>
      </c>
      <c r="AC85" s="5">
        <v>20</v>
      </c>
      <c r="AD85" s="5">
        <v>20</v>
      </c>
      <c r="AE85" s="5">
        <v>20</v>
      </c>
      <c r="AF85" s="3">
        <v>20</v>
      </c>
      <c r="AG85" s="3">
        <v>20</v>
      </c>
      <c r="AH85" s="3">
        <v>20</v>
      </c>
      <c r="AI85" s="3">
        <v>20</v>
      </c>
      <c r="AJ85" s="3">
        <v>20</v>
      </c>
      <c r="AK85" s="3">
        <v>20</v>
      </c>
    </row>
    <row r="86" spans="1:57">
      <c r="A86" t="s">
        <v>5</v>
      </c>
      <c r="C86" t="s">
        <v>5206</v>
      </c>
      <c r="D86" t="s">
        <v>5207</v>
      </c>
      <c r="E86" t="s">
        <v>42</v>
      </c>
      <c r="G86" t="s">
        <v>108</v>
      </c>
      <c r="Z86" s="4">
        <v>20</v>
      </c>
      <c r="AA86" s="4">
        <v>20</v>
      </c>
      <c r="AB86" s="4">
        <v>20</v>
      </c>
      <c r="AC86" s="4">
        <v>20</v>
      </c>
    </row>
    <row r="87" spans="1:57" hidden="1">
      <c r="A87" t="s">
        <v>5</v>
      </c>
      <c r="C87" t="s">
        <v>5206</v>
      </c>
      <c r="D87" t="s">
        <v>5207</v>
      </c>
      <c r="E87" t="s">
        <v>48</v>
      </c>
      <c r="G87" t="s">
        <v>106</v>
      </c>
      <c r="AD87" s="5">
        <v>20</v>
      </c>
      <c r="AE87" s="5">
        <v>20</v>
      </c>
      <c r="AF87" s="5">
        <v>20</v>
      </c>
      <c r="AG87" s="5">
        <v>20</v>
      </c>
      <c r="AH87" s="3">
        <v>20</v>
      </c>
      <c r="AI87" s="3">
        <v>20</v>
      </c>
      <c r="AJ87" s="3">
        <v>20</v>
      </c>
      <c r="AK87" s="3">
        <v>20</v>
      </c>
      <c r="AL87" s="3">
        <v>20</v>
      </c>
      <c r="AM87" s="3">
        <v>20</v>
      </c>
    </row>
    <row r="88" spans="1:57">
      <c r="A88" t="s">
        <v>5</v>
      </c>
      <c r="C88" t="s">
        <v>5206</v>
      </c>
      <c r="D88" t="s">
        <v>5207</v>
      </c>
      <c r="E88" t="s">
        <v>55</v>
      </c>
      <c r="G88" t="s">
        <v>108</v>
      </c>
      <c r="AB88" s="4">
        <v>20</v>
      </c>
      <c r="AC88" s="4">
        <v>20</v>
      </c>
      <c r="AD88" s="5">
        <v>20</v>
      </c>
      <c r="AE88" s="5">
        <v>20</v>
      </c>
      <c r="AF88" s="5">
        <v>20</v>
      </c>
      <c r="AG88" s="5">
        <v>20</v>
      </c>
      <c r="AH88" s="3">
        <v>20</v>
      </c>
      <c r="AI88" s="3">
        <v>20</v>
      </c>
      <c r="AJ88" s="3">
        <v>20</v>
      </c>
      <c r="AK88" s="3">
        <v>20</v>
      </c>
      <c r="AL88" s="3">
        <v>20</v>
      </c>
      <c r="AM88" s="3">
        <v>20</v>
      </c>
    </row>
    <row r="89" spans="1:57" hidden="1">
      <c r="A89" t="s">
        <v>27</v>
      </c>
      <c r="C89" t="s">
        <v>5227</v>
      </c>
      <c r="D89" t="s">
        <v>5228</v>
      </c>
      <c r="E89" t="s">
        <v>63</v>
      </c>
      <c r="G89" t="s">
        <v>106</v>
      </c>
      <c r="S89" s="3">
        <v>10</v>
      </c>
      <c r="T89" s="3">
        <v>10</v>
      </c>
      <c r="U89" s="3">
        <v>10</v>
      </c>
      <c r="V89" s="3">
        <v>10</v>
      </c>
      <c r="W89" s="3">
        <v>10</v>
      </c>
      <c r="X89" s="3">
        <v>10</v>
      </c>
      <c r="Y89" s="3">
        <v>10</v>
      </c>
      <c r="Z89" s="3">
        <v>10</v>
      </c>
      <c r="AA89" s="3">
        <v>10</v>
      </c>
      <c r="AB89" s="3">
        <v>10</v>
      </c>
    </row>
    <row r="90" spans="1:57">
      <c r="A90" t="s">
        <v>27</v>
      </c>
      <c r="C90" t="s">
        <v>5227</v>
      </c>
      <c r="D90" t="s">
        <v>5228</v>
      </c>
      <c r="E90" t="s">
        <v>83</v>
      </c>
      <c r="G90" t="s">
        <v>108</v>
      </c>
      <c r="H90" s="3">
        <v>20</v>
      </c>
      <c r="I90" s="3">
        <v>20</v>
      </c>
      <c r="J90" s="3">
        <v>20</v>
      </c>
      <c r="K90" s="3">
        <v>20</v>
      </c>
      <c r="L90" s="3">
        <v>20</v>
      </c>
      <c r="M90" s="3">
        <v>20</v>
      </c>
      <c r="N90" s="3">
        <v>20</v>
      </c>
      <c r="O90" s="3">
        <v>20</v>
      </c>
    </row>
    <row r="91" spans="1:57">
      <c r="A91" t="s">
        <v>9</v>
      </c>
      <c r="B91" t="s">
        <v>1367</v>
      </c>
      <c r="C91" t="s">
        <v>5208</v>
      </c>
      <c r="D91" t="s">
        <v>5209</v>
      </c>
      <c r="E91" t="s">
        <v>40</v>
      </c>
      <c r="G91" t="s">
        <v>108</v>
      </c>
      <c r="AJ91" s="4">
        <v>50</v>
      </c>
      <c r="AK91" s="4">
        <v>50</v>
      </c>
      <c r="AL91" s="4">
        <v>50</v>
      </c>
      <c r="AM91" s="4">
        <v>20</v>
      </c>
      <c r="AN91" s="4">
        <v>20</v>
      </c>
      <c r="AO91" s="4">
        <v>20</v>
      </c>
      <c r="AP91" s="4">
        <v>20</v>
      </c>
      <c r="AQ91" s="4">
        <v>20</v>
      </c>
    </row>
    <row r="92" spans="1:57" hidden="1">
      <c r="A92" t="s">
        <v>9</v>
      </c>
      <c r="B92" t="s">
        <v>1367</v>
      </c>
      <c r="C92" t="s">
        <v>5208</v>
      </c>
      <c r="D92" t="s">
        <v>5209</v>
      </c>
      <c r="E92" t="s">
        <v>63</v>
      </c>
      <c r="G92" t="s">
        <v>106</v>
      </c>
      <c r="AR92" s="5">
        <v>20</v>
      </c>
      <c r="AS92" s="5">
        <v>20</v>
      </c>
      <c r="AT92" s="5">
        <v>20</v>
      </c>
      <c r="AU92" s="5">
        <v>20</v>
      </c>
      <c r="AV92" s="5">
        <v>20</v>
      </c>
      <c r="AW92" s="5">
        <v>20</v>
      </c>
      <c r="AX92" s="3">
        <v>20</v>
      </c>
      <c r="AY92" s="3">
        <v>20</v>
      </c>
      <c r="AZ92" s="3">
        <v>20</v>
      </c>
      <c r="BA92" s="3">
        <v>20</v>
      </c>
      <c r="BB92" s="3">
        <v>20</v>
      </c>
      <c r="BC92" s="3">
        <v>20</v>
      </c>
    </row>
    <row r="93" spans="1:57" hidden="1">
      <c r="A93" t="s">
        <v>21</v>
      </c>
      <c r="C93" t="s">
        <v>5210</v>
      </c>
      <c r="D93" t="s">
        <v>5211</v>
      </c>
      <c r="E93" t="s">
        <v>53</v>
      </c>
      <c r="G93" t="s">
        <v>177</v>
      </c>
      <c r="AJ93" s="3">
        <v>20</v>
      </c>
      <c r="AK93" s="3">
        <v>20</v>
      </c>
      <c r="AL93" s="3">
        <v>20</v>
      </c>
      <c r="AM93" s="3">
        <v>20</v>
      </c>
      <c r="AN93" s="3">
        <v>20</v>
      </c>
      <c r="AO93" s="3">
        <v>20</v>
      </c>
      <c r="AP93" s="3">
        <v>20</v>
      </c>
      <c r="AQ93" s="3">
        <v>20</v>
      </c>
      <c r="AR93" s="3">
        <v>20</v>
      </c>
      <c r="AS93" s="3">
        <v>20</v>
      </c>
      <c r="AT93" s="3">
        <v>20</v>
      </c>
      <c r="AU93" s="3">
        <v>20</v>
      </c>
      <c r="AV93" s="3">
        <v>20</v>
      </c>
      <c r="AW93" s="3">
        <v>20</v>
      </c>
      <c r="AX93" s="3">
        <v>20</v>
      </c>
      <c r="AY93" s="3">
        <v>20</v>
      </c>
      <c r="AZ93" s="3">
        <v>20</v>
      </c>
      <c r="BA93" s="3">
        <v>20</v>
      </c>
      <c r="BB93" s="3">
        <v>20</v>
      </c>
      <c r="BC93" s="3">
        <v>20</v>
      </c>
    </row>
    <row r="94" spans="1:57" hidden="1">
      <c r="A94" t="s">
        <v>21</v>
      </c>
      <c r="C94" t="s">
        <v>5210</v>
      </c>
      <c r="D94" t="s">
        <v>5211</v>
      </c>
      <c r="E94" t="s">
        <v>77</v>
      </c>
      <c r="G94" t="s">
        <v>164</v>
      </c>
      <c r="H94" s="3">
        <v>20</v>
      </c>
      <c r="I94" s="3">
        <v>20</v>
      </c>
      <c r="J94" s="3">
        <v>20</v>
      </c>
      <c r="K94" s="3">
        <v>20</v>
      </c>
      <c r="L94" s="3">
        <v>20</v>
      </c>
      <c r="M94" s="3">
        <v>20</v>
      </c>
      <c r="N94" s="3">
        <v>20</v>
      </c>
      <c r="O94" s="3">
        <v>20</v>
      </c>
    </row>
    <row r="95" spans="1:57" hidden="1">
      <c r="A95" t="s">
        <v>21</v>
      </c>
      <c r="C95" t="s">
        <v>5210</v>
      </c>
      <c r="D95" t="s">
        <v>5211</v>
      </c>
      <c r="E95" t="s">
        <v>95</v>
      </c>
      <c r="G95" t="s">
        <v>164</v>
      </c>
      <c r="H95" s="5">
        <v>10</v>
      </c>
      <c r="I95" s="5">
        <v>10</v>
      </c>
      <c r="J95" s="5">
        <v>10</v>
      </c>
      <c r="K95" s="5">
        <v>10</v>
      </c>
      <c r="L95" s="5">
        <v>5</v>
      </c>
      <c r="M95" s="5">
        <v>5</v>
      </c>
      <c r="N95" s="5">
        <v>5</v>
      </c>
      <c r="O95" s="5">
        <v>5</v>
      </c>
      <c r="P95" s="5">
        <v>5</v>
      </c>
      <c r="Q95" s="5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AJ95" s="3">
        <v>5</v>
      </c>
      <c r="AK95" s="3">
        <v>5</v>
      </c>
      <c r="AL95" s="3">
        <v>5</v>
      </c>
      <c r="AM95" s="3">
        <v>5</v>
      </c>
      <c r="AN95" s="3">
        <v>5</v>
      </c>
      <c r="AO95" s="3">
        <v>5</v>
      </c>
      <c r="AP95" s="3">
        <v>5</v>
      </c>
      <c r="AQ95" s="3">
        <v>5</v>
      </c>
      <c r="AR95" s="3">
        <v>5</v>
      </c>
      <c r="AS95" s="3">
        <v>5</v>
      </c>
      <c r="AT95" s="3">
        <v>5</v>
      </c>
      <c r="AU95" s="3">
        <v>5</v>
      </c>
      <c r="AV95" s="3">
        <v>5</v>
      </c>
      <c r="AW95" s="3">
        <v>5</v>
      </c>
      <c r="AX95" s="3">
        <v>5</v>
      </c>
      <c r="AY95" s="3">
        <v>5</v>
      </c>
      <c r="AZ95" s="3">
        <v>5</v>
      </c>
      <c r="BA95" s="3">
        <v>5</v>
      </c>
      <c r="BB95" s="3">
        <v>5</v>
      </c>
      <c r="BC95" s="3">
        <v>5</v>
      </c>
      <c r="BD95" s="3">
        <v>15</v>
      </c>
      <c r="BE95" s="3">
        <v>15</v>
      </c>
    </row>
    <row r="96" spans="1:57" hidden="1">
      <c r="A96" t="s">
        <v>21</v>
      </c>
      <c r="B96" t="s">
        <v>1367</v>
      </c>
      <c r="C96" t="s">
        <v>5212</v>
      </c>
      <c r="D96" t="s">
        <v>5213</v>
      </c>
      <c r="E96" t="s">
        <v>36</v>
      </c>
      <c r="G96" t="s">
        <v>164</v>
      </c>
      <c r="BD96" s="3">
        <v>5</v>
      </c>
      <c r="BE96" s="3">
        <v>5</v>
      </c>
    </row>
    <row r="97" spans="1:59" hidden="1">
      <c r="A97" t="s">
        <v>21</v>
      </c>
      <c r="B97" t="s">
        <v>1367</v>
      </c>
      <c r="C97" t="s">
        <v>5212</v>
      </c>
      <c r="D97" t="s">
        <v>5213</v>
      </c>
      <c r="E97" t="s">
        <v>37</v>
      </c>
      <c r="G97" t="s">
        <v>177</v>
      </c>
      <c r="BD97" s="3">
        <v>5</v>
      </c>
      <c r="BE97" s="3">
        <v>5</v>
      </c>
    </row>
    <row r="98" spans="1:59" hidden="1">
      <c r="A98" t="s">
        <v>21</v>
      </c>
      <c r="C98" t="s">
        <v>5214</v>
      </c>
      <c r="D98" t="s">
        <v>5215</v>
      </c>
      <c r="E98" t="s">
        <v>36</v>
      </c>
      <c r="G98" t="s">
        <v>164</v>
      </c>
      <c r="H98" s="3">
        <v>10</v>
      </c>
      <c r="I98" s="3">
        <v>10</v>
      </c>
      <c r="J98" s="3">
        <v>10</v>
      </c>
      <c r="K98" s="3">
        <v>10</v>
      </c>
      <c r="L98" s="3">
        <v>10</v>
      </c>
      <c r="M98" s="3">
        <v>10</v>
      </c>
      <c r="N98" s="3">
        <v>10</v>
      </c>
      <c r="O98" s="3">
        <v>10</v>
      </c>
      <c r="P98" s="3">
        <v>10</v>
      </c>
      <c r="Q98" s="3">
        <v>10</v>
      </c>
      <c r="R98" s="3">
        <v>10</v>
      </c>
      <c r="S98" s="3">
        <v>10</v>
      </c>
    </row>
    <row r="99" spans="1:59" hidden="1">
      <c r="A99" t="s">
        <v>21</v>
      </c>
      <c r="C99" t="s">
        <v>5214</v>
      </c>
      <c r="D99" t="s">
        <v>5215</v>
      </c>
      <c r="E99" t="s">
        <v>37</v>
      </c>
      <c r="G99" t="s">
        <v>177</v>
      </c>
      <c r="H99" s="3">
        <v>10</v>
      </c>
      <c r="I99" s="3">
        <v>10</v>
      </c>
      <c r="J99" s="3">
        <v>10</v>
      </c>
      <c r="K99" s="3">
        <v>10</v>
      </c>
    </row>
    <row r="100" spans="1:59" hidden="1">
      <c r="A100" t="s">
        <v>21</v>
      </c>
      <c r="C100" t="s">
        <v>5214</v>
      </c>
      <c r="D100" t="s">
        <v>5215</v>
      </c>
      <c r="E100" t="s">
        <v>53</v>
      </c>
      <c r="G100" t="s">
        <v>177</v>
      </c>
      <c r="H100" s="3">
        <v>10</v>
      </c>
      <c r="I100" s="3">
        <v>10</v>
      </c>
      <c r="J100" s="3">
        <v>10</v>
      </c>
      <c r="K100" s="3">
        <v>10</v>
      </c>
      <c r="L100" s="3">
        <v>10</v>
      </c>
      <c r="M100" s="3">
        <v>10</v>
      </c>
      <c r="N100" s="3">
        <v>10</v>
      </c>
      <c r="O100" s="3">
        <v>10</v>
      </c>
      <c r="P100" s="3">
        <v>10</v>
      </c>
      <c r="Q100" s="3">
        <v>10</v>
      </c>
      <c r="R100" s="3">
        <v>10</v>
      </c>
      <c r="S100" s="3">
        <v>10</v>
      </c>
      <c r="T100" s="3">
        <v>10</v>
      </c>
      <c r="U100" s="3">
        <v>10</v>
      </c>
      <c r="V100" s="3">
        <v>10</v>
      </c>
      <c r="W100" s="3">
        <v>10</v>
      </c>
      <c r="X100" s="3">
        <v>10</v>
      </c>
      <c r="Y100" s="3">
        <v>10</v>
      </c>
      <c r="Z100" s="3">
        <v>10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</row>
    <row r="101" spans="1:59" hidden="1">
      <c r="A101" t="s">
        <v>21</v>
      </c>
      <c r="C101" t="s">
        <v>5216</v>
      </c>
      <c r="D101" t="s">
        <v>5217</v>
      </c>
      <c r="E101" t="s">
        <v>38</v>
      </c>
      <c r="G101" t="s">
        <v>177</v>
      </c>
      <c r="BD101" s="3">
        <v>5</v>
      </c>
      <c r="BE101" s="3">
        <v>5</v>
      </c>
    </row>
    <row r="102" spans="1:59" hidden="1">
      <c r="A102" t="s">
        <v>21</v>
      </c>
      <c r="C102" t="s">
        <v>5216</v>
      </c>
      <c r="D102" t="s">
        <v>5217</v>
      </c>
      <c r="E102" t="s">
        <v>53</v>
      </c>
      <c r="G102" t="s">
        <v>177</v>
      </c>
      <c r="H102" s="3">
        <v>20</v>
      </c>
      <c r="I102" s="3">
        <v>20</v>
      </c>
      <c r="J102" s="3">
        <v>20</v>
      </c>
      <c r="K102" s="3">
        <v>20</v>
      </c>
      <c r="L102" s="3">
        <v>20</v>
      </c>
      <c r="M102" s="3">
        <v>20</v>
      </c>
      <c r="N102" s="3">
        <v>20</v>
      </c>
      <c r="O102" s="3">
        <v>20</v>
      </c>
      <c r="P102" s="3">
        <v>20</v>
      </c>
      <c r="Q102" s="3">
        <v>20</v>
      </c>
      <c r="R102" s="3">
        <v>20</v>
      </c>
      <c r="S102" s="3">
        <v>20</v>
      </c>
      <c r="T102" s="3">
        <v>20</v>
      </c>
      <c r="U102" s="3">
        <v>20</v>
      </c>
      <c r="V102" s="3">
        <v>20</v>
      </c>
      <c r="W102" s="3">
        <v>20</v>
      </c>
    </row>
    <row r="103" spans="1:59" hidden="1">
      <c r="A103" t="s">
        <v>21</v>
      </c>
      <c r="C103" t="s">
        <v>5216</v>
      </c>
      <c r="D103" t="s">
        <v>5217</v>
      </c>
      <c r="E103" t="s">
        <v>95</v>
      </c>
      <c r="G103" t="s">
        <v>177</v>
      </c>
      <c r="L103" s="3">
        <v>5</v>
      </c>
      <c r="M103" s="3">
        <v>5</v>
      </c>
      <c r="N103" s="3">
        <v>5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5</v>
      </c>
      <c r="U103" s="3">
        <v>5</v>
      </c>
      <c r="V103" s="3">
        <v>5</v>
      </c>
      <c r="W103" s="3">
        <v>5</v>
      </c>
    </row>
    <row r="104" spans="1:59" hidden="1">
      <c r="A104" t="s">
        <v>21</v>
      </c>
      <c r="C104" t="s">
        <v>5218</v>
      </c>
      <c r="D104" t="s">
        <v>5219</v>
      </c>
      <c r="E104" t="s">
        <v>53</v>
      </c>
      <c r="G104" t="s">
        <v>177</v>
      </c>
      <c r="H104" s="3">
        <v>10</v>
      </c>
      <c r="I104" s="3">
        <v>10</v>
      </c>
      <c r="J104" s="3">
        <v>10</v>
      </c>
      <c r="K104" s="3">
        <v>10</v>
      </c>
      <c r="L104" s="3">
        <v>20</v>
      </c>
      <c r="M104" s="3">
        <v>20</v>
      </c>
      <c r="N104" s="3">
        <v>20</v>
      </c>
      <c r="O104" s="3">
        <v>20</v>
      </c>
      <c r="P104" s="3">
        <v>20</v>
      </c>
      <c r="Q104" s="3">
        <v>20</v>
      </c>
      <c r="R104" s="3">
        <v>20</v>
      </c>
      <c r="S104" s="3">
        <v>20</v>
      </c>
      <c r="T104" s="3">
        <v>20</v>
      </c>
      <c r="U104" s="3">
        <v>20</v>
      </c>
      <c r="V104" s="3">
        <v>20</v>
      </c>
      <c r="W104" s="3">
        <v>20</v>
      </c>
      <c r="X104" s="3">
        <v>20</v>
      </c>
      <c r="Y104" s="3">
        <v>20</v>
      </c>
      <c r="Z104" s="3">
        <v>20</v>
      </c>
      <c r="AA104" s="3">
        <v>20</v>
      </c>
      <c r="AB104" s="3">
        <v>20</v>
      </c>
      <c r="AC104" s="3">
        <v>20</v>
      </c>
      <c r="AD104" s="3">
        <v>20</v>
      </c>
      <c r="AE104" s="3">
        <v>20</v>
      </c>
    </row>
    <row r="105" spans="1:59" hidden="1">
      <c r="A105" t="s">
        <v>21</v>
      </c>
      <c r="C105" t="s">
        <v>5220</v>
      </c>
      <c r="D105" t="s">
        <v>5221</v>
      </c>
      <c r="E105" t="s">
        <v>38</v>
      </c>
      <c r="G105" t="s">
        <v>164</v>
      </c>
      <c r="M105" s="4">
        <v>20</v>
      </c>
      <c r="N105" s="4">
        <v>20</v>
      </c>
      <c r="O105" s="4">
        <v>20</v>
      </c>
      <c r="P105" s="4">
        <v>20</v>
      </c>
      <c r="Q105" s="4">
        <v>20</v>
      </c>
    </row>
    <row r="106" spans="1:59" hidden="1">
      <c r="A106" t="s">
        <v>21</v>
      </c>
      <c r="C106" t="s">
        <v>5220</v>
      </c>
      <c r="D106" t="s">
        <v>5221</v>
      </c>
      <c r="E106" t="s">
        <v>39</v>
      </c>
      <c r="G106" t="s">
        <v>164</v>
      </c>
      <c r="M106" s="4">
        <v>20</v>
      </c>
      <c r="N106" s="4">
        <v>20</v>
      </c>
      <c r="O106" s="4">
        <v>20</v>
      </c>
      <c r="P106" s="4">
        <v>20</v>
      </c>
      <c r="Q106" s="4">
        <v>20</v>
      </c>
    </row>
    <row r="107" spans="1:59" hidden="1">
      <c r="A107" t="s">
        <v>21</v>
      </c>
      <c r="C107" t="s">
        <v>5220</v>
      </c>
      <c r="D107" t="s">
        <v>5221</v>
      </c>
      <c r="E107" t="s">
        <v>95</v>
      </c>
      <c r="G107" t="s">
        <v>164</v>
      </c>
      <c r="M107" s="4">
        <v>5</v>
      </c>
      <c r="N107" s="4">
        <v>5</v>
      </c>
      <c r="O107" s="4">
        <v>5</v>
      </c>
      <c r="P107" s="4">
        <v>5</v>
      </c>
      <c r="Q107" s="4">
        <v>5</v>
      </c>
    </row>
    <row r="108" spans="1:59" hidden="1">
      <c r="A108" t="s">
        <v>21</v>
      </c>
      <c r="B108" t="s">
        <v>700</v>
      </c>
      <c r="C108" t="s">
        <v>5222</v>
      </c>
      <c r="D108" t="s">
        <v>5223</v>
      </c>
      <c r="E108" t="s">
        <v>53</v>
      </c>
      <c r="G108" t="s">
        <v>177</v>
      </c>
      <c r="BD108" s="3">
        <v>20</v>
      </c>
      <c r="BE108" s="3">
        <v>20</v>
      </c>
      <c r="BF108" s="3">
        <v>20</v>
      </c>
      <c r="BG108" s="3">
        <v>20</v>
      </c>
    </row>
    <row r="109" spans="1:59" hidden="1">
      <c r="A109" t="s">
        <v>21</v>
      </c>
      <c r="C109" t="s">
        <v>5214</v>
      </c>
      <c r="D109" t="s">
        <v>5224</v>
      </c>
      <c r="E109" t="s">
        <v>77</v>
      </c>
      <c r="G109" t="s">
        <v>177</v>
      </c>
      <c r="N109" s="3">
        <v>60</v>
      </c>
      <c r="O109" s="3">
        <v>60</v>
      </c>
      <c r="P109" s="3">
        <v>60</v>
      </c>
      <c r="V109" s="3">
        <v>5</v>
      </c>
      <c r="W109" s="3">
        <v>5</v>
      </c>
      <c r="X109" s="3">
        <v>5</v>
      </c>
    </row>
    <row r="110" spans="1:59" hidden="1">
      <c r="A110" t="s">
        <v>21</v>
      </c>
      <c r="C110" t="s">
        <v>5214</v>
      </c>
      <c r="D110" t="s">
        <v>5224</v>
      </c>
      <c r="E110" t="s">
        <v>95</v>
      </c>
      <c r="G110" t="s">
        <v>164</v>
      </c>
      <c r="N110" s="3">
        <v>5</v>
      </c>
      <c r="O110" s="3">
        <v>5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  <c r="V110" s="3">
        <v>5</v>
      </c>
      <c r="W110" s="3">
        <v>5</v>
      </c>
      <c r="X110" s="3">
        <v>5</v>
      </c>
    </row>
    <row r="111" spans="1:59">
      <c r="A111" t="s">
        <v>9</v>
      </c>
      <c r="C111" t="s">
        <v>5225</v>
      </c>
      <c r="D111" t="s">
        <v>5226</v>
      </c>
      <c r="E111" t="s">
        <v>40</v>
      </c>
      <c r="G111" t="s">
        <v>108</v>
      </c>
      <c r="J111" s="4">
        <v>10</v>
      </c>
      <c r="K111" s="4">
        <v>10</v>
      </c>
      <c r="L111" s="4">
        <v>20</v>
      </c>
      <c r="M111" s="4">
        <v>20</v>
      </c>
      <c r="N111" s="4">
        <v>20</v>
      </c>
      <c r="O111" s="4">
        <v>20</v>
      </c>
      <c r="P111" s="4">
        <v>20</v>
      </c>
      <c r="Q111" s="4">
        <v>20</v>
      </c>
      <c r="T111" s="4">
        <v>30</v>
      </c>
      <c r="U111" s="4">
        <v>30</v>
      </c>
      <c r="V111" s="4">
        <v>30</v>
      </c>
      <c r="W111" s="4">
        <v>30</v>
      </c>
      <c r="AG111" s="5">
        <v>15</v>
      </c>
      <c r="AH111" s="5">
        <v>15</v>
      </c>
      <c r="AI111" s="5">
        <v>15</v>
      </c>
      <c r="AJ111" s="5">
        <v>15</v>
      </c>
      <c r="AK111" s="5">
        <v>15</v>
      </c>
      <c r="AL111" s="5">
        <v>15</v>
      </c>
      <c r="AM111" s="5">
        <v>15</v>
      </c>
      <c r="AN111" s="3">
        <v>15</v>
      </c>
      <c r="AO111" s="3">
        <v>15</v>
      </c>
      <c r="AP111" s="3">
        <v>15</v>
      </c>
      <c r="AQ111" s="3">
        <v>15</v>
      </c>
      <c r="AR111" s="3">
        <v>15</v>
      </c>
      <c r="AS111" s="3">
        <v>15</v>
      </c>
      <c r="AT111" s="3">
        <v>15</v>
      </c>
      <c r="AU111" s="3">
        <v>15</v>
      </c>
      <c r="AV111" s="3">
        <v>15</v>
      </c>
      <c r="AW111" s="3">
        <v>15</v>
      </c>
      <c r="AX111" s="3">
        <v>15</v>
      </c>
      <c r="AY111" s="3">
        <v>15</v>
      </c>
      <c r="AZ111" s="3">
        <v>15</v>
      </c>
      <c r="BA111" s="3">
        <v>15</v>
      </c>
      <c r="BB111" s="3">
        <v>15</v>
      </c>
      <c r="BC111" s="3">
        <v>15</v>
      </c>
    </row>
    <row r="112" spans="1:59">
      <c r="A112" t="s">
        <v>9</v>
      </c>
      <c r="C112" t="s">
        <v>5225</v>
      </c>
      <c r="D112" t="s">
        <v>5226</v>
      </c>
      <c r="E112" t="s">
        <v>42</v>
      </c>
      <c r="G112" t="s">
        <v>108</v>
      </c>
      <c r="J112" s="4">
        <v>25</v>
      </c>
      <c r="K112" s="4">
        <v>25</v>
      </c>
      <c r="L112" s="4">
        <v>25</v>
      </c>
      <c r="M112" s="4">
        <v>25</v>
      </c>
      <c r="N112" s="4">
        <v>25</v>
      </c>
      <c r="O112" s="4">
        <v>25</v>
      </c>
      <c r="P112" s="4">
        <v>25</v>
      </c>
      <c r="Q112" s="4">
        <v>25</v>
      </c>
    </row>
    <row r="113" spans="1:68">
      <c r="A113" t="s">
        <v>9</v>
      </c>
      <c r="C113" t="s">
        <v>5225</v>
      </c>
      <c r="D113" t="s">
        <v>5226</v>
      </c>
      <c r="E113" t="s">
        <v>47</v>
      </c>
      <c r="G113" t="s">
        <v>108</v>
      </c>
      <c r="H113" s="4">
        <v>25</v>
      </c>
      <c r="I113" s="4">
        <v>25</v>
      </c>
      <c r="J113" s="4">
        <v>25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T113" s="4">
        <v>10</v>
      </c>
      <c r="U113" s="4">
        <v>10</v>
      </c>
      <c r="V113" s="4">
        <v>10</v>
      </c>
      <c r="W113" s="4">
        <v>10</v>
      </c>
      <c r="AG113" s="5">
        <v>10</v>
      </c>
      <c r="AH113" s="5">
        <v>10</v>
      </c>
      <c r="AI113" s="5">
        <v>10</v>
      </c>
      <c r="AJ113" s="5">
        <v>10</v>
      </c>
      <c r="AK113" s="5">
        <v>10</v>
      </c>
      <c r="AL113" s="5">
        <v>10</v>
      </c>
      <c r="AM113" s="5">
        <v>10</v>
      </c>
      <c r="AN113" s="3">
        <v>5</v>
      </c>
      <c r="AO113" s="3">
        <v>5</v>
      </c>
      <c r="AP113" s="3">
        <v>5</v>
      </c>
      <c r="AQ113" s="3">
        <v>5</v>
      </c>
      <c r="AR113" s="3">
        <v>5</v>
      </c>
      <c r="AS113" s="3">
        <v>5</v>
      </c>
      <c r="AT113" s="3">
        <v>5</v>
      </c>
      <c r="AU113" s="3">
        <v>5</v>
      </c>
      <c r="AV113" s="3">
        <v>5</v>
      </c>
      <c r="AW113" s="3">
        <v>5</v>
      </c>
      <c r="AX113" s="3">
        <v>5</v>
      </c>
      <c r="AY113" s="3">
        <v>5</v>
      </c>
      <c r="AZ113" s="3">
        <v>5</v>
      </c>
      <c r="BA113" s="3">
        <v>5</v>
      </c>
      <c r="BB113" s="3">
        <v>5</v>
      </c>
      <c r="BC113" s="3">
        <v>5</v>
      </c>
    </row>
    <row r="114" spans="1:68">
      <c r="A114" t="s">
        <v>9</v>
      </c>
      <c r="C114" t="s">
        <v>5225</v>
      </c>
      <c r="D114" t="s">
        <v>5226</v>
      </c>
      <c r="E114" t="s">
        <v>55</v>
      </c>
      <c r="G114" t="s">
        <v>108</v>
      </c>
      <c r="H114" s="4">
        <v>25</v>
      </c>
      <c r="I114" s="4">
        <v>25</v>
      </c>
      <c r="J114" s="4">
        <v>25</v>
      </c>
      <c r="K114" s="4">
        <v>25</v>
      </c>
      <c r="L114" s="4">
        <v>25</v>
      </c>
      <c r="M114" s="4">
        <v>25</v>
      </c>
      <c r="N114" s="4">
        <v>25</v>
      </c>
      <c r="O114" s="4">
        <v>25</v>
      </c>
      <c r="P114" s="4">
        <v>25</v>
      </c>
      <c r="Q114" s="4">
        <v>25</v>
      </c>
      <c r="T114" s="4">
        <v>10</v>
      </c>
      <c r="U114" s="4">
        <v>10</v>
      </c>
      <c r="V114" s="4">
        <v>10</v>
      </c>
      <c r="W114" s="4">
        <v>10</v>
      </c>
      <c r="AG114" s="5">
        <v>10</v>
      </c>
      <c r="AH114" s="5">
        <v>10</v>
      </c>
      <c r="AI114" s="5">
        <v>10</v>
      </c>
      <c r="AJ114" s="5">
        <v>10</v>
      </c>
      <c r="AK114" s="5">
        <v>10</v>
      </c>
      <c r="AL114" s="5">
        <v>10</v>
      </c>
      <c r="AM114" s="5">
        <v>10</v>
      </c>
      <c r="AN114" s="3">
        <v>5</v>
      </c>
      <c r="AO114" s="3">
        <v>5</v>
      </c>
      <c r="AP114" s="3">
        <v>5</v>
      </c>
      <c r="AQ114" s="3">
        <v>5</v>
      </c>
      <c r="AR114" s="3">
        <v>5</v>
      </c>
      <c r="AS114" s="3">
        <v>5</v>
      </c>
      <c r="AT114" s="3">
        <v>5</v>
      </c>
      <c r="AU114" s="3">
        <v>5</v>
      </c>
      <c r="AV114" s="3">
        <v>5</v>
      </c>
      <c r="AW114" s="3">
        <v>5</v>
      </c>
      <c r="AX114" s="3">
        <v>5</v>
      </c>
      <c r="AY114" s="3">
        <v>5</v>
      </c>
      <c r="AZ114" s="3">
        <v>5</v>
      </c>
      <c r="BA114" s="3">
        <v>5</v>
      </c>
      <c r="BB114" s="3">
        <v>5</v>
      </c>
      <c r="BC114" s="3">
        <v>5</v>
      </c>
    </row>
    <row r="115" spans="1:68" hidden="1">
      <c r="A115" t="s">
        <v>9</v>
      </c>
      <c r="C115" t="s">
        <v>5225</v>
      </c>
      <c r="D115" t="s">
        <v>5226</v>
      </c>
      <c r="E115" t="s">
        <v>69</v>
      </c>
      <c r="G115" t="s">
        <v>106</v>
      </c>
      <c r="AG115" s="5">
        <v>30</v>
      </c>
      <c r="AH115" s="5">
        <v>30</v>
      </c>
      <c r="AI115" s="5">
        <v>30</v>
      </c>
      <c r="AJ115" s="5">
        <v>30</v>
      </c>
      <c r="AK115" s="5">
        <v>30</v>
      </c>
      <c r="AL115" s="5">
        <v>30</v>
      </c>
      <c r="AM115" s="5">
        <v>30</v>
      </c>
      <c r="AN115" s="3">
        <v>30</v>
      </c>
      <c r="AO115" s="3">
        <v>30</v>
      </c>
      <c r="AP115" s="3">
        <v>30</v>
      </c>
      <c r="AQ115" s="3">
        <v>30</v>
      </c>
      <c r="AR115" s="3">
        <v>30</v>
      </c>
      <c r="AS115" s="3">
        <v>30</v>
      </c>
      <c r="AT115" s="3">
        <v>30</v>
      </c>
      <c r="AU115" s="3">
        <v>30</v>
      </c>
      <c r="AV115" s="3">
        <v>30</v>
      </c>
      <c r="AW115" s="3">
        <v>30</v>
      </c>
      <c r="AX115" s="3">
        <v>30</v>
      </c>
      <c r="AY115" s="3">
        <v>30</v>
      </c>
      <c r="AZ115" s="3">
        <v>30</v>
      </c>
      <c r="BA115" s="3">
        <v>30</v>
      </c>
      <c r="BB115" s="3">
        <v>30</v>
      </c>
      <c r="BC115" s="3">
        <v>30</v>
      </c>
    </row>
    <row r="116" spans="1:68">
      <c r="A116" t="s">
        <v>9</v>
      </c>
      <c r="C116" t="s">
        <v>5225</v>
      </c>
      <c r="D116" t="s">
        <v>5226</v>
      </c>
      <c r="E116" t="s">
        <v>83</v>
      </c>
      <c r="G116" t="s">
        <v>108</v>
      </c>
      <c r="H116" s="4">
        <v>25</v>
      </c>
      <c r="I116" s="4">
        <v>25</v>
      </c>
      <c r="J116" s="4">
        <v>25</v>
      </c>
      <c r="K116" s="4">
        <v>25</v>
      </c>
      <c r="L116" s="4">
        <v>25</v>
      </c>
      <c r="M116" s="4">
        <v>25</v>
      </c>
      <c r="N116" s="4">
        <v>25</v>
      </c>
      <c r="O116" s="4">
        <v>25</v>
      </c>
      <c r="P116" s="4">
        <v>25</v>
      </c>
      <c r="Q116" s="4">
        <v>25</v>
      </c>
      <c r="T116" s="4">
        <v>20</v>
      </c>
      <c r="U116" s="4">
        <v>20</v>
      </c>
      <c r="V116" s="4">
        <v>20</v>
      </c>
      <c r="W116" s="4">
        <v>20</v>
      </c>
      <c r="AG116" s="5">
        <v>10</v>
      </c>
      <c r="AH116" s="5">
        <v>10</v>
      </c>
      <c r="AI116" s="5">
        <v>10</v>
      </c>
      <c r="AJ116" s="5">
        <v>10</v>
      </c>
      <c r="AK116" s="5">
        <v>10</v>
      </c>
      <c r="AL116" s="5">
        <v>10</v>
      </c>
      <c r="AM116" s="5">
        <v>10</v>
      </c>
      <c r="AN116" s="3">
        <v>5</v>
      </c>
      <c r="AO116" s="3">
        <v>5</v>
      </c>
      <c r="AP116" s="3">
        <v>5</v>
      </c>
      <c r="AQ116" s="3">
        <v>5</v>
      </c>
      <c r="AR116" s="3">
        <v>5</v>
      </c>
      <c r="AS116" s="3">
        <v>5</v>
      </c>
      <c r="AT116" s="3">
        <v>5</v>
      </c>
      <c r="AU116" s="3">
        <v>5</v>
      </c>
      <c r="AV116" s="3">
        <v>5</v>
      </c>
      <c r="AW116" s="3">
        <v>5</v>
      </c>
      <c r="AX116" s="3">
        <v>5</v>
      </c>
      <c r="AY116" s="3">
        <v>5</v>
      </c>
      <c r="AZ116" s="3">
        <v>5</v>
      </c>
      <c r="BA116" s="3">
        <v>5</v>
      </c>
      <c r="BB116" s="3">
        <v>5</v>
      </c>
      <c r="BC116" s="3">
        <v>5</v>
      </c>
    </row>
    <row r="117" spans="1:68" hidden="1">
      <c r="A117" t="s">
        <v>29</v>
      </c>
      <c r="C117" t="s">
        <v>5229</v>
      </c>
      <c r="D117" t="s">
        <v>5230</v>
      </c>
      <c r="E117" t="s">
        <v>48</v>
      </c>
      <c r="G117" t="s">
        <v>106</v>
      </c>
      <c r="S117" s="3">
        <v>20</v>
      </c>
      <c r="T117" s="3">
        <v>20</v>
      </c>
      <c r="U117" s="3">
        <v>20</v>
      </c>
      <c r="V117" s="3">
        <v>20</v>
      </c>
      <c r="W117" s="3">
        <v>20</v>
      </c>
      <c r="X117" s="3">
        <v>20</v>
      </c>
      <c r="Y117" s="3">
        <v>20</v>
      </c>
      <c r="Z117" s="3">
        <v>20</v>
      </c>
      <c r="AA117" s="3">
        <v>20</v>
      </c>
      <c r="AB117" s="3">
        <v>20</v>
      </c>
      <c r="AC117" s="3">
        <v>20</v>
      </c>
      <c r="AD117" s="3">
        <v>20</v>
      </c>
      <c r="AE117" s="3">
        <v>20</v>
      </c>
      <c r="AF117" s="3">
        <v>20</v>
      </c>
      <c r="AG117" s="3">
        <v>20</v>
      </c>
      <c r="AH117" s="3">
        <v>20</v>
      </c>
      <c r="AI117" s="3">
        <v>20</v>
      </c>
      <c r="AJ117" s="3">
        <v>20</v>
      </c>
      <c r="AK117" s="3">
        <v>20</v>
      </c>
      <c r="AL117" s="3">
        <v>20</v>
      </c>
      <c r="AM117" s="3">
        <v>20</v>
      </c>
      <c r="AN117" s="3">
        <v>20</v>
      </c>
      <c r="AO117" s="3">
        <v>20</v>
      </c>
      <c r="AP117" s="3">
        <v>20</v>
      </c>
      <c r="AQ117" s="3">
        <v>20</v>
      </c>
      <c r="AR117" s="3">
        <v>20</v>
      </c>
      <c r="AS117" s="3">
        <v>20</v>
      </c>
      <c r="AT117" s="3">
        <v>20</v>
      </c>
      <c r="AU117" s="3">
        <v>20</v>
      </c>
    </row>
    <row r="118" spans="1:68" hidden="1">
      <c r="A118" t="s">
        <v>33</v>
      </c>
      <c r="C118" t="s">
        <v>5231</v>
      </c>
      <c r="D118" t="s">
        <v>5232</v>
      </c>
      <c r="E118" t="s">
        <v>48</v>
      </c>
      <c r="G118" t="s">
        <v>106</v>
      </c>
      <c r="S118" s="3">
        <v>20</v>
      </c>
      <c r="T118" s="3">
        <v>20</v>
      </c>
      <c r="U118" s="3">
        <v>20</v>
      </c>
      <c r="V118" s="3">
        <v>20</v>
      </c>
      <c r="W118" s="3">
        <v>20</v>
      </c>
      <c r="X118" s="3">
        <v>20</v>
      </c>
      <c r="Y118" s="3">
        <v>20</v>
      </c>
      <c r="Z118" s="3">
        <v>20</v>
      </c>
      <c r="AA118" s="3">
        <v>20</v>
      </c>
      <c r="AB118" s="3">
        <v>20</v>
      </c>
      <c r="AC118" s="3">
        <v>20</v>
      </c>
      <c r="AD118" s="3">
        <v>20</v>
      </c>
      <c r="AE118" s="3">
        <v>20</v>
      </c>
      <c r="AF118" s="3">
        <v>20</v>
      </c>
      <c r="AG118" s="3">
        <v>20</v>
      </c>
      <c r="AH118" s="3">
        <v>20</v>
      </c>
      <c r="AI118" s="3">
        <v>20</v>
      </c>
      <c r="AJ118" s="3">
        <v>20</v>
      </c>
      <c r="AK118" s="3">
        <v>20</v>
      </c>
      <c r="AL118" s="3">
        <v>20</v>
      </c>
      <c r="AM118" s="3">
        <v>20</v>
      </c>
      <c r="AN118" s="3">
        <v>20</v>
      </c>
      <c r="AO118" s="3">
        <v>20</v>
      </c>
      <c r="AP118" s="3">
        <v>20</v>
      </c>
      <c r="AQ118" s="3">
        <v>20</v>
      </c>
      <c r="AR118" s="3">
        <v>20</v>
      </c>
      <c r="AS118" s="3">
        <v>20</v>
      </c>
      <c r="AT118" s="3">
        <v>20</v>
      </c>
      <c r="AU118" s="3">
        <v>20</v>
      </c>
    </row>
    <row r="119" spans="1:68" hidden="1">
      <c r="A119" t="s">
        <v>3</v>
      </c>
      <c r="C119" t="s">
        <v>5234</v>
      </c>
      <c r="D119" t="s">
        <v>5235</v>
      </c>
      <c r="E119" t="s">
        <v>87</v>
      </c>
      <c r="G119" t="s">
        <v>106</v>
      </c>
      <c r="H119" s="3">
        <v>50</v>
      </c>
      <c r="I119" s="3">
        <v>50</v>
      </c>
      <c r="J119" s="3">
        <v>50</v>
      </c>
      <c r="K119" s="3">
        <v>50</v>
      </c>
      <c r="L119" s="3">
        <v>50</v>
      </c>
      <c r="M119" s="3">
        <v>50</v>
      </c>
      <c r="N119" s="3">
        <v>50</v>
      </c>
      <c r="O119" s="3">
        <v>50</v>
      </c>
      <c r="P119" s="3">
        <v>50</v>
      </c>
      <c r="Q119" s="3">
        <v>50</v>
      </c>
      <c r="R119" s="3">
        <v>50</v>
      </c>
      <c r="S119" s="3">
        <v>50</v>
      </c>
      <c r="T119" s="3">
        <v>50</v>
      </c>
      <c r="U119" s="3">
        <v>50</v>
      </c>
      <c r="V119" s="3">
        <v>50</v>
      </c>
      <c r="W119" s="3">
        <v>50</v>
      </c>
      <c r="X119" s="3">
        <v>5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5</v>
      </c>
      <c r="BL119" s="3">
        <v>30</v>
      </c>
      <c r="BM119" s="3">
        <v>30</v>
      </c>
      <c r="BN119" s="3">
        <v>30</v>
      </c>
      <c r="BO119" s="3">
        <v>30</v>
      </c>
      <c r="BP119" s="3">
        <v>30</v>
      </c>
    </row>
    <row r="120" spans="1:68" hidden="1">
      <c r="A120" t="s">
        <v>11</v>
      </c>
      <c r="B120" t="s">
        <v>1535</v>
      </c>
      <c r="D120" t="s">
        <v>5236</v>
      </c>
      <c r="E120" t="s">
        <v>79</v>
      </c>
      <c r="F120">
        <v>500</v>
      </c>
      <c r="G120" t="s">
        <v>106</v>
      </c>
      <c r="P120" s="5">
        <v>5</v>
      </c>
      <c r="Q120" s="5">
        <v>5</v>
      </c>
      <c r="R120" s="5">
        <v>5</v>
      </c>
      <c r="S120" s="5">
        <v>5</v>
      </c>
      <c r="T120" s="5">
        <v>5</v>
      </c>
      <c r="U120" s="5">
        <v>5</v>
      </c>
      <c r="V120" s="5">
        <v>5</v>
      </c>
      <c r="W120" s="5">
        <v>5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5</v>
      </c>
    </row>
    <row r="121" spans="1:68" hidden="1">
      <c r="A121" t="s">
        <v>21</v>
      </c>
      <c r="C121" t="s">
        <v>5237</v>
      </c>
      <c r="D121" t="s">
        <v>5238</v>
      </c>
      <c r="E121" t="s">
        <v>37</v>
      </c>
      <c r="G121" t="s">
        <v>177</v>
      </c>
      <c r="H121" s="3">
        <v>10</v>
      </c>
      <c r="I121" s="3">
        <v>10</v>
      </c>
      <c r="J121" s="3">
        <v>10</v>
      </c>
      <c r="K121" s="3">
        <v>10</v>
      </c>
    </row>
    <row r="122" spans="1:68" hidden="1">
      <c r="A122" t="s">
        <v>21</v>
      </c>
      <c r="C122" t="s">
        <v>5239</v>
      </c>
      <c r="D122" t="s">
        <v>5240</v>
      </c>
      <c r="E122" t="s">
        <v>44</v>
      </c>
      <c r="G122" t="s">
        <v>164</v>
      </c>
      <c r="H122" s="4">
        <v>50</v>
      </c>
      <c r="I122" s="4">
        <v>50</v>
      </c>
      <c r="J122" s="4">
        <v>20</v>
      </c>
      <c r="K122" s="4">
        <v>20</v>
      </c>
    </row>
    <row r="123" spans="1:68" hidden="1">
      <c r="A123" t="s">
        <v>21</v>
      </c>
      <c r="C123" t="s">
        <v>5241</v>
      </c>
      <c r="D123" t="s">
        <v>5242</v>
      </c>
      <c r="E123" t="s">
        <v>53</v>
      </c>
      <c r="G123" t="s">
        <v>177</v>
      </c>
      <c r="H123" s="3">
        <v>10</v>
      </c>
      <c r="I123" s="3">
        <v>10</v>
      </c>
      <c r="J123" s="3">
        <v>10</v>
      </c>
      <c r="K123" s="3">
        <v>10</v>
      </c>
      <c r="L123" s="3">
        <v>20</v>
      </c>
      <c r="M123" s="3">
        <v>20</v>
      </c>
      <c r="N123" s="3">
        <v>30</v>
      </c>
      <c r="O123" s="3">
        <v>30</v>
      </c>
      <c r="P123" s="3">
        <v>30</v>
      </c>
      <c r="Q123" s="3">
        <v>30</v>
      </c>
      <c r="R123" s="3">
        <v>30</v>
      </c>
      <c r="S123" s="3">
        <v>20</v>
      </c>
    </row>
    <row r="124" spans="1:68" hidden="1">
      <c r="A124" t="s">
        <v>5</v>
      </c>
      <c r="B124" t="s">
        <v>700</v>
      </c>
      <c r="C124" t="s">
        <v>5243</v>
      </c>
      <c r="D124" t="s">
        <v>5244</v>
      </c>
      <c r="E124" t="s">
        <v>48</v>
      </c>
      <c r="F124">
        <v>25</v>
      </c>
      <c r="G124" t="s">
        <v>106</v>
      </c>
      <c r="BD124" s="3">
        <v>50</v>
      </c>
      <c r="BE124" s="3">
        <v>50</v>
      </c>
      <c r="BF124" s="3">
        <v>50</v>
      </c>
      <c r="BG124" s="3">
        <v>50</v>
      </c>
      <c r="BH124" s="3">
        <v>50</v>
      </c>
      <c r="BI124" s="3">
        <v>50</v>
      </c>
      <c r="BJ124" s="3">
        <v>50</v>
      </c>
      <c r="BK124" s="3">
        <v>50</v>
      </c>
      <c r="BL124" s="3">
        <v>50</v>
      </c>
      <c r="BM124" s="3">
        <v>50</v>
      </c>
      <c r="BN124" s="3">
        <v>50</v>
      </c>
      <c r="BO124" s="3">
        <v>50</v>
      </c>
    </row>
    <row r="125" spans="1:68">
      <c r="A125" t="s">
        <v>13</v>
      </c>
      <c r="C125" t="s">
        <v>5245</v>
      </c>
      <c r="D125" t="s">
        <v>5246</v>
      </c>
      <c r="E125" t="s">
        <v>40</v>
      </c>
      <c r="G125" t="s">
        <v>108</v>
      </c>
      <c r="H125" s="3">
        <v>20</v>
      </c>
      <c r="I125" s="3">
        <v>20</v>
      </c>
      <c r="J125" s="3">
        <v>20</v>
      </c>
      <c r="K125" s="3">
        <v>20</v>
      </c>
      <c r="O125" s="3">
        <v>10</v>
      </c>
      <c r="P125" s="3">
        <v>5</v>
      </c>
      <c r="Q125" s="3">
        <v>5</v>
      </c>
      <c r="R125" s="3">
        <v>5</v>
      </c>
      <c r="S125" s="3">
        <v>5</v>
      </c>
      <c r="T125" s="3">
        <v>5</v>
      </c>
      <c r="U125" s="3">
        <v>5</v>
      </c>
      <c r="V125" s="3">
        <v>5</v>
      </c>
      <c r="W125" s="3">
        <v>5</v>
      </c>
      <c r="X125" s="3">
        <v>5</v>
      </c>
      <c r="Y125" s="3">
        <v>5</v>
      </c>
      <c r="Z125" s="3">
        <v>5</v>
      </c>
      <c r="AA125" s="3">
        <v>5</v>
      </c>
    </row>
    <row r="126" spans="1:68">
      <c r="A126" t="s">
        <v>13</v>
      </c>
      <c r="C126" t="s">
        <v>5245</v>
      </c>
      <c r="D126" t="s">
        <v>5246</v>
      </c>
      <c r="E126" t="s">
        <v>42</v>
      </c>
      <c r="G126" t="s">
        <v>108</v>
      </c>
      <c r="J126" s="3">
        <v>10</v>
      </c>
      <c r="K126" s="3">
        <v>10</v>
      </c>
      <c r="L126" s="3">
        <v>10</v>
      </c>
      <c r="M126" s="3">
        <v>10</v>
      </c>
      <c r="N126" s="3">
        <v>10</v>
      </c>
      <c r="O126" s="3">
        <v>10</v>
      </c>
    </row>
    <row r="127" spans="1:68">
      <c r="A127" t="s">
        <v>13</v>
      </c>
      <c r="C127" t="s">
        <v>5245</v>
      </c>
      <c r="D127" t="s">
        <v>5246</v>
      </c>
      <c r="E127" t="s">
        <v>45</v>
      </c>
      <c r="G127" t="s">
        <v>108</v>
      </c>
      <c r="H127" s="3">
        <v>5</v>
      </c>
      <c r="I127" s="3">
        <v>5</v>
      </c>
      <c r="J127" s="3">
        <v>5</v>
      </c>
      <c r="K127" s="3">
        <v>5</v>
      </c>
      <c r="L127" s="3">
        <v>5</v>
      </c>
      <c r="M127" s="3">
        <v>5</v>
      </c>
      <c r="N127" s="3">
        <v>5</v>
      </c>
      <c r="O127" s="3">
        <v>10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5</v>
      </c>
      <c r="W127" s="3">
        <v>5</v>
      </c>
      <c r="X127" s="3">
        <v>5</v>
      </c>
      <c r="Y127" s="3">
        <v>5</v>
      </c>
      <c r="Z127" s="3">
        <v>5</v>
      </c>
      <c r="AA127" s="3">
        <v>5</v>
      </c>
    </row>
    <row r="128" spans="1:68">
      <c r="A128" t="s">
        <v>13</v>
      </c>
      <c r="C128" t="s">
        <v>5245</v>
      </c>
      <c r="D128" t="s">
        <v>5246</v>
      </c>
      <c r="E128" t="s">
        <v>57</v>
      </c>
      <c r="G128" t="s">
        <v>108</v>
      </c>
      <c r="H128" s="3">
        <v>25</v>
      </c>
      <c r="I128" s="3">
        <v>20</v>
      </c>
      <c r="J128" s="3">
        <v>20</v>
      </c>
      <c r="K128" s="3">
        <v>20</v>
      </c>
      <c r="L128" s="3">
        <v>20</v>
      </c>
      <c r="M128" s="3">
        <v>20</v>
      </c>
      <c r="N128" s="3">
        <v>20</v>
      </c>
      <c r="O128" s="3">
        <v>20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</row>
    <row r="129" spans="1:67">
      <c r="A129" t="s">
        <v>13</v>
      </c>
      <c r="C129" t="s">
        <v>5245</v>
      </c>
      <c r="D129" t="s">
        <v>5246</v>
      </c>
      <c r="E129" t="s">
        <v>75</v>
      </c>
      <c r="G129" t="s">
        <v>108</v>
      </c>
      <c r="O129" s="3">
        <v>10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</row>
    <row r="130" spans="1:67" hidden="1">
      <c r="A130" t="s">
        <v>21</v>
      </c>
      <c r="C130" t="s">
        <v>5247</v>
      </c>
      <c r="D130" t="s">
        <v>5248</v>
      </c>
      <c r="E130" t="s">
        <v>53</v>
      </c>
      <c r="G130" t="s">
        <v>177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BD130" s="3">
        <v>10</v>
      </c>
      <c r="BE130" s="3">
        <v>10</v>
      </c>
      <c r="BF130" s="3">
        <v>10</v>
      </c>
      <c r="BG130" s="3">
        <v>10</v>
      </c>
      <c r="BH130" s="3">
        <v>10</v>
      </c>
      <c r="BI130" s="3">
        <v>10</v>
      </c>
      <c r="BJ130" s="3">
        <v>10</v>
      </c>
      <c r="BK130" s="3">
        <v>10</v>
      </c>
      <c r="BL130" s="3">
        <v>10</v>
      </c>
      <c r="BM130" s="3">
        <v>10</v>
      </c>
      <c r="BN130" s="3">
        <v>10</v>
      </c>
      <c r="BO130" s="3">
        <v>10</v>
      </c>
    </row>
    <row r="131" spans="1:67" hidden="1">
      <c r="A131" t="s">
        <v>23</v>
      </c>
      <c r="B131" t="s">
        <v>1367</v>
      </c>
      <c r="C131" t="s">
        <v>5249</v>
      </c>
      <c r="D131" t="s">
        <v>5250</v>
      </c>
      <c r="E131" t="s">
        <v>97</v>
      </c>
      <c r="G131" t="s">
        <v>106</v>
      </c>
      <c r="H131" s="5">
        <v>50</v>
      </c>
      <c r="I131" s="5">
        <v>50</v>
      </c>
      <c r="J131" s="5">
        <v>50</v>
      </c>
      <c r="K131" s="5">
        <v>50</v>
      </c>
      <c r="L131" s="3">
        <v>50</v>
      </c>
      <c r="M131" s="3">
        <v>50</v>
      </c>
      <c r="N131" s="3">
        <v>50</v>
      </c>
      <c r="O131" s="3">
        <v>50</v>
      </c>
      <c r="P131" s="3">
        <v>50</v>
      </c>
      <c r="Q131" s="3">
        <v>50</v>
      </c>
      <c r="R131" s="3">
        <v>50</v>
      </c>
      <c r="S131" s="3">
        <v>50</v>
      </c>
    </row>
    <row r="132" spans="1:67" hidden="1">
      <c r="A132" t="s">
        <v>23</v>
      </c>
      <c r="D132" t="s">
        <v>5251</v>
      </c>
      <c r="E132" t="s">
        <v>53</v>
      </c>
      <c r="G132" t="s">
        <v>164</v>
      </c>
      <c r="AE132" s="5">
        <v>5</v>
      </c>
      <c r="AF132" s="5">
        <v>5</v>
      </c>
      <c r="AG132" s="5">
        <v>5</v>
      </c>
      <c r="AH132" s="5">
        <v>5</v>
      </c>
      <c r="AI132" s="3">
        <v>10</v>
      </c>
      <c r="AJ132" s="3">
        <v>10</v>
      </c>
      <c r="AK132" s="3">
        <v>10</v>
      </c>
      <c r="AZ132" s="3">
        <v>30</v>
      </c>
      <c r="BA132" s="3">
        <v>30</v>
      </c>
      <c r="BB132" s="3">
        <v>30</v>
      </c>
      <c r="BC132" s="3">
        <v>30</v>
      </c>
    </row>
    <row r="133" spans="1:67" hidden="1">
      <c r="A133" t="s">
        <v>23</v>
      </c>
      <c r="D133" t="s">
        <v>5251</v>
      </c>
      <c r="E133" t="s">
        <v>85</v>
      </c>
      <c r="G133" t="s">
        <v>164</v>
      </c>
      <c r="W133" s="4">
        <v>80</v>
      </c>
      <c r="X133" s="4">
        <v>80</v>
      </c>
      <c r="Y133" s="4">
        <v>80</v>
      </c>
      <c r="Z133" s="4">
        <v>80</v>
      </c>
      <c r="AA133" s="4">
        <v>40</v>
      </c>
      <c r="AB133" s="4">
        <v>40</v>
      </c>
      <c r="AC133" s="4">
        <v>40</v>
      </c>
      <c r="AD133" s="4">
        <v>40</v>
      </c>
      <c r="AE133" s="5">
        <v>20</v>
      </c>
      <c r="AF133" s="5">
        <v>20</v>
      </c>
      <c r="AG133" s="5">
        <v>20</v>
      </c>
      <c r="AH133" s="5">
        <v>20</v>
      </c>
    </row>
    <row r="134" spans="1:67" hidden="1">
      <c r="A134" t="s">
        <v>23</v>
      </c>
      <c r="D134" t="s">
        <v>5251</v>
      </c>
      <c r="E134" t="s">
        <v>95</v>
      </c>
      <c r="G134" t="s">
        <v>164</v>
      </c>
      <c r="W134" s="4">
        <v>10</v>
      </c>
      <c r="X134" s="4">
        <v>10</v>
      </c>
      <c r="Y134" s="4">
        <v>10</v>
      </c>
      <c r="Z134" s="4">
        <v>10</v>
      </c>
      <c r="AA134" s="4">
        <v>5</v>
      </c>
      <c r="AB134" s="4">
        <v>5</v>
      </c>
      <c r="AC134" s="4">
        <v>5</v>
      </c>
      <c r="AD134" s="4">
        <v>5</v>
      </c>
      <c r="AE134" s="5">
        <v>5</v>
      </c>
      <c r="AF134" s="5">
        <v>5</v>
      </c>
      <c r="AG134" s="5">
        <v>5</v>
      </c>
      <c r="AH134" s="5">
        <v>5</v>
      </c>
    </row>
    <row r="135" spans="1:67" hidden="1">
      <c r="A135" t="s">
        <v>23</v>
      </c>
      <c r="D135" t="s">
        <v>5252</v>
      </c>
      <c r="E135" t="s">
        <v>53</v>
      </c>
      <c r="G135" t="s">
        <v>177</v>
      </c>
      <c r="W135" s="3">
        <v>10</v>
      </c>
      <c r="X135" s="3">
        <v>10</v>
      </c>
      <c r="Y135" s="3">
        <v>10</v>
      </c>
      <c r="Z135" s="3">
        <v>10</v>
      </c>
      <c r="AA135" s="3">
        <v>10</v>
      </c>
      <c r="AB135" s="3">
        <v>10</v>
      </c>
      <c r="AC135" s="3">
        <v>30</v>
      </c>
      <c r="AD135" s="3">
        <v>30</v>
      </c>
      <c r="AE135" s="3">
        <v>30</v>
      </c>
      <c r="AF135" s="3">
        <v>30</v>
      </c>
      <c r="AG135" s="3">
        <v>30</v>
      </c>
      <c r="AH135" s="3">
        <v>30</v>
      </c>
      <c r="AI135" s="3">
        <v>30</v>
      </c>
    </row>
    <row r="136" spans="1:67" hidden="1">
      <c r="A136" t="s">
        <v>23</v>
      </c>
      <c r="D136" t="s">
        <v>5252</v>
      </c>
      <c r="E136" t="s">
        <v>59</v>
      </c>
      <c r="G136" t="s">
        <v>177</v>
      </c>
      <c r="M136" s="5">
        <v>10</v>
      </c>
      <c r="N136" s="5">
        <v>10</v>
      </c>
      <c r="O136" s="5">
        <v>10</v>
      </c>
      <c r="P136" s="5">
        <v>10</v>
      </c>
      <c r="Q136" s="3">
        <v>30</v>
      </c>
      <c r="R136" s="3">
        <v>30</v>
      </c>
      <c r="S136" s="3">
        <v>30</v>
      </c>
      <c r="T136" s="3">
        <v>50</v>
      </c>
      <c r="U136" s="3">
        <v>50</v>
      </c>
      <c r="V136" s="3">
        <v>50</v>
      </c>
      <c r="W136" s="3">
        <v>50</v>
      </c>
      <c r="X136" s="3">
        <v>50</v>
      </c>
      <c r="Y136" s="3">
        <v>50</v>
      </c>
      <c r="Z136" s="3">
        <v>50</v>
      </c>
      <c r="AA136" s="3">
        <v>50</v>
      </c>
      <c r="AB136" s="3">
        <v>50</v>
      </c>
      <c r="AC136" s="3">
        <v>50</v>
      </c>
      <c r="AD136" s="3">
        <v>50</v>
      </c>
      <c r="AE136" s="3">
        <v>50</v>
      </c>
      <c r="AF136" s="3">
        <v>50</v>
      </c>
      <c r="AG136" s="3">
        <v>50</v>
      </c>
      <c r="AH136" s="3">
        <v>50</v>
      </c>
      <c r="AI136" s="3">
        <v>50</v>
      </c>
    </row>
    <row r="137" spans="1:67" hidden="1">
      <c r="A137" t="s">
        <v>23</v>
      </c>
      <c r="D137" t="s">
        <v>5252</v>
      </c>
      <c r="E137" t="s">
        <v>85</v>
      </c>
      <c r="G137" t="s">
        <v>177</v>
      </c>
      <c r="L137" s="4">
        <v>10</v>
      </c>
      <c r="O137" s="5">
        <v>5</v>
      </c>
      <c r="P137" s="5">
        <v>5</v>
      </c>
      <c r="Q137" s="3">
        <v>10</v>
      </c>
      <c r="R137" s="3">
        <v>20</v>
      </c>
    </row>
    <row r="138" spans="1:67" hidden="1">
      <c r="A138" t="s">
        <v>23</v>
      </c>
      <c r="D138" t="s">
        <v>5252</v>
      </c>
      <c r="E138" t="s">
        <v>95</v>
      </c>
      <c r="G138" t="s">
        <v>164</v>
      </c>
      <c r="H138" s="4">
        <v>20</v>
      </c>
      <c r="I138" s="4">
        <v>20</v>
      </c>
      <c r="J138" s="4">
        <v>20</v>
      </c>
      <c r="K138" s="4">
        <v>20</v>
      </c>
      <c r="L138" s="4">
        <v>20</v>
      </c>
      <c r="M138" s="5">
        <v>5</v>
      </c>
      <c r="N138" s="5">
        <v>5</v>
      </c>
      <c r="O138" s="5">
        <v>5</v>
      </c>
      <c r="P138" s="5">
        <v>5</v>
      </c>
      <c r="Q138" s="3">
        <v>10</v>
      </c>
      <c r="R138" s="3">
        <v>20</v>
      </c>
      <c r="S138" s="3">
        <v>20</v>
      </c>
      <c r="T138" s="3">
        <v>20</v>
      </c>
      <c r="U138" s="3">
        <v>20</v>
      </c>
      <c r="V138" s="3">
        <v>10</v>
      </c>
      <c r="W138" s="3">
        <v>10</v>
      </c>
      <c r="X138" s="3">
        <v>20</v>
      </c>
      <c r="Y138" s="3">
        <v>20</v>
      </c>
      <c r="Z138" s="3">
        <v>20</v>
      </c>
      <c r="AA138" s="3">
        <v>20</v>
      </c>
      <c r="AB138" s="3">
        <v>20</v>
      </c>
      <c r="AC138" s="3">
        <v>10</v>
      </c>
      <c r="AD138" s="3">
        <v>10</v>
      </c>
      <c r="AE138" s="3">
        <v>10</v>
      </c>
      <c r="AF138" s="3">
        <v>10</v>
      </c>
      <c r="AG138" s="3">
        <v>5</v>
      </c>
      <c r="AH138" s="3">
        <v>5</v>
      </c>
      <c r="AI138" s="3">
        <v>5</v>
      </c>
    </row>
    <row r="139" spans="1:67" hidden="1">
      <c r="A139" t="s">
        <v>23</v>
      </c>
      <c r="C139" t="s">
        <v>5253</v>
      </c>
      <c r="D139" t="s">
        <v>5254</v>
      </c>
      <c r="E139" t="s">
        <v>53</v>
      </c>
      <c r="G139" t="s">
        <v>177</v>
      </c>
      <c r="H139" s="3">
        <v>10</v>
      </c>
      <c r="I139" s="3">
        <v>10</v>
      </c>
      <c r="J139" s="3">
        <v>10</v>
      </c>
      <c r="K139" s="3">
        <v>10</v>
      </c>
      <c r="L139" s="3">
        <v>10</v>
      </c>
      <c r="M139" s="3">
        <v>10</v>
      </c>
      <c r="N139" s="3">
        <v>10</v>
      </c>
      <c r="O139" s="3">
        <v>10</v>
      </c>
      <c r="P139" s="3">
        <v>10</v>
      </c>
      <c r="Q139" s="3">
        <v>20</v>
      </c>
      <c r="R139" s="3">
        <v>20</v>
      </c>
      <c r="S139" s="3">
        <v>20</v>
      </c>
      <c r="T139" s="3">
        <v>20</v>
      </c>
      <c r="U139" s="3">
        <v>20</v>
      </c>
      <c r="V139" s="3">
        <v>20</v>
      </c>
      <c r="W139" s="3">
        <v>20</v>
      </c>
      <c r="X139" s="3">
        <v>20</v>
      </c>
      <c r="Y139" s="3">
        <v>30</v>
      </c>
      <c r="Z139" s="3">
        <v>30</v>
      </c>
      <c r="AA139" s="3">
        <v>30</v>
      </c>
    </row>
    <row r="140" spans="1:67" hidden="1">
      <c r="A140" t="s">
        <v>23</v>
      </c>
      <c r="C140" t="s">
        <v>5253</v>
      </c>
      <c r="D140" t="s">
        <v>5254</v>
      </c>
      <c r="E140" t="s">
        <v>59</v>
      </c>
      <c r="G140" t="s">
        <v>177</v>
      </c>
      <c r="H140" s="3">
        <v>50</v>
      </c>
      <c r="I140" s="3">
        <v>50</v>
      </c>
      <c r="J140" s="3">
        <v>50</v>
      </c>
      <c r="K140" s="3">
        <v>50</v>
      </c>
      <c r="L140" s="3">
        <v>50</v>
      </c>
      <c r="M140" s="3">
        <v>50</v>
      </c>
      <c r="N140" s="3">
        <v>50</v>
      </c>
      <c r="O140" s="3">
        <v>50</v>
      </c>
      <c r="P140" s="3">
        <v>50</v>
      </c>
      <c r="Q140" s="3">
        <v>40</v>
      </c>
      <c r="R140" s="3">
        <v>40</v>
      </c>
      <c r="S140" s="3">
        <v>40</v>
      </c>
      <c r="T140" s="3">
        <v>40</v>
      </c>
      <c r="U140" s="3">
        <v>30</v>
      </c>
      <c r="V140" s="3">
        <v>50</v>
      </c>
      <c r="W140" s="3">
        <v>50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</row>
    <row r="141" spans="1:67" hidden="1">
      <c r="A141" t="s">
        <v>23</v>
      </c>
      <c r="C141" t="s">
        <v>5253</v>
      </c>
      <c r="D141" t="s">
        <v>5254</v>
      </c>
      <c r="E141" t="s">
        <v>95</v>
      </c>
      <c r="G141" t="s">
        <v>164</v>
      </c>
      <c r="H141" s="3">
        <v>20</v>
      </c>
      <c r="I141" s="3">
        <v>20</v>
      </c>
      <c r="J141" s="3">
        <v>20</v>
      </c>
      <c r="K141" s="3">
        <v>20</v>
      </c>
      <c r="L141" s="3">
        <v>10</v>
      </c>
      <c r="M141" s="3">
        <v>10</v>
      </c>
      <c r="N141" s="3">
        <v>10</v>
      </c>
      <c r="O141" s="3">
        <v>10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5</v>
      </c>
      <c r="AA141" s="3">
        <v>5</v>
      </c>
      <c r="AB141" s="3">
        <v>5</v>
      </c>
      <c r="AC141" s="3">
        <v>5</v>
      </c>
      <c r="AD141" s="3">
        <v>5</v>
      </c>
      <c r="AE141" s="3">
        <v>5</v>
      </c>
    </row>
    <row r="142" spans="1:67" hidden="1">
      <c r="A142" t="s">
        <v>33</v>
      </c>
      <c r="B142" t="s">
        <v>1535</v>
      </c>
      <c r="D142" t="s">
        <v>5255</v>
      </c>
      <c r="E142" t="s">
        <v>89</v>
      </c>
      <c r="F142">
        <v>400</v>
      </c>
      <c r="G142" t="s">
        <v>106</v>
      </c>
      <c r="H142" s="3">
        <v>10</v>
      </c>
      <c r="I142" s="3">
        <v>10</v>
      </c>
      <c r="J142" s="3">
        <v>10</v>
      </c>
      <c r="K142" s="3">
        <v>10</v>
      </c>
      <c r="BD142" s="3">
        <v>20</v>
      </c>
      <c r="BE142" s="3">
        <v>20</v>
      </c>
      <c r="BF142" s="3">
        <v>20</v>
      </c>
      <c r="BG142" s="3">
        <v>20</v>
      </c>
      <c r="BH142" s="3">
        <v>20</v>
      </c>
      <c r="BI142" s="3">
        <v>20</v>
      </c>
      <c r="BJ142" s="3">
        <v>20</v>
      </c>
      <c r="BK142" s="3">
        <v>20</v>
      </c>
      <c r="BL142" s="3">
        <v>20</v>
      </c>
      <c r="BM142" s="3">
        <v>20</v>
      </c>
      <c r="BN142" s="3">
        <v>20</v>
      </c>
      <c r="BO142" s="3">
        <v>20</v>
      </c>
    </row>
    <row r="143" spans="1:67" hidden="1">
      <c r="A143" t="s">
        <v>21</v>
      </c>
      <c r="C143" t="s">
        <v>5256</v>
      </c>
      <c r="D143" t="s">
        <v>5257</v>
      </c>
      <c r="E143" t="s">
        <v>50</v>
      </c>
      <c r="G143" t="s">
        <v>164</v>
      </c>
      <c r="H143" s="3">
        <v>10</v>
      </c>
      <c r="I143" s="3">
        <v>10</v>
      </c>
      <c r="K143" s="4">
        <v>30</v>
      </c>
      <c r="L143" s="4">
        <v>30</v>
      </c>
    </row>
    <row r="144" spans="1:67" hidden="1">
      <c r="A144" t="s">
        <v>21</v>
      </c>
      <c r="C144" t="s">
        <v>5256</v>
      </c>
      <c r="D144" t="s">
        <v>5257</v>
      </c>
      <c r="E144" t="s">
        <v>59</v>
      </c>
      <c r="G144" t="s">
        <v>177</v>
      </c>
      <c r="H144" s="3">
        <v>20</v>
      </c>
      <c r="I144" s="3">
        <v>20</v>
      </c>
      <c r="J144" s="3">
        <v>20</v>
      </c>
      <c r="K144" s="3">
        <v>20</v>
      </c>
      <c r="L144" s="3">
        <v>20</v>
      </c>
      <c r="M144" s="3">
        <v>20</v>
      </c>
      <c r="N144" s="3">
        <v>20</v>
      </c>
      <c r="O144" s="3">
        <v>20</v>
      </c>
      <c r="P144" s="3">
        <v>20</v>
      </c>
      <c r="Q144" s="3">
        <v>20</v>
      </c>
      <c r="R144" s="3">
        <v>20</v>
      </c>
      <c r="S144" s="3">
        <v>20</v>
      </c>
      <c r="BD144" s="3">
        <v>10</v>
      </c>
      <c r="BE144" s="3">
        <v>10</v>
      </c>
      <c r="BF144" s="3">
        <v>20</v>
      </c>
      <c r="BG144" s="3">
        <v>20</v>
      </c>
      <c r="BH144" s="3">
        <v>20</v>
      </c>
      <c r="BI144" s="3">
        <v>20</v>
      </c>
      <c r="BJ144" s="3">
        <v>20</v>
      </c>
      <c r="BK144" s="3">
        <v>20</v>
      </c>
      <c r="BL144" s="3">
        <v>20</v>
      </c>
      <c r="BM144" s="3">
        <v>20</v>
      </c>
      <c r="BN144" s="3">
        <v>20</v>
      </c>
      <c r="BO144" s="3">
        <v>20</v>
      </c>
    </row>
    <row r="145" spans="1:79">
      <c r="A145" t="s">
        <v>29</v>
      </c>
      <c r="B145" t="s">
        <v>1367</v>
      </c>
      <c r="C145" t="s">
        <v>5258</v>
      </c>
      <c r="D145" t="s">
        <v>5259</v>
      </c>
      <c r="E145" t="s">
        <v>40</v>
      </c>
      <c r="G145" t="s">
        <v>108</v>
      </c>
      <c r="BD145" s="3">
        <v>5</v>
      </c>
      <c r="BE145" s="3">
        <v>5</v>
      </c>
      <c r="BF145" s="3">
        <v>5</v>
      </c>
      <c r="BG145" s="3">
        <v>5</v>
      </c>
      <c r="BH145" s="3">
        <v>5</v>
      </c>
      <c r="BI145" s="3">
        <v>5</v>
      </c>
      <c r="BJ145" s="3">
        <v>5</v>
      </c>
      <c r="BK145" s="3">
        <v>5</v>
      </c>
      <c r="BL145" s="3">
        <v>5</v>
      </c>
      <c r="BM145" s="3">
        <v>5</v>
      </c>
      <c r="BN145" s="3">
        <v>5</v>
      </c>
      <c r="BO145" s="3">
        <v>5</v>
      </c>
    </row>
    <row r="146" spans="1:79">
      <c r="A146" t="s">
        <v>17</v>
      </c>
      <c r="C146" t="s">
        <v>5260</v>
      </c>
      <c r="D146" t="s">
        <v>5261</v>
      </c>
      <c r="E146" t="s">
        <v>40</v>
      </c>
      <c r="G146" t="s">
        <v>108</v>
      </c>
      <c r="BD146" s="3">
        <v>5</v>
      </c>
      <c r="BE146" s="3">
        <v>5</v>
      </c>
      <c r="BF146" s="3">
        <v>5</v>
      </c>
      <c r="BG146" s="3">
        <v>5</v>
      </c>
      <c r="BH146" s="3">
        <v>5</v>
      </c>
      <c r="BI146" s="3">
        <v>5</v>
      </c>
      <c r="BJ146" s="3">
        <v>5</v>
      </c>
      <c r="BK146" s="3">
        <v>5</v>
      </c>
      <c r="BL146" s="3">
        <v>5</v>
      </c>
      <c r="BM146" s="3">
        <v>5</v>
      </c>
      <c r="BN146" s="3">
        <v>5</v>
      </c>
      <c r="BO146" s="3">
        <v>5</v>
      </c>
    </row>
    <row r="147" spans="1:79" hidden="1">
      <c r="A147" t="s">
        <v>17</v>
      </c>
      <c r="C147" t="s">
        <v>5260</v>
      </c>
      <c r="D147" t="s">
        <v>5261</v>
      </c>
      <c r="E147" t="s">
        <v>48</v>
      </c>
      <c r="G147" t="s">
        <v>106</v>
      </c>
      <c r="K147" s="4">
        <v>10</v>
      </c>
      <c r="L147" s="4">
        <v>10</v>
      </c>
      <c r="M147" s="4">
        <v>10</v>
      </c>
      <c r="N147" s="4">
        <v>10</v>
      </c>
      <c r="O147" s="4">
        <v>10</v>
      </c>
      <c r="P147" s="4">
        <v>10</v>
      </c>
      <c r="Q147" s="4">
        <v>10</v>
      </c>
      <c r="R147" s="4">
        <v>10</v>
      </c>
      <c r="S147" s="4">
        <v>10</v>
      </c>
      <c r="T147" s="4">
        <v>10</v>
      </c>
      <c r="U147" s="4">
        <v>10</v>
      </c>
      <c r="V147" s="4">
        <v>10</v>
      </c>
      <c r="W147" s="4">
        <v>10</v>
      </c>
      <c r="X147" s="4">
        <v>10</v>
      </c>
      <c r="Y147" s="4">
        <v>10</v>
      </c>
      <c r="Z147" s="4">
        <v>10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</row>
    <row r="148" spans="1:79">
      <c r="A148" t="s">
        <v>21</v>
      </c>
      <c r="C148" t="s">
        <v>5264</v>
      </c>
      <c r="D148" t="s">
        <v>5265</v>
      </c>
      <c r="E148" t="s">
        <v>40</v>
      </c>
      <c r="G148" t="s">
        <v>108</v>
      </c>
      <c r="J148" s="5">
        <v>20</v>
      </c>
      <c r="K148" s="5">
        <v>20</v>
      </c>
      <c r="AD148" s="3">
        <v>50</v>
      </c>
      <c r="AE148" s="3">
        <v>50</v>
      </c>
      <c r="AF148" s="3">
        <v>50</v>
      </c>
      <c r="AG148" s="3">
        <v>50</v>
      </c>
      <c r="AH148" s="3">
        <v>20</v>
      </c>
      <c r="AI148" s="3">
        <v>20</v>
      </c>
      <c r="AJ148" s="3">
        <v>20</v>
      </c>
      <c r="AK148" s="3">
        <v>20</v>
      </c>
      <c r="AL148" s="3">
        <v>20</v>
      </c>
      <c r="AM148" s="3">
        <v>20</v>
      </c>
      <c r="AN148" s="3">
        <v>20</v>
      </c>
      <c r="AO148" s="3">
        <v>20</v>
      </c>
      <c r="AP148" s="3">
        <v>20</v>
      </c>
      <c r="AQ148" s="3">
        <v>20</v>
      </c>
      <c r="AR148" s="3">
        <v>20</v>
      </c>
      <c r="AS148" s="3">
        <v>20</v>
      </c>
      <c r="AT148" s="3">
        <v>20</v>
      </c>
      <c r="AU148" s="3">
        <v>20</v>
      </c>
      <c r="AV148" s="3">
        <v>20</v>
      </c>
      <c r="AW148" s="3">
        <v>20</v>
      </c>
      <c r="AX148" s="3">
        <v>20</v>
      </c>
      <c r="AY148" s="3">
        <v>20</v>
      </c>
      <c r="AZ148" s="3">
        <v>20</v>
      </c>
      <c r="BA148" s="3">
        <v>20</v>
      </c>
      <c r="BB148" s="3">
        <v>20</v>
      </c>
      <c r="BC148" s="3">
        <v>20</v>
      </c>
    </row>
    <row r="149" spans="1:79">
      <c r="A149" t="s">
        <v>21</v>
      </c>
      <c r="C149" t="s">
        <v>5264</v>
      </c>
      <c r="D149" t="s">
        <v>5265</v>
      </c>
      <c r="E149" t="s">
        <v>42</v>
      </c>
      <c r="G149" t="s">
        <v>108</v>
      </c>
      <c r="J149" s="5">
        <v>20</v>
      </c>
      <c r="K149" s="5">
        <v>20</v>
      </c>
      <c r="AD149" s="3">
        <v>20</v>
      </c>
      <c r="AE149" s="3">
        <v>20</v>
      </c>
      <c r="AF149" s="3">
        <v>20</v>
      </c>
      <c r="AG149" s="3">
        <v>20</v>
      </c>
      <c r="AH149" s="3">
        <v>20</v>
      </c>
      <c r="AI149" s="3">
        <v>20</v>
      </c>
      <c r="AJ149" s="3">
        <v>20</v>
      </c>
      <c r="AK149" s="3">
        <v>20</v>
      </c>
      <c r="AL149" s="3">
        <v>10</v>
      </c>
      <c r="AM149" s="3">
        <v>10</v>
      </c>
      <c r="AN149" s="3">
        <v>10</v>
      </c>
      <c r="AO149" s="3">
        <v>10</v>
      </c>
      <c r="AP149" s="3">
        <v>10</v>
      </c>
      <c r="AQ149" s="3">
        <v>10</v>
      </c>
      <c r="AR149" s="3">
        <v>10</v>
      </c>
      <c r="AS149" s="3">
        <v>10</v>
      </c>
      <c r="AT149" s="3">
        <v>10</v>
      </c>
      <c r="AU149" s="3">
        <v>10</v>
      </c>
      <c r="AV149" s="3">
        <v>10</v>
      </c>
      <c r="AW149" s="3">
        <v>10</v>
      </c>
      <c r="AX149" s="3">
        <v>10</v>
      </c>
      <c r="AY149" s="3">
        <v>10</v>
      </c>
      <c r="AZ149" s="3">
        <v>10</v>
      </c>
      <c r="BA149" s="3">
        <v>10</v>
      </c>
      <c r="BB149" s="3">
        <v>10</v>
      </c>
      <c r="BC149" s="3">
        <v>10</v>
      </c>
    </row>
    <row r="150" spans="1:79">
      <c r="A150" t="s">
        <v>21</v>
      </c>
      <c r="C150" t="s">
        <v>5264</v>
      </c>
      <c r="D150" t="s">
        <v>5265</v>
      </c>
      <c r="E150" t="s">
        <v>45</v>
      </c>
      <c r="G150" t="s">
        <v>108</v>
      </c>
      <c r="J150" s="5">
        <v>20</v>
      </c>
      <c r="K150" s="5">
        <v>20</v>
      </c>
      <c r="AD150" s="3">
        <v>50</v>
      </c>
      <c r="AE150" s="3">
        <v>50</v>
      </c>
      <c r="AF150" s="3">
        <v>50</v>
      </c>
      <c r="AG150" s="3">
        <v>50</v>
      </c>
      <c r="AH150" s="3">
        <v>10</v>
      </c>
      <c r="AI150" s="3">
        <v>10</v>
      </c>
      <c r="AJ150" s="3">
        <v>10</v>
      </c>
      <c r="AK150" s="3">
        <v>10</v>
      </c>
      <c r="AL150" s="3">
        <v>10</v>
      </c>
      <c r="AM150" s="3">
        <v>10</v>
      </c>
      <c r="AN150" s="3">
        <v>10</v>
      </c>
      <c r="AO150" s="3">
        <v>10</v>
      </c>
      <c r="AP150" s="3">
        <v>10</v>
      </c>
      <c r="AQ150" s="3">
        <v>10</v>
      </c>
      <c r="AR150" s="3">
        <v>10</v>
      </c>
      <c r="AS150" s="3">
        <v>10</v>
      </c>
      <c r="AT150" s="3">
        <v>10</v>
      </c>
      <c r="AU150" s="3">
        <v>10</v>
      </c>
      <c r="AV150" s="3">
        <v>10</v>
      </c>
      <c r="AW150" s="3">
        <v>10</v>
      </c>
      <c r="AX150" s="3">
        <v>10</v>
      </c>
      <c r="AY150" s="3">
        <v>10</v>
      </c>
      <c r="AZ150" s="3">
        <v>10</v>
      </c>
      <c r="BA150" s="3">
        <v>10</v>
      </c>
      <c r="BB150" s="3">
        <v>5</v>
      </c>
      <c r="BC150" s="3">
        <v>5</v>
      </c>
    </row>
    <row r="151" spans="1:79">
      <c r="A151" t="s">
        <v>21</v>
      </c>
      <c r="C151" t="s">
        <v>5264</v>
      </c>
      <c r="D151" t="s">
        <v>5265</v>
      </c>
      <c r="E151" t="s">
        <v>47</v>
      </c>
      <c r="G151" t="s">
        <v>108</v>
      </c>
      <c r="J151" s="5">
        <v>20</v>
      </c>
      <c r="K151" s="5">
        <v>20</v>
      </c>
      <c r="AD151" s="3">
        <v>50</v>
      </c>
      <c r="AE151" s="3">
        <v>50</v>
      </c>
      <c r="AF151" s="3">
        <v>50</v>
      </c>
      <c r="AG151" s="3">
        <v>50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10</v>
      </c>
      <c r="AN151" s="3">
        <v>10</v>
      </c>
      <c r="AO151" s="3">
        <v>10</v>
      </c>
      <c r="AP151" s="3">
        <v>10</v>
      </c>
      <c r="AQ151" s="3">
        <v>10</v>
      </c>
      <c r="AR151" s="3">
        <v>10</v>
      </c>
      <c r="AS151" s="3">
        <v>10</v>
      </c>
      <c r="AT151" s="3">
        <v>10</v>
      </c>
      <c r="AU151" s="3">
        <v>10</v>
      </c>
      <c r="AV151" s="3">
        <v>10</v>
      </c>
      <c r="AW151" s="3">
        <v>10</v>
      </c>
      <c r="AX151" s="3">
        <v>10</v>
      </c>
      <c r="AY151" s="3">
        <v>10</v>
      </c>
      <c r="AZ151" s="3">
        <v>10</v>
      </c>
      <c r="BA151" s="3">
        <v>10</v>
      </c>
      <c r="BB151" s="3">
        <v>5</v>
      </c>
      <c r="BC151" s="3">
        <v>5</v>
      </c>
    </row>
    <row r="152" spans="1:79">
      <c r="A152" t="s">
        <v>21</v>
      </c>
      <c r="C152" t="s">
        <v>5264</v>
      </c>
      <c r="D152" t="s">
        <v>5265</v>
      </c>
      <c r="E152" t="s">
        <v>55</v>
      </c>
      <c r="G152" t="s">
        <v>108</v>
      </c>
      <c r="J152" s="5">
        <v>20</v>
      </c>
      <c r="K152" s="5">
        <v>20</v>
      </c>
      <c r="AD152" s="3">
        <v>50</v>
      </c>
      <c r="AE152" s="3">
        <v>50</v>
      </c>
      <c r="AF152" s="3">
        <v>50</v>
      </c>
      <c r="AG152" s="3">
        <v>50</v>
      </c>
      <c r="AH152" s="3">
        <v>10</v>
      </c>
      <c r="AI152" s="3">
        <v>10</v>
      </c>
      <c r="AJ152" s="3">
        <v>10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10</v>
      </c>
      <c r="AQ152" s="3">
        <v>10</v>
      </c>
      <c r="AR152" s="3">
        <v>10</v>
      </c>
      <c r="AS152" s="3">
        <v>10</v>
      </c>
      <c r="AT152" s="3">
        <v>10</v>
      </c>
      <c r="AU152" s="3">
        <v>10</v>
      </c>
      <c r="AV152" s="3">
        <v>10</v>
      </c>
      <c r="AW152" s="3">
        <v>10</v>
      </c>
      <c r="AX152" s="3">
        <v>10</v>
      </c>
      <c r="AY152" s="3">
        <v>10</v>
      </c>
      <c r="AZ152" s="3">
        <v>10</v>
      </c>
      <c r="BA152" s="3">
        <v>10</v>
      </c>
      <c r="BB152" s="3">
        <v>5</v>
      </c>
      <c r="BC152" s="3">
        <v>5</v>
      </c>
    </row>
    <row r="153" spans="1:79">
      <c r="A153" t="s">
        <v>21</v>
      </c>
      <c r="C153" t="s">
        <v>5264</v>
      </c>
      <c r="D153" t="s">
        <v>5265</v>
      </c>
      <c r="E153" t="s">
        <v>57</v>
      </c>
      <c r="G153" t="s">
        <v>108</v>
      </c>
      <c r="J153" s="5">
        <v>20</v>
      </c>
      <c r="K153" s="5">
        <v>20</v>
      </c>
      <c r="AD153" s="3">
        <v>20</v>
      </c>
      <c r="AE153" s="3">
        <v>20</v>
      </c>
      <c r="AF153" s="3">
        <v>20</v>
      </c>
      <c r="AG153" s="3">
        <v>20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10</v>
      </c>
      <c r="AN153" s="3">
        <v>10</v>
      </c>
      <c r="AO153" s="3">
        <v>10</v>
      </c>
      <c r="AP153" s="3">
        <v>10</v>
      </c>
      <c r="AQ153" s="3">
        <v>10</v>
      </c>
      <c r="AR153" s="3">
        <v>10</v>
      </c>
      <c r="AS153" s="3">
        <v>10</v>
      </c>
      <c r="AT153" s="3">
        <v>10</v>
      </c>
      <c r="AU153" s="3">
        <v>10</v>
      </c>
      <c r="AV153" s="3">
        <v>10</v>
      </c>
      <c r="AW153" s="3">
        <v>10</v>
      </c>
      <c r="AX153" s="3">
        <v>10</v>
      </c>
      <c r="AY153" s="3">
        <v>10</v>
      </c>
      <c r="AZ153" s="3">
        <v>10</v>
      </c>
      <c r="BA153" s="3">
        <v>10</v>
      </c>
      <c r="BB153" s="3">
        <v>5</v>
      </c>
      <c r="BC153" s="3">
        <v>5</v>
      </c>
    </row>
    <row r="154" spans="1:79" hidden="1">
      <c r="A154" t="s">
        <v>21</v>
      </c>
      <c r="C154" t="s">
        <v>5264</v>
      </c>
      <c r="D154" t="s">
        <v>5265</v>
      </c>
      <c r="E154" t="s">
        <v>69</v>
      </c>
      <c r="G154" t="s">
        <v>106</v>
      </c>
      <c r="U154" s="5">
        <v>40</v>
      </c>
      <c r="V154" s="5">
        <v>40</v>
      </c>
      <c r="W154" s="5">
        <v>40</v>
      </c>
      <c r="X154" s="5">
        <v>40</v>
      </c>
      <c r="Y154" s="5">
        <v>40</v>
      </c>
      <c r="Z154" s="5">
        <v>40</v>
      </c>
      <c r="AA154" s="5">
        <v>40</v>
      </c>
      <c r="AB154" s="5">
        <v>40</v>
      </c>
      <c r="AC154" s="5">
        <v>40</v>
      </c>
      <c r="AD154" s="3">
        <v>40</v>
      </c>
      <c r="AE154" s="3">
        <v>40</v>
      </c>
      <c r="AF154" s="3">
        <v>40</v>
      </c>
      <c r="AG154" s="3">
        <v>40</v>
      </c>
      <c r="AH154" s="3">
        <v>40</v>
      </c>
      <c r="AI154" s="3">
        <v>40</v>
      </c>
      <c r="AJ154" s="3">
        <v>40</v>
      </c>
      <c r="AK154" s="3">
        <v>40</v>
      </c>
      <c r="AL154" s="3">
        <v>40</v>
      </c>
      <c r="AM154" s="3">
        <v>40</v>
      </c>
      <c r="AN154" s="3">
        <v>40</v>
      </c>
      <c r="AO154" s="3">
        <v>40</v>
      </c>
      <c r="AP154" s="3">
        <v>40</v>
      </c>
      <c r="AQ154" s="3">
        <v>40</v>
      </c>
      <c r="AR154" s="3">
        <v>40</v>
      </c>
      <c r="AS154" s="3">
        <v>40</v>
      </c>
      <c r="AT154" s="3">
        <v>40</v>
      </c>
      <c r="AU154" s="3">
        <v>40</v>
      </c>
      <c r="AV154" s="3">
        <v>40</v>
      </c>
      <c r="AW154" s="3">
        <v>40</v>
      </c>
      <c r="AX154" s="3">
        <v>40</v>
      </c>
      <c r="AY154" s="3">
        <v>40</v>
      </c>
      <c r="AZ154" s="3">
        <v>40</v>
      </c>
      <c r="BA154" s="3">
        <v>40</v>
      </c>
      <c r="BB154" s="3">
        <v>40</v>
      </c>
      <c r="BC154" s="3">
        <v>40</v>
      </c>
    </row>
    <row r="155" spans="1:79">
      <c r="A155" t="s">
        <v>21</v>
      </c>
      <c r="C155" t="s">
        <v>5264</v>
      </c>
      <c r="D155" t="s">
        <v>5265</v>
      </c>
      <c r="E155" t="s">
        <v>83</v>
      </c>
      <c r="G155" t="s">
        <v>108</v>
      </c>
      <c r="J155" s="5">
        <v>20</v>
      </c>
      <c r="K155" s="5">
        <v>20</v>
      </c>
    </row>
    <row r="156" spans="1:79" hidden="1">
      <c r="A156" t="s">
        <v>21</v>
      </c>
      <c r="C156" t="s">
        <v>5264</v>
      </c>
      <c r="D156" t="s">
        <v>5266</v>
      </c>
      <c r="E156" t="s">
        <v>37</v>
      </c>
      <c r="G156" t="s">
        <v>177</v>
      </c>
      <c r="AD156" s="3">
        <v>20</v>
      </c>
      <c r="AE156" s="3">
        <v>20</v>
      </c>
      <c r="AF156" s="3">
        <v>20</v>
      </c>
      <c r="AG156" s="3">
        <v>20</v>
      </c>
      <c r="AH156" s="3">
        <v>20</v>
      </c>
      <c r="AI156" s="3">
        <v>20</v>
      </c>
      <c r="AJ156" s="3">
        <v>20</v>
      </c>
      <c r="AK156" s="3">
        <v>20</v>
      </c>
      <c r="AL156" s="3">
        <v>10</v>
      </c>
      <c r="AM156" s="3">
        <v>10</v>
      </c>
      <c r="AN156" s="3">
        <v>10</v>
      </c>
      <c r="AO156" s="3">
        <v>10</v>
      </c>
      <c r="AP156" s="3">
        <v>10</v>
      </c>
      <c r="AQ156" s="3">
        <v>10</v>
      </c>
      <c r="AR156" s="3">
        <v>10</v>
      </c>
      <c r="AS156" s="3">
        <v>10</v>
      </c>
      <c r="AT156" s="3">
        <v>10</v>
      </c>
      <c r="AU156" s="3">
        <v>10</v>
      </c>
      <c r="AV156" s="3">
        <v>10</v>
      </c>
      <c r="AW156" s="3">
        <v>10</v>
      </c>
      <c r="AX156" s="3">
        <v>10</v>
      </c>
      <c r="AY156" s="3">
        <v>10</v>
      </c>
      <c r="AZ156" s="3">
        <v>10</v>
      </c>
      <c r="BA156" s="3">
        <v>10</v>
      </c>
      <c r="BB156" s="3">
        <v>10</v>
      </c>
      <c r="BC156" s="3">
        <v>10</v>
      </c>
    </row>
    <row r="157" spans="1:79" hidden="1">
      <c r="A157" t="s">
        <v>9</v>
      </c>
      <c r="C157" t="s">
        <v>5271</v>
      </c>
      <c r="D157" t="s">
        <v>5272</v>
      </c>
      <c r="E157" t="s">
        <v>97</v>
      </c>
      <c r="G157" t="s">
        <v>106</v>
      </c>
      <c r="H157" s="3">
        <v>10</v>
      </c>
      <c r="I157" s="3">
        <v>10</v>
      </c>
      <c r="J157" s="3">
        <v>10</v>
      </c>
      <c r="K157" s="3">
        <v>10</v>
      </c>
      <c r="L157" s="3">
        <v>10</v>
      </c>
      <c r="M157" s="3">
        <v>10</v>
      </c>
      <c r="N157" s="3">
        <v>10</v>
      </c>
      <c r="O157" s="3">
        <v>10</v>
      </c>
      <c r="P157" s="3">
        <v>10</v>
      </c>
      <c r="Q157" s="3">
        <v>10</v>
      </c>
      <c r="R157" s="3">
        <v>10</v>
      </c>
      <c r="S157" s="3">
        <v>10</v>
      </c>
    </row>
    <row r="158" spans="1:79">
      <c r="A158" t="s">
        <v>9</v>
      </c>
      <c r="C158" t="s">
        <v>5271</v>
      </c>
      <c r="D158" t="s">
        <v>5272</v>
      </c>
      <c r="E158" t="s">
        <v>55</v>
      </c>
      <c r="G158" t="s">
        <v>108</v>
      </c>
      <c r="P158" s="3">
        <v>5</v>
      </c>
      <c r="Q158" s="3">
        <v>5</v>
      </c>
      <c r="R158" s="3">
        <v>5</v>
      </c>
      <c r="S158" s="3">
        <v>5</v>
      </c>
    </row>
    <row r="159" spans="1:79">
      <c r="A159" t="s">
        <v>9</v>
      </c>
      <c r="C159" t="s">
        <v>5271</v>
      </c>
      <c r="D159" t="s">
        <v>5272</v>
      </c>
      <c r="E159" t="s">
        <v>57</v>
      </c>
      <c r="G159" t="s">
        <v>108</v>
      </c>
      <c r="H159" s="3">
        <v>50</v>
      </c>
      <c r="I159" s="3">
        <v>50</v>
      </c>
      <c r="J159" s="3">
        <v>50</v>
      </c>
      <c r="K159" s="3">
        <v>50</v>
      </c>
      <c r="L159" s="3">
        <v>50</v>
      </c>
      <c r="M159" s="3">
        <v>50</v>
      </c>
      <c r="N159" s="3">
        <v>50</v>
      </c>
      <c r="O159" s="3">
        <v>50</v>
      </c>
      <c r="P159" s="3">
        <v>50</v>
      </c>
      <c r="Q159" s="3">
        <v>50</v>
      </c>
      <c r="R159" s="3">
        <v>50</v>
      </c>
      <c r="S159" s="3">
        <v>50</v>
      </c>
      <c r="T159" s="3">
        <v>5</v>
      </c>
      <c r="U159" s="3">
        <v>5</v>
      </c>
      <c r="V159" s="3">
        <v>5</v>
      </c>
      <c r="W159" s="3">
        <v>5</v>
      </c>
    </row>
    <row r="160" spans="1:79">
      <c r="A160" t="s">
        <v>17</v>
      </c>
      <c r="B160" t="s">
        <v>700</v>
      </c>
      <c r="C160" t="s">
        <v>5267</v>
      </c>
      <c r="D160" t="s">
        <v>5268</v>
      </c>
      <c r="E160" t="s">
        <v>57</v>
      </c>
      <c r="G160" t="s">
        <v>108</v>
      </c>
      <c r="BN160" s="3">
        <v>10</v>
      </c>
      <c r="BO160" s="3">
        <v>10</v>
      </c>
      <c r="BP160" s="3">
        <v>10</v>
      </c>
      <c r="BQ160" s="3">
        <v>10</v>
      </c>
      <c r="BR160" s="3">
        <v>5</v>
      </c>
      <c r="BS160" s="3">
        <v>5</v>
      </c>
      <c r="BT160" s="3">
        <v>5</v>
      </c>
      <c r="BU160" s="3">
        <v>5</v>
      </c>
      <c r="BV160" s="3">
        <v>5</v>
      </c>
      <c r="BW160" s="3">
        <v>5</v>
      </c>
      <c r="BX160" s="3">
        <v>5</v>
      </c>
      <c r="BY160" s="3">
        <v>5</v>
      </c>
      <c r="BZ160" s="3">
        <v>5</v>
      </c>
      <c r="CA160" s="3">
        <v>5</v>
      </c>
    </row>
    <row r="161" spans="1:55">
      <c r="A161" t="s">
        <v>29</v>
      </c>
      <c r="C161" t="s">
        <v>5269</v>
      </c>
      <c r="D161" t="s">
        <v>5270</v>
      </c>
      <c r="E161" t="s">
        <v>40</v>
      </c>
      <c r="G161" t="s">
        <v>108</v>
      </c>
      <c r="H161" s="3">
        <v>5</v>
      </c>
      <c r="I161" s="3">
        <v>5</v>
      </c>
      <c r="J161" s="3">
        <v>5</v>
      </c>
      <c r="K161" s="3">
        <v>5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3">
        <v>5</v>
      </c>
      <c r="W161" s="3">
        <v>5</v>
      </c>
      <c r="X161" s="3">
        <v>5</v>
      </c>
      <c r="Y161" s="3">
        <v>5</v>
      </c>
      <c r="Z161" s="3">
        <v>5</v>
      </c>
      <c r="AA161" s="3">
        <v>5</v>
      </c>
      <c r="AB161" s="3">
        <v>5</v>
      </c>
      <c r="AC161" s="3">
        <v>5</v>
      </c>
      <c r="AD161" s="3">
        <v>5</v>
      </c>
      <c r="AE161" s="3">
        <v>5</v>
      </c>
    </row>
    <row r="162" spans="1:55">
      <c r="A162" t="s">
        <v>29</v>
      </c>
      <c r="C162" t="s">
        <v>5269</v>
      </c>
      <c r="D162" t="s">
        <v>5270</v>
      </c>
      <c r="E162" t="s">
        <v>45</v>
      </c>
      <c r="G162" t="s">
        <v>108</v>
      </c>
      <c r="H162" s="3">
        <v>5</v>
      </c>
      <c r="I162" s="3">
        <v>5</v>
      </c>
      <c r="J162" s="3">
        <v>5</v>
      </c>
      <c r="K162" s="3">
        <v>5</v>
      </c>
      <c r="L162" s="3">
        <v>5</v>
      </c>
      <c r="M162" s="3">
        <v>5</v>
      </c>
      <c r="N162" s="3">
        <v>5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5</v>
      </c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5</v>
      </c>
      <c r="AO162" s="3">
        <v>5</v>
      </c>
      <c r="AP162" s="3">
        <v>5</v>
      </c>
      <c r="AQ162" s="3">
        <v>5</v>
      </c>
      <c r="AR162" s="3">
        <v>5</v>
      </c>
      <c r="AS162" s="3">
        <v>5</v>
      </c>
      <c r="AT162" s="3">
        <v>5</v>
      </c>
      <c r="AU162" s="3">
        <v>5</v>
      </c>
      <c r="AV162" s="3">
        <v>5</v>
      </c>
      <c r="AW162" s="3">
        <v>5</v>
      </c>
      <c r="AX162" s="3">
        <v>5</v>
      </c>
      <c r="AY162" s="3">
        <v>5</v>
      </c>
      <c r="AZ162" s="3">
        <v>5</v>
      </c>
      <c r="BA162" s="3">
        <v>5</v>
      </c>
      <c r="BB162" s="3">
        <v>5</v>
      </c>
      <c r="BC162" s="3">
        <v>5</v>
      </c>
    </row>
    <row r="163" spans="1:55">
      <c r="A163" t="s">
        <v>29</v>
      </c>
      <c r="C163" t="s">
        <v>5269</v>
      </c>
      <c r="D163" t="s">
        <v>5270</v>
      </c>
      <c r="E163" t="s">
        <v>57</v>
      </c>
      <c r="G163" t="s">
        <v>108</v>
      </c>
      <c r="H163" s="3">
        <v>20</v>
      </c>
      <c r="I163" s="3">
        <v>20</v>
      </c>
      <c r="J163" s="3">
        <v>20</v>
      </c>
      <c r="K163" s="3">
        <v>20</v>
      </c>
      <c r="L163" s="3">
        <v>20</v>
      </c>
      <c r="M163" s="3">
        <v>20</v>
      </c>
      <c r="N163" s="3">
        <v>20</v>
      </c>
      <c r="O163" s="3">
        <v>20</v>
      </c>
      <c r="P163" s="3">
        <v>20</v>
      </c>
      <c r="Q163" s="3">
        <v>20</v>
      </c>
      <c r="R163" s="3">
        <v>20</v>
      </c>
      <c r="S163" s="3">
        <v>20</v>
      </c>
      <c r="T163" s="3">
        <v>20</v>
      </c>
      <c r="U163" s="3">
        <v>20</v>
      </c>
      <c r="V163" s="3">
        <v>20</v>
      </c>
      <c r="W163" s="3">
        <v>20</v>
      </c>
      <c r="X163" s="3">
        <v>20</v>
      </c>
      <c r="Y163" s="3">
        <v>20</v>
      </c>
      <c r="Z163" s="3">
        <v>20</v>
      </c>
      <c r="AA163" s="3">
        <v>20</v>
      </c>
      <c r="AB163" s="3">
        <v>20</v>
      </c>
      <c r="AC163" s="3">
        <v>20</v>
      </c>
      <c r="AD163" s="3">
        <v>20</v>
      </c>
      <c r="AE163" s="3">
        <v>20</v>
      </c>
      <c r="AF163" s="3">
        <v>20</v>
      </c>
      <c r="AG163" s="3">
        <v>20</v>
      </c>
      <c r="AH163" s="3">
        <v>20</v>
      </c>
      <c r="AI163" s="3">
        <v>20</v>
      </c>
      <c r="AJ163" s="3">
        <v>20</v>
      </c>
      <c r="AK163" s="3">
        <v>20</v>
      </c>
      <c r="AL163" s="3">
        <v>20</v>
      </c>
      <c r="AM163" s="3">
        <v>20</v>
      </c>
      <c r="AN163" s="3">
        <v>20</v>
      </c>
      <c r="AO163" s="3">
        <v>20</v>
      </c>
      <c r="AP163" s="3">
        <v>20</v>
      </c>
      <c r="AQ163" s="3">
        <v>20</v>
      </c>
      <c r="AR163" s="3">
        <v>20</v>
      </c>
      <c r="AS163" s="3">
        <v>20</v>
      </c>
      <c r="AT163" s="3">
        <v>20</v>
      </c>
      <c r="AU163" s="3">
        <v>20</v>
      </c>
      <c r="AV163" s="3">
        <v>20</v>
      </c>
      <c r="AW163" s="3">
        <v>20</v>
      </c>
      <c r="AX163" s="3">
        <v>20</v>
      </c>
      <c r="AY163" s="3">
        <v>20</v>
      </c>
      <c r="AZ163" s="3">
        <v>20</v>
      </c>
      <c r="BA163" s="3">
        <v>20</v>
      </c>
      <c r="BB163" s="3">
        <v>20</v>
      </c>
      <c r="BC163" s="3">
        <v>20</v>
      </c>
    </row>
    <row r="164" spans="1:55" hidden="1">
      <c r="A164" t="s">
        <v>21</v>
      </c>
      <c r="D164" t="s">
        <v>5273</v>
      </c>
      <c r="E164" t="s">
        <v>39</v>
      </c>
      <c r="G164" t="s">
        <v>164</v>
      </c>
      <c r="H164" s="4">
        <v>20</v>
      </c>
      <c r="L164" s="4">
        <v>80</v>
      </c>
      <c r="M164" s="4">
        <v>80</v>
      </c>
      <c r="N164" s="4">
        <v>80</v>
      </c>
      <c r="O164" s="4">
        <v>80</v>
      </c>
    </row>
    <row r="165" spans="1:55" hidden="1">
      <c r="A165" t="s">
        <v>21</v>
      </c>
      <c r="D165" t="s">
        <v>5273</v>
      </c>
      <c r="E165" t="s">
        <v>93</v>
      </c>
      <c r="G165" t="s">
        <v>164</v>
      </c>
      <c r="X165" s="3">
        <v>10</v>
      </c>
      <c r="Y165" s="3">
        <v>10</v>
      </c>
      <c r="Z165" s="3">
        <v>10</v>
      </c>
      <c r="AA165" s="3">
        <v>10</v>
      </c>
      <c r="AB165" s="3">
        <v>50</v>
      </c>
      <c r="AC165" s="3">
        <v>50</v>
      </c>
      <c r="AD165" s="3">
        <v>50</v>
      </c>
      <c r="AE165" s="3">
        <v>50</v>
      </c>
      <c r="AF165" s="3">
        <v>50</v>
      </c>
      <c r="AG165" s="3">
        <v>50</v>
      </c>
    </row>
    <row r="166" spans="1:55" hidden="1">
      <c r="A166" t="s">
        <v>21</v>
      </c>
      <c r="C166" t="s">
        <v>5274</v>
      </c>
      <c r="D166" t="s">
        <v>5275</v>
      </c>
      <c r="E166" t="s">
        <v>36</v>
      </c>
      <c r="G166" t="s">
        <v>177</v>
      </c>
      <c r="M166" s="4">
        <v>5</v>
      </c>
      <c r="N166" s="4">
        <v>5</v>
      </c>
      <c r="O166" s="4">
        <v>5</v>
      </c>
      <c r="X166" s="4">
        <v>20</v>
      </c>
      <c r="Y166" s="4">
        <v>20</v>
      </c>
      <c r="Z166" s="4">
        <v>20</v>
      </c>
      <c r="AA166" s="4">
        <v>20</v>
      </c>
      <c r="AB166" s="4">
        <v>20</v>
      </c>
      <c r="AC166" s="4">
        <v>20</v>
      </c>
      <c r="AD166" s="4">
        <v>20</v>
      </c>
      <c r="AE166" s="4">
        <v>20</v>
      </c>
      <c r="AF166" s="4">
        <v>20</v>
      </c>
      <c r="AG166" s="4">
        <v>20</v>
      </c>
      <c r="AH166" s="4">
        <v>20</v>
      </c>
      <c r="AI166" s="4">
        <v>20</v>
      </c>
      <c r="AN166" s="3">
        <v>10</v>
      </c>
      <c r="AO166" s="3">
        <v>10</v>
      </c>
      <c r="AP166" s="3">
        <v>10</v>
      </c>
      <c r="AQ166" s="3">
        <v>10</v>
      </c>
      <c r="AR166" s="3">
        <v>10</v>
      </c>
      <c r="AS166" s="3">
        <v>10</v>
      </c>
      <c r="AT166" s="3">
        <v>10</v>
      </c>
      <c r="AU166" s="3">
        <v>10</v>
      </c>
      <c r="AV166" s="3">
        <v>10</v>
      </c>
      <c r="AW166" s="3">
        <v>10</v>
      </c>
      <c r="AX166" s="3">
        <v>10</v>
      </c>
      <c r="AY166" s="3">
        <v>10</v>
      </c>
      <c r="AZ166" s="3">
        <v>10</v>
      </c>
      <c r="BA166" s="3">
        <v>10</v>
      </c>
      <c r="BB166" s="3">
        <v>10</v>
      </c>
      <c r="BC166" s="3">
        <v>10</v>
      </c>
    </row>
    <row r="167" spans="1:55" hidden="1">
      <c r="A167" t="s">
        <v>21</v>
      </c>
      <c r="C167" t="s">
        <v>5274</v>
      </c>
      <c r="D167" t="s">
        <v>5275</v>
      </c>
      <c r="E167" t="s">
        <v>37</v>
      </c>
      <c r="G167" t="s">
        <v>177</v>
      </c>
      <c r="AF167" s="4">
        <v>10</v>
      </c>
      <c r="AG167" s="4">
        <v>10</v>
      </c>
      <c r="AH167" s="4">
        <v>10</v>
      </c>
      <c r="AI167" s="4">
        <v>10</v>
      </c>
      <c r="AN167" s="4">
        <v>50</v>
      </c>
      <c r="AO167" s="3">
        <v>50</v>
      </c>
      <c r="AP167" s="3">
        <v>50</v>
      </c>
      <c r="AQ167" s="3">
        <v>50</v>
      </c>
      <c r="AR167" s="3">
        <v>50</v>
      </c>
      <c r="AS167" s="3">
        <v>50</v>
      </c>
      <c r="AT167" s="3">
        <v>50</v>
      </c>
      <c r="AU167" s="3">
        <v>50</v>
      </c>
      <c r="AV167" s="3">
        <v>50</v>
      </c>
      <c r="AW167" s="3">
        <v>50</v>
      </c>
      <c r="AX167" s="3">
        <v>50</v>
      </c>
      <c r="AY167" s="3">
        <v>50</v>
      </c>
      <c r="AZ167" s="3">
        <v>50</v>
      </c>
      <c r="BA167" s="3">
        <v>50</v>
      </c>
      <c r="BB167" s="3">
        <v>50</v>
      </c>
      <c r="BC167" s="3">
        <v>50</v>
      </c>
    </row>
    <row r="168" spans="1:55" hidden="1">
      <c r="A168" t="s">
        <v>21</v>
      </c>
      <c r="C168" t="s">
        <v>5274</v>
      </c>
      <c r="D168" t="s">
        <v>5275</v>
      </c>
      <c r="E168" t="s">
        <v>38</v>
      </c>
      <c r="G168" t="s">
        <v>177</v>
      </c>
      <c r="X168" s="4">
        <v>50</v>
      </c>
      <c r="Y168" s="4">
        <v>50</v>
      </c>
      <c r="Z168" s="4">
        <v>50</v>
      </c>
      <c r="AA168" s="4">
        <v>50</v>
      </c>
      <c r="AB168" s="4">
        <v>50</v>
      </c>
      <c r="AC168" s="4">
        <v>50</v>
      </c>
      <c r="AD168" s="4">
        <v>50</v>
      </c>
      <c r="AE168" s="4">
        <v>50</v>
      </c>
      <c r="AF168" s="4">
        <v>20</v>
      </c>
      <c r="AG168" s="4">
        <v>20</v>
      </c>
      <c r="AH168" s="4">
        <v>20</v>
      </c>
      <c r="AI168" s="4">
        <v>20</v>
      </c>
    </row>
    <row r="169" spans="1:55" hidden="1">
      <c r="A169" t="s">
        <v>21</v>
      </c>
      <c r="C169" t="s">
        <v>5274</v>
      </c>
      <c r="D169" t="s">
        <v>5275</v>
      </c>
      <c r="E169" t="s">
        <v>53</v>
      </c>
      <c r="G169" t="s">
        <v>177</v>
      </c>
      <c r="AF169" s="4">
        <v>10</v>
      </c>
      <c r="AG169" s="4">
        <v>10</v>
      </c>
      <c r="AH169" s="4">
        <v>10</v>
      </c>
      <c r="AI169" s="4">
        <v>10</v>
      </c>
      <c r="AN169" s="3">
        <v>50</v>
      </c>
      <c r="AO169" s="3">
        <v>50</v>
      </c>
      <c r="AP169" s="3">
        <v>50</v>
      </c>
      <c r="AQ169" s="3">
        <v>50</v>
      </c>
      <c r="AR169" s="3">
        <v>50</v>
      </c>
      <c r="AS169" s="3">
        <v>50</v>
      </c>
      <c r="AT169" s="3">
        <v>50</v>
      </c>
      <c r="AU169" s="3">
        <v>50</v>
      </c>
      <c r="AV169" s="3">
        <v>50</v>
      </c>
      <c r="AW169" s="3">
        <v>50</v>
      </c>
      <c r="AX169" s="3">
        <v>50</v>
      </c>
      <c r="AY169" s="3">
        <v>50</v>
      </c>
      <c r="AZ169" s="3">
        <v>50</v>
      </c>
      <c r="BA169" s="3">
        <v>50</v>
      </c>
      <c r="BB169" s="3">
        <v>50</v>
      </c>
      <c r="BC169" s="3">
        <v>50</v>
      </c>
    </row>
    <row r="170" spans="1:55" hidden="1">
      <c r="A170" t="s">
        <v>21</v>
      </c>
      <c r="C170" t="s">
        <v>5274</v>
      </c>
      <c r="D170" t="s">
        <v>5275</v>
      </c>
      <c r="E170" t="s">
        <v>93</v>
      </c>
      <c r="G170" t="s">
        <v>177</v>
      </c>
      <c r="AF170" s="4">
        <v>10</v>
      </c>
      <c r="AG170" s="4">
        <v>10</v>
      </c>
      <c r="AH170" s="4">
        <v>10</v>
      </c>
      <c r="AI170" s="4">
        <v>10</v>
      </c>
      <c r="AN170" s="3">
        <v>50</v>
      </c>
      <c r="AO170" s="3">
        <v>50</v>
      </c>
      <c r="AP170" s="3">
        <v>50</v>
      </c>
      <c r="AQ170" s="3">
        <v>50</v>
      </c>
      <c r="AR170" s="3">
        <v>50</v>
      </c>
      <c r="AS170" s="3">
        <v>50</v>
      </c>
      <c r="AT170" s="3">
        <v>50</v>
      </c>
      <c r="AU170" s="3">
        <v>50</v>
      </c>
      <c r="AV170" s="3">
        <v>50</v>
      </c>
      <c r="AW170" s="3">
        <v>50</v>
      </c>
      <c r="AX170" s="3">
        <v>50</v>
      </c>
      <c r="AY170" s="3">
        <v>50</v>
      </c>
      <c r="AZ170" s="3">
        <v>50</v>
      </c>
      <c r="BA170" s="3">
        <v>50</v>
      </c>
      <c r="BB170" s="3">
        <v>50</v>
      </c>
      <c r="BC170" s="3">
        <v>50</v>
      </c>
    </row>
    <row r="171" spans="1:55" hidden="1">
      <c r="A171" t="s">
        <v>21</v>
      </c>
      <c r="C171" t="s">
        <v>5274</v>
      </c>
      <c r="D171" t="s">
        <v>5275</v>
      </c>
      <c r="E171" t="s">
        <v>95</v>
      </c>
      <c r="G171" t="s">
        <v>177</v>
      </c>
      <c r="X171" s="4">
        <v>10</v>
      </c>
      <c r="Y171" s="4">
        <v>10</v>
      </c>
      <c r="Z171" s="4">
        <v>10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10</v>
      </c>
      <c r="AH171" s="4">
        <v>10</v>
      </c>
      <c r="AI171" s="4">
        <v>10</v>
      </c>
      <c r="AN171" s="3">
        <v>20</v>
      </c>
      <c r="AO171" s="3">
        <v>20</v>
      </c>
      <c r="AP171" s="3">
        <v>20</v>
      </c>
      <c r="AQ171" s="3">
        <v>20</v>
      </c>
      <c r="AR171" s="3">
        <v>20</v>
      </c>
      <c r="AS171" s="3">
        <v>20</v>
      </c>
      <c r="AT171" s="3">
        <v>20</v>
      </c>
      <c r="AU171" s="3">
        <v>20</v>
      </c>
      <c r="AV171" s="3">
        <v>20</v>
      </c>
      <c r="AW171" s="3">
        <v>20</v>
      </c>
      <c r="AX171" s="3">
        <v>20</v>
      </c>
      <c r="AY171" s="3">
        <v>20</v>
      </c>
      <c r="AZ171" s="3">
        <v>20</v>
      </c>
      <c r="BA171" s="3">
        <v>20</v>
      </c>
      <c r="BB171" s="3">
        <v>20</v>
      </c>
      <c r="BC171" s="3">
        <v>20</v>
      </c>
    </row>
    <row r="172" spans="1:55" hidden="1">
      <c r="A172" t="s">
        <v>29</v>
      </c>
      <c r="C172" t="s">
        <v>5276</v>
      </c>
      <c r="D172" t="s">
        <v>5277</v>
      </c>
      <c r="E172" t="s">
        <v>36</v>
      </c>
      <c r="G172" t="s">
        <v>164</v>
      </c>
      <c r="L172" s="4">
        <v>10</v>
      </c>
      <c r="M172" s="4">
        <v>10</v>
      </c>
      <c r="N172" s="4">
        <v>10</v>
      </c>
      <c r="O172" s="4">
        <v>15</v>
      </c>
      <c r="P172" s="4">
        <v>25</v>
      </c>
      <c r="Q172" s="4">
        <v>25</v>
      </c>
      <c r="R172" s="4">
        <v>25</v>
      </c>
      <c r="S172" s="4">
        <v>25</v>
      </c>
      <c r="T172" s="4">
        <v>25</v>
      </c>
      <c r="U172" s="5">
        <v>10</v>
      </c>
      <c r="V172" s="5">
        <v>10</v>
      </c>
      <c r="W172" s="5">
        <v>10</v>
      </c>
      <c r="X172" s="5">
        <v>10</v>
      </c>
      <c r="AN172" s="3">
        <v>10</v>
      </c>
      <c r="AO172" s="3">
        <v>10</v>
      </c>
      <c r="AP172" s="3">
        <v>10</v>
      </c>
      <c r="AQ172" s="3">
        <v>10</v>
      </c>
    </row>
    <row r="173" spans="1:55" hidden="1">
      <c r="A173" t="s">
        <v>29</v>
      </c>
      <c r="C173" t="s">
        <v>5276</v>
      </c>
      <c r="D173" t="s">
        <v>5277</v>
      </c>
      <c r="E173" t="s">
        <v>38</v>
      </c>
      <c r="G173" t="s">
        <v>164</v>
      </c>
      <c r="L173" s="4">
        <v>10</v>
      </c>
      <c r="M173" s="4">
        <v>10</v>
      </c>
      <c r="N173" s="4">
        <v>10</v>
      </c>
      <c r="O173" s="4">
        <v>10</v>
      </c>
      <c r="P173" s="4">
        <v>10</v>
      </c>
      <c r="Q173" s="4">
        <v>10</v>
      </c>
      <c r="R173" s="4">
        <v>10</v>
      </c>
      <c r="S173" s="4">
        <v>10</v>
      </c>
      <c r="T173" s="4">
        <v>10</v>
      </c>
    </row>
    <row r="174" spans="1:55" hidden="1">
      <c r="A174" t="s">
        <v>29</v>
      </c>
      <c r="C174" t="s">
        <v>5276</v>
      </c>
      <c r="D174" t="s">
        <v>5277</v>
      </c>
      <c r="E174" t="s">
        <v>53</v>
      </c>
      <c r="G174" t="s">
        <v>177</v>
      </c>
      <c r="AN174" s="3">
        <v>10</v>
      </c>
      <c r="AO174" s="3">
        <v>10</v>
      </c>
      <c r="AP174" s="3">
        <v>10</v>
      </c>
      <c r="AQ174" s="3">
        <v>10</v>
      </c>
      <c r="AR174" s="3">
        <v>10</v>
      </c>
      <c r="AS174" s="3">
        <v>10</v>
      </c>
      <c r="AT174" s="3">
        <v>10</v>
      </c>
      <c r="AU174" s="3">
        <v>10</v>
      </c>
      <c r="AV174" s="3">
        <v>10</v>
      </c>
      <c r="AW174" s="3">
        <v>10</v>
      </c>
      <c r="AX174" s="3">
        <v>10</v>
      </c>
      <c r="AY174" s="3">
        <v>10</v>
      </c>
      <c r="AZ174" s="3">
        <v>10</v>
      </c>
      <c r="BA174" s="3">
        <v>10</v>
      </c>
      <c r="BB174" s="3">
        <v>10</v>
      </c>
    </row>
    <row r="175" spans="1:55" hidden="1">
      <c r="A175" t="s">
        <v>29</v>
      </c>
      <c r="C175" t="s">
        <v>5276</v>
      </c>
      <c r="D175" t="s">
        <v>5277</v>
      </c>
      <c r="E175" t="s">
        <v>59</v>
      </c>
      <c r="G175" t="s">
        <v>177</v>
      </c>
      <c r="U175" s="5">
        <v>5</v>
      </c>
      <c r="V175" s="5">
        <v>5</v>
      </c>
      <c r="W175" s="5">
        <v>5</v>
      </c>
      <c r="X175" s="5">
        <v>5</v>
      </c>
      <c r="AN175" s="3">
        <v>30</v>
      </c>
      <c r="AO175" s="3">
        <v>30</v>
      </c>
      <c r="AP175" s="3">
        <v>30</v>
      </c>
      <c r="AQ175" s="3">
        <v>30</v>
      </c>
      <c r="AR175" s="3">
        <v>25</v>
      </c>
      <c r="AS175" s="3">
        <v>25</v>
      </c>
      <c r="AT175" s="3">
        <v>25</v>
      </c>
      <c r="AU175" s="3">
        <v>25</v>
      </c>
      <c r="AV175" s="3">
        <v>25</v>
      </c>
      <c r="AW175" s="3">
        <v>25</v>
      </c>
      <c r="AX175" s="3">
        <v>25</v>
      </c>
      <c r="AY175" s="3">
        <v>25</v>
      </c>
      <c r="AZ175" s="3">
        <v>25</v>
      </c>
      <c r="BA175" s="3">
        <v>25</v>
      </c>
      <c r="BB175" s="3">
        <v>25</v>
      </c>
    </row>
    <row r="176" spans="1:55" hidden="1">
      <c r="A176" t="s">
        <v>29</v>
      </c>
      <c r="C176" t="s">
        <v>5276</v>
      </c>
      <c r="D176" t="s">
        <v>5277</v>
      </c>
      <c r="E176" t="s">
        <v>95</v>
      </c>
      <c r="G176" t="s">
        <v>164</v>
      </c>
      <c r="L176" s="4">
        <v>2.5</v>
      </c>
      <c r="M176" s="4">
        <v>2.5</v>
      </c>
      <c r="N176" s="4">
        <v>2.5</v>
      </c>
      <c r="O176" s="4">
        <v>2.5</v>
      </c>
      <c r="P176" s="4">
        <v>2.5</v>
      </c>
      <c r="Q176" s="4">
        <v>2.5</v>
      </c>
      <c r="R176" s="4">
        <v>2.5</v>
      </c>
      <c r="S176" s="4">
        <v>2.5</v>
      </c>
      <c r="T176" s="4">
        <v>2.5</v>
      </c>
      <c r="U176" s="5">
        <v>2.5</v>
      </c>
      <c r="V176" s="5">
        <v>2.5</v>
      </c>
      <c r="W176" s="5">
        <v>2.5</v>
      </c>
      <c r="X176" s="5">
        <v>2.5</v>
      </c>
      <c r="AN176" s="3">
        <v>2.5</v>
      </c>
      <c r="AO176" s="3">
        <v>2.5</v>
      </c>
      <c r="AP176" s="3">
        <v>2.5</v>
      </c>
      <c r="AQ176" s="3">
        <v>2.5</v>
      </c>
    </row>
    <row r="177" spans="1:55" hidden="1">
      <c r="A177" t="s">
        <v>29</v>
      </c>
      <c r="C177" t="s">
        <v>5278</v>
      </c>
      <c r="D177" t="s">
        <v>5279</v>
      </c>
      <c r="E177" t="s">
        <v>36</v>
      </c>
      <c r="G177" t="s">
        <v>164</v>
      </c>
      <c r="L177" s="4">
        <v>10</v>
      </c>
      <c r="M177" s="4">
        <v>10</v>
      </c>
      <c r="N177" s="4">
        <v>10</v>
      </c>
      <c r="O177" s="4">
        <v>15</v>
      </c>
      <c r="P177" s="4">
        <v>25</v>
      </c>
      <c r="Q177" s="4">
        <v>25</v>
      </c>
      <c r="R177" s="4">
        <v>25</v>
      </c>
      <c r="S177" s="4">
        <v>25</v>
      </c>
      <c r="T177" s="4">
        <v>25</v>
      </c>
      <c r="U177" s="5">
        <v>10</v>
      </c>
      <c r="V177" s="5">
        <v>10</v>
      </c>
      <c r="W177" s="5">
        <v>10</v>
      </c>
      <c r="X177" s="5">
        <v>10</v>
      </c>
      <c r="AN177" s="3">
        <v>10</v>
      </c>
      <c r="AO177" s="3">
        <v>10</v>
      </c>
      <c r="AP177" s="3">
        <v>10</v>
      </c>
      <c r="AQ177" s="3">
        <v>10</v>
      </c>
    </row>
    <row r="178" spans="1:55" hidden="1">
      <c r="A178" t="s">
        <v>29</v>
      </c>
      <c r="C178" t="s">
        <v>5278</v>
      </c>
      <c r="D178" t="s">
        <v>5279</v>
      </c>
      <c r="E178" t="s">
        <v>38</v>
      </c>
      <c r="G178" t="s">
        <v>164</v>
      </c>
      <c r="L178" s="4">
        <v>10</v>
      </c>
      <c r="M178" s="4">
        <v>10</v>
      </c>
      <c r="N178" s="4">
        <v>10</v>
      </c>
      <c r="O178" s="4">
        <v>10</v>
      </c>
      <c r="P178" s="4">
        <v>10</v>
      </c>
      <c r="Q178" s="4">
        <v>10</v>
      </c>
      <c r="R178" s="4">
        <v>10</v>
      </c>
      <c r="S178" s="4">
        <v>10</v>
      </c>
      <c r="T178" s="4">
        <v>10</v>
      </c>
    </row>
    <row r="179" spans="1:55" hidden="1">
      <c r="A179" t="s">
        <v>29</v>
      </c>
      <c r="C179" t="s">
        <v>5278</v>
      </c>
      <c r="D179" t="s">
        <v>5279</v>
      </c>
      <c r="E179" t="s">
        <v>53</v>
      </c>
      <c r="G179" t="s">
        <v>177</v>
      </c>
      <c r="AN179" s="3">
        <v>10</v>
      </c>
      <c r="AO179" s="3">
        <v>10</v>
      </c>
      <c r="AP179" s="3">
        <v>10</v>
      </c>
      <c r="AQ179" s="3">
        <v>10</v>
      </c>
      <c r="AR179" s="3">
        <v>10</v>
      </c>
      <c r="AS179" s="3">
        <v>10</v>
      </c>
      <c r="AT179" s="3">
        <v>10</v>
      </c>
      <c r="AU179" s="3">
        <v>10</v>
      </c>
      <c r="AV179" s="3">
        <v>10</v>
      </c>
      <c r="AW179" s="3">
        <v>10</v>
      </c>
      <c r="AX179" s="3">
        <v>10</v>
      </c>
      <c r="AY179" s="3">
        <v>10</v>
      </c>
      <c r="AZ179" s="3">
        <v>10</v>
      </c>
      <c r="BA179" s="3">
        <v>10</v>
      </c>
      <c r="BB179" s="3">
        <v>10</v>
      </c>
    </row>
    <row r="180" spans="1:55" hidden="1">
      <c r="A180" t="s">
        <v>29</v>
      </c>
      <c r="C180" t="s">
        <v>5278</v>
      </c>
      <c r="D180" t="s">
        <v>5279</v>
      </c>
      <c r="E180" t="s">
        <v>59</v>
      </c>
      <c r="G180" t="s">
        <v>177</v>
      </c>
      <c r="U180" s="5">
        <v>5</v>
      </c>
      <c r="V180" s="5">
        <v>5</v>
      </c>
      <c r="W180" s="5">
        <v>5</v>
      </c>
      <c r="X180" s="5">
        <v>5</v>
      </c>
      <c r="AN180" s="3">
        <v>30</v>
      </c>
      <c r="AO180" s="3">
        <v>30</v>
      </c>
      <c r="AP180" s="3">
        <v>30</v>
      </c>
      <c r="AQ180" s="3">
        <v>30</v>
      </c>
      <c r="AR180" s="3">
        <v>25</v>
      </c>
      <c r="AS180" s="3">
        <v>25</v>
      </c>
      <c r="AT180" s="3">
        <v>25</v>
      </c>
      <c r="AU180" s="3">
        <v>25</v>
      </c>
      <c r="AV180" s="3">
        <v>25</v>
      </c>
      <c r="AW180" s="3">
        <v>25</v>
      </c>
      <c r="AX180" s="3">
        <v>25</v>
      </c>
      <c r="AY180" s="3">
        <v>25</v>
      </c>
      <c r="AZ180" s="3">
        <v>25</v>
      </c>
      <c r="BA180" s="3">
        <v>25</v>
      </c>
      <c r="BB180" s="3">
        <v>25</v>
      </c>
    </row>
    <row r="181" spans="1:55" hidden="1">
      <c r="A181" t="s">
        <v>29</v>
      </c>
      <c r="C181" t="s">
        <v>5278</v>
      </c>
      <c r="D181" t="s">
        <v>5279</v>
      </c>
      <c r="E181" t="s">
        <v>95</v>
      </c>
      <c r="G181" t="s">
        <v>164</v>
      </c>
      <c r="L181" s="4">
        <v>2.5</v>
      </c>
      <c r="M181" s="4">
        <v>2.5</v>
      </c>
      <c r="N181" s="4">
        <v>2.5</v>
      </c>
      <c r="O181" s="4">
        <v>2.5</v>
      </c>
      <c r="P181" s="4">
        <v>2.5</v>
      </c>
      <c r="Q181" s="4">
        <v>2.5</v>
      </c>
      <c r="R181" s="4">
        <v>2.5</v>
      </c>
      <c r="S181" s="4">
        <v>2.5</v>
      </c>
      <c r="T181" s="4">
        <v>2.5</v>
      </c>
      <c r="U181" s="5">
        <v>2.5</v>
      </c>
      <c r="V181" s="5">
        <v>2.5</v>
      </c>
      <c r="W181" s="5">
        <v>2.5</v>
      </c>
      <c r="X181" s="5">
        <v>2.5</v>
      </c>
      <c r="AN181" s="3">
        <v>2.5</v>
      </c>
      <c r="AO181" s="3">
        <v>2.5</v>
      </c>
      <c r="AP181" s="3">
        <v>2.5</v>
      </c>
      <c r="AQ181" s="3">
        <v>2.5</v>
      </c>
    </row>
    <row r="182" spans="1:55" hidden="1">
      <c r="A182" t="s">
        <v>29</v>
      </c>
      <c r="D182" t="s">
        <v>5280</v>
      </c>
      <c r="E182" t="s">
        <v>38</v>
      </c>
      <c r="G182" t="s">
        <v>164</v>
      </c>
      <c r="AB182" s="4">
        <v>20</v>
      </c>
      <c r="AC182" s="4">
        <v>20</v>
      </c>
      <c r="AD182" s="4">
        <v>20</v>
      </c>
      <c r="AE182" s="4">
        <v>20</v>
      </c>
      <c r="AF182" s="4">
        <v>20</v>
      </c>
      <c r="AG182" s="4">
        <v>20</v>
      </c>
      <c r="AH182" s="4">
        <v>20</v>
      </c>
      <c r="AI182" s="4">
        <v>20</v>
      </c>
      <c r="AJ182" s="4">
        <v>20</v>
      </c>
    </row>
    <row r="183" spans="1:55" hidden="1">
      <c r="A183" t="s">
        <v>29</v>
      </c>
      <c r="D183" t="s">
        <v>5280</v>
      </c>
      <c r="E183" t="s">
        <v>50</v>
      </c>
      <c r="G183" t="s">
        <v>164</v>
      </c>
      <c r="AB183" s="4">
        <v>50</v>
      </c>
      <c r="AC183" s="4">
        <v>50</v>
      </c>
      <c r="AD183" s="4">
        <v>50</v>
      </c>
      <c r="AE183" s="4">
        <v>50</v>
      </c>
      <c r="AF183" s="4">
        <v>50</v>
      </c>
      <c r="AG183" s="4">
        <v>50</v>
      </c>
      <c r="AH183" s="4">
        <v>50</v>
      </c>
      <c r="AI183" s="4">
        <v>50</v>
      </c>
      <c r="AJ183" s="4">
        <v>50</v>
      </c>
      <c r="AK183" s="5">
        <v>20</v>
      </c>
      <c r="AL183" s="5">
        <v>20</v>
      </c>
      <c r="AM183" s="5">
        <v>20</v>
      </c>
      <c r="AN183" s="5">
        <v>20</v>
      </c>
    </row>
    <row r="184" spans="1:55" hidden="1">
      <c r="A184" t="s">
        <v>29</v>
      </c>
      <c r="D184" t="s">
        <v>5280</v>
      </c>
      <c r="E184" t="s">
        <v>93</v>
      </c>
      <c r="G184" t="s">
        <v>177</v>
      </c>
      <c r="AK184" s="5">
        <v>10</v>
      </c>
      <c r="AL184" s="5">
        <v>10</v>
      </c>
      <c r="AM184" s="5">
        <v>10</v>
      </c>
      <c r="AN184" s="5">
        <v>10</v>
      </c>
    </row>
    <row r="185" spans="1:55" hidden="1">
      <c r="A185" t="s">
        <v>29</v>
      </c>
      <c r="D185" t="s">
        <v>5280</v>
      </c>
      <c r="E185" t="s">
        <v>95</v>
      </c>
      <c r="G185" t="s">
        <v>164</v>
      </c>
      <c r="AB185" s="4">
        <v>5</v>
      </c>
      <c r="AC185" s="4">
        <v>5</v>
      </c>
      <c r="AD185" s="4">
        <v>5</v>
      </c>
      <c r="AE185" s="4">
        <v>5</v>
      </c>
      <c r="AF185" s="4">
        <v>5</v>
      </c>
      <c r="AG185" s="4">
        <v>5</v>
      </c>
      <c r="AH185" s="4">
        <v>5</v>
      </c>
      <c r="AI185" s="4">
        <v>5</v>
      </c>
      <c r="AJ185" s="4">
        <v>5</v>
      </c>
      <c r="AK185" s="5">
        <v>5</v>
      </c>
      <c r="AL185" s="5">
        <v>5</v>
      </c>
      <c r="AM185" s="5">
        <v>5</v>
      </c>
      <c r="AN185" s="5">
        <v>5</v>
      </c>
    </row>
    <row r="186" spans="1:55" hidden="1">
      <c r="A186" t="s">
        <v>29</v>
      </c>
      <c r="D186" t="s">
        <v>5281</v>
      </c>
      <c r="E186" t="s">
        <v>36</v>
      </c>
      <c r="G186" t="s">
        <v>164</v>
      </c>
      <c r="P186" s="4">
        <v>20</v>
      </c>
      <c r="Q186" s="4">
        <v>20</v>
      </c>
      <c r="R186" s="4">
        <v>20</v>
      </c>
      <c r="S186" s="4">
        <v>20</v>
      </c>
      <c r="T186" s="4">
        <v>20</v>
      </c>
      <c r="U186" s="4">
        <v>20</v>
      </c>
      <c r="V186" s="4">
        <v>20</v>
      </c>
      <c r="W186" s="4">
        <v>20</v>
      </c>
      <c r="X186" s="5">
        <v>20</v>
      </c>
      <c r="Y186" s="5">
        <v>20</v>
      </c>
      <c r="Z186" s="5">
        <v>20</v>
      </c>
      <c r="AA186" s="5">
        <v>20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10</v>
      </c>
      <c r="AH186" s="3">
        <v>10</v>
      </c>
      <c r="AI186" s="3">
        <v>10</v>
      </c>
      <c r="AJ186" s="3">
        <v>10</v>
      </c>
      <c r="AK186" s="3">
        <v>10</v>
      </c>
      <c r="AL186" s="3">
        <v>10</v>
      </c>
      <c r="AM186" s="3">
        <v>10</v>
      </c>
    </row>
    <row r="187" spans="1:55" hidden="1">
      <c r="A187" t="s">
        <v>29</v>
      </c>
      <c r="D187" t="s">
        <v>5281</v>
      </c>
      <c r="E187" t="s">
        <v>38</v>
      </c>
      <c r="G187" t="s">
        <v>164</v>
      </c>
      <c r="P187" s="4">
        <v>20</v>
      </c>
      <c r="Q187" s="4">
        <v>20</v>
      </c>
      <c r="R187" s="4">
        <v>20</v>
      </c>
      <c r="S187" s="4">
        <v>20</v>
      </c>
      <c r="T187" s="4">
        <v>20</v>
      </c>
      <c r="U187" s="4">
        <v>20</v>
      </c>
      <c r="V187" s="4">
        <v>20</v>
      </c>
      <c r="W187" s="4">
        <v>20</v>
      </c>
      <c r="AB187" s="3">
        <v>5</v>
      </c>
      <c r="AC187" s="3">
        <v>5</v>
      </c>
      <c r="AD187" s="3">
        <v>5</v>
      </c>
      <c r="AE187" s="3">
        <v>5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</row>
    <row r="188" spans="1:55" hidden="1">
      <c r="A188" t="s">
        <v>29</v>
      </c>
      <c r="D188" t="s">
        <v>5281</v>
      </c>
      <c r="E188" t="s">
        <v>53</v>
      </c>
      <c r="G188" t="s">
        <v>106</v>
      </c>
      <c r="AJ188" s="3">
        <v>20</v>
      </c>
      <c r="AK188" s="3">
        <v>20</v>
      </c>
      <c r="AL188" s="3">
        <v>20</v>
      </c>
      <c r="AM188" s="3">
        <v>20</v>
      </c>
    </row>
    <row r="189" spans="1:55" hidden="1">
      <c r="A189" t="s">
        <v>29</v>
      </c>
      <c r="D189" t="s">
        <v>5281</v>
      </c>
      <c r="E189" t="s">
        <v>93</v>
      </c>
      <c r="G189" t="s">
        <v>177</v>
      </c>
      <c r="X189" s="5">
        <v>20</v>
      </c>
      <c r="Y189" s="5">
        <v>20</v>
      </c>
      <c r="Z189" s="5">
        <v>20</v>
      </c>
      <c r="AA189" s="5">
        <v>20</v>
      </c>
      <c r="AB189" s="3">
        <v>50</v>
      </c>
      <c r="AC189" s="3">
        <v>50</v>
      </c>
      <c r="AD189" s="3">
        <v>50</v>
      </c>
      <c r="AE189" s="3">
        <v>50</v>
      </c>
      <c r="AF189" s="3">
        <v>50</v>
      </c>
      <c r="AG189" s="3">
        <v>50</v>
      </c>
      <c r="AH189" s="3">
        <v>50</v>
      </c>
      <c r="AI189" s="3">
        <v>50</v>
      </c>
      <c r="AJ189" s="3">
        <v>50</v>
      </c>
      <c r="AK189" s="3">
        <v>50</v>
      </c>
      <c r="AL189" s="3">
        <v>50</v>
      </c>
      <c r="AM189" s="3">
        <v>50</v>
      </c>
    </row>
    <row r="190" spans="1:55" hidden="1">
      <c r="A190" t="s">
        <v>29</v>
      </c>
      <c r="D190" t="s">
        <v>5281</v>
      </c>
      <c r="E190" t="s">
        <v>95</v>
      </c>
      <c r="G190" t="s">
        <v>164</v>
      </c>
      <c r="P190" s="4">
        <v>5</v>
      </c>
      <c r="Q190" s="4">
        <v>5</v>
      </c>
      <c r="R190" s="4">
        <v>5</v>
      </c>
      <c r="S190" s="4">
        <v>5</v>
      </c>
      <c r="T190" s="4">
        <v>5</v>
      </c>
      <c r="U190" s="4">
        <v>5</v>
      </c>
      <c r="V190" s="4">
        <v>5</v>
      </c>
      <c r="W190" s="4">
        <v>5</v>
      </c>
      <c r="X190" s="5">
        <v>5</v>
      </c>
      <c r="Y190" s="5">
        <v>5</v>
      </c>
      <c r="Z190" s="5">
        <v>5</v>
      </c>
      <c r="AA190" s="5">
        <v>5</v>
      </c>
    </row>
    <row r="191" spans="1:55">
      <c r="A191" t="s">
        <v>11</v>
      </c>
      <c r="D191" t="s">
        <v>5262</v>
      </c>
      <c r="E191" t="s">
        <v>40</v>
      </c>
      <c r="G191" t="s">
        <v>108</v>
      </c>
      <c r="U191" s="4">
        <v>40</v>
      </c>
      <c r="V191" s="4">
        <v>40</v>
      </c>
      <c r="W191" s="4">
        <v>40</v>
      </c>
      <c r="X191" s="4">
        <v>20</v>
      </c>
      <c r="Y191" s="4">
        <v>20</v>
      </c>
      <c r="Z191" s="4">
        <v>20</v>
      </c>
      <c r="AA191" s="4">
        <v>20</v>
      </c>
      <c r="AB191" s="4">
        <v>20</v>
      </c>
      <c r="AC191" s="4">
        <v>20</v>
      </c>
      <c r="AD191" s="4">
        <v>20</v>
      </c>
    </row>
    <row r="192" spans="1:55">
      <c r="A192" t="s">
        <v>11</v>
      </c>
      <c r="D192" t="s">
        <v>5262</v>
      </c>
      <c r="E192" t="s">
        <v>42</v>
      </c>
      <c r="G192" t="s">
        <v>108</v>
      </c>
      <c r="T192" s="4">
        <v>10</v>
      </c>
      <c r="U192" s="4">
        <v>10</v>
      </c>
      <c r="V192" s="4">
        <v>10</v>
      </c>
      <c r="W192" s="4">
        <v>10</v>
      </c>
      <c r="X192" s="4">
        <v>10</v>
      </c>
      <c r="Y192" s="4">
        <v>10</v>
      </c>
      <c r="Z192" s="4">
        <v>10</v>
      </c>
      <c r="AA192" s="4">
        <v>10</v>
      </c>
      <c r="AB192" s="4">
        <v>10</v>
      </c>
      <c r="AC192" s="4">
        <v>10</v>
      </c>
      <c r="AD192" s="4">
        <v>10</v>
      </c>
      <c r="AE192" s="5">
        <v>10</v>
      </c>
      <c r="AF192" s="5">
        <v>10</v>
      </c>
      <c r="AG192" s="5">
        <v>10</v>
      </c>
      <c r="AH192" s="5">
        <v>10</v>
      </c>
      <c r="AI192" s="5">
        <v>10</v>
      </c>
      <c r="AJ192" s="5">
        <v>10</v>
      </c>
      <c r="AK192" s="5">
        <v>10</v>
      </c>
      <c r="AL192" s="3">
        <v>10</v>
      </c>
      <c r="AM192" s="3">
        <v>10</v>
      </c>
      <c r="AN192" s="3">
        <v>10</v>
      </c>
      <c r="AO192" s="3">
        <v>10</v>
      </c>
      <c r="AP192" s="3">
        <v>10</v>
      </c>
      <c r="AQ192" s="3">
        <v>10</v>
      </c>
      <c r="AR192" s="3">
        <v>10</v>
      </c>
      <c r="AS192" s="3">
        <v>10</v>
      </c>
      <c r="AT192" s="3">
        <v>10</v>
      </c>
      <c r="AU192" s="3">
        <v>10</v>
      </c>
      <c r="AV192" s="3">
        <v>10</v>
      </c>
      <c r="AW192" s="3">
        <v>10</v>
      </c>
      <c r="AX192" s="3">
        <v>10</v>
      </c>
      <c r="AY192" s="3">
        <v>10</v>
      </c>
      <c r="AZ192" s="3">
        <v>10</v>
      </c>
      <c r="BA192" s="3">
        <v>10</v>
      </c>
      <c r="BB192" s="3">
        <v>10</v>
      </c>
      <c r="BC192" s="3">
        <v>10</v>
      </c>
    </row>
    <row r="193" spans="1:63">
      <c r="A193" t="s">
        <v>11</v>
      </c>
      <c r="D193" t="s">
        <v>5262</v>
      </c>
      <c r="E193" t="s">
        <v>46</v>
      </c>
      <c r="G193" t="s">
        <v>108</v>
      </c>
      <c r="T193" s="4">
        <v>80</v>
      </c>
      <c r="U193" s="4">
        <v>80</v>
      </c>
      <c r="V193" s="4">
        <v>80</v>
      </c>
      <c r="W193" s="4">
        <v>80</v>
      </c>
      <c r="X193" s="4">
        <v>80</v>
      </c>
      <c r="Y193" s="4">
        <v>80</v>
      </c>
      <c r="Z193" s="4">
        <v>80</v>
      </c>
      <c r="AA193" s="4">
        <v>80</v>
      </c>
      <c r="AB193" s="4">
        <v>80</v>
      </c>
      <c r="AC193" s="4">
        <v>80</v>
      </c>
      <c r="AD193" s="4">
        <v>80</v>
      </c>
      <c r="AE193" s="5">
        <v>20</v>
      </c>
      <c r="AF193" s="5">
        <v>20</v>
      </c>
      <c r="AG193" s="5">
        <v>20</v>
      </c>
      <c r="AH193" s="5">
        <v>20</v>
      </c>
      <c r="AI193" s="5">
        <v>20</v>
      </c>
      <c r="AJ193" s="5">
        <v>20</v>
      </c>
      <c r="AK193" s="5">
        <v>20</v>
      </c>
      <c r="AL193" s="3">
        <v>20</v>
      </c>
      <c r="AM193" s="3">
        <v>20</v>
      </c>
      <c r="AN193" s="3">
        <v>20</v>
      </c>
      <c r="AO193" s="3">
        <v>20</v>
      </c>
      <c r="AP193" s="3">
        <v>20</v>
      </c>
      <c r="AQ193" s="3">
        <v>20</v>
      </c>
      <c r="AR193" s="3">
        <v>20</v>
      </c>
      <c r="AS193" s="3">
        <v>20</v>
      </c>
      <c r="AT193" s="3">
        <v>20</v>
      </c>
      <c r="AU193" s="3">
        <v>20</v>
      </c>
      <c r="AV193" s="3">
        <v>20</v>
      </c>
      <c r="AW193" s="3">
        <v>20</v>
      </c>
      <c r="AX193" s="3">
        <v>20</v>
      </c>
      <c r="AY193" s="3">
        <v>20</v>
      </c>
      <c r="AZ193" s="3">
        <v>20</v>
      </c>
      <c r="BA193" s="3">
        <v>20</v>
      </c>
      <c r="BB193" s="3">
        <v>20</v>
      </c>
      <c r="BC193" s="3">
        <v>20</v>
      </c>
    </row>
    <row r="194" spans="1:63">
      <c r="A194" t="s">
        <v>11</v>
      </c>
      <c r="D194" t="s">
        <v>5262</v>
      </c>
      <c r="E194" t="s">
        <v>55</v>
      </c>
      <c r="G194" t="s">
        <v>108</v>
      </c>
      <c r="V194" s="4">
        <v>70</v>
      </c>
      <c r="W194" s="4">
        <v>70</v>
      </c>
      <c r="X194" s="4">
        <v>70</v>
      </c>
      <c r="Y194" s="4">
        <v>70</v>
      </c>
      <c r="Z194" s="4">
        <v>70</v>
      </c>
      <c r="AA194" s="4">
        <v>70</v>
      </c>
      <c r="AB194" s="4">
        <v>70</v>
      </c>
      <c r="AC194" s="4">
        <v>70</v>
      </c>
      <c r="AD194" s="4">
        <v>70</v>
      </c>
    </row>
    <row r="195" spans="1:63" hidden="1">
      <c r="A195" t="s">
        <v>11</v>
      </c>
      <c r="D195" t="s">
        <v>5262</v>
      </c>
      <c r="E195" t="s">
        <v>61</v>
      </c>
      <c r="G195" t="s">
        <v>106</v>
      </c>
      <c r="AC195" s="5">
        <v>30</v>
      </c>
      <c r="AD195" s="5">
        <v>30</v>
      </c>
      <c r="AE195" s="5">
        <v>30</v>
      </c>
      <c r="AF195" s="5">
        <v>30</v>
      </c>
      <c r="AG195" s="5">
        <v>30</v>
      </c>
      <c r="AH195" s="5">
        <v>30</v>
      </c>
      <c r="AI195" s="5">
        <v>30</v>
      </c>
      <c r="AJ195" s="5">
        <v>30</v>
      </c>
      <c r="AK195" s="5">
        <v>30</v>
      </c>
      <c r="AL195" s="3">
        <v>50</v>
      </c>
      <c r="AM195" s="3">
        <v>50</v>
      </c>
      <c r="AN195" s="3">
        <v>50</v>
      </c>
      <c r="AO195" s="3">
        <v>50</v>
      </c>
      <c r="AP195" s="3">
        <v>50</v>
      </c>
      <c r="AQ195" s="3">
        <v>50</v>
      </c>
      <c r="AR195" s="3">
        <v>50</v>
      </c>
      <c r="AS195" s="3">
        <v>50</v>
      </c>
      <c r="AT195" s="3">
        <v>50</v>
      </c>
      <c r="AU195" s="3">
        <v>50</v>
      </c>
      <c r="AV195" s="3">
        <v>50</v>
      </c>
      <c r="AW195" s="3">
        <v>50</v>
      </c>
      <c r="AX195" s="3">
        <v>50</v>
      </c>
      <c r="AY195" s="3">
        <v>50</v>
      </c>
      <c r="AZ195" s="3">
        <v>50</v>
      </c>
      <c r="BA195" s="3">
        <v>50</v>
      </c>
      <c r="BB195" s="3">
        <v>50</v>
      </c>
      <c r="BC195" s="3">
        <v>50</v>
      </c>
    </row>
    <row r="196" spans="1:63">
      <c r="A196" t="s">
        <v>11</v>
      </c>
      <c r="D196" t="s">
        <v>5262</v>
      </c>
      <c r="E196" t="s">
        <v>75</v>
      </c>
      <c r="G196" t="s">
        <v>108</v>
      </c>
      <c r="V196" s="4">
        <v>80</v>
      </c>
      <c r="W196" s="4">
        <v>80</v>
      </c>
      <c r="X196" s="4">
        <v>80</v>
      </c>
      <c r="Y196" s="4">
        <v>30</v>
      </c>
      <c r="Z196" s="4">
        <v>30</v>
      </c>
      <c r="AA196" s="4">
        <v>30</v>
      </c>
      <c r="AB196" s="4">
        <v>30</v>
      </c>
      <c r="AC196" s="4">
        <v>30</v>
      </c>
      <c r="AD196" s="4">
        <v>30</v>
      </c>
    </row>
    <row r="197" spans="1:63">
      <c r="A197" t="s">
        <v>9</v>
      </c>
      <c r="D197" t="s">
        <v>5288</v>
      </c>
      <c r="E197" t="s">
        <v>43</v>
      </c>
      <c r="G197" t="s">
        <v>108</v>
      </c>
      <c r="AB197" s="5">
        <v>5</v>
      </c>
      <c r="AC197" s="5">
        <v>5</v>
      </c>
      <c r="AD197" s="5">
        <v>5</v>
      </c>
      <c r="AE197" s="5">
        <v>5</v>
      </c>
      <c r="AF197" s="5">
        <v>5</v>
      </c>
      <c r="AG197" s="5">
        <v>5</v>
      </c>
      <c r="AH197" s="3">
        <v>5</v>
      </c>
      <c r="AI197" s="3">
        <v>5</v>
      </c>
      <c r="AJ197" s="3">
        <v>5</v>
      </c>
      <c r="AK197" s="3">
        <v>5</v>
      </c>
      <c r="AL197" s="3">
        <v>5</v>
      </c>
      <c r="AM197" s="3">
        <v>5</v>
      </c>
      <c r="AN197" s="3">
        <v>5</v>
      </c>
      <c r="AO197" s="3">
        <v>5</v>
      </c>
      <c r="AP197" s="3">
        <v>5</v>
      </c>
      <c r="AQ197" s="3">
        <v>5</v>
      </c>
      <c r="AR197" s="3">
        <v>5</v>
      </c>
      <c r="AS197" s="3">
        <v>5</v>
      </c>
      <c r="AT197" s="3">
        <v>5</v>
      </c>
      <c r="AU197" s="3">
        <v>5</v>
      </c>
    </row>
    <row r="198" spans="1:63">
      <c r="A198" t="s">
        <v>9</v>
      </c>
      <c r="D198" t="s">
        <v>5288</v>
      </c>
      <c r="E198" t="s">
        <v>45</v>
      </c>
      <c r="G198" t="s">
        <v>108</v>
      </c>
      <c r="AB198" s="5">
        <v>5</v>
      </c>
      <c r="AC198" s="5">
        <v>5</v>
      </c>
      <c r="AD198" s="5">
        <v>5</v>
      </c>
      <c r="AE198" s="5">
        <v>5</v>
      </c>
      <c r="AF198" s="5">
        <v>5</v>
      </c>
      <c r="AG198" s="5">
        <v>5</v>
      </c>
      <c r="AH198" s="3">
        <v>5</v>
      </c>
      <c r="AI198" s="3">
        <v>5</v>
      </c>
      <c r="AJ198" s="3">
        <v>5</v>
      </c>
      <c r="AK198" s="3">
        <v>5</v>
      </c>
      <c r="AL198" s="3">
        <v>5</v>
      </c>
      <c r="AM198" s="3">
        <v>5</v>
      </c>
      <c r="AN198" s="3">
        <v>5</v>
      </c>
      <c r="AO198" s="3">
        <v>5</v>
      </c>
      <c r="AP198" s="3">
        <v>5</v>
      </c>
      <c r="AQ198" s="3">
        <v>5</v>
      </c>
      <c r="AR198" s="3">
        <v>5</v>
      </c>
      <c r="AS198" s="3">
        <v>5</v>
      </c>
      <c r="AT198" s="3">
        <v>5</v>
      </c>
      <c r="AU198" s="3">
        <v>5</v>
      </c>
    </row>
    <row r="199" spans="1:63">
      <c r="A199" t="s">
        <v>9</v>
      </c>
      <c r="D199" t="s">
        <v>5288</v>
      </c>
      <c r="E199" t="s">
        <v>49</v>
      </c>
      <c r="G199" t="s">
        <v>108</v>
      </c>
      <c r="AB199" s="5">
        <v>5</v>
      </c>
      <c r="AC199" s="5">
        <v>5</v>
      </c>
      <c r="AD199" s="5">
        <v>5</v>
      </c>
      <c r="AE199" s="5">
        <v>5</v>
      </c>
      <c r="AF199" s="5">
        <v>5</v>
      </c>
      <c r="AG199" s="5">
        <v>5</v>
      </c>
      <c r="AH199" s="3">
        <v>5</v>
      </c>
      <c r="AI199" s="3">
        <v>5</v>
      </c>
      <c r="AJ199" s="3">
        <v>5</v>
      </c>
      <c r="AK199" s="3">
        <v>5</v>
      </c>
      <c r="AL199" s="3">
        <v>5</v>
      </c>
      <c r="AM199" s="3">
        <v>5</v>
      </c>
      <c r="AN199" s="3">
        <v>5</v>
      </c>
      <c r="AO199" s="3">
        <v>5</v>
      </c>
      <c r="AP199" s="3">
        <v>5</v>
      </c>
      <c r="AQ199" s="3">
        <v>5</v>
      </c>
      <c r="AR199" s="3">
        <v>5</v>
      </c>
      <c r="AS199" s="3">
        <v>5</v>
      </c>
      <c r="AT199" s="3">
        <v>5</v>
      </c>
      <c r="AU199" s="3">
        <v>5</v>
      </c>
    </row>
    <row r="200" spans="1:63" hidden="1">
      <c r="A200" t="s">
        <v>9</v>
      </c>
      <c r="D200" t="s">
        <v>5288</v>
      </c>
      <c r="E200" t="s">
        <v>61</v>
      </c>
      <c r="G200" t="s">
        <v>106</v>
      </c>
      <c r="AB200" s="5">
        <v>30</v>
      </c>
      <c r="AC200" s="5">
        <v>30</v>
      </c>
      <c r="AD200" s="5">
        <v>30</v>
      </c>
      <c r="AE200" s="5">
        <v>30</v>
      </c>
      <c r="AF200" s="5">
        <v>30</v>
      </c>
      <c r="AG200" s="5">
        <v>30</v>
      </c>
      <c r="AH200" s="3">
        <v>30</v>
      </c>
      <c r="AI200" s="3">
        <v>30</v>
      </c>
      <c r="AJ200" s="3">
        <v>30</v>
      </c>
      <c r="AK200" s="3">
        <v>30</v>
      </c>
      <c r="AL200" s="3">
        <v>30</v>
      </c>
      <c r="AM200" s="3">
        <v>30</v>
      </c>
      <c r="AN200" s="3">
        <v>30</v>
      </c>
      <c r="AO200" s="3">
        <v>30</v>
      </c>
      <c r="AP200" s="3">
        <v>30</v>
      </c>
      <c r="AQ200" s="3">
        <v>30</v>
      </c>
      <c r="AR200" s="3">
        <v>30</v>
      </c>
      <c r="AS200" s="3">
        <v>30</v>
      </c>
      <c r="AT200" s="3">
        <v>30</v>
      </c>
      <c r="AU200" s="3">
        <v>30</v>
      </c>
    </row>
    <row r="201" spans="1:63">
      <c r="A201" t="s">
        <v>9</v>
      </c>
      <c r="D201" t="s">
        <v>5288</v>
      </c>
      <c r="E201" t="s">
        <v>75</v>
      </c>
      <c r="G201" t="s">
        <v>108</v>
      </c>
      <c r="AB201" s="5">
        <v>5</v>
      </c>
      <c r="AC201" s="5">
        <v>5</v>
      </c>
      <c r="AD201" s="5">
        <v>5</v>
      </c>
      <c r="AE201" s="5">
        <v>5</v>
      </c>
      <c r="AF201" s="5">
        <v>5</v>
      </c>
      <c r="AG201" s="5">
        <v>5</v>
      </c>
      <c r="AH201" s="3">
        <v>5</v>
      </c>
      <c r="AI201" s="3">
        <v>5</v>
      </c>
      <c r="AJ201" s="3">
        <v>5</v>
      </c>
      <c r="AK201" s="3">
        <v>5</v>
      </c>
      <c r="AL201" s="3">
        <v>5</v>
      </c>
      <c r="AM201" s="3">
        <v>5</v>
      </c>
      <c r="AN201" s="3">
        <v>5</v>
      </c>
      <c r="AO201" s="3">
        <v>5</v>
      </c>
      <c r="AP201" s="3">
        <v>5</v>
      </c>
      <c r="AQ201" s="3">
        <v>5</v>
      </c>
      <c r="AR201" s="3">
        <v>5</v>
      </c>
      <c r="AS201" s="3">
        <v>5</v>
      </c>
      <c r="AT201" s="3">
        <v>5</v>
      </c>
      <c r="AU201" s="3">
        <v>5</v>
      </c>
    </row>
    <row r="202" spans="1:63" hidden="1">
      <c r="A202" t="s">
        <v>23</v>
      </c>
      <c r="C202" t="s">
        <v>5289</v>
      </c>
      <c r="D202" t="s">
        <v>5290</v>
      </c>
      <c r="E202" t="s">
        <v>37</v>
      </c>
      <c r="G202" t="s">
        <v>177</v>
      </c>
      <c r="H202" s="3">
        <v>30</v>
      </c>
      <c r="I202" s="3">
        <v>30</v>
      </c>
      <c r="J202" s="3">
        <v>30</v>
      </c>
      <c r="K202" s="3">
        <v>30</v>
      </c>
      <c r="L202" s="3">
        <v>30</v>
      </c>
      <c r="M202" s="3">
        <v>30</v>
      </c>
      <c r="N202" s="3">
        <v>30</v>
      </c>
      <c r="O202" s="3">
        <v>30</v>
      </c>
      <c r="P202" s="3">
        <v>30</v>
      </c>
      <c r="Q202" s="3">
        <v>30</v>
      </c>
      <c r="R202" s="3">
        <v>30</v>
      </c>
      <c r="S202" s="3">
        <v>30</v>
      </c>
      <c r="T202" s="3">
        <v>10</v>
      </c>
      <c r="U202" s="3">
        <v>10</v>
      </c>
    </row>
    <row r="203" spans="1:63" hidden="1">
      <c r="A203" t="s">
        <v>23</v>
      </c>
      <c r="C203" t="s">
        <v>5289</v>
      </c>
      <c r="D203" t="s">
        <v>5290</v>
      </c>
      <c r="E203" t="s">
        <v>50</v>
      </c>
      <c r="G203" t="s">
        <v>164</v>
      </c>
      <c r="H203" s="3">
        <v>10</v>
      </c>
      <c r="K203" s="3">
        <v>10</v>
      </c>
      <c r="L203" s="3">
        <v>10</v>
      </c>
      <c r="M203" s="3">
        <v>10</v>
      </c>
    </row>
    <row r="204" spans="1:63">
      <c r="A204" t="s">
        <v>3</v>
      </c>
      <c r="C204" t="s">
        <v>5282</v>
      </c>
      <c r="D204" t="s">
        <v>5283</v>
      </c>
      <c r="E204" t="s">
        <v>47</v>
      </c>
      <c r="G204" t="s">
        <v>108</v>
      </c>
      <c r="H204" s="3">
        <v>20</v>
      </c>
      <c r="I204" s="3">
        <v>30</v>
      </c>
      <c r="J204" s="3">
        <v>30</v>
      </c>
      <c r="K204" s="3">
        <v>30</v>
      </c>
      <c r="L204" s="3">
        <v>30</v>
      </c>
      <c r="M204" s="3">
        <v>30</v>
      </c>
      <c r="N204" s="3">
        <v>30</v>
      </c>
      <c r="O204" s="3">
        <v>30</v>
      </c>
      <c r="P204" s="3">
        <v>30</v>
      </c>
    </row>
    <row r="205" spans="1:63">
      <c r="A205" t="s">
        <v>3</v>
      </c>
      <c r="C205" t="s">
        <v>5282</v>
      </c>
      <c r="D205" t="s">
        <v>5283</v>
      </c>
      <c r="E205" t="s">
        <v>55</v>
      </c>
      <c r="G205" t="s">
        <v>108</v>
      </c>
      <c r="H205" s="3">
        <v>15</v>
      </c>
      <c r="I205" s="3">
        <v>15</v>
      </c>
      <c r="J205" s="3">
        <v>15</v>
      </c>
      <c r="K205" s="3">
        <v>15</v>
      </c>
    </row>
    <row r="206" spans="1:63" hidden="1">
      <c r="A206" t="s">
        <v>3</v>
      </c>
      <c r="C206" t="s">
        <v>5282</v>
      </c>
      <c r="D206" t="s">
        <v>5283</v>
      </c>
      <c r="E206" t="s">
        <v>63</v>
      </c>
      <c r="F206">
        <v>1000</v>
      </c>
      <c r="G206" t="s">
        <v>106</v>
      </c>
      <c r="H206" s="3">
        <v>20</v>
      </c>
      <c r="I206" s="3">
        <v>20</v>
      </c>
      <c r="J206" s="3">
        <v>20</v>
      </c>
      <c r="K206" s="3">
        <v>20</v>
      </c>
      <c r="L206" s="3">
        <v>20</v>
      </c>
      <c r="M206" s="3">
        <v>20</v>
      </c>
      <c r="N206" s="3">
        <v>20</v>
      </c>
      <c r="O206" s="3">
        <v>20</v>
      </c>
      <c r="P206" s="3">
        <v>20</v>
      </c>
      <c r="Q206" s="3">
        <v>20</v>
      </c>
      <c r="R206" s="3">
        <v>20</v>
      </c>
      <c r="S206" s="3">
        <v>20</v>
      </c>
      <c r="BD206" s="3">
        <v>10</v>
      </c>
      <c r="BE206" s="3">
        <v>10</v>
      </c>
      <c r="BF206" s="3">
        <v>10</v>
      </c>
      <c r="BG206" s="3">
        <v>10</v>
      </c>
      <c r="BH206" s="3">
        <v>10</v>
      </c>
      <c r="BI206" s="3">
        <v>10</v>
      </c>
      <c r="BJ206" s="3">
        <v>10</v>
      </c>
      <c r="BK206" s="3">
        <v>10</v>
      </c>
    </row>
    <row r="207" spans="1:63">
      <c r="A207" t="s">
        <v>3</v>
      </c>
      <c r="C207" t="s">
        <v>5282</v>
      </c>
      <c r="D207" t="s">
        <v>5283</v>
      </c>
      <c r="E207" t="s">
        <v>83</v>
      </c>
      <c r="G207" t="s">
        <v>108</v>
      </c>
      <c r="J207" s="3">
        <v>10</v>
      </c>
      <c r="K207" s="3">
        <v>10</v>
      </c>
      <c r="L207" s="3">
        <v>10</v>
      </c>
      <c r="M207" s="3">
        <v>10</v>
      </c>
      <c r="N207" s="3">
        <v>10</v>
      </c>
      <c r="O207" s="3">
        <v>10</v>
      </c>
      <c r="P207" s="3">
        <v>10</v>
      </c>
      <c r="BD207" s="3">
        <v>10</v>
      </c>
      <c r="BE207" s="3">
        <v>10</v>
      </c>
      <c r="BF207" s="3">
        <v>10</v>
      </c>
      <c r="BG207" s="3">
        <v>10</v>
      </c>
      <c r="BH207" s="3">
        <v>10</v>
      </c>
      <c r="BI207" s="3">
        <v>10</v>
      </c>
      <c r="BJ207" s="3">
        <v>10</v>
      </c>
      <c r="BK207" s="3">
        <v>10</v>
      </c>
    </row>
    <row r="208" spans="1:63">
      <c r="A208" t="s">
        <v>3</v>
      </c>
      <c r="C208" t="s">
        <v>5284</v>
      </c>
      <c r="D208" t="s">
        <v>5285</v>
      </c>
      <c r="E208" t="s">
        <v>40</v>
      </c>
      <c r="G208" t="s">
        <v>108</v>
      </c>
      <c r="H208" s="3">
        <v>20</v>
      </c>
      <c r="I208" s="3">
        <v>20</v>
      </c>
      <c r="J208" s="3">
        <v>20</v>
      </c>
      <c r="K208" s="3">
        <v>20</v>
      </c>
      <c r="L208" s="3">
        <v>20</v>
      </c>
      <c r="M208" s="3">
        <v>20</v>
      </c>
      <c r="N208" s="3">
        <v>20</v>
      </c>
      <c r="O208" s="3">
        <v>20</v>
      </c>
      <c r="P208" s="3">
        <v>20</v>
      </c>
      <c r="Q208" s="3">
        <v>20</v>
      </c>
      <c r="R208" s="3">
        <v>20</v>
      </c>
      <c r="S208" s="3">
        <v>20</v>
      </c>
      <c r="T208" s="3">
        <v>20</v>
      </c>
      <c r="U208" s="3">
        <v>20</v>
      </c>
      <c r="V208" s="3">
        <v>20</v>
      </c>
      <c r="W208" s="3">
        <v>20</v>
      </c>
      <c r="X208" s="3">
        <v>20</v>
      </c>
      <c r="Y208" s="3">
        <v>20</v>
      </c>
      <c r="Z208" s="3">
        <v>20</v>
      </c>
      <c r="AA208" s="3">
        <v>20</v>
      </c>
    </row>
    <row r="209" spans="1:80">
      <c r="A209" t="s">
        <v>3</v>
      </c>
      <c r="C209" t="s">
        <v>5284</v>
      </c>
      <c r="D209" t="s">
        <v>5285</v>
      </c>
      <c r="E209" t="s">
        <v>42</v>
      </c>
      <c r="G209" t="s">
        <v>108</v>
      </c>
      <c r="H209" s="3">
        <v>20</v>
      </c>
      <c r="I209" s="3">
        <v>20</v>
      </c>
      <c r="J209" s="3">
        <v>20</v>
      </c>
      <c r="K209" s="3">
        <v>20</v>
      </c>
      <c r="L209" s="3">
        <v>20</v>
      </c>
      <c r="M209" s="3">
        <v>20</v>
      </c>
      <c r="N209" s="3">
        <v>20</v>
      </c>
      <c r="O209" s="3">
        <v>20</v>
      </c>
      <c r="P209" s="3">
        <v>20</v>
      </c>
      <c r="Q209" s="3">
        <v>20</v>
      </c>
      <c r="R209" s="3">
        <v>20</v>
      </c>
      <c r="S209" s="3">
        <v>20</v>
      </c>
      <c r="T209" s="3">
        <v>20</v>
      </c>
      <c r="U209" s="3">
        <v>20</v>
      </c>
      <c r="V209" s="3">
        <v>20</v>
      </c>
      <c r="W209" s="3">
        <v>20</v>
      </c>
    </row>
    <row r="210" spans="1:80">
      <c r="A210" t="s">
        <v>3</v>
      </c>
      <c r="C210" t="s">
        <v>5284</v>
      </c>
      <c r="D210" t="s">
        <v>5285</v>
      </c>
      <c r="E210" t="s">
        <v>47</v>
      </c>
      <c r="G210" t="s">
        <v>108</v>
      </c>
      <c r="H210" s="3">
        <v>20</v>
      </c>
      <c r="I210" s="3">
        <v>20</v>
      </c>
      <c r="J210" s="3">
        <v>20</v>
      </c>
      <c r="K210" s="3">
        <v>20</v>
      </c>
      <c r="L210" s="3">
        <v>20</v>
      </c>
      <c r="M210" s="3">
        <v>20</v>
      </c>
      <c r="N210" s="3">
        <v>20</v>
      </c>
      <c r="O210" s="3">
        <v>20</v>
      </c>
      <c r="P210" s="3">
        <v>20</v>
      </c>
      <c r="Q210" s="3">
        <v>20</v>
      </c>
      <c r="R210" s="3">
        <v>20</v>
      </c>
      <c r="S210" s="3">
        <v>20</v>
      </c>
      <c r="T210" s="3">
        <v>20</v>
      </c>
      <c r="U210" s="3">
        <v>20</v>
      </c>
      <c r="V210" s="3">
        <v>20</v>
      </c>
      <c r="W210" s="3">
        <v>20</v>
      </c>
      <c r="X210" s="3">
        <v>20</v>
      </c>
      <c r="Y210" s="3">
        <v>20</v>
      </c>
      <c r="Z210" s="3">
        <v>20</v>
      </c>
      <c r="AA210" s="3">
        <v>20</v>
      </c>
      <c r="BD210" s="3">
        <v>5</v>
      </c>
      <c r="BE210" s="3">
        <v>5</v>
      </c>
      <c r="BF210" s="3">
        <v>5</v>
      </c>
      <c r="BG210" s="3">
        <v>5</v>
      </c>
      <c r="BH210" s="3">
        <v>5</v>
      </c>
      <c r="BI210" s="3">
        <v>5</v>
      </c>
      <c r="BJ210" s="3">
        <v>5</v>
      </c>
      <c r="BK210" s="3">
        <v>5</v>
      </c>
    </row>
    <row r="211" spans="1:80">
      <c r="A211" t="s">
        <v>3</v>
      </c>
      <c r="C211" t="s">
        <v>5284</v>
      </c>
      <c r="D211" t="s">
        <v>5285</v>
      </c>
      <c r="E211" t="s">
        <v>55</v>
      </c>
      <c r="G211" t="s">
        <v>108</v>
      </c>
      <c r="H211" s="3">
        <v>10</v>
      </c>
      <c r="I211" s="3">
        <v>10</v>
      </c>
      <c r="J211" s="3">
        <v>10</v>
      </c>
      <c r="K211" s="3">
        <v>10</v>
      </c>
      <c r="L211" s="3">
        <v>10</v>
      </c>
      <c r="M211" s="3">
        <v>10</v>
      </c>
      <c r="N211" s="3">
        <v>10</v>
      </c>
      <c r="O211" s="3">
        <v>10</v>
      </c>
      <c r="P211" s="3">
        <v>10</v>
      </c>
      <c r="Q211" s="3">
        <v>10</v>
      </c>
      <c r="R211" s="3">
        <v>10</v>
      </c>
      <c r="S211" s="3">
        <v>10</v>
      </c>
      <c r="T211" s="3">
        <v>10</v>
      </c>
      <c r="U211" s="3">
        <v>10</v>
      </c>
      <c r="V211" s="3">
        <v>10</v>
      </c>
      <c r="W211" s="3">
        <v>10</v>
      </c>
      <c r="X211" s="3">
        <v>10</v>
      </c>
      <c r="Y211" s="3">
        <v>10</v>
      </c>
      <c r="Z211" s="3">
        <v>10</v>
      </c>
      <c r="AA211" s="3">
        <v>10</v>
      </c>
    </row>
    <row r="212" spans="1:80">
      <c r="A212" t="s">
        <v>3</v>
      </c>
      <c r="C212" t="s">
        <v>5284</v>
      </c>
      <c r="D212" t="s">
        <v>5285</v>
      </c>
      <c r="E212" t="s">
        <v>57</v>
      </c>
      <c r="G212" t="s">
        <v>108</v>
      </c>
      <c r="H212" s="3">
        <v>10</v>
      </c>
      <c r="I212" s="3">
        <v>10</v>
      </c>
      <c r="J212" s="3">
        <v>20</v>
      </c>
      <c r="K212" s="3">
        <v>20</v>
      </c>
      <c r="L212" s="3">
        <v>20</v>
      </c>
      <c r="M212" s="3">
        <v>20</v>
      </c>
      <c r="N212" s="3">
        <v>20</v>
      </c>
      <c r="O212" s="3">
        <v>20</v>
      </c>
      <c r="P212" s="3">
        <v>20</v>
      </c>
      <c r="Q212" s="3">
        <v>20</v>
      </c>
      <c r="R212" s="3">
        <v>20</v>
      </c>
      <c r="S212" s="3">
        <v>20</v>
      </c>
      <c r="T212" s="3">
        <v>20</v>
      </c>
      <c r="U212" s="3">
        <v>20</v>
      </c>
      <c r="V212" s="3">
        <v>20</v>
      </c>
      <c r="W212" s="3">
        <v>20</v>
      </c>
      <c r="X212" s="3">
        <v>20</v>
      </c>
      <c r="Y212" s="3">
        <v>20</v>
      </c>
      <c r="Z212" s="3">
        <v>20</v>
      </c>
      <c r="AA212" s="3">
        <v>10</v>
      </c>
      <c r="BD212" s="3">
        <v>5</v>
      </c>
      <c r="BE212" s="3">
        <v>5</v>
      </c>
      <c r="BF212" s="3">
        <v>5</v>
      </c>
      <c r="BG212" s="3">
        <v>5</v>
      </c>
      <c r="BH212" s="3">
        <v>5</v>
      </c>
      <c r="BI212" s="3">
        <v>5</v>
      </c>
      <c r="BJ212" s="3">
        <v>5</v>
      </c>
      <c r="BK212" s="3">
        <v>5</v>
      </c>
    </row>
    <row r="213" spans="1:80" hidden="1">
      <c r="A213" t="s">
        <v>3</v>
      </c>
      <c r="C213" t="s">
        <v>5284</v>
      </c>
      <c r="D213" t="s">
        <v>5285</v>
      </c>
      <c r="E213" t="s">
        <v>63</v>
      </c>
      <c r="G213" t="s">
        <v>106</v>
      </c>
      <c r="H213" s="3">
        <v>60</v>
      </c>
      <c r="I213" s="3">
        <v>60</v>
      </c>
      <c r="J213" s="3">
        <v>60</v>
      </c>
      <c r="K213" s="3">
        <v>60</v>
      </c>
      <c r="L213" s="3">
        <v>60</v>
      </c>
      <c r="M213" s="3">
        <v>60</v>
      </c>
      <c r="N213" s="3">
        <v>60</v>
      </c>
      <c r="O213" s="3">
        <v>60</v>
      </c>
      <c r="P213" s="3">
        <v>60</v>
      </c>
      <c r="Q213" s="3">
        <v>60</v>
      </c>
      <c r="R213" s="3">
        <v>60</v>
      </c>
      <c r="S213" s="3">
        <v>60</v>
      </c>
      <c r="T213" s="3">
        <v>60</v>
      </c>
      <c r="U213" s="3">
        <v>60</v>
      </c>
      <c r="V213" s="3">
        <v>60</v>
      </c>
      <c r="W213" s="3">
        <v>60</v>
      </c>
      <c r="X213" s="3">
        <v>60</v>
      </c>
      <c r="Y213" s="3">
        <v>60</v>
      </c>
      <c r="Z213" s="3">
        <v>60</v>
      </c>
      <c r="AA213" s="3">
        <v>60</v>
      </c>
    </row>
    <row r="214" spans="1:80">
      <c r="A214" t="s">
        <v>3</v>
      </c>
      <c r="C214" t="s">
        <v>5284</v>
      </c>
      <c r="D214" t="s">
        <v>5285</v>
      </c>
      <c r="E214" t="s">
        <v>83</v>
      </c>
      <c r="G214" t="s">
        <v>108</v>
      </c>
      <c r="H214" s="3">
        <v>20</v>
      </c>
      <c r="I214" s="3">
        <v>20</v>
      </c>
      <c r="J214" s="3">
        <v>20</v>
      </c>
      <c r="K214" s="3">
        <v>20</v>
      </c>
      <c r="L214" s="3">
        <v>20</v>
      </c>
      <c r="M214" s="3">
        <v>20</v>
      </c>
      <c r="N214" s="3">
        <v>20</v>
      </c>
      <c r="O214" s="3">
        <v>20</v>
      </c>
      <c r="P214" s="3">
        <v>20</v>
      </c>
      <c r="Q214" s="3">
        <v>20</v>
      </c>
      <c r="R214" s="3">
        <v>20</v>
      </c>
      <c r="S214" s="3">
        <v>20</v>
      </c>
      <c r="T214" s="3">
        <v>20</v>
      </c>
      <c r="U214" s="3">
        <v>20</v>
      </c>
      <c r="V214" s="3">
        <v>20</v>
      </c>
      <c r="W214" s="3">
        <v>20</v>
      </c>
      <c r="X214" s="3">
        <v>20</v>
      </c>
      <c r="Y214" s="3">
        <v>20</v>
      </c>
      <c r="Z214" s="3">
        <v>20</v>
      </c>
      <c r="AA214" s="3">
        <v>20</v>
      </c>
      <c r="BD214" s="3">
        <v>5</v>
      </c>
      <c r="BE214" s="3">
        <v>5</v>
      </c>
      <c r="BF214" s="3">
        <v>5</v>
      </c>
      <c r="BG214" s="3">
        <v>5</v>
      </c>
      <c r="BH214" s="3">
        <v>5</v>
      </c>
      <c r="BI214" s="3">
        <v>5</v>
      </c>
      <c r="BJ214" s="3">
        <v>5</v>
      </c>
      <c r="BK214" s="3">
        <v>5</v>
      </c>
    </row>
    <row r="215" spans="1:80" hidden="1">
      <c r="A215" t="s">
        <v>21</v>
      </c>
      <c r="C215" t="s">
        <v>5284</v>
      </c>
      <c r="D215" t="s">
        <v>5287</v>
      </c>
      <c r="E215" t="s">
        <v>36</v>
      </c>
      <c r="G215" t="s">
        <v>164</v>
      </c>
      <c r="H215" s="3">
        <v>10</v>
      </c>
      <c r="I215" s="3">
        <v>10</v>
      </c>
    </row>
    <row r="216" spans="1:80" hidden="1">
      <c r="A216" t="s">
        <v>21</v>
      </c>
      <c r="C216" t="s">
        <v>5284</v>
      </c>
      <c r="D216" t="s">
        <v>5287</v>
      </c>
      <c r="E216" t="s">
        <v>37</v>
      </c>
      <c r="G216" t="s">
        <v>177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30</v>
      </c>
    </row>
    <row r="217" spans="1:80">
      <c r="A217" t="s">
        <v>3</v>
      </c>
      <c r="C217" t="s">
        <v>5227</v>
      </c>
      <c r="D217" t="s">
        <v>5286</v>
      </c>
      <c r="E217" t="s">
        <v>40</v>
      </c>
      <c r="G217" t="s">
        <v>108</v>
      </c>
      <c r="H217" s="3">
        <v>20</v>
      </c>
      <c r="I217" s="3">
        <v>20</v>
      </c>
      <c r="J217" s="3">
        <v>20</v>
      </c>
      <c r="K217" s="3">
        <v>20</v>
      </c>
      <c r="L217" s="3">
        <v>20</v>
      </c>
      <c r="M217" s="3">
        <v>20</v>
      </c>
      <c r="N217" s="3">
        <v>20</v>
      </c>
      <c r="O217" s="3">
        <v>20</v>
      </c>
      <c r="P217" s="3">
        <v>10</v>
      </c>
    </row>
    <row r="218" spans="1:80">
      <c r="A218" t="s">
        <v>3</v>
      </c>
      <c r="C218" t="s">
        <v>5227</v>
      </c>
      <c r="D218" t="s">
        <v>5286</v>
      </c>
      <c r="E218" t="s">
        <v>42</v>
      </c>
      <c r="G218" t="s">
        <v>108</v>
      </c>
      <c r="H218" s="3">
        <v>10</v>
      </c>
      <c r="I218" s="3">
        <v>10</v>
      </c>
      <c r="J218" s="3">
        <v>10</v>
      </c>
      <c r="K218" s="3">
        <v>10</v>
      </c>
      <c r="L218" s="3">
        <v>10</v>
      </c>
      <c r="M218" s="3">
        <v>10</v>
      </c>
      <c r="N218" s="3">
        <v>10</v>
      </c>
      <c r="O218" s="3">
        <v>10</v>
      </c>
    </row>
    <row r="219" spans="1:80">
      <c r="A219" t="s">
        <v>3</v>
      </c>
      <c r="C219" t="s">
        <v>5227</v>
      </c>
      <c r="D219" t="s">
        <v>5286</v>
      </c>
      <c r="E219" t="s">
        <v>47</v>
      </c>
      <c r="G219" t="s">
        <v>108</v>
      </c>
      <c r="H219" s="3">
        <v>20</v>
      </c>
      <c r="I219" s="3">
        <v>10</v>
      </c>
      <c r="J219" s="3">
        <v>10</v>
      </c>
      <c r="K219" s="3">
        <v>10</v>
      </c>
      <c r="L219" s="3">
        <v>10</v>
      </c>
      <c r="M219" s="3">
        <v>10</v>
      </c>
      <c r="N219" s="3">
        <v>10</v>
      </c>
      <c r="O219" s="3">
        <v>10</v>
      </c>
    </row>
    <row r="220" spans="1:80">
      <c r="A220" t="s">
        <v>3</v>
      </c>
      <c r="C220" t="s">
        <v>5227</v>
      </c>
      <c r="D220" t="s">
        <v>5286</v>
      </c>
      <c r="E220" t="s">
        <v>55</v>
      </c>
      <c r="G220" t="s">
        <v>108</v>
      </c>
      <c r="J220" s="3">
        <v>10</v>
      </c>
      <c r="K220" s="3">
        <v>10</v>
      </c>
      <c r="L220" s="3">
        <v>10</v>
      </c>
      <c r="M220" s="3">
        <v>10</v>
      </c>
      <c r="N220" s="3">
        <v>10</v>
      </c>
      <c r="O220" s="3">
        <v>10</v>
      </c>
      <c r="BD220" s="3">
        <v>10</v>
      </c>
      <c r="BE220" s="3">
        <v>10</v>
      </c>
      <c r="BF220" s="3">
        <v>10</v>
      </c>
      <c r="BG220" s="3">
        <v>10</v>
      </c>
      <c r="BH220" s="3">
        <v>10</v>
      </c>
      <c r="BI220" s="3">
        <v>10</v>
      </c>
      <c r="BJ220" s="3">
        <v>10</v>
      </c>
      <c r="BK220" s="3">
        <v>10</v>
      </c>
    </row>
    <row r="221" spans="1:80" hidden="1">
      <c r="A221" t="s">
        <v>3</v>
      </c>
      <c r="C221" t="s">
        <v>5227</v>
      </c>
      <c r="D221" t="s">
        <v>5286</v>
      </c>
      <c r="E221" t="s">
        <v>61</v>
      </c>
      <c r="G221" t="s">
        <v>106</v>
      </c>
      <c r="H221" s="3">
        <v>40</v>
      </c>
      <c r="I221" s="3">
        <v>40</v>
      </c>
      <c r="J221" s="3">
        <v>40</v>
      </c>
      <c r="K221" s="3">
        <v>40</v>
      </c>
      <c r="L221" s="3">
        <v>30</v>
      </c>
      <c r="M221" s="3">
        <v>30</v>
      </c>
      <c r="N221" s="3">
        <v>30</v>
      </c>
      <c r="O221" s="3">
        <v>30</v>
      </c>
      <c r="P221" s="3">
        <v>20</v>
      </c>
      <c r="Q221" s="3">
        <v>20</v>
      </c>
      <c r="R221" s="3">
        <v>20</v>
      </c>
      <c r="S221" s="3">
        <v>20</v>
      </c>
      <c r="T221" s="3">
        <v>20</v>
      </c>
      <c r="U221" s="3">
        <v>20</v>
      </c>
      <c r="V221" s="3">
        <v>20</v>
      </c>
      <c r="W221" s="3">
        <v>20</v>
      </c>
      <c r="X221" s="3">
        <v>20</v>
      </c>
      <c r="Y221" s="3">
        <v>20</v>
      </c>
      <c r="Z221" s="3">
        <v>20</v>
      </c>
      <c r="AA221" s="3">
        <v>20</v>
      </c>
      <c r="AB221" s="3">
        <v>20</v>
      </c>
      <c r="AC221" s="3">
        <v>20</v>
      </c>
      <c r="AD221" s="3">
        <v>20</v>
      </c>
      <c r="AE221" s="3">
        <v>20</v>
      </c>
      <c r="AF221" s="3">
        <v>20</v>
      </c>
      <c r="AG221" s="3">
        <v>20</v>
      </c>
      <c r="AH221" s="3">
        <v>20</v>
      </c>
      <c r="AI221" s="3">
        <v>20</v>
      </c>
      <c r="AJ221" s="3">
        <v>20</v>
      </c>
      <c r="AK221" s="3">
        <v>20</v>
      </c>
      <c r="AL221" s="3">
        <v>20</v>
      </c>
      <c r="AM221" s="3">
        <v>20</v>
      </c>
      <c r="AN221" s="3">
        <v>20</v>
      </c>
      <c r="AO221" s="3">
        <v>20</v>
      </c>
      <c r="AP221" s="3">
        <v>20</v>
      </c>
      <c r="AQ221" s="3">
        <v>20</v>
      </c>
      <c r="AR221" s="3">
        <v>20</v>
      </c>
      <c r="AS221" s="3">
        <v>20</v>
      </c>
      <c r="AT221" s="3">
        <v>20</v>
      </c>
      <c r="AU221" s="3">
        <v>20</v>
      </c>
      <c r="AV221" s="3">
        <v>20</v>
      </c>
      <c r="AW221" s="3">
        <v>20</v>
      </c>
    </row>
    <row r="222" spans="1:80" hidden="1">
      <c r="A222" t="s">
        <v>3</v>
      </c>
      <c r="C222" t="s">
        <v>5227</v>
      </c>
      <c r="D222" t="s">
        <v>5286</v>
      </c>
      <c r="E222" t="s">
        <v>63</v>
      </c>
      <c r="G222" t="s">
        <v>106</v>
      </c>
      <c r="H222" s="3">
        <v>40</v>
      </c>
      <c r="I222" s="3">
        <v>40</v>
      </c>
      <c r="J222" s="3">
        <v>40</v>
      </c>
      <c r="K222" s="3">
        <v>40</v>
      </c>
      <c r="L222" s="3">
        <v>30</v>
      </c>
      <c r="M222" s="3">
        <v>30</v>
      </c>
      <c r="N222" s="3">
        <v>30</v>
      </c>
      <c r="O222" s="3">
        <v>30</v>
      </c>
      <c r="P222" s="3">
        <v>20</v>
      </c>
      <c r="Q222" s="3">
        <v>20</v>
      </c>
      <c r="R222" s="3">
        <v>20</v>
      </c>
      <c r="S222" s="3">
        <v>20</v>
      </c>
      <c r="T222" s="3">
        <v>20</v>
      </c>
      <c r="U222" s="3">
        <v>20</v>
      </c>
      <c r="V222" s="3">
        <v>20</v>
      </c>
      <c r="W222" s="3">
        <v>20</v>
      </c>
      <c r="X222" s="3">
        <v>20</v>
      </c>
      <c r="Y222" s="3">
        <v>20</v>
      </c>
      <c r="Z222" s="3">
        <v>20</v>
      </c>
      <c r="AA222" s="3">
        <v>20</v>
      </c>
      <c r="AB222" s="3">
        <v>20</v>
      </c>
      <c r="AC222" s="3">
        <v>20</v>
      </c>
      <c r="AD222" s="3">
        <v>20</v>
      </c>
      <c r="AE222" s="3">
        <v>20</v>
      </c>
      <c r="AF222" s="3">
        <v>20</v>
      </c>
      <c r="AG222" s="3">
        <v>20</v>
      </c>
      <c r="AH222" s="3">
        <v>20</v>
      </c>
      <c r="AI222" s="3">
        <v>20</v>
      </c>
      <c r="AJ222" s="3">
        <v>20</v>
      </c>
      <c r="AK222" s="3">
        <v>20</v>
      </c>
      <c r="AL222" s="3">
        <v>20</v>
      </c>
      <c r="AM222" s="3">
        <v>20</v>
      </c>
      <c r="AN222" s="3">
        <v>20</v>
      </c>
      <c r="AO222" s="3">
        <v>20</v>
      </c>
      <c r="AP222" s="3">
        <v>20</v>
      </c>
      <c r="AQ222" s="3">
        <v>20</v>
      </c>
      <c r="AR222" s="3">
        <v>20</v>
      </c>
      <c r="AS222" s="3">
        <v>20</v>
      </c>
      <c r="AT222" s="3">
        <v>20</v>
      </c>
      <c r="AU222" s="3">
        <v>20</v>
      </c>
      <c r="AV222" s="3">
        <v>20</v>
      </c>
      <c r="AW222" s="3">
        <v>20</v>
      </c>
    </row>
    <row r="223" spans="1:80">
      <c r="A223" t="s">
        <v>3</v>
      </c>
      <c r="C223" t="s">
        <v>5227</v>
      </c>
      <c r="D223" t="s">
        <v>5286</v>
      </c>
      <c r="E223" t="s">
        <v>83</v>
      </c>
      <c r="G223" t="s">
        <v>108</v>
      </c>
      <c r="H223" s="3">
        <v>20</v>
      </c>
      <c r="I223" s="3">
        <v>20</v>
      </c>
      <c r="J223" s="3">
        <v>20</v>
      </c>
      <c r="K223" s="3">
        <v>20</v>
      </c>
    </row>
    <row r="224" spans="1:80">
      <c r="A224" t="s">
        <v>23</v>
      </c>
      <c r="B224" t="s">
        <v>700</v>
      </c>
      <c r="C224" t="s">
        <v>5249</v>
      </c>
      <c r="D224" t="s">
        <v>5291</v>
      </c>
      <c r="E224" t="s">
        <v>45</v>
      </c>
      <c r="G224" t="s">
        <v>108</v>
      </c>
      <c r="BD224" s="4">
        <v>20</v>
      </c>
      <c r="BE224" s="4">
        <v>20</v>
      </c>
      <c r="BF224" s="4">
        <v>20</v>
      </c>
      <c r="BG224" s="5">
        <v>20</v>
      </c>
      <c r="BH224" s="5">
        <v>20</v>
      </c>
      <c r="BI224" s="5">
        <v>20</v>
      </c>
      <c r="BJ224" s="5">
        <v>20</v>
      </c>
      <c r="BK224" s="5">
        <v>20</v>
      </c>
      <c r="BL224" s="5">
        <v>20</v>
      </c>
      <c r="BM224" s="5">
        <v>20</v>
      </c>
      <c r="BN224" s="5">
        <v>20</v>
      </c>
      <c r="BO224" s="3">
        <v>50</v>
      </c>
      <c r="BP224" s="3">
        <v>50</v>
      </c>
      <c r="BQ224" s="3">
        <v>50</v>
      </c>
      <c r="BR224" s="3">
        <v>50</v>
      </c>
      <c r="BS224" s="3">
        <v>50</v>
      </c>
      <c r="BT224" s="3">
        <v>50</v>
      </c>
      <c r="BU224" s="3">
        <v>50</v>
      </c>
      <c r="BV224" s="3">
        <v>50</v>
      </c>
      <c r="BW224" s="3">
        <v>50</v>
      </c>
      <c r="BX224" s="3">
        <v>50</v>
      </c>
      <c r="BY224" s="3">
        <v>50</v>
      </c>
      <c r="BZ224" s="3">
        <v>50</v>
      </c>
      <c r="CA224" s="3">
        <v>50</v>
      </c>
      <c r="CB224" s="3">
        <v>50</v>
      </c>
    </row>
    <row r="225" spans="1:80">
      <c r="A225" t="s">
        <v>23</v>
      </c>
      <c r="B225" t="s">
        <v>700</v>
      </c>
      <c r="C225" t="s">
        <v>5249</v>
      </c>
      <c r="D225" t="s">
        <v>5291</v>
      </c>
      <c r="E225" t="s">
        <v>47</v>
      </c>
      <c r="G225" t="s">
        <v>108</v>
      </c>
      <c r="T225" s="4">
        <v>20</v>
      </c>
      <c r="U225" s="4">
        <v>20</v>
      </c>
      <c r="V225" s="4">
        <v>20</v>
      </c>
      <c r="W225" s="4">
        <v>20</v>
      </c>
      <c r="AB225" s="5">
        <v>20</v>
      </c>
      <c r="AC225" s="5">
        <v>20</v>
      </c>
      <c r="AD225" s="5">
        <v>20</v>
      </c>
      <c r="AE225" s="5">
        <v>20</v>
      </c>
    </row>
    <row r="226" spans="1:80">
      <c r="A226" t="s">
        <v>11</v>
      </c>
      <c r="C226" t="s">
        <v>5292</v>
      </c>
      <c r="D226" t="s">
        <v>5293</v>
      </c>
      <c r="E226" t="s">
        <v>42</v>
      </c>
      <c r="G226" t="s">
        <v>108</v>
      </c>
      <c r="Q226" s="5">
        <v>30</v>
      </c>
    </row>
    <row r="227" spans="1:80" hidden="1">
      <c r="A227" t="s">
        <v>11</v>
      </c>
      <c r="C227" t="s">
        <v>5292</v>
      </c>
      <c r="D227" t="s">
        <v>5293</v>
      </c>
      <c r="E227" t="s">
        <v>69</v>
      </c>
      <c r="G227" t="s">
        <v>106</v>
      </c>
      <c r="Q227" s="5">
        <v>30</v>
      </c>
      <c r="R227" s="5">
        <v>30</v>
      </c>
      <c r="S227" s="5">
        <v>30</v>
      </c>
      <c r="T227" s="5">
        <v>30</v>
      </c>
      <c r="U227" s="3">
        <v>30</v>
      </c>
      <c r="V227" s="3">
        <v>30</v>
      </c>
      <c r="W227" s="3">
        <v>30</v>
      </c>
      <c r="X227" s="3">
        <v>30</v>
      </c>
      <c r="Y227" s="3">
        <v>30</v>
      </c>
      <c r="Z227" s="3">
        <v>30</v>
      </c>
      <c r="AA227" s="3">
        <v>30</v>
      </c>
      <c r="AB227" s="3">
        <v>30</v>
      </c>
      <c r="AC227" s="3">
        <v>30</v>
      </c>
      <c r="AD227" s="3">
        <v>30</v>
      </c>
      <c r="AE227" s="3">
        <v>30</v>
      </c>
    </row>
    <row r="228" spans="1:80">
      <c r="A228" t="s">
        <v>11</v>
      </c>
      <c r="C228" t="s">
        <v>5292</v>
      </c>
      <c r="D228" t="s">
        <v>5294</v>
      </c>
      <c r="E228" t="s">
        <v>40</v>
      </c>
      <c r="G228" t="s">
        <v>108</v>
      </c>
      <c r="AP228" s="4">
        <v>50</v>
      </c>
      <c r="AQ228" s="4">
        <v>50</v>
      </c>
      <c r="AR228" s="4">
        <v>10</v>
      </c>
      <c r="AS228" s="4">
        <v>10</v>
      </c>
      <c r="AT228" s="4">
        <v>10</v>
      </c>
      <c r="AU228" s="4">
        <v>10</v>
      </c>
      <c r="AV228" s="4">
        <v>10</v>
      </c>
      <c r="AW228" s="4">
        <v>10</v>
      </c>
      <c r="AX228" s="4">
        <v>10</v>
      </c>
      <c r="AY228" s="5">
        <v>10</v>
      </c>
      <c r="AZ228" s="5">
        <v>10</v>
      </c>
      <c r="BA228" s="5">
        <v>10</v>
      </c>
      <c r="BB228" s="5">
        <v>10</v>
      </c>
      <c r="BC228" s="5">
        <v>10</v>
      </c>
    </row>
    <row r="229" spans="1:80">
      <c r="A229" t="s">
        <v>11</v>
      </c>
      <c r="C229" t="s">
        <v>5292</v>
      </c>
      <c r="D229" t="s">
        <v>5294</v>
      </c>
      <c r="E229" t="s">
        <v>42</v>
      </c>
      <c r="G229" t="s">
        <v>108</v>
      </c>
      <c r="AP229" s="4">
        <v>50</v>
      </c>
      <c r="AQ229" s="4">
        <v>50</v>
      </c>
      <c r="AR229" s="4">
        <v>50</v>
      </c>
      <c r="AS229" s="4">
        <v>20</v>
      </c>
      <c r="AT229" s="4">
        <v>20</v>
      </c>
      <c r="AU229" s="4">
        <v>20</v>
      </c>
      <c r="AV229" s="4">
        <v>80</v>
      </c>
      <c r="AW229" s="4">
        <v>80</v>
      </c>
      <c r="AX229" s="4">
        <v>80</v>
      </c>
      <c r="AY229" s="5">
        <v>10</v>
      </c>
      <c r="AZ229" s="5">
        <v>10</v>
      </c>
      <c r="BA229" s="5">
        <v>10</v>
      </c>
      <c r="BB229" s="5">
        <v>10</v>
      </c>
      <c r="BC229" s="5">
        <v>10</v>
      </c>
    </row>
    <row r="230" spans="1:80">
      <c r="A230" t="s">
        <v>11</v>
      </c>
      <c r="C230" t="s">
        <v>5292</v>
      </c>
      <c r="D230" t="s">
        <v>5294</v>
      </c>
      <c r="E230" t="s">
        <v>43</v>
      </c>
      <c r="G230" t="s">
        <v>108</v>
      </c>
      <c r="AT230" s="4">
        <v>30</v>
      </c>
      <c r="AU230" s="4">
        <v>30</v>
      </c>
      <c r="AV230" s="4">
        <v>30</v>
      </c>
      <c r="AW230" s="4">
        <v>10</v>
      </c>
      <c r="AX230" s="4">
        <v>10</v>
      </c>
    </row>
    <row r="231" spans="1:80">
      <c r="A231" t="s">
        <v>11</v>
      </c>
      <c r="C231" t="s">
        <v>5292</v>
      </c>
      <c r="D231" t="s">
        <v>5294</v>
      </c>
      <c r="E231" t="s">
        <v>47</v>
      </c>
      <c r="G231" t="s">
        <v>108</v>
      </c>
      <c r="AS231" s="4">
        <v>50</v>
      </c>
      <c r="AT231" s="4">
        <v>100</v>
      </c>
      <c r="AU231" s="4">
        <v>100</v>
      </c>
      <c r="AV231" s="4">
        <v>30</v>
      </c>
      <c r="AW231" s="4">
        <v>10</v>
      </c>
      <c r="AX231" s="4">
        <v>10</v>
      </c>
      <c r="AY231" s="5">
        <v>20</v>
      </c>
      <c r="AZ231" s="5">
        <v>20</v>
      </c>
      <c r="BA231" s="5">
        <v>20</v>
      </c>
      <c r="BB231" s="5">
        <v>20</v>
      </c>
      <c r="BC231" s="5">
        <v>20</v>
      </c>
    </row>
    <row r="232" spans="1:80">
      <c r="A232" t="s">
        <v>11</v>
      </c>
      <c r="C232" t="s">
        <v>5292</v>
      </c>
      <c r="D232" t="s">
        <v>5294</v>
      </c>
      <c r="E232" t="s">
        <v>55</v>
      </c>
      <c r="G232" t="s">
        <v>108</v>
      </c>
      <c r="AS232" s="4">
        <v>100</v>
      </c>
      <c r="AT232" s="4">
        <v>100</v>
      </c>
      <c r="AU232" s="4">
        <v>30</v>
      </c>
      <c r="AV232" s="4">
        <v>30</v>
      </c>
      <c r="AW232" s="4">
        <v>10</v>
      </c>
      <c r="AX232" s="4">
        <v>10</v>
      </c>
    </row>
    <row r="233" spans="1:80">
      <c r="A233" t="s">
        <v>11</v>
      </c>
      <c r="C233" t="s">
        <v>5292</v>
      </c>
      <c r="D233" t="s">
        <v>5294</v>
      </c>
      <c r="E233" t="s">
        <v>75</v>
      </c>
      <c r="G233" t="s">
        <v>108</v>
      </c>
      <c r="AS233" s="4">
        <v>100</v>
      </c>
      <c r="AT233" s="4">
        <v>100</v>
      </c>
      <c r="AU233" s="4">
        <v>40</v>
      </c>
      <c r="AV233" s="4">
        <v>40</v>
      </c>
      <c r="AW233" s="4">
        <v>10</v>
      </c>
      <c r="AX233" s="4">
        <v>10</v>
      </c>
      <c r="AY233" s="5">
        <v>10</v>
      </c>
      <c r="AZ233" s="5">
        <v>10</v>
      </c>
      <c r="BA233" s="5">
        <v>10</v>
      </c>
      <c r="BB233" s="5">
        <v>10</v>
      </c>
      <c r="BC233" s="5">
        <v>10</v>
      </c>
      <c r="BD233" s="5">
        <v>10</v>
      </c>
      <c r="BE233" s="5">
        <v>10</v>
      </c>
      <c r="BF233" s="5">
        <v>10</v>
      </c>
      <c r="BG233" s="3">
        <v>10</v>
      </c>
      <c r="BH233" s="3">
        <v>10</v>
      </c>
      <c r="BI233" s="3">
        <v>10</v>
      </c>
      <c r="BJ233" s="3">
        <v>10</v>
      </c>
      <c r="BK233" s="3">
        <v>10</v>
      </c>
      <c r="BL233" s="3">
        <v>10</v>
      </c>
      <c r="BM233" s="3">
        <v>10</v>
      </c>
      <c r="BN233" s="3">
        <v>10</v>
      </c>
      <c r="BO233" s="3">
        <v>10</v>
      </c>
      <c r="BP233" s="3">
        <v>10</v>
      </c>
      <c r="BQ233" s="3">
        <v>10</v>
      </c>
      <c r="BR233" s="3">
        <v>10</v>
      </c>
      <c r="BS233" s="3">
        <v>10</v>
      </c>
    </row>
    <row r="234" spans="1:80">
      <c r="A234" t="s">
        <v>11</v>
      </c>
      <c r="C234" t="s">
        <v>5292</v>
      </c>
      <c r="D234" t="s">
        <v>5294</v>
      </c>
      <c r="E234" t="s">
        <v>83</v>
      </c>
      <c r="G234" t="s">
        <v>108</v>
      </c>
      <c r="AS234" s="4">
        <v>100</v>
      </c>
      <c r="AT234" s="4">
        <v>100</v>
      </c>
      <c r="AU234" s="4">
        <v>10</v>
      </c>
      <c r="AV234" s="4">
        <v>10</v>
      </c>
      <c r="AW234" s="4">
        <v>10</v>
      </c>
      <c r="AX234" s="4">
        <v>10</v>
      </c>
      <c r="AY234" s="5">
        <v>10</v>
      </c>
      <c r="AZ234" s="5">
        <v>10</v>
      </c>
      <c r="BA234" s="5">
        <v>10</v>
      </c>
      <c r="BB234" s="5">
        <v>10</v>
      </c>
      <c r="BC234" s="5">
        <v>10</v>
      </c>
    </row>
    <row r="235" spans="1:80">
      <c r="A235" t="s">
        <v>5</v>
      </c>
      <c r="B235" t="s">
        <v>700</v>
      </c>
      <c r="C235" t="s">
        <v>5295</v>
      </c>
      <c r="D235" t="s">
        <v>5296</v>
      </c>
      <c r="E235" t="s">
        <v>42</v>
      </c>
      <c r="F235">
        <v>775</v>
      </c>
      <c r="G235" t="s">
        <v>108</v>
      </c>
      <c r="BE235" s="5">
        <v>5</v>
      </c>
      <c r="BF235" s="5">
        <v>5</v>
      </c>
      <c r="BG235" s="3">
        <v>5</v>
      </c>
      <c r="BH235" s="3">
        <v>5</v>
      </c>
      <c r="BI235" s="3">
        <v>5</v>
      </c>
      <c r="BJ235" s="3">
        <v>5</v>
      </c>
      <c r="BK235" s="3">
        <v>5</v>
      </c>
      <c r="BL235" s="3">
        <v>5</v>
      </c>
      <c r="BM235" s="3">
        <v>5</v>
      </c>
      <c r="BN235" s="3">
        <v>5</v>
      </c>
      <c r="BO235" s="3">
        <v>5</v>
      </c>
      <c r="BP235" s="3">
        <v>5</v>
      </c>
      <c r="BQ235" s="3">
        <v>5</v>
      </c>
      <c r="BR235" s="3">
        <v>5</v>
      </c>
      <c r="BS235" s="3">
        <v>5</v>
      </c>
    </row>
    <row r="236" spans="1:80">
      <c r="A236" t="s">
        <v>5</v>
      </c>
      <c r="B236" t="s">
        <v>700</v>
      </c>
      <c r="C236" t="s">
        <v>5295</v>
      </c>
      <c r="D236" t="s">
        <v>5296</v>
      </c>
      <c r="E236" t="s">
        <v>43</v>
      </c>
      <c r="F236">
        <v>775</v>
      </c>
      <c r="G236" t="s">
        <v>108</v>
      </c>
      <c r="BD236" s="5">
        <v>20</v>
      </c>
      <c r="BE236" s="5">
        <v>10</v>
      </c>
      <c r="BF236" s="5">
        <v>10</v>
      </c>
      <c r="BG236" s="3">
        <v>10</v>
      </c>
      <c r="BH236" s="3">
        <v>10</v>
      </c>
      <c r="BI236" s="3">
        <v>10</v>
      </c>
      <c r="BJ236" s="3">
        <v>10</v>
      </c>
      <c r="BK236" s="3">
        <v>10</v>
      </c>
      <c r="BL236" s="3">
        <v>10</v>
      </c>
      <c r="BM236" s="3">
        <v>5</v>
      </c>
      <c r="BN236" s="3">
        <v>5</v>
      </c>
      <c r="BO236" s="3">
        <v>5</v>
      </c>
      <c r="BP236" s="3">
        <v>5</v>
      </c>
      <c r="BQ236" s="3">
        <v>5</v>
      </c>
      <c r="BR236" s="3">
        <v>5</v>
      </c>
      <c r="BS236" s="3">
        <v>5</v>
      </c>
    </row>
    <row r="237" spans="1:80">
      <c r="A237" t="s">
        <v>5</v>
      </c>
      <c r="B237" t="s">
        <v>700</v>
      </c>
      <c r="C237" t="s">
        <v>5295</v>
      </c>
      <c r="D237" t="s">
        <v>5296</v>
      </c>
      <c r="E237" t="s">
        <v>45</v>
      </c>
      <c r="F237">
        <v>775</v>
      </c>
      <c r="G237" t="s">
        <v>108</v>
      </c>
      <c r="BM237" s="3">
        <v>5</v>
      </c>
      <c r="BN237" s="3">
        <v>5</v>
      </c>
      <c r="BO237" s="3">
        <v>5</v>
      </c>
      <c r="BP237" s="3">
        <v>5</v>
      </c>
      <c r="BQ237" s="3">
        <v>5</v>
      </c>
      <c r="BR237" s="3">
        <v>5</v>
      </c>
      <c r="BS237" s="3">
        <v>5</v>
      </c>
    </row>
    <row r="238" spans="1:80">
      <c r="A238" t="s">
        <v>5</v>
      </c>
      <c r="B238" t="s">
        <v>700</v>
      </c>
      <c r="C238" t="s">
        <v>5295</v>
      </c>
      <c r="D238" t="s">
        <v>5296</v>
      </c>
      <c r="E238" t="s">
        <v>55</v>
      </c>
      <c r="F238">
        <v>775</v>
      </c>
      <c r="G238" t="s">
        <v>108</v>
      </c>
      <c r="BD238" s="5">
        <v>10</v>
      </c>
      <c r="BE238" s="5">
        <v>5</v>
      </c>
      <c r="BF238" s="5">
        <v>5</v>
      </c>
      <c r="BG238" s="3">
        <v>5</v>
      </c>
      <c r="BH238" s="3">
        <v>5</v>
      </c>
      <c r="BI238" s="3">
        <v>5</v>
      </c>
      <c r="BJ238" s="3">
        <v>5</v>
      </c>
      <c r="BK238" s="3">
        <v>5</v>
      </c>
      <c r="BL238" s="3">
        <v>5</v>
      </c>
      <c r="BM238" s="3">
        <v>5</v>
      </c>
      <c r="BN238" s="3">
        <v>5</v>
      </c>
      <c r="BO238" s="3">
        <v>5</v>
      </c>
      <c r="BP238" s="3">
        <v>5</v>
      </c>
      <c r="BQ238" s="3">
        <v>5</v>
      </c>
      <c r="BR238" s="3">
        <v>5</v>
      </c>
      <c r="BS238" s="3">
        <v>5</v>
      </c>
    </row>
    <row r="239" spans="1:80" hidden="1">
      <c r="A239" t="s">
        <v>5</v>
      </c>
      <c r="B239" t="s">
        <v>700</v>
      </c>
      <c r="C239" t="s">
        <v>5295</v>
      </c>
      <c r="D239" t="s">
        <v>5296</v>
      </c>
      <c r="E239" t="s">
        <v>63</v>
      </c>
      <c r="F239">
        <v>1650</v>
      </c>
      <c r="G239" t="s">
        <v>106</v>
      </c>
      <c r="BD239" s="5">
        <v>10</v>
      </c>
      <c r="BE239" s="5">
        <v>10</v>
      </c>
      <c r="BF239" s="5">
        <v>10</v>
      </c>
      <c r="BG239" s="3">
        <v>10</v>
      </c>
      <c r="BH239" s="3">
        <v>10</v>
      </c>
      <c r="BI239" s="3">
        <v>10</v>
      </c>
      <c r="BJ239" s="3">
        <v>10</v>
      </c>
      <c r="BK239" s="3">
        <v>10</v>
      </c>
      <c r="BL239" s="3">
        <v>10</v>
      </c>
      <c r="BM239" s="3">
        <v>10</v>
      </c>
      <c r="BN239" s="3">
        <v>10</v>
      </c>
      <c r="BO239" s="3">
        <v>10</v>
      </c>
      <c r="BP239" s="3">
        <v>10</v>
      </c>
      <c r="BQ239" s="3">
        <v>10</v>
      </c>
      <c r="BR239" s="3">
        <v>10</v>
      </c>
      <c r="BS239" s="3">
        <v>10</v>
      </c>
    </row>
    <row r="240" spans="1:80">
      <c r="A240" t="s">
        <v>5</v>
      </c>
      <c r="B240" t="s">
        <v>700</v>
      </c>
      <c r="C240" t="s">
        <v>5295</v>
      </c>
      <c r="D240" t="s">
        <v>5296</v>
      </c>
      <c r="E240" t="s">
        <v>83</v>
      </c>
      <c r="F240">
        <v>775</v>
      </c>
      <c r="G240" t="s">
        <v>108</v>
      </c>
      <c r="BD240" s="4">
        <v>20</v>
      </c>
      <c r="BE240" s="4">
        <v>50</v>
      </c>
      <c r="BF240" s="4">
        <v>50</v>
      </c>
      <c r="BG240" s="5">
        <v>20</v>
      </c>
      <c r="BH240" s="5">
        <v>20</v>
      </c>
      <c r="BI240" s="5">
        <v>20</v>
      </c>
      <c r="BJ240" s="5">
        <v>20</v>
      </c>
      <c r="BK240" s="5">
        <v>20</v>
      </c>
      <c r="BL240" s="5">
        <v>20</v>
      </c>
      <c r="BM240" s="5">
        <v>20</v>
      </c>
      <c r="BN240" s="5">
        <v>20</v>
      </c>
      <c r="BO240" s="3">
        <v>20</v>
      </c>
      <c r="BP240" s="3">
        <v>20</v>
      </c>
      <c r="BQ240" s="3">
        <v>20</v>
      </c>
      <c r="BR240" s="3">
        <v>20</v>
      </c>
      <c r="BS240" s="3">
        <v>5</v>
      </c>
      <c r="BT240" s="3">
        <v>5</v>
      </c>
      <c r="BU240" s="3">
        <v>5</v>
      </c>
      <c r="BV240" s="3">
        <v>5</v>
      </c>
      <c r="BW240" s="3">
        <v>5</v>
      </c>
      <c r="BX240" s="3">
        <v>5</v>
      </c>
      <c r="BY240" s="3">
        <v>5</v>
      </c>
      <c r="BZ240" s="3">
        <v>5</v>
      </c>
      <c r="CA240" s="3">
        <v>5</v>
      </c>
      <c r="CB240" s="3">
        <v>5</v>
      </c>
    </row>
    <row r="241" spans="1:80">
      <c r="A241" t="s">
        <v>5</v>
      </c>
      <c r="B241" t="s">
        <v>700</v>
      </c>
      <c r="C241" t="s">
        <v>5297</v>
      </c>
      <c r="D241" t="s">
        <v>5298</v>
      </c>
      <c r="E241" t="s">
        <v>45</v>
      </c>
      <c r="F241">
        <v>300</v>
      </c>
      <c r="G241" t="s">
        <v>108</v>
      </c>
      <c r="BO241" s="3">
        <v>20</v>
      </c>
      <c r="BP241" s="3">
        <v>20</v>
      </c>
      <c r="BQ241" s="3">
        <v>20</v>
      </c>
      <c r="BR241" s="3">
        <v>20</v>
      </c>
      <c r="BS241" s="3">
        <v>5</v>
      </c>
      <c r="BT241" s="3">
        <v>5</v>
      </c>
      <c r="BU241" s="3">
        <v>5</v>
      </c>
      <c r="BV241" s="3">
        <v>5</v>
      </c>
      <c r="BW241" s="3">
        <v>5</v>
      </c>
      <c r="BX241" s="3">
        <v>5</v>
      </c>
      <c r="BY241" s="3">
        <v>5</v>
      </c>
      <c r="BZ241" s="3">
        <v>5</v>
      </c>
      <c r="CA241" s="3">
        <v>5</v>
      </c>
      <c r="CB241" s="3">
        <v>5</v>
      </c>
    </row>
    <row r="242" spans="1:80" hidden="1">
      <c r="A242" t="s">
        <v>23</v>
      </c>
      <c r="C242" t="s">
        <v>5299</v>
      </c>
      <c r="D242" t="s">
        <v>5300</v>
      </c>
      <c r="E242" t="s">
        <v>38</v>
      </c>
      <c r="G242" t="s">
        <v>164</v>
      </c>
      <c r="BC242" s="4">
        <v>20</v>
      </c>
    </row>
    <row r="243" spans="1:80" hidden="1">
      <c r="A243" t="s">
        <v>23</v>
      </c>
      <c r="C243" t="s">
        <v>5299</v>
      </c>
      <c r="D243" t="s">
        <v>5300</v>
      </c>
      <c r="E243" t="s">
        <v>50</v>
      </c>
      <c r="G243" t="s">
        <v>164</v>
      </c>
      <c r="AY243" s="4">
        <v>60</v>
      </c>
      <c r="AZ243" s="4">
        <v>60</v>
      </c>
      <c r="BA243" s="4">
        <v>60</v>
      </c>
      <c r="BB243" s="4">
        <v>60</v>
      </c>
      <c r="BC243" s="4">
        <v>60</v>
      </c>
    </row>
    <row r="244" spans="1:80" hidden="1">
      <c r="A244" t="s">
        <v>23</v>
      </c>
      <c r="C244" t="s">
        <v>5299</v>
      </c>
      <c r="D244" t="s">
        <v>5300</v>
      </c>
      <c r="E244" t="s">
        <v>93</v>
      </c>
      <c r="G244" t="s">
        <v>177</v>
      </c>
      <c r="BC244" s="4">
        <v>20</v>
      </c>
    </row>
    <row r="245" spans="1:80" hidden="1">
      <c r="A245" t="s">
        <v>23</v>
      </c>
      <c r="C245" t="s">
        <v>5299</v>
      </c>
      <c r="D245" t="s">
        <v>5300</v>
      </c>
      <c r="E245" t="s">
        <v>95</v>
      </c>
      <c r="G245" t="s">
        <v>164</v>
      </c>
      <c r="BC245" s="4">
        <v>10</v>
      </c>
    </row>
    <row r="246" spans="1:80">
      <c r="A246" t="s">
        <v>11</v>
      </c>
      <c r="D246" t="s">
        <v>5301</v>
      </c>
      <c r="E246" t="s">
        <v>40</v>
      </c>
      <c r="G246" t="s">
        <v>108</v>
      </c>
      <c r="U246" s="4">
        <v>40</v>
      </c>
      <c r="V246" s="4">
        <v>40</v>
      </c>
      <c r="W246" s="4">
        <v>40</v>
      </c>
      <c r="X246" s="4">
        <v>20</v>
      </c>
      <c r="Y246" s="4">
        <v>20</v>
      </c>
      <c r="Z246" s="4">
        <v>20</v>
      </c>
      <c r="AA246" s="4">
        <v>20</v>
      </c>
      <c r="AB246" s="4">
        <v>20</v>
      </c>
    </row>
    <row r="247" spans="1:80">
      <c r="A247" t="s">
        <v>11</v>
      </c>
      <c r="D247" t="s">
        <v>5301</v>
      </c>
      <c r="E247" t="s">
        <v>42</v>
      </c>
      <c r="G247" t="s">
        <v>108</v>
      </c>
      <c r="T247" s="4">
        <v>10</v>
      </c>
      <c r="U247" s="4">
        <v>10</v>
      </c>
      <c r="V247" s="4">
        <v>10</v>
      </c>
      <c r="W247" s="4">
        <v>10</v>
      </c>
      <c r="X247" s="4">
        <v>10</v>
      </c>
      <c r="Y247" s="4">
        <v>10</v>
      </c>
      <c r="Z247" s="4">
        <v>10</v>
      </c>
      <c r="AA247" s="4">
        <v>10</v>
      </c>
      <c r="AC247" s="5">
        <v>10</v>
      </c>
      <c r="AD247" s="5">
        <v>10</v>
      </c>
      <c r="AE247" s="5">
        <v>10</v>
      </c>
      <c r="AF247" s="5">
        <v>10</v>
      </c>
      <c r="AG247" s="5">
        <v>10</v>
      </c>
      <c r="AH247" s="5">
        <v>10</v>
      </c>
      <c r="AI247" s="5">
        <v>10</v>
      </c>
      <c r="AJ247" s="5">
        <v>10</v>
      </c>
      <c r="AK247" s="5">
        <v>10</v>
      </c>
      <c r="AL247" s="3">
        <v>10</v>
      </c>
      <c r="AM247" s="3">
        <v>10</v>
      </c>
      <c r="AN247" s="3">
        <v>10</v>
      </c>
      <c r="AO247" s="3">
        <v>10</v>
      </c>
      <c r="AP247" s="3">
        <v>10</v>
      </c>
      <c r="AQ247" s="3">
        <v>10</v>
      </c>
      <c r="AR247" s="3">
        <v>10</v>
      </c>
      <c r="AS247" s="3">
        <v>10</v>
      </c>
      <c r="AT247" s="3">
        <v>10</v>
      </c>
      <c r="AU247" s="3">
        <v>10</v>
      </c>
      <c r="AV247" s="3">
        <v>10</v>
      </c>
      <c r="AW247" s="3">
        <v>10</v>
      </c>
      <c r="AX247" s="3">
        <v>10</v>
      </c>
      <c r="AY247" s="3">
        <v>10</v>
      </c>
      <c r="AZ247" s="3">
        <v>10</v>
      </c>
      <c r="BA247" s="3">
        <v>10</v>
      </c>
      <c r="BB247" s="3">
        <v>10</v>
      </c>
      <c r="BC247" s="3">
        <v>10</v>
      </c>
    </row>
    <row r="248" spans="1:80">
      <c r="A248" t="s">
        <v>11</v>
      </c>
      <c r="D248" t="s">
        <v>5301</v>
      </c>
      <c r="E248" t="s">
        <v>46</v>
      </c>
      <c r="G248" t="s">
        <v>108</v>
      </c>
      <c r="T248" s="4">
        <v>80</v>
      </c>
      <c r="U248" s="4">
        <v>80</v>
      </c>
      <c r="V248" s="4">
        <v>80</v>
      </c>
      <c r="W248" s="4">
        <v>80</v>
      </c>
      <c r="X248" s="4">
        <v>80</v>
      </c>
      <c r="Y248" s="4">
        <v>80</v>
      </c>
      <c r="Z248" s="4">
        <v>80</v>
      </c>
      <c r="AA248" s="4">
        <v>80</v>
      </c>
      <c r="AC248" s="5">
        <v>20</v>
      </c>
      <c r="AD248" s="5">
        <v>20</v>
      </c>
      <c r="AE248" s="5">
        <v>20</v>
      </c>
      <c r="AF248" s="5">
        <v>20</v>
      </c>
      <c r="AG248" s="5">
        <v>20</v>
      </c>
      <c r="AH248" s="5">
        <v>20</v>
      </c>
      <c r="AI248" s="5">
        <v>20</v>
      </c>
      <c r="AJ248" s="5">
        <v>20</v>
      </c>
      <c r="AK248" s="5">
        <v>20</v>
      </c>
      <c r="AL248" s="3">
        <v>20</v>
      </c>
      <c r="AM248" s="3">
        <v>20</v>
      </c>
      <c r="AN248" s="3">
        <v>20</v>
      </c>
      <c r="AO248" s="3">
        <v>20</v>
      </c>
      <c r="AP248" s="3">
        <v>20</v>
      </c>
      <c r="AQ248" s="3">
        <v>20</v>
      </c>
      <c r="AR248" s="3">
        <v>20</v>
      </c>
      <c r="AS248" s="3">
        <v>20</v>
      </c>
      <c r="AT248" s="3">
        <v>20</v>
      </c>
      <c r="AU248" s="3">
        <v>20</v>
      </c>
      <c r="AV248" s="3">
        <v>20</v>
      </c>
      <c r="AW248" s="3">
        <v>20</v>
      </c>
      <c r="AX248" s="3">
        <v>20</v>
      </c>
      <c r="AY248" s="3">
        <v>20</v>
      </c>
      <c r="AZ248" s="3">
        <v>20</v>
      </c>
      <c r="BA248" s="3">
        <v>20</v>
      </c>
      <c r="BB248" s="3">
        <v>20</v>
      </c>
      <c r="BC248" s="3">
        <v>20</v>
      </c>
    </row>
    <row r="249" spans="1:80">
      <c r="A249" t="s">
        <v>11</v>
      </c>
      <c r="D249" t="s">
        <v>5301</v>
      </c>
      <c r="E249" t="s">
        <v>55</v>
      </c>
      <c r="G249" t="s">
        <v>108</v>
      </c>
      <c r="V249" s="4">
        <v>30</v>
      </c>
      <c r="W249" s="4">
        <v>30</v>
      </c>
      <c r="X249" s="4">
        <v>30</v>
      </c>
      <c r="Y249" s="4">
        <v>30</v>
      </c>
      <c r="Z249" s="4">
        <v>30</v>
      </c>
      <c r="AA249" s="4">
        <v>30</v>
      </c>
      <c r="AB249" s="4">
        <v>30</v>
      </c>
      <c r="AC249" s="5">
        <v>20</v>
      </c>
      <c r="AD249" s="5">
        <v>20</v>
      </c>
      <c r="AE249" s="5">
        <v>20</v>
      </c>
      <c r="AF249" s="5">
        <v>20</v>
      </c>
      <c r="AG249" s="5">
        <v>20</v>
      </c>
      <c r="AH249" s="5">
        <v>20</v>
      </c>
      <c r="AI249" s="5">
        <v>20</v>
      </c>
      <c r="AJ249" s="5">
        <v>20</v>
      </c>
      <c r="AK249" s="5">
        <v>20</v>
      </c>
      <c r="AL249" s="3">
        <v>20</v>
      </c>
      <c r="AM249" s="3">
        <v>20</v>
      </c>
      <c r="AN249" s="3">
        <v>20</v>
      </c>
      <c r="AO249" s="3">
        <v>20</v>
      </c>
      <c r="AP249" s="3">
        <v>20</v>
      </c>
      <c r="AQ249" s="3">
        <v>20</v>
      </c>
      <c r="AR249" s="3">
        <v>20</v>
      </c>
      <c r="AS249" s="3">
        <v>20</v>
      </c>
      <c r="AT249" s="3">
        <v>20</v>
      </c>
      <c r="AU249" s="3">
        <v>20</v>
      </c>
      <c r="AV249" s="3">
        <v>20</v>
      </c>
      <c r="AW249" s="3">
        <v>20</v>
      </c>
      <c r="AX249" s="3">
        <v>20</v>
      </c>
      <c r="AY249" s="3">
        <v>20</v>
      </c>
      <c r="AZ249" s="3">
        <v>20</v>
      </c>
      <c r="BA249" s="3">
        <v>20</v>
      </c>
      <c r="BB249" s="3">
        <v>20</v>
      </c>
      <c r="BC249" s="3">
        <v>20</v>
      </c>
    </row>
    <row r="250" spans="1:80" hidden="1">
      <c r="A250" t="s">
        <v>11</v>
      </c>
      <c r="D250" t="s">
        <v>5301</v>
      </c>
      <c r="E250" t="s">
        <v>61</v>
      </c>
      <c r="G250" t="s">
        <v>106</v>
      </c>
      <c r="AC250" s="5">
        <v>30</v>
      </c>
      <c r="AD250" s="5">
        <v>30</v>
      </c>
      <c r="AE250" s="5">
        <v>30</v>
      </c>
      <c r="AF250" s="5">
        <v>30</v>
      </c>
      <c r="AG250" s="5">
        <v>30</v>
      </c>
      <c r="AH250" s="5">
        <v>30</v>
      </c>
      <c r="AI250" s="5">
        <v>30</v>
      </c>
      <c r="AJ250" s="5">
        <v>30</v>
      </c>
      <c r="AK250" s="5">
        <v>30</v>
      </c>
      <c r="AL250" s="3">
        <v>50</v>
      </c>
      <c r="AM250" s="3">
        <v>50</v>
      </c>
      <c r="AN250" s="3">
        <v>50</v>
      </c>
      <c r="AO250" s="3">
        <v>50</v>
      </c>
      <c r="AP250" s="3">
        <v>50</v>
      </c>
      <c r="AQ250" s="3">
        <v>50</v>
      </c>
      <c r="AR250" s="3">
        <v>50</v>
      </c>
      <c r="AS250" s="3">
        <v>50</v>
      </c>
      <c r="AT250" s="3">
        <v>50</v>
      </c>
      <c r="AU250" s="3">
        <v>50</v>
      </c>
      <c r="AV250" s="3">
        <v>50</v>
      </c>
      <c r="AW250" s="3">
        <v>50</v>
      </c>
      <c r="AX250" s="3">
        <v>50</v>
      </c>
      <c r="AY250" s="3">
        <v>50</v>
      </c>
      <c r="AZ250" s="3">
        <v>50</v>
      </c>
      <c r="BA250" s="3">
        <v>50</v>
      </c>
      <c r="BB250" s="3">
        <v>50</v>
      </c>
      <c r="BC250" s="3">
        <v>50</v>
      </c>
    </row>
    <row r="251" spans="1:80">
      <c r="A251" t="s">
        <v>11</v>
      </c>
      <c r="D251" t="s">
        <v>5301</v>
      </c>
      <c r="E251" t="s">
        <v>75</v>
      </c>
      <c r="G251" t="s">
        <v>108</v>
      </c>
      <c r="V251" s="4">
        <v>80</v>
      </c>
      <c r="W251" s="4">
        <v>80</v>
      </c>
      <c r="X251" s="4">
        <v>80</v>
      </c>
      <c r="Y251" s="4">
        <v>30</v>
      </c>
      <c r="Z251" s="4">
        <v>30</v>
      </c>
      <c r="AA251" s="4">
        <v>30</v>
      </c>
      <c r="AB251" s="4">
        <v>30</v>
      </c>
    </row>
    <row r="252" spans="1:80">
      <c r="A252" t="s">
        <v>13</v>
      </c>
      <c r="C252" t="s">
        <v>5302</v>
      </c>
      <c r="D252" t="s">
        <v>5303</v>
      </c>
      <c r="E252" t="s">
        <v>40</v>
      </c>
      <c r="F252">
        <v>700</v>
      </c>
      <c r="G252" t="s">
        <v>108</v>
      </c>
      <c r="H252" s="3">
        <v>10</v>
      </c>
      <c r="I252" s="3">
        <v>10</v>
      </c>
      <c r="J252" s="3">
        <v>10</v>
      </c>
      <c r="K252" s="3">
        <v>10</v>
      </c>
      <c r="L252" s="3">
        <v>10</v>
      </c>
      <c r="M252" s="3">
        <v>10</v>
      </c>
      <c r="N252" s="3">
        <v>10</v>
      </c>
      <c r="O252" s="3">
        <v>10</v>
      </c>
      <c r="P252" s="3">
        <v>10</v>
      </c>
      <c r="Q252" s="3">
        <v>10</v>
      </c>
      <c r="R252" s="3">
        <v>10</v>
      </c>
      <c r="S252" s="3">
        <v>10</v>
      </c>
      <c r="T252" s="3">
        <v>10</v>
      </c>
      <c r="U252" s="3">
        <v>10</v>
      </c>
      <c r="V252" s="3">
        <v>10</v>
      </c>
      <c r="W252" s="3">
        <v>10</v>
      </c>
      <c r="X252" s="3">
        <v>10</v>
      </c>
      <c r="Y252" s="3">
        <v>10</v>
      </c>
    </row>
    <row r="253" spans="1:80">
      <c r="A253" t="s">
        <v>13</v>
      </c>
      <c r="C253" t="s">
        <v>5302</v>
      </c>
      <c r="D253" t="s">
        <v>5303</v>
      </c>
      <c r="E253" t="s">
        <v>45</v>
      </c>
      <c r="G253" t="s">
        <v>108</v>
      </c>
      <c r="H253" s="3">
        <v>10</v>
      </c>
      <c r="I253" s="3">
        <v>10</v>
      </c>
      <c r="J253" s="3">
        <v>10</v>
      </c>
      <c r="K253" s="3">
        <v>10</v>
      </c>
      <c r="L253" s="3">
        <v>10</v>
      </c>
      <c r="M253" s="3">
        <v>10</v>
      </c>
      <c r="N253" s="3">
        <v>10</v>
      </c>
      <c r="O253" s="3">
        <v>10</v>
      </c>
      <c r="P253" s="3">
        <v>10</v>
      </c>
      <c r="Q253" s="3">
        <v>10</v>
      </c>
      <c r="R253" s="3">
        <v>10</v>
      </c>
      <c r="S253" s="3">
        <v>10</v>
      </c>
      <c r="T253" s="3">
        <v>10</v>
      </c>
      <c r="U253" s="3">
        <v>20</v>
      </c>
      <c r="V253" s="3">
        <v>20</v>
      </c>
      <c r="W253" s="3">
        <v>20</v>
      </c>
      <c r="X253" s="3">
        <v>10</v>
      </c>
      <c r="Y253" s="3">
        <v>10</v>
      </c>
      <c r="Z253" s="3">
        <v>10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</row>
    <row r="254" spans="1:80" hidden="1">
      <c r="A254" t="s">
        <v>13</v>
      </c>
      <c r="C254" t="s">
        <v>5302</v>
      </c>
      <c r="D254" t="s">
        <v>5303</v>
      </c>
      <c r="E254" t="s">
        <v>75</v>
      </c>
      <c r="G254" t="s">
        <v>106</v>
      </c>
      <c r="H254" s="3">
        <v>10</v>
      </c>
      <c r="I254" s="3">
        <v>10</v>
      </c>
      <c r="J254" s="3">
        <v>10</v>
      </c>
      <c r="K254" s="3">
        <v>10</v>
      </c>
      <c r="L254" s="3">
        <v>10</v>
      </c>
      <c r="M254" s="3">
        <v>10</v>
      </c>
      <c r="N254" s="3">
        <v>10</v>
      </c>
      <c r="O254" s="3">
        <v>10</v>
      </c>
      <c r="P254" s="3">
        <v>10</v>
      </c>
      <c r="Q254" s="3">
        <v>10</v>
      </c>
      <c r="R254" s="3">
        <v>10</v>
      </c>
      <c r="S254" s="3">
        <v>10</v>
      </c>
      <c r="T254" s="3">
        <v>10</v>
      </c>
      <c r="U254" s="3">
        <v>10</v>
      </c>
      <c r="V254" s="3">
        <v>10</v>
      </c>
      <c r="W254" s="3">
        <v>10</v>
      </c>
      <c r="X254" s="3">
        <v>10</v>
      </c>
      <c r="Y254" s="3">
        <v>10</v>
      </c>
      <c r="Z254" s="3">
        <v>10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</row>
    <row r="255" spans="1:80">
      <c r="A255" t="s">
        <v>13</v>
      </c>
      <c r="C255" t="s">
        <v>5302</v>
      </c>
      <c r="D255" t="s">
        <v>5303</v>
      </c>
      <c r="E255" t="s">
        <v>87</v>
      </c>
      <c r="G255" t="s">
        <v>108</v>
      </c>
      <c r="H255" s="3">
        <v>30</v>
      </c>
      <c r="I255" s="3">
        <v>30</v>
      </c>
      <c r="J255" s="3">
        <v>30</v>
      </c>
      <c r="K255" s="3">
        <v>30</v>
      </c>
      <c r="L255" s="3">
        <v>30</v>
      </c>
      <c r="M255" s="3">
        <v>30</v>
      </c>
      <c r="N255" s="3">
        <v>30</v>
      </c>
      <c r="O255" s="3">
        <v>30</v>
      </c>
      <c r="P255" s="3">
        <v>30</v>
      </c>
      <c r="Q255" s="3">
        <v>30</v>
      </c>
      <c r="R255" s="3">
        <v>30</v>
      </c>
      <c r="S255" s="3">
        <v>30</v>
      </c>
      <c r="T255" s="3">
        <v>30</v>
      </c>
      <c r="U255" s="3">
        <v>30</v>
      </c>
      <c r="V255" s="3">
        <v>30</v>
      </c>
      <c r="W255" s="3">
        <v>30</v>
      </c>
      <c r="X255" s="3">
        <v>30</v>
      </c>
      <c r="Y255" s="3">
        <v>30</v>
      </c>
      <c r="Z255" s="3">
        <v>30</v>
      </c>
      <c r="AA255" s="3">
        <v>30</v>
      </c>
      <c r="AB255" s="3">
        <v>30</v>
      </c>
      <c r="AC255" s="3">
        <v>30</v>
      </c>
      <c r="AD255" s="3">
        <v>30</v>
      </c>
      <c r="AE255" s="3">
        <v>30</v>
      </c>
    </row>
    <row r="256" spans="1:80">
      <c r="A256" t="s">
        <v>13</v>
      </c>
      <c r="C256" t="s">
        <v>5304</v>
      </c>
      <c r="D256" t="s">
        <v>5305</v>
      </c>
      <c r="E256" t="s">
        <v>40</v>
      </c>
      <c r="G256" t="s">
        <v>108</v>
      </c>
      <c r="H256" s="3">
        <v>10</v>
      </c>
      <c r="I256" s="3">
        <v>10</v>
      </c>
      <c r="J256" s="3">
        <v>10</v>
      </c>
      <c r="K256" s="3">
        <v>10</v>
      </c>
      <c r="L256" s="3">
        <v>10</v>
      </c>
      <c r="M256" s="3">
        <v>10</v>
      </c>
      <c r="N256" s="3">
        <v>10</v>
      </c>
      <c r="O256" s="3">
        <v>10</v>
      </c>
      <c r="P256" s="3">
        <v>10</v>
      </c>
      <c r="Q256" s="3">
        <v>10</v>
      </c>
      <c r="R256" s="3">
        <v>10</v>
      </c>
      <c r="S256" s="3">
        <v>10</v>
      </c>
      <c r="T256" s="3">
        <v>10</v>
      </c>
      <c r="U256" s="3">
        <v>10</v>
      </c>
      <c r="V256" s="3">
        <v>10</v>
      </c>
      <c r="W256" s="3">
        <v>10</v>
      </c>
      <c r="X256" s="3">
        <v>10</v>
      </c>
      <c r="Y256" s="3">
        <v>10</v>
      </c>
      <c r="Z256" s="3">
        <v>10</v>
      </c>
      <c r="AA256" s="3">
        <v>10</v>
      </c>
    </row>
    <row r="257" spans="1:59">
      <c r="A257" t="s">
        <v>13</v>
      </c>
      <c r="C257" t="s">
        <v>5304</v>
      </c>
      <c r="D257" t="s">
        <v>5305</v>
      </c>
      <c r="E257" t="s">
        <v>42</v>
      </c>
      <c r="G257" t="s">
        <v>108</v>
      </c>
      <c r="H257" s="3">
        <v>10</v>
      </c>
    </row>
    <row r="258" spans="1:59">
      <c r="A258" t="s">
        <v>13</v>
      </c>
      <c r="C258" t="s">
        <v>5304</v>
      </c>
      <c r="D258" t="s">
        <v>5305</v>
      </c>
      <c r="E258" t="s">
        <v>45</v>
      </c>
      <c r="G258" t="s">
        <v>108</v>
      </c>
      <c r="H258" s="3">
        <v>10</v>
      </c>
      <c r="I258" s="3">
        <v>10</v>
      </c>
      <c r="J258" s="3">
        <v>10</v>
      </c>
      <c r="K258" s="3">
        <v>10</v>
      </c>
      <c r="L258" s="3">
        <v>10</v>
      </c>
      <c r="M258" s="3">
        <v>10</v>
      </c>
      <c r="N258" s="3">
        <v>10</v>
      </c>
      <c r="O258" s="3">
        <v>10</v>
      </c>
      <c r="P258" s="3">
        <v>10</v>
      </c>
      <c r="Q258" s="3">
        <v>10</v>
      </c>
      <c r="R258" s="3">
        <v>10</v>
      </c>
      <c r="S258" s="3">
        <v>10</v>
      </c>
      <c r="T258" s="3">
        <v>5</v>
      </c>
      <c r="U258" s="3">
        <v>5</v>
      </c>
      <c r="V258" s="3">
        <v>5</v>
      </c>
      <c r="W258" s="3">
        <v>5</v>
      </c>
      <c r="X258" s="3">
        <v>5</v>
      </c>
      <c r="Y258" s="3">
        <v>5</v>
      </c>
      <c r="Z258" s="3">
        <v>5</v>
      </c>
      <c r="AA258" s="3">
        <v>5</v>
      </c>
    </row>
    <row r="259" spans="1:59" hidden="1">
      <c r="A259" t="s">
        <v>13</v>
      </c>
      <c r="C259" t="s">
        <v>5304</v>
      </c>
      <c r="D259" t="s">
        <v>5305</v>
      </c>
      <c r="E259" t="s">
        <v>69</v>
      </c>
      <c r="G259" t="s">
        <v>106</v>
      </c>
      <c r="L259" s="3">
        <v>40</v>
      </c>
      <c r="M259" s="3">
        <v>40</v>
      </c>
      <c r="N259" s="3">
        <v>40</v>
      </c>
      <c r="O259" s="3">
        <v>40</v>
      </c>
      <c r="P259" s="3">
        <v>40</v>
      </c>
      <c r="Q259" s="3">
        <v>40</v>
      </c>
      <c r="R259" s="3">
        <v>40</v>
      </c>
      <c r="S259" s="3">
        <v>40</v>
      </c>
      <c r="T259" s="3">
        <v>40</v>
      </c>
      <c r="U259" s="3">
        <v>40</v>
      </c>
      <c r="V259" s="3">
        <v>40</v>
      </c>
      <c r="W259" s="3">
        <v>40</v>
      </c>
      <c r="X259" s="3">
        <v>20</v>
      </c>
      <c r="Y259" s="3">
        <v>20</v>
      </c>
      <c r="Z259" s="3">
        <v>20</v>
      </c>
      <c r="AA259" s="3">
        <v>20</v>
      </c>
    </row>
    <row r="260" spans="1:59">
      <c r="A260" t="s">
        <v>13</v>
      </c>
      <c r="C260" t="s">
        <v>5304</v>
      </c>
      <c r="D260" t="s">
        <v>5305</v>
      </c>
      <c r="E260" t="s">
        <v>75</v>
      </c>
      <c r="G260" t="s">
        <v>108</v>
      </c>
      <c r="H260" s="3">
        <v>10</v>
      </c>
      <c r="I260" s="3">
        <v>10</v>
      </c>
      <c r="J260" s="3">
        <v>10</v>
      </c>
      <c r="K260" s="3">
        <v>10</v>
      </c>
      <c r="L260" s="3">
        <v>10</v>
      </c>
      <c r="M260" s="3">
        <v>10</v>
      </c>
      <c r="N260" s="3">
        <v>10</v>
      </c>
      <c r="O260" s="3">
        <v>10</v>
      </c>
      <c r="P260" s="3">
        <v>10</v>
      </c>
      <c r="Q260" s="3">
        <v>10</v>
      </c>
      <c r="R260" s="3">
        <v>10</v>
      </c>
      <c r="S260" s="3">
        <v>10</v>
      </c>
      <c r="T260" s="3">
        <v>5</v>
      </c>
      <c r="U260" s="3">
        <v>5</v>
      </c>
      <c r="V260" s="3">
        <v>5</v>
      </c>
      <c r="W260" s="3">
        <v>5</v>
      </c>
      <c r="X260" s="3">
        <v>5</v>
      </c>
      <c r="Y260" s="3">
        <v>5</v>
      </c>
      <c r="Z260" s="3">
        <v>5</v>
      </c>
      <c r="AA260" s="3">
        <v>5</v>
      </c>
    </row>
    <row r="261" spans="1:59">
      <c r="A261" t="s">
        <v>9</v>
      </c>
      <c r="C261" t="s">
        <v>5306</v>
      </c>
      <c r="D261" t="s">
        <v>5307</v>
      </c>
      <c r="E261" t="s">
        <v>46</v>
      </c>
      <c r="G261" t="s">
        <v>108</v>
      </c>
      <c r="I261" s="3">
        <v>30</v>
      </c>
      <c r="J261" s="3">
        <v>30</v>
      </c>
      <c r="K261" s="3">
        <v>30</v>
      </c>
      <c r="L261" s="3">
        <v>30</v>
      </c>
      <c r="M261" s="3">
        <v>30</v>
      </c>
      <c r="N261" s="3">
        <v>30</v>
      </c>
      <c r="O261" s="3">
        <v>30</v>
      </c>
      <c r="P261" s="3">
        <v>30</v>
      </c>
      <c r="Q261" s="3">
        <v>30</v>
      </c>
      <c r="R261" s="3">
        <v>5</v>
      </c>
      <c r="S261" s="3">
        <v>5</v>
      </c>
      <c r="T261" s="3">
        <v>5</v>
      </c>
      <c r="U261" s="3">
        <v>5</v>
      </c>
      <c r="V261" s="3">
        <v>5</v>
      </c>
      <c r="W261" s="3">
        <v>5</v>
      </c>
      <c r="X261" s="3">
        <v>5</v>
      </c>
      <c r="Y261" s="3">
        <v>5</v>
      </c>
      <c r="Z261" s="3">
        <v>5</v>
      </c>
      <c r="AA261" s="3">
        <v>5</v>
      </c>
      <c r="AB261" s="3">
        <v>5</v>
      </c>
      <c r="AC261" s="3">
        <v>5</v>
      </c>
      <c r="AD261" s="3">
        <v>5</v>
      </c>
      <c r="AE261" s="3">
        <v>5</v>
      </c>
    </row>
    <row r="262" spans="1:59">
      <c r="A262" t="s">
        <v>9</v>
      </c>
      <c r="C262" t="s">
        <v>5306</v>
      </c>
      <c r="D262" t="s">
        <v>5307</v>
      </c>
      <c r="E262" t="s">
        <v>55</v>
      </c>
      <c r="G262" t="s">
        <v>108</v>
      </c>
      <c r="H262" s="3">
        <v>20</v>
      </c>
      <c r="I262" s="3">
        <v>20</v>
      </c>
      <c r="J262" s="3">
        <v>20</v>
      </c>
      <c r="K262" s="3">
        <v>20</v>
      </c>
      <c r="L262" s="3">
        <v>20</v>
      </c>
      <c r="M262" s="3">
        <v>20</v>
      </c>
      <c r="N262" s="3">
        <v>20</v>
      </c>
      <c r="O262" s="3">
        <v>20</v>
      </c>
      <c r="P262" s="3">
        <v>20</v>
      </c>
      <c r="Q262" s="3">
        <v>20</v>
      </c>
      <c r="R262" s="3">
        <v>20</v>
      </c>
      <c r="S262" s="3">
        <v>20</v>
      </c>
      <c r="T262" s="3">
        <v>20</v>
      </c>
      <c r="U262" s="3">
        <v>20</v>
      </c>
      <c r="V262" s="3">
        <v>20</v>
      </c>
      <c r="W262" s="3">
        <v>20</v>
      </c>
      <c r="X262" s="3">
        <v>5</v>
      </c>
      <c r="Y262" s="3">
        <v>5</v>
      </c>
      <c r="Z262" s="3">
        <v>5</v>
      </c>
      <c r="AA262" s="3">
        <v>5</v>
      </c>
      <c r="AB262" s="3">
        <v>5</v>
      </c>
      <c r="AC262" s="3">
        <v>5</v>
      </c>
      <c r="AD262" s="3">
        <v>5</v>
      </c>
      <c r="AE262" s="3">
        <v>5</v>
      </c>
    </row>
    <row r="263" spans="1:59" hidden="1">
      <c r="A263" t="s">
        <v>9</v>
      </c>
      <c r="C263" t="s">
        <v>5306</v>
      </c>
      <c r="D263" t="s">
        <v>5307</v>
      </c>
      <c r="E263" t="s">
        <v>61</v>
      </c>
      <c r="G263" t="s">
        <v>106</v>
      </c>
      <c r="L263" s="3">
        <v>30</v>
      </c>
      <c r="M263" s="3">
        <v>30</v>
      </c>
      <c r="N263" s="3">
        <v>30</v>
      </c>
      <c r="O263" s="3">
        <v>30</v>
      </c>
      <c r="P263" s="3">
        <v>30</v>
      </c>
      <c r="Q263" s="3">
        <v>30</v>
      </c>
      <c r="R263" s="3">
        <v>30</v>
      </c>
      <c r="S263" s="3">
        <v>30</v>
      </c>
      <c r="T263" s="3">
        <v>30</v>
      </c>
      <c r="U263" s="3">
        <v>30</v>
      </c>
      <c r="V263" s="3">
        <v>30</v>
      </c>
      <c r="W263" s="3">
        <v>30</v>
      </c>
    </row>
    <row r="264" spans="1:59" hidden="1">
      <c r="A264" t="s">
        <v>17</v>
      </c>
      <c r="B264" t="s">
        <v>1367</v>
      </c>
      <c r="D264" t="s">
        <v>5308</v>
      </c>
      <c r="E264" t="s">
        <v>97</v>
      </c>
      <c r="G264" t="s">
        <v>106</v>
      </c>
      <c r="H264" s="3">
        <v>50</v>
      </c>
      <c r="I264" s="3">
        <v>50</v>
      </c>
      <c r="J264" s="3">
        <v>50</v>
      </c>
      <c r="K264" s="3">
        <v>50</v>
      </c>
      <c r="L264" s="3">
        <v>50</v>
      </c>
      <c r="M264" s="3">
        <v>50</v>
      </c>
      <c r="N264" s="3">
        <v>50</v>
      </c>
      <c r="O264" s="3">
        <v>50</v>
      </c>
      <c r="P264" s="3">
        <v>50</v>
      </c>
      <c r="Q264" s="3">
        <v>50</v>
      </c>
      <c r="R264" s="3">
        <v>50</v>
      </c>
      <c r="S264" s="3">
        <v>50</v>
      </c>
    </row>
    <row r="265" spans="1:59">
      <c r="A265" t="s">
        <v>11</v>
      </c>
      <c r="C265" t="s">
        <v>5309</v>
      </c>
      <c r="D265" t="s">
        <v>5311</v>
      </c>
      <c r="E265" t="s">
        <v>40</v>
      </c>
      <c r="G265" t="s">
        <v>108</v>
      </c>
      <c r="H265" s="4">
        <v>5</v>
      </c>
      <c r="I265" s="4">
        <v>30</v>
      </c>
      <c r="J265" s="4">
        <v>20</v>
      </c>
      <c r="K265" s="4">
        <v>20</v>
      </c>
      <c r="L265" s="5">
        <v>5</v>
      </c>
      <c r="M265" s="5">
        <v>5</v>
      </c>
      <c r="N265" s="5">
        <v>5</v>
      </c>
      <c r="O265" s="5">
        <v>5</v>
      </c>
      <c r="P265" s="3">
        <v>5</v>
      </c>
      <c r="Q265" s="3">
        <v>5</v>
      </c>
      <c r="R265" s="3">
        <v>5</v>
      </c>
      <c r="S265" s="3">
        <v>5</v>
      </c>
      <c r="T265" s="3">
        <v>5</v>
      </c>
      <c r="U265" s="3">
        <v>5</v>
      </c>
      <c r="V265" s="3">
        <v>5</v>
      </c>
      <c r="W265" s="3">
        <v>5</v>
      </c>
      <c r="X265" s="3">
        <v>5</v>
      </c>
      <c r="Y265" s="3">
        <v>5</v>
      </c>
    </row>
    <row r="266" spans="1:59">
      <c r="A266" t="s">
        <v>11</v>
      </c>
      <c r="C266" t="s">
        <v>5309</v>
      </c>
      <c r="D266" t="s">
        <v>5311</v>
      </c>
      <c r="E266" t="s">
        <v>42</v>
      </c>
      <c r="G266" t="s">
        <v>108</v>
      </c>
      <c r="H266" s="4">
        <v>40</v>
      </c>
      <c r="I266" s="4">
        <v>40</v>
      </c>
      <c r="J266" s="4">
        <v>30</v>
      </c>
      <c r="K266" s="4">
        <v>30</v>
      </c>
      <c r="L266" s="5">
        <v>20</v>
      </c>
      <c r="M266" s="5">
        <v>10</v>
      </c>
      <c r="N266" s="5">
        <v>10</v>
      </c>
      <c r="O266" s="5">
        <v>10</v>
      </c>
      <c r="P266" s="3">
        <v>10</v>
      </c>
      <c r="Q266" s="3">
        <v>10</v>
      </c>
      <c r="R266" s="3">
        <v>10</v>
      </c>
      <c r="S266" s="3">
        <v>10</v>
      </c>
      <c r="T266" s="3">
        <v>10</v>
      </c>
      <c r="U266" s="3">
        <v>10</v>
      </c>
      <c r="V266" s="3">
        <v>10</v>
      </c>
      <c r="W266" s="3">
        <v>10</v>
      </c>
    </row>
    <row r="267" spans="1:59">
      <c r="A267" t="s">
        <v>11</v>
      </c>
      <c r="C267" t="s">
        <v>5309</v>
      </c>
      <c r="D267" t="s">
        <v>5311</v>
      </c>
      <c r="E267" t="s">
        <v>45</v>
      </c>
      <c r="G267" t="s">
        <v>108</v>
      </c>
      <c r="H267" s="4">
        <v>20</v>
      </c>
      <c r="I267" s="4">
        <v>20</v>
      </c>
      <c r="J267" s="4">
        <v>30</v>
      </c>
      <c r="K267" s="4">
        <v>30</v>
      </c>
      <c r="L267" s="5">
        <v>20</v>
      </c>
      <c r="M267" s="5">
        <v>20</v>
      </c>
      <c r="N267" s="5">
        <v>20</v>
      </c>
      <c r="P267" s="3">
        <v>5</v>
      </c>
      <c r="Q267" s="3">
        <v>5</v>
      </c>
      <c r="R267" s="3">
        <v>5</v>
      </c>
      <c r="S267" s="3">
        <v>5</v>
      </c>
      <c r="T267" s="3">
        <v>5</v>
      </c>
      <c r="U267" s="3">
        <v>5</v>
      </c>
      <c r="V267" s="3">
        <v>5</v>
      </c>
      <c r="W267" s="3">
        <v>5</v>
      </c>
      <c r="X267" s="3">
        <v>5</v>
      </c>
      <c r="Y267" s="3">
        <v>5</v>
      </c>
      <c r="Z267" s="3">
        <v>5</v>
      </c>
      <c r="AA267" s="3">
        <v>5</v>
      </c>
      <c r="AB267" s="3">
        <v>5</v>
      </c>
      <c r="AC267" s="3">
        <v>5</v>
      </c>
    </row>
    <row r="268" spans="1:59">
      <c r="A268" t="s">
        <v>11</v>
      </c>
      <c r="C268" t="s">
        <v>5309</v>
      </c>
      <c r="D268" t="s">
        <v>5311</v>
      </c>
      <c r="E268" t="s">
        <v>46</v>
      </c>
      <c r="G268" t="s">
        <v>108</v>
      </c>
      <c r="I268" s="4">
        <v>40</v>
      </c>
      <c r="J268" s="4">
        <v>70</v>
      </c>
      <c r="K268" s="4">
        <v>70</v>
      </c>
      <c r="L268" s="5">
        <v>30</v>
      </c>
      <c r="M268" s="5">
        <v>30</v>
      </c>
      <c r="N268" s="5">
        <v>10</v>
      </c>
      <c r="O268" s="5">
        <v>10</v>
      </c>
      <c r="P268" s="3">
        <v>10</v>
      </c>
      <c r="Q268" s="3">
        <v>10</v>
      </c>
      <c r="R268" s="3">
        <v>10</v>
      </c>
      <c r="S268" s="3">
        <v>10</v>
      </c>
      <c r="T268" s="3">
        <v>10</v>
      </c>
      <c r="U268" s="3">
        <v>10</v>
      </c>
      <c r="V268" s="3">
        <v>10</v>
      </c>
      <c r="W268" s="3">
        <v>10</v>
      </c>
      <c r="BD268" s="3">
        <v>5</v>
      </c>
      <c r="BE268" s="3">
        <v>5</v>
      </c>
      <c r="BF268" s="3">
        <v>5</v>
      </c>
      <c r="BG268" s="3">
        <v>5</v>
      </c>
    </row>
    <row r="269" spans="1:59" hidden="1">
      <c r="A269" t="s">
        <v>11</v>
      </c>
      <c r="C269" t="s">
        <v>5309</v>
      </c>
      <c r="D269" t="s">
        <v>5311</v>
      </c>
      <c r="E269" t="s">
        <v>69</v>
      </c>
      <c r="G269" t="s">
        <v>106</v>
      </c>
      <c r="L269" s="5">
        <v>20</v>
      </c>
      <c r="M269" s="5">
        <v>20</v>
      </c>
      <c r="N269" s="5">
        <v>20</v>
      </c>
      <c r="O269" s="5">
        <v>20</v>
      </c>
      <c r="P269" s="3">
        <v>20</v>
      </c>
      <c r="Q269" s="3">
        <v>20</v>
      </c>
      <c r="R269" s="3">
        <v>20</v>
      </c>
      <c r="S269" s="3">
        <v>20</v>
      </c>
      <c r="T269" s="3">
        <v>20</v>
      </c>
      <c r="U269" s="3">
        <v>20</v>
      </c>
      <c r="V269" s="3">
        <v>20</v>
      </c>
      <c r="W269" s="3">
        <v>20</v>
      </c>
      <c r="X269" s="3">
        <v>20</v>
      </c>
      <c r="Y269" s="3">
        <v>20</v>
      </c>
      <c r="Z269" s="3">
        <v>20</v>
      </c>
      <c r="AA269" s="3">
        <v>20</v>
      </c>
      <c r="AB269" s="3">
        <v>20</v>
      </c>
      <c r="AC269" s="3">
        <v>20</v>
      </c>
    </row>
    <row r="270" spans="1:59">
      <c r="A270" t="s">
        <v>11</v>
      </c>
      <c r="C270" t="s">
        <v>5309</v>
      </c>
      <c r="D270" t="s">
        <v>5311</v>
      </c>
      <c r="E270" t="s">
        <v>75</v>
      </c>
      <c r="G270" t="s">
        <v>108</v>
      </c>
      <c r="J270" s="4">
        <v>60</v>
      </c>
      <c r="K270" s="4">
        <v>60</v>
      </c>
    </row>
    <row r="271" spans="1:59" hidden="1">
      <c r="A271" t="s">
        <v>11</v>
      </c>
      <c r="C271" t="s">
        <v>5309</v>
      </c>
      <c r="D271" t="s">
        <v>5310</v>
      </c>
      <c r="E271" t="s">
        <v>49</v>
      </c>
      <c r="F271">
        <v>1260</v>
      </c>
      <c r="G271" t="s">
        <v>106</v>
      </c>
      <c r="H271" s="4">
        <v>30</v>
      </c>
      <c r="I271" s="4">
        <v>30</v>
      </c>
      <c r="J271" s="4">
        <v>100</v>
      </c>
      <c r="K271" s="4">
        <v>100</v>
      </c>
      <c r="L271" s="5">
        <v>30</v>
      </c>
      <c r="M271" s="5">
        <v>30</v>
      </c>
      <c r="N271" s="5">
        <v>30</v>
      </c>
      <c r="O271" s="5">
        <v>30</v>
      </c>
      <c r="P271" s="3">
        <v>20</v>
      </c>
      <c r="Q271" s="3">
        <v>20</v>
      </c>
      <c r="R271" s="3">
        <v>20</v>
      </c>
      <c r="S271" s="3">
        <v>20</v>
      </c>
      <c r="T271" s="3">
        <v>20</v>
      </c>
      <c r="U271" s="3">
        <v>20</v>
      </c>
      <c r="V271" s="3">
        <v>20</v>
      </c>
      <c r="W271" s="3">
        <v>20</v>
      </c>
      <c r="X271" s="3">
        <v>20</v>
      </c>
      <c r="Y271" s="3">
        <v>20</v>
      </c>
      <c r="Z271" s="3">
        <v>20</v>
      </c>
      <c r="AA271" s="3">
        <v>20</v>
      </c>
      <c r="AB271" s="3">
        <v>20</v>
      </c>
      <c r="AC271" s="3">
        <v>20</v>
      </c>
    </row>
    <row r="272" spans="1:59" hidden="1">
      <c r="A272" t="s">
        <v>21</v>
      </c>
      <c r="C272" t="s">
        <v>5312</v>
      </c>
      <c r="D272" t="s">
        <v>5313</v>
      </c>
      <c r="E272" t="s">
        <v>44</v>
      </c>
      <c r="G272" t="s">
        <v>164</v>
      </c>
      <c r="H272" s="5">
        <v>50</v>
      </c>
      <c r="I272" s="5">
        <v>50</v>
      </c>
      <c r="J272" s="5">
        <v>50</v>
      </c>
      <c r="K272" s="5">
        <v>50</v>
      </c>
    </row>
    <row r="273" spans="1:66" hidden="1">
      <c r="A273" t="s">
        <v>21</v>
      </c>
      <c r="C273" t="s">
        <v>5312</v>
      </c>
      <c r="D273" t="s">
        <v>5313</v>
      </c>
      <c r="E273" t="s">
        <v>44</v>
      </c>
      <c r="G273" t="s">
        <v>177</v>
      </c>
      <c r="T273" s="3">
        <v>20</v>
      </c>
      <c r="U273" s="3">
        <v>20</v>
      </c>
      <c r="V273" s="3">
        <v>20</v>
      </c>
      <c r="W273" s="3">
        <v>20</v>
      </c>
      <c r="X273" s="3">
        <v>20</v>
      </c>
      <c r="Y273" s="3">
        <v>20</v>
      </c>
      <c r="Z273" s="3">
        <v>20</v>
      </c>
      <c r="AA273" s="3">
        <v>20</v>
      </c>
      <c r="AB273" s="3">
        <v>20</v>
      </c>
      <c r="AC273" s="3">
        <v>20</v>
      </c>
      <c r="AD273" s="3">
        <v>20</v>
      </c>
      <c r="AE273" s="3">
        <v>20</v>
      </c>
      <c r="AF273" s="3">
        <v>20</v>
      </c>
      <c r="AG273" s="3">
        <v>20</v>
      </c>
      <c r="AH273" s="3">
        <v>20</v>
      </c>
      <c r="AI273" s="3">
        <v>20</v>
      </c>
      <c r="AJ273" s="3">
        <v>20</v>
      </c>
      <c r="AK273" s="3">
        <v>20</v>
      </c>
      <c r="AL273" s="3">
        <v>20</v>
      </c>
      <c r="AM273" s="3">
        <v>20</v>
      </c>
      <c r="AN273" s="3">
        <v>20</v>
      </c>
      <c r="AO273" s="3">
        <v>20</v>
      </c>
    </row>
    <row r="274" spans="1:66" hidden="1">
      <c r="A274" t="s">
        <v>21</v>
      </c>
      <c r="C274" t="s">
        <v>5312</v>
      </c>
      <c r="D274" t="s">
        <v>5313</v>
      </c>
      <c r="E274" t="s">
        <v>53</v>
      </c>
      <c r="G274" t="s">
        <v>177</v>
      </c>
      <c r="H274" s="5">
        <v>5</v>
      </c>
      <c r="I274" s="5">
        <v>5</v>
      </c>
      <c r="J274" s="5">
        <v>5</v>
      </c>
      <c r="K274" s="5">
        <v>5</v>
      </c>
      <c r="R274" s="3">
        <v>10</v>
      </c>
      <c r="S274" s="3">
        <v>10</v>
      </c>
      <c r="T274" s="3">
        <v>10</v>
      </c>
      <c r="U274" s="3">
        <v>10</v>
      </c>
      <c r="V274" s="3">
        <v>10</v>
      </c>
      <c r="W274" s="3">
        <v>10</v>
      </c>
      <c r="X274" s="3">
        <v>10</v>
      </c>
      <c r="Y274" s="3">
        <v>10</v>
      </c>
      <c r="Z274" s="3">
        <v>10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10</v>
      </c>
      <c r="AH274" s="3">
        <v>10</v>
      </c>
      <c r="AI274" s="3">
        <v>10</v>
      </c>
      <c r="AJ274" s="3">
        <v>10</v>
      </c>
      <c r="AK274" s="3">
        <v>10</v>
      </c>
      <c r="AL274" s="3">
        <v>10</v>
      </c>
      <c r="AM274" s="3">
        <v>10</v>
      </c>
      <c r="AN274" s="3">
        <v>10</v>
      </c>
      <c r="AO274" s="3">
        <v>10</v>
      </c>
      <c r="AP274" s="3">
        <v>10</v>
      </c>
      <c r="AQ274" s="3">
        <v>10</v>
      </c>
      <c r="AR274" s="3">
        <v>10</v>
      </c>
      <c r="AS274" s="3">
        <v>10</v>
      </c>
      <c r="AT274" s="3">
        <v>10</v>
      </c>
      <c r="AU274" s="3">
        <v>10</v>
      </c>
      <c r="AV274" s="3">
        <v>10</v>
      </c>
      <c r="AW274" s="3">
        <v>10</v>
      </c>
      <c r="AX274" s="3">
        <v>10</v>
      </c>
      <c r="AY274" s="3">
        <v>10</v>
      </c>
      <c r="AZ274" s="3">
        <v>10</v>
      </c>
      <c r="BA274" s="3">
        <v>10</v>
      </c>
      <c r="BB274" s="3">
        <v>10</v>
      </c>
      <c r="BC274" s="3">
        <v>10</v>
      </c>
    </row>
    <row r="275" spans="1:66">
      <c r="A275" t="s">
        <v>3</v>
      </c>
      <c r="C275" t="s">
        <v>5160</v>
      </c>
      <c r="D275" t="s">
        <v>5161</v>
      </c>
      <c r="E275" t="s">
        <v>45</v>
      </c>
      <c r="G275" t="s">
        <v>108</v>
      </c>
      <c r="J275" s="4">
        <v>10</v>
      </c>
      <c r="K275" s="4">
        <v>10</v>
      </c>
      <c r="L275" s="5">
        <v>10</v>
      </c>
      <c r="M275" s="5">
        <v>10</v>
      </c>
      <c r="N275" s="5">
        <v>10</v>
      </c>
      <c r="O275" s="5">
        <v>10</v>
      </c>
      <c r="P275" s="5">
        <v>10</v>
      </c>
      <c r="Q275" s="5">
        <v>5</v>
      </c>
      <c r="R275" s="5">
        <v>10</v>
      </c>
      <c r="S275" s="5">
        <v>10</v>
      </c>
      <c r="T275" s="3">
        <v>10</v>
      </c>
      <c r="U275" s="3">
        <v>10</v>
      </c>
      <c r="V275" s="3">
        <v>10</v>
      </c>
      <c r="W275" s="3">
        <v>10</v>
      </c>
      <c r="X275" s="3">
        <v>10</v>
      </c>
      <c r="Y275" s="3">
        <v>10</v>
      </c>
      <c r="Z275" s="3">
        <v>10</v>
      </c>
      <c r="AA275" s="3">
        <v>10</v>
      </c>
      <c r="AB275" s="3">
        <v>10</v>
      </c>
      <c r="AC275" s="3">
        <v>10</v>
      </c>
    </row>
    <row r="276" spans="1:66" hidden="1">
      <c r="A276" t="s">
        <v>3</v>
      </c>
      <c r="C276" t="s">
        <v>5160</v>
      </c>
      <c r="D276" t="s">
        <v>5161</v>
      </c>
      <c r="E276" t="s">
        <v>51</v>
      </c>
      <c r="G276" t="s">
        <v>106</v>
      </c>
      <c r="J276" s="4">
        <v>30</v>
      </c>
      <c r="K276" s="4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20</v>
      </c>
      <c r="Q276" s="5">
        <v>20</v>
      </c>
      <c r="R276" s="5">
        <v>20</v>
      </c>
      <c r="S276" s="5">
        <v>20</v>
      </c>
      <c r="T276" s="3">
        <v>20</v>
      </c>
      <c r="U276" s="3">
        <v>30</v>
      </c>
      <c r="V276" s="3">
        <v>30</v>
      </c>
      <c r="W276" s="3">
        <v>30</v>
      </c>
      <c r="X276" s="3">
        <v>30</v>
      </c>
      <c r="Y276" s="3">
        <v>30</v>
      </c>
      <c r="Z276" s="3">
        <v>30</v>
      </c>
      <c r="AA276" s="3">
        <v>30</v>
      </c>
      <c r="AB276" s="3">
        <v>30</v>
      </c>
      <c r="AC276" s="3">
        <v>30</v>
      </c>
    </row>
    <row r="277" spans="1:66">
      <c r="A277" t="s">
        <v>3</v>
      </c>
      <c r="C277" t="s">
        <v>5160</v>
      </c>
      <c r="D277" t="s">
        <v>5161</v>
      </c>
      <c r="E277" t="s">
        <v>55</v>
      </c>
      <c r="G277" t="s">
        <v>108</v>
      </c>
      <c r="J277" s="4">
        <v>20</v>
      </c>
      <c r="K277" s="4">
        <v>20</v>
      </c>
      <c r="L277" s="5">
        <v>10</v>
      </c>
      <c r="M277" s="5">
        <v>10</v>
      </c>
      <c r="N277" s="5">
        <v>10</v>
      </c>
      <c r="O277" s="5">
        <v>10</v>
      </c>
      <c r="P277" s="5">
        <v>10</v>
      </c>
      <c r="Q277" s="5">
        <v>10</v>
      </c>
      <c r="R277" s="5">
        <v>10</v>
      </c>
      <c r="S277" s="5">
        <v>10</v>
      </c>
      <c r="T277" s="3">
        <v>10</v>
      </c>
      <c r="U277" s="3">
        <v>10</v>
      </c>
      <c r="V277" s="3">
        <v>10</v>
      </c>
      <c r="W277" s="3">
        <v>10</v>
      </c>
      <c r="X277" s="3">
        <v>10</v>
      </c>
      <c r="Y277" s="3">
        <v>10</v>
      </c>
      <c r="Z277" s="3">
        <v>10</v>
      </c>
      <c r="AA277" s="3">
        <v>10</v>
      </c>
      <c r="AB277" s="3">
        <v>10</v>
      </c>
      <c r="AC277" s="3">
        <v>10</v>
      </c>
    </row>
    <row r="278" spans="1:66">
      <c r="A278" t="s">
        <v>3</v>
      </c>
      <c r="C278" t="s">
        <v>5160</v>
      </c>
      <c r="D278" t="s">
        <v>5161</v>
      </c>
      <c r="E278" t="s">
        <v>75</v>
      </c>
      <c r="G278" t="s">
        <v>108</v>
      </c>
      <c r="I278" s="4">
        <v>80</v>
      </c>
      <c r="J278" s="4">
        <v>50</v>
      </c>
      <c r="K278" s="4">
        <v>10</v>
      </c>
      <c r="L278" s="5">
        <v>10</v>
      </c>
      <c r="M278" s="5">
        <v>10</v>
      </c>
      <c r="N278" s="5">
        <v>10</v>
      </c>
      <c r="O278" s="5">
        <v>10</v>
      </c>
    </row>
    <row r="279" spans="1:66">
      <c r="A279" t="s">
        <v>29</v>
      </c>
      <c r="B279" t="s">
        <v>1367</v>
      </c>
      <c r="D279" t="s">
        <v>5193</v>
      </c>
      <c r="E279" t="s">
        <v>40</v>
      </c>
      <c r="G279" t="s">
        <v>108</v>
      </c>
      <c r="AH279" s="4">
        <v>50</v>
      </c>
      <c r="AI279" s="4">
        <v>50</v>
      </c>
      <c r="AJ279" s="4">
        <v>30</v>
      </c>
      <c r="AK279" s="4">
        <v>30</v>
      </c>
      <c r="AL279" s="4">
        <v>30</v>
      </c>
      <c r="AM279" s="4">
        <v>30</v>
      </c>
    </row>
    <row r="280" spans="1:66">
      <c r="A280" t="s">
        <v>29</v>
      </c>
      <c r="B280" t="s">
        <v>1367</v>
      </c>
      <c r="D280" t="s">
        <v>5193</v>
      </c>
      <c r="E280" t="s">
        <v>42</v>
      </c>
      <c r="G280" t="s">
        <v>108</v>
      </c>
      <c r="AF280" s="4">
        <v>70</v>
      </c>
      <c r="AG280" s="4">
        <v>70</v>
      </c>
      <c r="AH280" s="4">
        <v>30</v>
      </c>
      <c r="AI280" s="4">
        <v>30</v>
      </c>
      <c r="AJ280" s="4">
        <v>30</v>
      </c>
      <c r="AK280" s="4">
        <v>30</v>
      </c>
      <c r="AL280" s="4">
        <v>30</v>
      </c>
      <c r="AM280" s="4">
        <v>30</v>
      </c>
    </row>
    <row r="281" spans="1:66">
      <c r="A281" t="s">
        <v>3</v>
      </c>
      <c r="B281" t="s">
        <v>1367</v>
      </c>
      <c r="D281" t="s">
        <v>5193</v>
      </c>
      <c r="E281" t="s">
        <v>42</v>
      </c>
      <c r="G281" t="s">
        <v>108</v>
      </c>
      <c r="H281" s="4">
        <v>20</v>
      </c>
      <c r="I281" s="4">
        <v>20</v>
      </c>
      <c r="J281" s="4">
        <v>20</v>
      </c>
      <c r="K281" s="4">
        <v>20</v>
      </c>
      <c r="L281" s="4">
        <v>20</v>
      </c>
      <c r="M281" s="4">
        <v>10</v>
      </c>
      <c r="N281" s="4">
        <v>10</v>
      </c>
      <c r="O281" s="4">
        <v>10</v>
      </c>
      <c r="P281" s="4">
        <v>10</v>
      </c>
      <c r="Q281" s="4">
        <v>10</v>
      </c>
      <c r="R281" s="4">
        <v>10</v>
      </c>
      <c r="S281" s="4">
        <v>10</v>
      </c>
      <c r="T281" s="5">
        <v>10</v>
      </c>
      <c r="U281" s="5">
        <v>10</v>
      </c>
      <c r="V281" s="5">
        <v>10</v>
      </c>
      <c r="W281" s="5">
        <v>10</v>
      </c>
    </row>
    <row r="282" spans="1:66">
      <c r="A282" t="s">
        <v>29</v>
      </c>
      <c r="B282" t="s">
        <v>1367</v>
      </c>
      <c r="D282" t="s">
        <v>5193</v>
      </c>
      <c r="E282" t="s">
        <v>43</v>
      </c>
      <c r="G282" t="s">
        <v>108</v>
      </c>
      <c r="AH282" s="4">
        <v>70</v>
      </c>
      <c r="AI282" s="4">
        <v>70</v>
      </c>
      <c r="AJ282" s="4">
        <v>40</v>
      </c>
      <c r="AK282" s="4">
        <v>40</v>
      </c>
    </row>
    <row r="283" spans="1:66">
      <c r="A283" t="s">
        <v>29</v>
      </c>
      <c r="B283" t="s">
        <v>1367</v>
      </c>
      <c r="D283" t="s">
        <v>5193</v>
      </c>
      <c r="E283" t="s">
        <v>45</v>
      </c>
      <c r="G283" t="s">
        <v>108</v>
      </c>
      <c r="AI283" s="4">
        <v>30</v>
      </c>
      <c r="AJ283" s="4">
        <v>30</v>
      </c>
      <c r="AK283" s="4">
        <v>30</v>
      </c>
      <c r="AL283" s="4">
        <v>30</v>
      </c>
      <c r="AM283" s="4">
        <v>30</v>
      </c>
    </row>
    <row r="284" spans="1:66">
      <c r="A284" t="s">
        <v>3</v>
      </c>
      <c r="B284" t="s">
        <v>1367</v>
      </c>
      <c r="D284" t="s">
        <v>5193</v>
      </c>
      <c r="E284" t="s">
        <v>47</v>
      </c>
      <c r="G284" t="s">
        <v>108</v>
      </c>
      <c r="H284" s="4">
        <v>20</v>
      </c>
      <c r="I284" s="4">
        <v>20</v>
      </c>
      <c r="J284" s="4">
        <v>20</v>
      </c>
      <c r="K284" s="4">
        <v>20</v>
      </c>
      <c r="L284" s="4">
        <v>20</v>
      </c>
      <c r="M284" s="4">
        <v>10</v>
      </c>
      <c r="N284" s="4">
        <v>10</v>
      </c>
      <c r="O284" s="4">
        <v>10</v>
      </c>
      <c r="P284" s="4">
        <v>10</v>
      </c>
      <c r="Q284" s="4">
        <v>10</v>
      </c>
      <c r="R284" s="4">
        <v>10</v>
      </c>
      <c r="S284" s="4">
        <v>10</v>
      </c>
      <c r="T284" s="5">
        <v>10</v>
      </c>
      <c r="U284" s="5">
        <v>10</v>
      </c>
      <c r="V284" s="5">
        <v>10</v>
      </c>
      <c r="W284" s="5">
        <v>10</v>
      </c>
    </row>
    <row r="285" spans="1:66">
      <c r="A285" t="s">
        <v>3</v>
      </c>
      <c r="B285" t="s">
        <v>1367</v>
      </c>
      <c r="D285" t="s">
        <v>5193</v>
      </c>
      <c r="E285" t="s">
        <v>55</v>
      </c>
      <c r="G285" t="s">
        <v>108</v>
      </c>
      <c r="H285" s="4">
        <v>20</v>
      </c>
      <c r="I285" s="4">
        <v>20</v>
      </c>
      <c r="J285" s="4">
        <v>20</v>
      </c>
      <c r="K285" s="4">
        <v>20</v>
      </c>
      <c r="L285" s="4">
        <v>20</v>
      </c>
      <c r="M285" s="4">
        <v>10</v>
      </c>
      <c r="N285" s="4">
        <v>10</v>
      </c>
      <c r="O285" s="4">
        <v>10</v>
      </c>
      <c r="P285" s="4">
        <v>10</v>
      </c>
      <c r="Q285" s="4">
        <v>10</v>
      </c>
      <c r="R285" s="4">
        <v>10</v>
      </c>
      <c r="S285" s="4">
        <v>10</v>
      </c>
      <c r="T285" s="5">
        <v>10</v>
      </c>
      <c r="U285" s="5">
        <v>10</v>
      </c>
      <c r="V285" s="5">
        <v>10</v>
      </c>
      <c r="W285" s="5">
        <v>10</v>
      </c>
    </row>
    <row r="286" spans="1:66" hidden="1">
      <c r="A286" t="s">
        <v>29</v>
      </c>
      <c r="B286" t="s">
        <v>1367</v>
      </c>
      <c r="D286" t="s">
        <v>5193</v>
      </c>
      <c r="E286" t="s">
        <v>69</v>
      </c>
      <c r="G286" t="s">
        <v>106</v>
      </c>
      <c r="AN286" s="5">
        <v>30</v>
      </c>
      <c r="AO286" s="5">
        <v>30</v>
      </c>
      <c r="AP286" s="5">
        <v>30</v>
      </c>
      <c r="AQ286" s="5">
        <v>30</v>
      </c>
      <c r="AR286" s="5">
        <v>30</v>
      </c>
      <c r="AS286" s="5">
        <v>30</v>
      </c>
      <c r="AT286" s="5">
        <v>30</v>
      </c>
      <c r="AU286" s="5">
        <v>30</v>
      </c>
      <c r="AV286" s="5">
        <v>30</v>
      </c>
      <c r="AW286" s="5">
        <v>30</v>
      </c>
      <c r="AX286" s="3">
        <v>30</v>
      </c>
      <c r="AY286" s="3">
        <v>30</v>
      </c>
      <c r="AZ286" s="3">
        <v>30</v>
      </c>
      <c r="BA286" s="3">
        <v>30</v>
      </c>
      <c r="BB286" s="3">
        <v>30</v>
      </c>
      <c r="BC286" s="3">
        <v>30</v>
      </c>
      <c r="BD286" s="3">
        <v>30</v>
      </c>
      <c r="BE286" s="3">
        <v>30</v>
      </c>
      <c r="BF286" s="3">
        <v>30</v>
      </c>
      <c r="BG286" s="3">
        <v>30</v>
      </c>
      <c r="BH286" s="3">
        <v>30</v>
      </c>
      <c r="BI286" s="3">
        <v>30</v>
      </c>
      <c r="BJ286" s="3">
        <v>30</v>
      </c>
      <c r="BK286" s="3">
        <v>30</v>
      </c>
      <c r="BL286" s="3">
        <v>30</v>
      </c>
      <c r="BM286" s="3">
        <v>30</v>
      </c>
      <c r="BN286" s="3">
        <v>30</v>
      </c>
    </row>
    <row r="287" spans="1:66">
      <c r="A287" t="s">
        <v>29</v>
      </c>
      <c r="B287" t="s">
        <v>1367</v>
      </c>
      <c r="D287" t="s">
        <v>5193</v>
      </c>
      <c r="E287" t="s">
        <v>75</v>
      </c>
      <c r="G287" t="s">
        <v>108</v>
      </c>
      <c r="AH287" s="4">
        <v>80</v>
      </c>
      <c r="AI287" s="4">
        <v>80</v>
      </c>
      <c r="AJ287" s="4">
        <v>50</v>
      </c>
      <c r="AK287" s="4">
        <v>50</v>
      </c>
      <c r="AL287" s="4">
        <v>50</v>
      </c>
      <c r="AM287" s="4">
        <v>50</v>
      </c>
    </row>
    <row r="288" spans="1:66">
      <c r="A288" t="s">
        <v>3</v>
      </c>
      <c r="B288" t="s">
        <v>1367</v>
      </c>
      <c r="D288" t="s">
        <v>5193</v>
      </c>
      <c r="E288" t="s">
        <v>75</v>
      </c>
      <c r="G288" t="s">
        <v>108</v>
      </c>
      <c r="H288" s="4">
        <v>20</v>
      </c>
      <c r="I288" s="4">
        <v>20</v>
      </c>
      <c r="J288" s="4">
        <v>20</v>
      </c>
      <c r="K288" s="4">
        <v>20</v>
      </c>
      <c r="L288" s="4">
        <v>20</v>
      </c>
      <c r="M288" s="4">
        <v>10</v>
      </c>
      <c r="N288" s="4">
        <v>10</v>
      </c>
      <c r="O288" s="4">
        <v>10</v>
      </c>
      <c r="P288" s="4">
        <v>10</v>
      </c>
      <c r="Q288" s="4">
        <v>10</v>
      </c>
      <c r="R288" s="4">
        <v>10</v>
      </c>
      <c r="S288" s="4">
        <v>10</v>
      </c>
      <c r="T288" s="5">
        <v>10</v>
      </c>
      <c r="U288" s="5">
        <v>10</v>
      </c>
      <c r="V288" s="5">
        <v>10</v>
      </c>
      <c r="W288" s="5">
        <v>10</v>
      </c>
    </row>
    <row r="289" spans="1:80">
      <c r="A289" t="s">
        <v>29</v>
      </c>
      <c r="B289" t="s">
        <v>1367</v>
      </c>
      <c r="D289" t="s">
        <v>5193</v>
      </c>
      <c r="E289" t="s">
        <v>83</v>
      </c>
      <c r="G289" t="s">
        <v>108</v>
      </c>
      <c r="AH289" s="4">
        <v>80</v>
      </c>
      <c r="AI289" s="4">
        <v>80</v>
      </c>
      <c r="AJ289" s="4">
        <v>50</v>
      </c>
      <c r="AK289" s="4">
        <v>50</v>
      </c>
      <c r="AL289" s="4">
        <v>30</v>
      </c>
      <c r="AM289" s="4">
        <v>30</v>
      </c>
    </row>
    <row r="290" spans="1:80">
      <c r="A290" t="s">
        <v>3</v>
      </c>
      <c r="B290" t="s">
        <v>1367</v>
      </c>
      <c r="D290" t="s">
        <v>5193</v>
      </c>
      <c r="E290" t="s">
        <v>83</v>
      </c>
      <c r="G290" t="s">
        <v>108</v>
      </c>
      <c r="H290" s="4">
        <v>20</v>
      </c>
      <c r="I290" s="4">
        <v>20</v>
      </c>
      <c r="J290" s="4">
        <v>20</v>
      </c>
      <c r="K290" s="4">
        <v>20</v>
      </c>
      <c r="L290" s="4">
        <v>20</v>
      </c>
      <c r="M290" s="4">
        <v>10</v>
      </c>
      <c r="N290" s="4">
        <v>10</v>
      </c>
      <c r="O290" s="4">
        <v>10</v>
      </c>
      <c r="P290" s="4">
        <v>10</v>
      </c>
      <c r="Q290" s="4">
        <v>10</v>
      </c>
      <c r="R290" s="4">
        <v>10</v>
      </c>
      <c r="S290" s="4">
        <v>10</v>
      </c>
      <c r="T290" s="5">
        <v>10</v>
      </c>
      <c r="U290" s="5">
        <v>10</v>
      </c>
      <c r="V290" s="5">
        <v>10</v>
      </c>
      <c r="W290" s="5">
        <v>10</v>
      </c>
    </row>
    <row r="291" spans="1:80">
      <c r="A291" t="s">
        <v>23</v>
      </c>
      <c r="D291" t="s">
        <v>5233</v>
      </c>
      <c r="E291" t="s">
        <v>40</v>
      </c>
      <c r="G291" t="s">
        <v>108</v>
      </c>
      <c r="AO291" s="4">
        <v>70</v>
      </c>
      <c r="AP291" s="4">
        <v>30</v>
      </c>
      <c r="AQ291" s="4">
        <v>30</v>
      </c>
      <c r="AR291" s="4">
        <v>30</v>
      </c>
      <c r="AS291" s="4">
        <v>30</v>
      </c>
    </row>
    <row r="292" spans="1:80">
      <c r="A292" t="s">
        <v>23</v>
      </c>
      <c r="D292" t="s">
        <v>5233</v>
      </c>
      <c r="E292" t="s">
        <v>42</v>
      </c>
      <c r="G292" t="s">
        <v>108</v>
      </c>
      <c r="AN292" s="4">
        <v>70</v>
      </c>
      <c r="AO292" s="4">
        <v>30</v>
      </c>
      <c r="AP292" s="4">
        <v>30</v>
      </c>
      <c r="AQ292" s="4">
        <v>30</v>
      </c>
      <c r="AR292" s="4">
        <v>30</v>
      </c>
      <c r="AS292" s="4">
        <v>30</v>
      </c>
    </row>
    <row r="293" spans="1:80">
      <c r="A293" t="s">
        <v>23</v>
      </c>
      <c r="D293" t="s">
        <v>5233</v>
      </c>
      <c r="E293" t="s">
        <v>49</v>
      </c>
      <c r="G293" t="s">
        <v>108</v>
      </c>
      <c r="AQ293" s="4">
        <v>50</v>
      </c>
      <c r="AR293" s="4">
        <v>50</v>
      </c>
      <c r="AS293" s="4">
        <v>50</v>
      </c>
    </row>
    <row r="294" spans="1:80" hidden="1">
      <c r="A294" t="s">
        <v>23</v>
      </c>
      <c r="D294" t="s">
        <v>5233</v>
      </c>
      <c r="E294" t="s">
        <v>61</v>
      </c>
      <c r="G294" t="s">
        <v>106</v>
      </c>
      <c r="AT294" s="5">
        <v>50</v>
      </c>
      <c r="AU294" s="5">
        <v>50</v>
      </c>
      <c r="AV294" s="5">
        <v>50</v>
      </c>
      <c r="AW294" s="5">
        <v>50</v>
      </c>
      <c r="AX294" s="5">
        <v>20</v>
      </c>
      <c r="AY294" s="5">
        <v>20</v>
      </c>
      <c r="AZ294" s="5">
        <v>20</v>
      </c>
      <c r="BA294" s="5">
        <v>50</v>
      </c>
    </row>
    <row r="295" spans="1:80">
      <c r="A295" t="s">
        <v>23</v>
      </c>
      <c r="D295" t="s">
        <v>5233</v>
      </c>
      <c r="E295" t="s">
        <v>75</v>
      </c>
      <c r="G295" t="s">
        <v>108</v>
      </c>
      <c r="AQ295" s="4">
        <v>50</v>
      </c>
      <c r="AR295" s="4">
        <v>50</v>
      </c>
      <c r="AS295" s="4">
        <v>50</v>
      </c>
    </row>
    <row r="296" spans="1:80">
      <c r="A296" t="s">
        <v>23</v>
      </c>
      <c r="D296" t="s">
        <v>5233</v>
      </c>
      <c r="E296" t="s">
        <v>85</v>
      </c>
      <c r="G296" t="s">
        <v>108</v>
      </c>
      <c r="AQ296" s="4">
        <v>70</v>
      </c>
      <c r="AR296" s="4">
        <v>70</v>
      </c>
      <c r="AS296" s="4">
        <v>70</v>
      </c>
    </row>
    <row r="297" spans="1:80">
      <c r="A297" t="s">
        <v>33</v>
      </c>
      <c r="D297" t="s">
        <v>5263</v>
      </c>
      <c r="E297" t="s">
        <v>55</v>
      </c>
      <c r="G297" t="s">
        <v>108</v>
      </c>
      <c r="AY297" s="4">
        <v>80</v>
      </c>
      <c r="AZ297" s="4">
        <v>80</v>
      </c>
      <c r="BA297" s="4">
        <v>80</v>
      </c>
      <c r="BB297" s="4">
        <v>30</v>
      </c>
      <c r="BC297" s="4">
        <v>30</v>
      </c>
    </row>
    <row r="298" spans="1:80">
      <c r="A298" t="s">
        <v>33</v>
      </c>
      <c r="D298" t="s">
        <v>5263</v>
      </c>
      <c r="E298" t="s">
        <v>75</v>
      </c>
      <c r="G298" t="s">
        <v>108</v>
      </c>
      <c r="AY298" s="4">
        <v>80</v>
      </c>
      <c r="AZ298" s="4">
        <v>80</v>
      </c>
      <c r="BA298" s="4">
        <v>80</v>
      </c>
      <c r="BB298" s="4">
        <v>30</v>
      </c>
      <c r="BC298" s="4">
        <v>30</v>
      </c>
    </row>
    <row r="299" spans="1:80">
      <c r="A299" t="s">
        <v>33</v>
      </c>
      <c r="D299" t="s">
        <v>5263</v>
      </c>
      <c r="E299" t="s">
        <v>83</v>
      </c>
      <c r="G299" t="s">
        <v>108</v>
      </c>
      <c r="AY299" s="4">
        <v>80</v>
      </c>
      <c r="AZ299" s="4">
        <v>80</v>
      </c>
      <c r="BA299" s="4">
        <v>80</v>
      </c>
      <c r="BB299" s="4">
        <v>30</v>
      </c>
      <c r="BC299" s="4">
        <v>30</v>
      </c>
    </row>
    <row r="300" spans="1:80" hidden="1">
      <c r="A300" s="7"/>
      <c r="B300" s="7"/>
      <c r="C300" s="7"/>
      <c r="D300" s="7"/>
      <c r="E300" s="7" t="s">
        <v>36</v>
      </c>
      <c r="F300" s="7"/>
      <c r="G300" s="7"/>
      <c r="H300" s="7">
        <v>45</v>
      </c>
      <c r="I300" s="7">
        <v>45</v>
      </c>
      <c r="J300" s="7">
        <v>35</v>
      </c>
      <c r="K300" s="7">
        <v>35</v>
      </c>
      <c r="L300" s="7">
        <v>95</v>
      </c>
      <c r="M300" s="7">
        <v>100</v>
      </c>
      <c r="N300" s="7">
        <v>65</v>
      </c>
      <c r="O300" s="7">
        <v>75</v>
      </c>
      <c r="P300" s="7">
        <v>120</v>
      </c>
      <c r="Q300" s="7">
        <v>120</v>
      </c>
      <c r="R300" s="7">
        <v>130</v>
      </c>
      <c r="S300" s="7">
        <v>130</v>
      </c>
      <c r="T300" s="7">
        <v>100</v>
      </c>
      <c r="U300" s="7">
        <v>70</v>
      </c>
      <c r="V300" s="7">
        <v>70</v>
      </c>
      <c r="W300" s="7">
        <v>70</v>
      </c>
      <c r="X300" s="7">
        <v>90</v>
      </c>
      <c r="Y300" s="7">
        <v>70</v>
      </c>
      <c r="Z300" s="7">
        <v>70</v>
      </c>
      <c r="AA300" s="7">
        <v>70</v>
      </c>
      <c r="AB300" s="7">
        <v>60</v>
      </c>
      <c r="AC300" s="7">
        <v>60</v>
      </c>
      <c r="AD300" s="7">
        <v>60</v>
      </c>
      <c r="AE300" s="7">
        <v>60</v>
      </c>
      <c r="AF300" s="7">
        <v>30</v>
      </c>
      <c r="AG300" s="7">
        <v>30</v>
      </c>
      <c r="AH300" s="7">
        <v>30</v>
      </c>
      <c r="AI300" s="7">
        <v>30</v>
      </c>
      <c r="AJ300" s="7">
        <v>10</v>
      </c>
      <c r="AK300" s="7">
        <v>10</v>
      </c>
      <c r="AL300" s="7">
        <v>10</v>
      </c>
      <c r="AM300" s="7">
        <v>10</v>
      </c>
      <c r="AN300" s="7">
        <v>30</v>
      </c>
      <c r="AO300" s="7">
        <v>30</v>
      </c>
      <c r="AP300" s="7">
        <v>30</v>
      </c>
      <c r="AQ300" s="7">
        <v>30</v>
      </c>
      <c r="AR300" s="7">
        <v>10</v>
      </c>
      <c r="AS300" s="7">
        <v>10</v>
      </c>
      <c r="AT300" s="7">
        <v>10</v>
      </c>
      <c r="AU300" s="7">
        <v>10</v>
      </c>
      <c r="AV300" s="7">
        <v>10</v>
      </c>
      <c r="AW300" s="7">
        <v>10</v>
      </c>
      <c r="AX300" s="7">
        <v>10</v>
      </c>
      <c r="AY300" s="7">
        <v>10</v>
      </c>
      <c r="AZ300" s="7">
        <v>10</v>
      </c>
      <c r="BA300" s="7">
        <v>10</v>
      </c>
      <c r="BB300" s="7">
        <v>10</v>
      </c>
      <c r="BC300" s="7">
        <v>10</v>
      </c>
      <c r="BD300" s="7">
        <v>20</v>
      </c>
      <c r="BE300" s="7">
        <v>20</v>
      </c>
      <c r="BF300" s="7">
        <v>15</v>
      </c>
      <c r="BG300" s="7">
        <v>15</v>
      </c>
      <c r="BH300" s="7">
        <v>10</v>
      </c>
      <c r="BI300" s="7">
        <v>10</v>
      </c>
      <c r="BJ300" s="7">
        <v>10</v>
      </c>
      <c r="BK300" s="7">
        <v>30</v>
      </c>
      <c r="BL300" s="7">
        <v>30</v>
      </c>
      <c r="BM300" s="7">
        <v>30</v>
      </c>
      <c r="BN300" s="7">
        <v>30</v>
      </c>
      <c r="BO300" s="7">
        <v>30</v>
      </c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</row>
    <row r="301" spans="1:80" hidden="1">
      <c r="A301" s="7"/>
      <c r="B301" s="7"/>
      <c r="C301" s="7"/>
      <c r="D301" s="7"/>
      <c r="E301" s="7" t="s">
        <v>37</v>
      </c>
      <c r="F301" s="7"/>
      <c r="G301" s="7"/>
      <c r="H301" s="7">
        <v>80</v>
      </c>
      <c r="I301" s="7">
        <v>80</v>
      </c>
      <c r="J301" s="7">
        <v>80</v>
      </c>
      <c r="K301" s="7">
        <v>80</v>
      </c>
      <c r="L301" s="7">
        <v>60</v>
      </c>
      <c r="M301" s="7">
        <v>60</v>
      </c>
      <c r="N301" s="7">
        <v>70</v>
      </c>
      <c r="O301" s="7">
        <v>70</v>
      </c>
      <c r="P301" s="7">
        <v>70</v>
      </c>
      <c r="Q301" s="7">
        <v>70</v>
      </c>
      <c r="R301" s="7">
        <v>80</v>
      </c>
      <c r="S301" s="7">
        <v>80</v>
      </c>
      <c r="T301" s="7">
        <v>60</v>
      </c>
      <c r="U301" s="7">
        <v>60</v>
      </c>
      <c r="V301" s="7">
        <v>70</v>
      </c>
      <c r="W301" s="7">
        <v>70</v>
      </c>
      <c r="X301" s="7">
        <v>60</v>
      </c>
      <c r="Y301" s="7">
        <v>60</v>
      </c>
      <c r="Z301" s="7">
        <v>50</v>
      </c>
      <c r="AA301" s="7">
        <v>50</v>
      </c>
      <c r="AB301" s="7">
        <v>70</v>
      </c>
      <c r="AC301" s="7">
        <v>80</v>
      </c>
      <c r="AD301" s="7">
        <v>80</v>
      </c>
      <c r="AE301" s="7">
        <v>50</v>
      </c>
      <c r="AF301" s="7">
        <v>90</v>
      </c>
      <c r="AG301" s="7">
        <v>90</v>
      </c>
      <c r="AH301" s="7">
        <v>90</v>
      </c>
      <c r="AI301" s="7">
        <v>90</v>
      </c>
      <c r="AJ301" s="7">
        <v>120</v>
      </c>
      <c r="AK301" s="7">
        <v>120</v>
      </c>
      <c r="AL301" s="7">
        <v>110</v>
      </c>
      <c r="AM301" s="7">
        <v>110</v>
      </c>
      <c r="AN301" s="7">
        <v>200</v>
      </c>
      <c r="AO301" s="7">
        <v>200</v>
      </c>
      <c r="AP301" s="7">
        <v>200</v>
      </c>
      <c r="AQ301" s="7">
        <v>200</v>
      </c>
      <c r="AR301" s="7">
        <v>165</v>
      </c>
      <c r="AS301" s="7">
        <v>165</v>
      </c>
      <c r="AT301" s="7">
        <v>165</v>
      </c>
      <c r="AU301" s="7">
        <v>165</v>
      </c>
      <c r="AV301" s="7">
        <v>115</v>
      </c>
      <c r="AW301" s="7">
        <v>110</v>
      </c>
      <c r="AX301" s="7">
        <v>110</v>
      </c>
      <c r="AY301" s="7">
        <v>110</v>
      </c>
      <c r="AZ301" s="7">
        <v>110</v>
      </c>
      <c r="BA301" s="7">
        <v>110</v>
      </c>
      <c r="BB301" s="7">
        <v>110</v>
      </c>
      <c r="BC301" s="7">
        <v>110</v>
      </c>
      <c r="BD301" s="7">
        <v>5</v>
      </c>
      <c r="BE301" s="7">
        <v>5</v>
      </c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</row>
    <row r="302" spans="1:80" hidden="1">
      <c r="A302" s="7"/>
      <c r="B302" s="7"/>
      <c r="C302" s="7"/>
      <c r="D302" s="7"/>
      <c r="E302" s="7" t="s">
        <v>38</v>
      </c>
      <c r="F302" s="7"/>
      <c r="G302" s="7"/>
      <c r="H302" s="7">
        <v>20</v>
      </c>
      <c r="I302" s="7">
        <v>20</v>
      </c>
      <c r="J302" s="7">
        <v>20</v>
      </c>
      <c r="K302" s="7">
        <v>20</v>
      </c>
      <c r="L302" s="7">
        <v>70</v>
      </c>
      <c r="M302" s="7">
        <v>90</v>
      </c>
      <c r="N302" s="7">
        <v>70</v>
      </c>
      <c r="O302" s="7">
        <v>70</v>
      </c>
      <c r="P302" s="7">
        <v>110</v>
      </c>
      <c r="Q302" s="7">
        <v>110</v>
      </c>
      <c r="R302" s="7">
        <v>90</v>
      </c>
      <c r="S302" s="7">
        <v>90</v>
      </c>
      <c r="T302" s="7">
        <v>90</v>
      </c>
      <c r="U302" s="7">
        <v>70</v>
      </c>
      <c r="V302" s="7">
        <v>70</v>
      </c>
      <c r="W302" s="7">
        <v>70</v>
      </c>
      <c r="X302" s="7">
        <v>100</v>
      </c>
      <c r="Y302" s="7">
        <v>100</v>
      </c>
      <c r="Z302" s="7">
        <v>100</v>
      </c>
      <c r="AA302" s="7">
        <v>100</v>
      </c>
      <c r="AB302" s="7">
        <v>115</v>
      </c>
      <c r="AC302" s="7">
        <v>95</v>
      </c>
      <c r="AD302" s="7">
        <v>95</v>
      </c>
      <c r="AE302" s="7">
        <v>95</v>
      </c>
      <c r="AF302" s="7">
        <v>45</v>
      </c>
      <c r="AG302" s="7">
        <v>45</v>
      </c>
      <c r="AH302" s="7">
        <v>45</v>
      </c>
      <c r="AI302" s="7">
        <v>45</v>
      </c>
      <c r="AJ302" s="7">
        <v>45</v>
      </c>
      <c r="AK302" s="7">
        <v>25</v>
      </c>
      <c r="AL302" s="7">
        <v>25</v>
      </c>
      <c r="AM302" s="7">
        <v>25</v>
      </c>
      <c r="AN302" s="7">
        <v>50</v>
      </c>
      <c r="AO302" s="7">
        <v>50</v>
      </c>
      <c r="AP302" s="7">
        <v>50</v>
      </c>
      <c r="AQ302" s="7">
        <v>50</v>
      </c>
      <c r="AR302" s="7">
        <v>50</v>
      </c>
      <c r="AS302" s="7">
        <v>50</v>
      </c>
      <c r="AT302" s="7">
        <v>50</v>
      </c>
      <c r="AU302" s="7">
        <v>50</v>
      </c>
      <c r="AV302" s="7">
        <v>50</v>
      </c>
      <c r="AW302" s="7">
        <v>50</v>
      </c>
      <c r="AX302" s="7">
        <v>50</v>
      </c>
      <c r="AY302" s="7">
        <v>50</v>
      </c>
      <c r="AZ302" s="7">
        <v>50</v>
      </c>
      <c r="BA302" s="7">
        <v>50</v>
      </c>
      <c r="BB302" s="7">
        <v>50</v>
      </c>
      <c r="BC302" s="7">
        <v>70</v>
      </c>
      <c r="BD302" s="7">
        <v>65</v>
      </c>
      <c r="BE302" s="7">
        <v>65</v>
      </c>
      <c r="BF302" s="7">
        <v>60</v>
      </c>
      <c r="BG302" s="7">
        <v>60</v>
      </c>
      <c r="BH302" s="7">
        <v>50</v>
      </c>
      <c r="BI302" s="7">
        <v>50</v>
      </c>
      <c r="BJ302" s="7">
        <v>50</v>
      </c>
      <c r="BK302" s="7">
        <v>50</v>
      </c>
      <c r="BL302" s="7">
        <v>50</v>
      </c>
      <c r="BM302" s="7">
        <v>50</v>
      </c>
      <c r="BN302" s="7">
        <v>50</v>
      </c>
      <c r="BO302" s="7">
        <v>50</v>
      </c>
      <c r="BP302" s="7">
        <v>50</v>
      </c>
      <c r="BQ302" s="7">
        <v>50</v>
      </c>
      <c r="BR302" s="7">
        <v>50</v>
      </c>
      <c r="BS302" s="7"/>
      <c r="BT302" s="7"/>
      <c r="BU302" s="7"/>
      <c r="BV302" s="7"/>
      <c r="BW302" s="7"/>
      <c r="BX302" s="7"/>
      <c r="BY302" s="7"/>
      <c r="BZ302" s="7"/>
      <c r="CA302" s="7"/>
      <c r="CB302" s="7"/>
    </row>
    <row r="303" spans="1:80" hidden="1">
      <c r="A303" s="7"/>
      <c r="B303" s="7"/>
      <c r="C303" s="7"/>
      <c r="D303" s="7"/>
      <c r="E303" s="7" t="s">
        <v>39</v>
      </c>
      <c r="F303" s="7"/>
      <c r="G303" s="7"/>
      <c r="H303" s="7">
        <v>20</v>
      </c>
      <c r="I303" s="7"/>
      <c r="J303" s="7"/>
      <c r="K303" s="7"/>
      <c r="L303" s="7">
        <v>80</v>
      </c>
      <c r="M303" s="7">
        <v>100</v>
      </c>
      <c r="N303" s="7">
        <v>100</v>
      </c>
      <c r="O303" s="7">
        <v>100</v>
      </c>
      <c r="P303" s="7">
        <v>20</v>
      </c>
      <c r="Q303" s="7">
        <v>20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</row>
    <row r="304" spans="1:80" hidden="1">
      <c r="A304" s="7"/>
      <c r="B304" s="7"/>
      <c r="C304" s="7"/>
      <c r="D304" s="7"/>
      <c r="E304" s="7" t="s">
        <v>40</v>
      </c>
      <c r="F304" s="7"/>
      <c r="G304" s="7"/>
      <c r="H304" s="7">
        <v>90</v>
      </c>
      <c r="I304" s="7">
        <v>115</v>
      </c>
      <c r="J304" s="7">
        <v>135</v>
      </c>
      <c r="K304" s="7">
        <v>135</v>
      </c>
      <c r="L304" s="7">
        <v>90</v>
      </c>
      <c r="M304" s="7">
        <v>90</v>
      </c>
      <c r="N304" s="7">
        <v>90</v>
      </c>
      <c r="O304" s="7">
        <v>100</v>
      </c>
      <c r="P304" s="7">
        <v>85</v>
      </c>
      <c r="Q304" s="7">
        <v>75</v>
      </c>
      <c r="R304" s="7">
        <v>55</v>
      </c>
      <c r="S304" s="7">
        <v>55</v>
      </c>
      <c r="T304" s="7">
        <v>85</v>
      </c>
      <c r="U304" s="7">
        <v>165</v>
      </c>
      <c r="V304" s="7">
        <v>165</v>
      </c>
      <c r="W304" s="7">
        <v>165</v>
      </c>
      <c r="X304" s="7">
        <v>95</v>
      </c>
      <c r="Y304" s="7">
        <v>95</v>
      </c>
      <c r="Z304" s="7">
        <v>80</v>
      </c>
      <c r="AA304" s="7">
        <v>80</v>
      </c>
      <c r="AB304" s="7">
        <v>45</v>
      </c>
      <c r="AC304" s="7">
        <v>25</v>
      </c>
      <c r="AD304" s="7">
        <v>75</v>
      </c>
      <c r="AE304" s="7">
        <v>55</v>
      </c>
      <c r="AF304" s="7">
        <v>130</v>
      </c>
      <c r="AG304" s="7">
        <v>75</v>
      </c>
      <c r="AH304" s="7">
        <v>95</v>
      </c>
      <c r="AI304" s="7">
        <v>95</v>
      </c>
      <c r="AJ304" s="7">
        <v>125</v>
      </c>
      <c r="AK304" s="7">
        <v>125</v>
      </c>
      <c r="AL304" s="7">
        <v>125</v>
      </c>
      <c r="AM304" s="7">
        <v>95</v>
      </c>
      <c r="AN304" s="7">
        <v>65</v>
      </c>
      <c r="AO304" s="7">
        <v>135</v>
      </c>
      <c r="AP304" s="7">
        <v>145</v>
      </c>
      <c r="AQ304" s="7">
        <v>145</v>
      </c>
      <c r="AR304" s="7">
        <v>85</v>
      </c>
      <c r="AS304" s="7">
        <v>85</v>
      </c>
      <c r="AT304" s="7">
        <v>55</v>
      </c>
      <c r="AU304" s="7">
        <v>55</v>
      </c>
      <c r="AV304" s="7">
        <v>55</v>
      </c>
      <c r="AW304" s="7">
        <v>55</v>
      </c>
      <c r="AX304" s="7">
        <v>55</v>
      </c>
      <c r="AY304" s="7">
        <v>155</v>
      </c>
      <c r="AZ304" s="7">
        <v>155</v>
      </c>
      <c r="BA304" s="7">
        <v>105</v>
      </c>
      <c r="BB304" s="7">
        <v>95</v>
      </c>
      <c r="BC304" s="7">
        <v>95</v>
      </c>
      <c r="BD304" s="7">
        <v>10</v>
      </c>
      <c r="BE304" s="7">
        <v>10</v>
      </c>
      <c r="BF304" s="7">
        <v>10</v>
      </c>
      <c r="BG304" s="7">
        <v>10</v>
      </c>
      <c r="BH304" s="7">
        <v>10</v>
      </c>
      <c r="BI304" s="7">
        <v>10</v>
      </c>
      <c r="BJ304" s="7">
        <v>10</v>
      </c>
      <c r="BK304" s="7">
        <v>10</v>
      </c>
      <c r="BL304" s="7">
        <v>10</v>
      </c>
      <c r="BM304" s="7">
        <v>10</v>
      </c>
      <c r="BN304" s="7">
        <v>10</v>
      </c>
      <c r="BO304" s="7">
        <v>10</v>
      </c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</row>
    <row r="305" spans="1:80" hidden="1">
      <c r="A305" s="7"/>
      <c r="B305" s="7"/>
      <c r="C305" s="7"/>
      <c r="D305" s="7"/>
      <c r="E305" s="7" t="s">
        <v>41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>
        <v>20</v>
      </c>
      <c r="BE305" s="7">
        <v>20</v>
      </c>
      <c r="BF305" s="7">
        <v>20</v>
      </c>
      <c r="BG305" s="7">
        <v>5</v>
      </c>
      <c r="BH305" s="7">
        <v>5</v>
      </c>
      <c r="BI305" s="7">
        <v>5</v>
      </c>
      <c r="BJ305" s="7">
        <v>5</v>
      </c>
      <c r="BK305" s="7">
        <v>5</v>
      </c>
      <c r="BL305" s="7">
        <v>5</v>
      </c>
      <c r="BM305" s="7">
        <v>5</v>
      </c>
      <c r="BN305" s="7">
        <v>5</v>
      </c>
      <c r="BO305" s="7">
        <v>5</v>
      </c>
      <c r="BP305" s="7">
        <v>5</v>
      </c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</row>
    <row r="306" spans="1:80" hidden="1">
      <c r="A306" s="7"/>
      <c r="B306" s="7"/>
      <c r="C306" s="7"/>
      <c r="D306" s="7"/>
      <c r="E306" s="7" t="s">
        <v>42</v>
      </c>
      <c r="F306" s="7"/>
      <c r="G306" s="7"/>
      <c r="H306" s="7">
        <v>110</v>
      </c>
      <c r="I306" s="7">
        <v>100</v>
      </c>
      <c r="J306" s="7">
        <v>145</v>
      </c>
      <c r="K306" s="7">
        <v>145</v>
      </c>
      <c r="L306" s="7">
        <v>155</v>
      </c>
      <c r="M306" s="7">
        <v>135</v>
      </c>
      <c r="N306" s="7">
        <v>135</v>
      </c>
      <c r="O306" s="7">
        <v>135</v>
      </c>
      <c r="P306" s="7">
        <v>95</v>
      </c>
      <c r="Q306" s="7">
        <v>125</v>
      </c>
      <c r="R306" s="7">
        <v>70</v>
      </c>
      <c r="S306" s="7">
        <v>130</v>
      </c>
      <c r="T306" s="7">
        <v>170</v>
      </c>
      <c r="U306" s="7">
        <v>170</v>
      </c>
      <c r="V306" s="7">
        <v>110</v>
      </c>
      <c r="W306" s="7">
        <v>110</v>
      </c>
      <c r="X306" s="7">
        <v>70</v>
      </c>
      <c r="Y306" s="7">
        <v>70</v>
      </c>
      <c r="Z306" s="7">
        <v>90</v>
      </c>
      <c r="AA306" s="7">
        <v>90</v>
      </c>
      <c r="AB306" s="7">
        <v>60</v>
      </c>
      <c r="AC306" s="7">
        <v>70</v>
      </c>
      <c r="AD306" s="7">
        <v>70</v>
      </c>
      <c r="AE306" s="7">
        <v>70</v>
      </c>
      <c r="AF306" s="7">
        <v>130</v>
      </c>
      <c r="AG306" s="7">
        <v>130</v>
      </c>
      <c r="AH306" s="7">
        <v>90</v>
      </c>
      <c r="AI306" s="7">
        <v>90</v>
      </c>
      <c r="AJ306" s="7">
        <v>90</v>
      </c>
      <c r="AK306" s="7">
        <v>90</v>
      </c>
      <c r="AL306" s="7">
        <v>80</v>
      </c>
      <c r="AM306" s="7">
        <v>80</v>
      </c>
      <c r="AN306" s="7">
        <v>120</v>
      </c>
      <c r="AO306" s="7">
        <v>80</v>
      </c>
      <c r="AP306" s="7">
        <v>130</v>
      </c>
      <c r="AQ306" s="7">
        <v>130</v>
      </c>
      <c r="AR306" s="7">
        <v>110</v>
      </c>
      <c r="AS306" s="7">
        <v>80</v>
      </c>
      <c r="AT306" s="7">
        <v>50</v>
      </c>
      <c r="AU306" s="7">
        <v>50</v>
      </c>
      <c r="AV306" s="7">
        <v>110</v>
      </c>
      <c r="AW306" s="7">
        <v>180</v>
      </c>
      <c r="AX306" s="7">
        <v>180</v>
      </c>
      <c r="AY306" s="7">
        <v>110</v>
      </c>
      <c r="AZ306" s="7">
        <v>110</v>
      </c>
      <c r="BA306" s="7">
        <v>110</v>
      </c>
      <c r="BB306" s="7">
        <v>120</v>
      </c>
      <c r="BC306" s="7">
        <v>80</v>
      </c>
      <c r="BD306" s="7">
        <v>85</v>
      </c>
      <c r="BE306" s="7">
        <v>90</v>
      </c>
      <c r="BF306" s="7">
        <v>90</v>
      </c>
      <c r="BG306" s="7">
        <v>20</v>
      </c>
      <c r="BH306" s="7">
        <v>20</v>
      </c>
      <c r="BI306" s="7">
        <v>20</v>
      </c>
      <c r="BJ306" s="7">
        <v>20</v>
      </c>
      <c r="BK306" s="7">
        <v>20</v>
      </c>
      <c r="BL306" s="7">
        <v>15</v>
      </c>
      <c r="BM306" s="7">
        <v>15</v>
      </c>
      <c r="BN306" s="7">
        <v>15</v>
      </c>
      <c r="BO306" s="7">
        <v>15</v>
      </c>
      <c r="BP306" s="7">
        <v>5</v>
      </c>
      <c r="BQ306" s="7">
        <v>5</v>
      </c>
      <c r="BR306" s="7">
        <v>5</v>
      </c>
      <c r="BS306" s="7">
        <v>5</v>
      </c>
      <c r="BT306" s="7"/>
      <c r="BU306" s="7"/>
      <c r="BV306" s="7"/>
      <c r="BW306" s="7"/>
      <c r="BX306" s="7"/>
      <c r="BY306" s="7"/>
      <c r="BZ306" s="7"/>
      <c r="CA306" s="7"/>
      <c r="CB306" s="7"/>
    </row>
    <row r="307" spans="1:80" hidden="1">
      <c r="A307" s="7"/>
      <c r="B307" s="7"/>
      <c r="C307" s="7"/>
      <c r="D307" s="7"/>
      <c r="E307" s="7" t="s">
        <v>43</v>
      </c>
      <c r="F307" s="7"/>
      <c r="G307" s="7"/>
      <c r="H307" s="7">
        <v>60</v>
      </c>
      <c r="I307" s="7">
        <v>100</v>
      </c>
      <c r="J307" s="7">
        <v>100</v>
      </c>
      <c r="K307" s="7">
        <v>100</v>
      </c>
      <c r="L307" s="7">
        <v>100</v>
      </c>
      <c r="M307" s="7">
        <v>100</v>
      </c>
      <c r="N307" s="7">
        <v>100</v>
      </c>
      <c r="O307" s="7">
        <v>100</v>
      </c>
      <c r="P307" s="7">
        <v>80</v>
      </c>
      <c r="Q307" s="7">
        <v>80</v>
      </c>
      <c r="R307" s="7">
        <v>80</v>
      </c>
      <c r="S307" s="7">
        <v>80</v>
      </c>
      <c r="T307" s="7">
        <v>80</v>
      </c>
      <c r="U307" s="7">
        <v>80</v>
      </c>
      <c r="V307" s="7">
        <v>80</v>
      </c>
      <c r="W307" s="7">
        <v>80</v>
      </c>
      <c r="X307" s="7">
        <v>80</v>
      </c>
      <c r="Y307" s="7">
        <v>80</v>
      </c>
      <c r="Z307" s="7">
        <v>80</v>
      </c>
      <c r="AA307" s="7">
        <v>80</v>
      </c>
      <c r="AB307" s="7">
        <v>85</v>
      </c>
      <c r="AC307" s="7">
        <v>85</v>
      </c>
      <c r="AD307" s="7">
        <v>85</v>
      </c>
      <c r="AE307" s="7">
        <v>85</v>
      </c>
      <c r="AF307" s="7">
        <v>75</v>
      </c>
      <c r="AG307" s="7">
        <v>75</v>
      </c>
      <c r="AH307" s="7">
        <v>145</v>
      </c>
      <c r="AI307" s="7">
        <v>145</v>
      </c>
      <c r="AJ307" s="7">
        <v>115</v>
      </c>
      <c r="AK307" s="7">
        <v>115</v>
      </c>
      <c r="AL307" s="7">
        <v>75</v>
      </c>
      <c r="AM307" s="7">
        <v>25</v>
      </c>
      <c r="AN307" s="7">
        <v>25</v>
      </c>
      <c r="AO307" s="7">
        <v>25</v>
      </c>
      <c r="AP307" s="7">
        <v>25</v>
      </c>
      <c r="AQ307" s="7">
        <v>25</v>
      </c>
      <c r="AR307" s="7">
        <v>25</v>
      </c>
      <c r="AS307" s="7">
        <v>25</v>
      </c>
      <c r="AT307" s="7">
        <v>55</v>
      </c>
      <c r="AU307" s="7">
        <v>55</v>
      </c>
      <c r="AV307" s="7">
        <v>50</v>
      </c>
      <c r="AW307" s="7">
        <v>30</v>
      </c>
      <c r="AX307" s="7">
        <v>30</v>
      </c>
      <c r="AY307" s="7">
        <v>20</v>
      </c>
      <c r="AZ307" s="7">
        <v>20</v>
      </c>
      <c r="BA307" s="7">
        <v>20</v>
      </c>
      <c r="BB307" s="7">
        <v>90</v>
      </c>
      <c r="BC307" s="7">
        <v>90</v>
      </c>
      <c r="BD307" s="7">
        <v>30</v>
      </c>
      <c r="BE307" s="7">
        <v>20</v>
      </c>
      <c r="BF307" s="7">
        <v>20</v>
      </c>
      <c r="BG307" s="7">
        <v>20</v>
      </c>
      <c r="BH307" s="7">
        <v>20</v>
      </c>
      <c r="BI307" s="7">
        <v>20</v>
      </c>
      <c r="BJ307" s="7">
        <v>20</v>
      </c>
      <c r="BK307" s="7">
        <v>20</v>
      </c>
      <c r="BL307" s="7">
        <v>20</v>
      </c>
      <c r="BM307" s="7">
        <v>15</v>
      </c>
      <c r="BN307" s="7">
        <v>15</v>
      </c>
      <c r="BO307" s="7">
        <v>15</v>
      </c>
      <c r="BP307" s="7">
        <v>15</v>
      </c>
      <c r="BQ307" s="7">
        <v>5</v>
      </c>
      <c r="BR307" s="7">
        <v>5</v>
      </c>
      <c r="BS307" s="7">
        <v>5</v>
      </c>
      <c r="BT307" s="7"/>
      <c r="BU307" s="7"/>
      <c r="BV307" s="7"/>
      <c r="BW307" s="7"/>
      <c r="BX307" s="7"/>
      <c r="BY307" s="7"/>
      <c r="BZ307" s="7"/>
      <c r="CA307" s="7"/>
      <c r="CB307" s="7"/>
    </row>
    <row r="308" spans="1:80" hidden="1">
      <c r="A308" s="7"/>
      <c r="B308" s="7"/>
      <c r="C308" s="7"/>
      <c r="D308" s="7"/>
      <c r="E308" s="7" t="s">
        <v>44</v>
      </c>
      <c r="F308" s="7"/>
      <c r="G308" s="7"/>
      <c r="H308" s="7">
        <v>150</v>
      </c>
      <c r="I308" s="7">
        <v>150</v>
      </c>
      <c r="J308" s="7">
        <v>120</v>
      </c>
      <c r="K308" s="7">
        <v>120</v>
      </c>
      <c r="L308" s="7">
        <v>80</v>
      </c>
      <c r="M308" s="7">
        <v>80</v>
      </c>
      <c r="N308" s="7">
        <v>80</v>
      </c>
      <c r="O308" s="7">
        <v>80</v>
      </c>
      <c r="P308" s="7">
        <v>80</v>
      </c>
      <c r="Q308" s="7">
        <v>80</v>
      </c>
      <c r="R308" s="7">
        <v>80</v>
      </c>
      <c r="S308" s="7">
        <v>80</v>
      </c>
      <c r="T308" s="7">
        <v>100</v>
      </c>
      <c r="U308" s="7">
        <v>100</v>
      </c>
      <c r="V308" s="7">
        <v>100</v>
      </c>
      <c r="W308" s="7">
        <v>100</v>
      </c>
      <c r="X308" s="7">
        <v>100</v>
      </c>
      <c r="Y308" s="7">
        <v>100</v>
      </c>
      <c r="Z308" s="7">
        <v>100</v>
      </c>
      <c r="AA308" s="7">
        <v>100</v>
      </c>
      <c r="AB308" s="7">
        <v>100</v>
      </c>
      <c r="AC308" s="7">
        <v>40</v>
      </c>
      <c r="AD308" s="7">
        <v>40</v>
      </c>
      <c r="AE308" s="7">
        <v>40</v>
      </c>
      <c r="AF308" s="7">
        <v>40</v>
      </c>
      <c r="AG308" s="7">
        <v>40</v>
      </c>
      <c r="AH308" s="7">
        <v>40</v>
      </c>
      <c r="AI308" s="7">
        <v>40</v>
      </c>
      <c r="AJ308" s="7">
        <v>30</v>
      </c>
      <c r="AK308" s="7">
        <v>30</v>
      </c>
      <c r="AL308" s="7">
        <v>30</v>
      </c>
      <c r="AM308" s="7">
        <v>30</v>
      </c>
      <c r="AN308" s="7">
        <v>50</v>
      </c>
      <c r="AO308" s="7">
        <v>50</v>
      </c>
      <c r="AP308" s="7">
        <v>30</v>
      </c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</row>
    <row r="309" spans="1:80" hidden="1">
      <c r="A309" s="7"/>
      <c r="B309" s="7"/>
      <c r="C309" s="7"/>
      <c r="D309" s="7"/>
      <c r="E309" s="7" t="s">
        <v>45</v>
      </c>
      <c r="F309" s="7"/>
      <c r="G309" s="7"/>
      <c r="H309" s="7">
        <v>100</v>
      </c>
      <c r="I309" s="7">
        <v>100</v>
      </c>
      <c r="J309" s="7">
        <v>140</v>
      </c>
      <c r="K309" s="7">
        <v>140</v>
      </c>
      <c r="L309" s="7">
        <v>110</v>
      </c>
      <c r="M309" s="7">
        <v>110</v>
      </c>
      <c r="N309" s="7">
        <v>110</v>
      </c>
      <c r="O309" s="7">
        <v>95</v>
      </c>
      <c r="P309" s="7">
        <v>95</v>
      </c>
      <c r="Q309" s="7">
        <v>90</v>
      </c>
      <c r="R309" s="7">
        <v>95</v>
      </c>
      <c r="S309" s="7">
        <v>95</v>
      </c>
      <c r="T309" s="7">
        <v>90</v>
      </c>
      <c r="U309" s="7">
        <v>100</v>
      </c>
      <c r="V309" s="7">
        <v>100</v>
      </c>
      <c r="W309" s="7">
        <v>100</v>
      </c>
      <c r="X309" s="7">
        <v>90</v>
      </c>
      <c r="Y309" s="7">
        <v>90</v>
      </c>
      <c r="Z309" s="7">
        <v>90</v>
      </c>
      <c r="AA309" s="7">
        <v>90</v>
      </c>
      <c r="AB309" s="7">
        <v>85</v>
      </c>
      <c r="AC309" s="7">
        <v>85</v>
      </c>
      <c r="AD309" s="7">
        <v>120</v>
      </c>
      <c r="AE309" s="7">
        <v>120</v>
      </c>
      <c r="AF309" s="7">
        <v>160</v>
      </c>
      <c r="AG309" s="7">
        <v>160</v>
      </c>
      <c r="AH309" s="7">
        <v>120</v>
      </c>
      <c r="AI309" s="7">
        <v>150</v>
      </c>
      <c r="AJ309" s="7">
        <v>100</v>
      </c>
      <c r="AK309" s="7">
        <v>100</v>
      </c>
      <c r="AL309" s="7">
        <v>100</v>
      </c>
      <c r="AM309" s="7">
        <v>100</v>
      </c>
      <c r="AN309" s="7">
        <v>70</v>
      </c>
      <c r="AO309" s="7">
        <v>50</v>
      </c>
      <c r="AP309" s="7">
        <v>50</v>
      </c>
      <c r="AQ309" s="7">
        <v>50</v>
      </c>
      <c r="AR309" s="7">
        <v>70</v>
      </c>
      <c r="AS309" s="7">
        <v>70</v>
      </c>
      <c r="AT309" s="7">
        <v>70</v>
      </c>
      <c r="AU309" s="7">
        <v>75</v>
      </c>
      <c r="AV309" s="7">
        <v>65</v>
      </c>
      <c r="AW309" s="7">
        <v>65</v>
      </c>
      <c r="AX309" s="7">
        <v>65</v>
      </c>
      <c r="AY309" s="7">
        <v>65</v>
      </c>
      <c r="AZ309" s="7">
        <v>65</v>
      </c>
      <c r="BA309" s="7">
        <v>65</v>
      </c>
      <c r="BB309" s="7">
        <v>80</v>
      </c>
      <c r="BC309" s="7">
        <v>80</v>
      </c>
      <c r="BD309" s="7">
        <v>110</v>
      </c>
      <c r="BE309" s="7">
        <v>110</v>
      </c>
      <c r="BF309" s="7">
        <v>110</v>
      </c>
      <c r="BG309" s="7">
        <v>90</v>
      </c>
      <c r="BH309" s="7">
        <v>90</v>
      </c>
      <c r="BI309" s="7">
        <v>90</v>
      </c>
      <c r="BJ309" s="7">
        <v>90</v>
      </c>
      <c r="BK309" s="7">
        <v>90</v>
      </c>
      <c r="BL309" s="7">
        <v>70</v>
      </c>
      <c r="BM309" s="7">
        <v>55</v>
      </c>
      <c r="BN309" s="7">
        <v>55</v>
      </c>
      <c r="BO309" s="7">
        <v>105</v>
      </c>
      <c r="BP309" s="7">
        <v>75</v>
      </c>
      <c r="BQ309" s="7">
        <v>75</v>
      </c>
      <c r="BR309" s="7">
        <v>75</v>
      </c>
      <c r="BS309" s="7">
        <v>60</v>
      </c>
      <c r="BT309" s="7">
        <v>55</v>
      </c>
      <c r="BU309" s="7">
        <v>55</v>
      </c>
      <c r="BV309" s="7">
        <v>55</v>
      </c>
      <c r="BW309" s="7">
        <v>55</v>
      </c>
      <c r="BX309" s="7">
        <v>55</v>
      </c>
      <c r="BY309" s="7">
        <v>55</v>
      </c>
      <c r="BZ309" s="7">
        <v>55</v>
      </c>
      <c r="CA309" s="7">
        <v>55</v>
      </c>
      <c r="CB309" s="7">
        <v>55</v>
      </c>
    </row>
    <row r="310" spans="1:80" hidden="1">
      <c r="A310" s="7"/>
      <c r="B310" s="7"/>
      <c r="C310" s="7"/>
      <c r="D310" s="7"/>
      <c r="E310" s="7" t="s">
        <v>46</v>
      </c>
      <c r="F310" s="7"/>
      <c r="G310" s="7"/>
      <c r="H310" s="7"/>
      <c r="I310" s="7">
        <v>70</v>
      </c>
      <c r="J310" s="7">
        <v>100</v>
      </c>
      <c r="K310" s="7">
        <v>100</v>
      </c>
      <c r="L310" s="7">
        <v>60</v>
      </c>
      <c r="M310" s="7">
        <v>60</v>
      </c>
      <c r="N310" s="7">
        <v>40</v>
      </c>
      <c r="O310" s="7">
        <v>40</v>
      </c>
      <c r="P310" s="7">
        <v>40</v>
      </c>
      <c r="Q310" s="7">
        <v>40</v>
      </c>
      <c r="R310" s="7">
        <v>15</v>
      </c>
      <c r="S310" s="7">
        <v>15</v>
      </c>
      <c r="T310" s="7">
        <v>175</v>
      </c>
      <c r="U310" s="7">
        <v>175</v>
      </c>
      <c r="V310" s="7">
        <v>175</v>
      </c>
      <c r="W310" s="7">
        <v>175</v>
      </c>
      <c r="X310" s="7">
        <v>165</v>
      </c>
      <c r="Y310" s="7">
        <v>165</v>
      </c>
      <c r="Z310" s="7">
        <v>165</v>
      </c>
      <c r="AA310" s="7">
        <v>165</v>
      </c>
      <c r="AB310" s="7">
        <v>85</v>
      </c>
      <c r="AC310" s="7">
        <v>105</v>
      </c>
      <c r="AD310" s="7">
        <v>105</v>
      </c>
      <c r="AE310" s="7">
        <v>45</v>
      </c>
      <c r="AF310" s="7">
        <v>40</v>
      </c>
      <c r="AG310" s="7">
        <v>40</v>
      </c>
      <c r="AH310" s="7">
        <v>40</v>
      </c>
      <c r="AI310" s="7">
        <v>40</v>
      </c>
      <c r="AJ310" s="7">
        <v>40</v>
      </c>
      <c r="AK310" s="7">
        <v>40</v>
      </c>
      <c r="AL310" s="7">
        <v>40</v>
      </c>
      <c r="AM310" s="7">
        <v>40</v>
      </c>
      <c r="AN310" s="7">
        <v>40</v>
      </c>
      <c r="AO310" s="7">
        <v>40</v>
      </c>
      <c r="AP310" s="7">
        <v>40</v>
      </c>
      <c r="AQ310" s="7">
        <v>40</v>
      </c>
      <c r="AR310" s="7">
        <v>40</v>
      </c>
      <c r="AS310" s="7">
        <v>40</v>
      </c>
      <c r="AT310" s="7">
        <v>40</v>
      </c>
      <c r="AU310" s="7">
        <v>40</v>
      </c>
      <c r="AV310" s="7">
        <v>40</v>
      </c>
      <c r="AW310" s="7">
        <v>40</v>
      </c>
      <c r="AX310" s="7">
        <v>40</v>
      </c>
      <c r="AY310" s="7">
        <v>40</v>
      </c>
      <c r="AZ310" s="7">
        <v>40</v>
      </c>
      <c r="BA310" s="7">
        <v>40</v>
      </c>
      <c r="BB310" s="7">
        <v>40</v>
      </c>
      <c r="BC310" s="7">
        <v>40</v>
      </c>
      <c r="BD310" s="7">
        <v>5</v>
      </c>
      <c r="BE310" s="7">
        <v>5</v>
      </c>
      <c r="BF310" s="7">
        <v>5</v>
      </c>
      <c r="BG310" s="7">
        <v>5</v>
      </c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</row>
    <row r="311" spans="1:80" hidden="1">
      <c r="A311" s="7"/>
      <c r="B311" s="7"/>
      <c r="C311" s="7"/>
      <c r="D311" s="7"/>
      <c r="E311" s="7" t="s">
        <v>47</v>
      </c>
      <c r="F311" s="7"/>
      <c r="G311" s="7"/>
      <c r="H311" s="7">
        <v>105</v>
      </c>
      <c r="I311" s="7">
        <v>105</v>
      </c>
      <c r="J311" s="7">
        <v>125</v>
      </c>
      <c r="K311" s="7">
        <v>125</v>
      </c>
      <c r="L311" s="7">
        <v>105</v>
      </c>
      <c r="M311" s="7">
        <v>95</v>
      </c>
      <c r="N311" s="7">
        <v>95</v>
      </c>
      <c r="O311" s="7">
        <v>95</v>
      </c>
      <c r="P311" s="7">
        <v>85</v>
      </c>
      <c r="Q311" s="7">
        <v>55</v>
      </c>
      <c r="R311" s="7">
        <v>30</v>
      </c>
      <c r="S311" s="7">
        <v>30</v>
      </c>
      <c r="T311" s="7">
        <v>60</v>
      </c>
      <c r="U311" s="7">
        <v>60</v>
      </c>
      <c r="V311" s="7">
        <v>60</v>
      </c>
      <c r="W311" s="7">
        <v>60</v>
      </c>
      <c r="X311" s="7">
        <v>20</v>
      </c>
      <c r="Y311" s="7">
        <v>20</v>
      </c>
      <c r="Z311" s="7">
        <v>20</v>
      </c>
      <c r="AA311" s="7">
        <v>20</v>
      </c>
      <c r="AB311" s="7">
        <v>20</v>
      </c>
      <c r="AC311" s="7">
        <v>20</v>
      </c>
      <c r="AD311" s="7">
        <v>70</v>
      </c>
      <c r="AE311" s="7">
        <v>70</v>
      </c>
      <c r="AF311" s="7">
        <v>50</v>
      </c>
      <c r="AG311" s="7">
        <v>60</v>
      </c>
      <c r="AH311" s="7">
        <v>20</v>
      </c>
      <c r="AI311" s="7">
        <v>20</v>
      </c>
      <c r="AJ311" s="7">
        <v>20</v>
      </c>
      <c r="AK311" s="7">
        <v>20</v>
      </c>
      <c r="AL311" s="7">
        <v>20</v>
      </c>
      <c r="AM311" s="7">
        <v>20</v>
      </c>
      <c r="AN311" s="7">
        <v>15</v>
      </c>
      <c r="AO311" s="7">
        <v>15</v>
      </c>
      <c r="AP311" s="7">
        <v>15</v>
      </c>
      <c r="AQ311" s="7">
        <v>15</v>
      </c>
      <c r="AR311" s="7">
        <v>15</v>
      </c>
      <c r="AS311" s="7">
        <v>65</v>
      </c>
      <c r="AT311" s="7">
        <v>115</v>
      </c>
      <c r="AU311" s="7">
        <v>115</v>
      </c>
      <c r="AV311" s="7">
        <v>45</v>
      </c>
      <c r="AW311" s="7">
        <v>25</v>
      </c>
      <c r="AX311" s="7">
        <v>25</v>
      </c>
      <c r="AY311" s="7">
        <v>35</v>
      </c>
      <c r="AZ311" s="7">
        <v>35</v>
      </c>
      <c r="BA311" s="7">
        <v>35</v>
      </c>
      <c r="BB311" s="7">
        <v>100</v>
      </c>
      <c r="BC311" s="7">
        <v>100</v>
      </c>
      <c r="BD311" s="7">
        <v>35</v>
      </c>
      <c r="BE311" s="7">
        <v>35</v>
      </c>
      <c r="BF311" s="7">
        <v>35</v>
      </c>
      <c r="BG311" s="7">
        <v>25</v>
      </c>
      <c r="BH311" s="7">
        <v>25</v>
      </c>
      <c r="BI311" s="7">
        <v>25</v>
      </c>
      <c r="BJ311" s="7">
        <v>25</v>
      </c>
      <c r="BK311" s="7">
        <v>25</v>
      </c>
      <c r="BL311" s="7">
        <v>20</v>
      </c>
      <c r="BM311" s="7">
        <v>20</v>
      </c>
      <c r="BN311" s="7">
        <v>20</v>
      </c>
      <c r="BO311" s="7">
        <v>20</v>
      </c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</row>
    <row r="312" spans="1:80" hidden="1">
      <c r="A312" s="7"/>
      <c r="B312" s="7"/>
      <c r="C312" s="7"/>
      <c r="D312" s="7"/>
      <c r="E312" s="7" t="s">
        <v>48</v>
      </c>
      <c r="F312" s="7"/>
      <c r="G312" s="7"/>
      <c r="H312" s="7">
        <v>50</v>
      </c>
      <c r="I312" s="7">
        <v>50</v>
      </c>
      <c r="J312" s="7">
        <v>50</v>
      </c>
      <c r="K312" s="7">
        <v>60</v>
      </c>
      <c r="L312" s="7">
        <v>60</v>
      </c>
      <c r="M312" s="7">
        <v>60</v>
      </c>
      <c r="N312" s="7">
        <v>60</v>
      </c>
      <c r="O312" s="7">
        <v>60</v>
      </c>
      <c r="P312" s="7">
        <v>60</v>
      </c>
      <c r="Q312" s="7">
        <v>60</v>
      </c>
      <c r="R312" s="7">
        <v>60</v>
      </c>
      <c r="S312" s="7">
        <v>100</v>
      </c>
      <c r="T312" s="7">
        <v>100</v>
      </c>
      <c r="U312" s="7">
        <v>100</v>
      </c>
      <c r="V312" s="7">
        <v>100</v>
      </c>
      <c r="W312" s="7">
        <v>100</v>
      </c>
      <c r="X312" s="7">
        <v>100</v>
      </c>
      <c r="Y312" s="7">
        <v>100</v>
      </c>
      <c r="Z312" s="7">
        <v>100</v>
      </c>
      <c r="AA312" s="7">
        <v>100</v>
      </c>
      <c r="AB312" s="7">
        <v>120</v>
      </c>
      <c r="AC312" s="7">
        <v>120</v>
      </c>
      <c r="AD312" s="7">
        <v>140</v>
      </c>
      <c r="AE312" s="7">
        <v>140</v>
      </c>
      <c r="AF312" s="7">
        <v>80</v>
      </c>
      <c r="AG312" s="7">
        <v>80</v>
      </c>
      <c r="AH312" s="7">
        <v>80</v>
      </c>
      <c r="AI312" s="7">
        <v>80</v>
      </c>
      <c r="AJ312" s="7">
        <v>80</v>
      </c>
      <c r="AK312" s="7">
        <v>80</v>
      </c>
      <c r="AL312" s="7">
        <v>80</v>
      </c>
      <c r="AM312" s="7">
        <v>60</v>
      </c>
      <c r="AN312" s="7">
        <v>40</v>
      </c>
      <c r="AO312" s="7">
        <v>40</v>
      </c>
      <c r="AP312" s="7">
        <v>40</v>
      </c>
      <c r="AQ312" s="7">
        <v>40</v>
      </c>
      <c r="AR312" s="7">
        <v>40</v>
      </c>
      <c r="AS312" s="7">
        <v>40</v>
      </c>
      <c r="AT312" s="7">
        <v>40</v>
      </c>
      <c r="AU312" s="7">
        <v>40</v>
      </c>
      <c r="AV312" s="7"/>
      <c r="AW312" s="7"/>
      <c r="AX312" s="7"/>
      <c r="AY312" s="7"/>
      <c r="AZ312" s="7"/>
      <c r="BA312" s="7"/>
      <c r="BB312" s="7"/>
      <c r="BC312" s="7"/>
      <c r="BD312" s="7">
        <v>50</v>
      </c>
      <c r="BE312" s="7">
        <v>50</v>
      </c>
      <c r="BF312" s="7">
        <v>50</v>
      </c>
      <c r="BG312" s="7">
        <v>50</v>
      </c>
      <c r="BH312" s="7">
        <v>50</v>
      </c>
      <c r="BI312" s="7">
        <v>50</v>
      </c>
      <c r="BJ312" s="7">
        <v>50</v>
      </c>
      <c r="BK312" s="7">
        <v>50</v>
      </c>
      <c r="BL312" s="7">
        <v>50</v>
      </c>
      <c r="BM312" s="7">
        <v>50</v>
      </c>
      <c r="BN312" s="7">
        <v>50</v>
      </c>
      <c r="BO312" s="7">
        <v>50</v>
      </c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</row>
    <row r="313" spans="1:80" hidden="1">
      <c r="A313" s="7"/>
      <c r="B313" s="7"/>
      <c r="C313" s="7"/>
      <c r="D313" s="7"/>
      <c r="E313" s="7" t="s">
        <v>49</v>
      </c>
      <c r="F313" s="7"/>
      <c r="G313" s="7"/>
      <c r="H313" s="7">
        <v>30</v>
      </c>
      <c r="I313" s="7">
        <v>30</v>
      </c>
      <c r="J313" s="7">
        <v>100</v>
      </c>
      <c r="K313" s="7">
        <v>100</v>
      </c>
      <c r="L313" s="7">
        <v>30</v>
      </c>
      <c r="M313" s="7">
        <v>30</v>
      </c>
      <c r="N313" s="7">
        <v>30</v>
      </c>
      <c r="O313" s="7">
        <v>30</v>
      </c>
      <c r="P313" s="7">
        <v>25</v>
      </c>
      <c r="Q313" s="7">
        <v>25</v>
      </c>
      <c r="R313" s="7">
        <v>25</v>
      </c>
      <c r="S313" s="7">
        <v>25</v>
      </c>
      <c r="T313" s="7">
        <v>20</v>
      </c>
      <c r="U313" s="7">
        <v>20</v>
      </c>
      <c r="V313" s="7">
        <v>20</v>
      </c>
      <c r="W313" s="7">
        <v>20</v>
      </c>
      <c r="X313" s="7">
        <v>20</v>
      </c>
      <c r="Y313" s="7">
        <v>20</v>
      </c>
      <c r="Z313" s="7">
        <v>20</v>
      </c>
      <c r="AA313" s="7">
        <v>20</v>
      </c>
      <c r="AB313" s="7">
        <v>25</v>
      </c>
      <c r="AC313" s="7">
        <v>25</v>
      </c>
      <c r="AD313" s="7">
        <v>5</v>
      </c>
      <c r="AE313" s="7">
        <v>5</v>
      </c>
      <c r="AF313" s="7">
        <v>5</v>
      </c>
      <c r="AG313" s="7">
        <v>5</v>
      </c>
      <c r="AH313" s="7">
        <v>5</v>
      </c>
      <c r="AI313" s="7">
        <v>5</v>
      </c>
      <c r="AJ313" s="7">
        <v>5</v>
      </c>
      <c r="AK313" s="7">
        <v>5</v>
      </c>
      <c r="AL313" s="7">
        <v>5</v>
      </c>
      <c r="AM313" s="7">
        <v>5</v>
      </c>
      <c r="AN313" s="7">
        <v>5</v>
      </c>
      <c r="AO313" s="7">
        <v>5</v>
      </c>
      <c r="AP313" s="7">
        <v>5</v>
      </c>
      <c r="AQ313" s="7">
        <v>55</v>
      </c>
      <c r="AR313" s="7">
        <v>55</v>
      </c>
      <c r="AS313" s="7">
        <v>55</v>
      </c>
      <c r="AT313" s="7">
        <v>5</v>
      </c>
      <c r="AU313" s="7">
        <v>5</v>
      </c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</row>
    <row r="314" spans="1:80" hidden="1">
      <c r="A314" s="7"/>
      <c r="B314" s="7"/>
      <c r="C314" s="7"/>
      <c r="D314" s="7"/>
      <c r="E314" s="7" t="s">
        <v>50</v>
      </c>
      <c r="F314" s="7"/>
      <c r="G314" s="7"/>
      <c r="H314" s="7">
        <v>40</v>
      </c>
      <c r="I314" s="7">
        <v>30</v>
      </c>
      <c r="J314" s="7">
        <v>50</v>
      </c>
      <c r="K314" s="7">
        <v>90</v>
      </c>
      <c r="L314" s="7">
        <v>110</v>
      </c>
      <c r="M314" s="7">
        <v>80</v>
      </c>
      <c r="N314" s="7">
        <v>40</v>
      </c>
      <c r="O314" s="7">
        <v>40</v>
      </c>
      <c r="P314" s="7">
        <v>110</v>
      </c>
      <c r="Q314" s="7">
        <v>110</v>
      </c>
      <c r="R314" s="7">
        <v>110</v>
      </c>
      <c r="S314" s="7">
        <v>110</v>
      </c>
      <c r="T314" s="7">
        <v>110</v>
      </c>
      <c r="U314" s="7">
        <v>110</v>
      </c>
      <c r="V314" s="7">
        <v>110</v>
      </c>
      <c r="W314" s="7">
        <v>110</v>
      </c>
      <c r="X314" s="7">
        <v>95</v>
      </c>
      <c r="Y314" s="7">
        <v>95</v>
      </c>
      <c r="Z314" s="7">
        <v>95</v>
      </c>
      <c r="AA314" s="7">
        <v>95</v>
      </c>
      <c r="AB314" s="7">
        <v>115</v>
      </c>
      <c r="AC314" s="7">
        <v>115</v>
      </c>
      <c r="AD314" s="7">
        <v>95</v>
      </c>
      <c r="AE314" s="7">
        <v>95</v>
      </c>
      <c r="AF314" s="7">
        <v>55</v>
      </c>
      <c r="AG314" s="7">
        <v>75</v>
      </c>
      <c r="AH314" s="7">
        <v>70</v>
      </c>
      <c r="AI314" s="7">
        <v>70</v>
      </c>
      <c r="AJ314" s="7">
        <v>70</v>
      </c>
      <c r="AK314" s="7">
        <v>40</v>
      </c>
      <c r="AL314" s="7">
        <v>40</v>
      </c>
      <c r="AM314" s="7">
        <v>70</v>
      </c>
      <c r="AN314" s="7">
        <v>90</v>
      </c>
      <c r="AO314" s="7">
        <v>70</v>
      </c>
      <c r="AP314" s="7">
        <v>70</v>
      </c>
      <c r="AQ314" s="7">
        <v>60</v>
      </c>
      <c r="AR314" s="7">
        <v>50</v>
      </c>
      <c r="AS314" s="7">
        <v>80</v>
      </c>
      <c r="AT314" s="7">
        <v>80</v>
      </c>
      <c r="AU314" s="7">
        <v>50</v>
      </c>
      <c r="AV314" s="7">
        <v>40</v>
      </c>
      <c r="AW314" s="7">
        <v>30</v>
      </c>
      <c r="AX314" s="7">
        <v>30</v>
      </c>
      <c r="AY314" s="7">
        <v>90</v>
      </c>
      <c r="AZ314" s="7">
        <v>90</v>
      </c>
      <c r="BA314" s="7">
        <v>90</v>
      </c>
      <c r="BB314" s="7">
        <v>90</v>
      </c>
      <c r="BC314" s="7">
        <v>90</v>
      </c>
      <c r="BD314" s="7">
        <v>20</v>
      </c>
      <c r="BE314" s="7">
        <v>20</v>
      </c>
      <c r="BF314" s="7">
        <v>20</v>
      </c>
      <c r="BG314" s="7">
        <v>20</v>
      </c>
      <c r="BH314" s="7">
        <v>20</v>
      </c>
      <c r="BI314" s="7">
        <v>20</v>
      </c>
      <c r="BJ314" s="7">
        <v>20</v>
      </c>
      <c r="BK314" s="7">
        <v>20</v>
      </c>
      <c r="BL314" s="7">
        <v>20</v>
      </c>
      <c r="BM314" s="7">
        <v>20</v>
      </c>
      <c r="BN314" s="7">
        <v>20</v>
      </c>
      <c r="BO314" s="7">
        <v>20</v>
      </c>
      <c r="BP314" s="7">
        <v>20</v>
      </c>
      <c r="BQ314" s="7">
        <v>20</v>
      </c>
      <c r="BR314" s="7">
        <v>20</v>
      </c>
      <c r="BS314" s="7"/>
      <c r="BT314" s="7"/>
      <c r="BU314" s="7"/>
      <c r="BV314" s="7"/>
      <c r="BW314" s="7"/>
      <c r="BX314" s="7"/>
      <c r="BY314" s="7"/>
      <c r="BZ314" s="7"/>
      <c r="CA314" s="7"/>
      <c r="CB314" s="7"/>
    </row>
    <row r="315" spans="1:80" hidden="1">
      <c r="A315" s="7"/>
      <c r="B315" s="7"/>
      <c r="C315" s="7"/>
      <c r="D315" s="7"/>
      <c r="E315" s="7" t="s">
        <v>51</v>
      </c>
      <c r="F315" s="7"/>
      <c r="G315" s="7"/>
      <c r="H315" s="7">
        <v>90</v>
      </c>
      <c r="I315" s="7">
        <v>90</v>
      </c>
      <c r="J315" s="7">
        <v>120</v>
      </c>
      <c r="K315" s="7">
        <v>120</v>
      </c>
      <c r="L315" s="7">
        <v>120</v>
      </c>
      <c r="M315" s="7">
        <v>120</v>
      </c>
      <c r="N315" s="7">
        <v>120</v>
      </c>
      <c r="O315" s="7">
        <v>120</v>
      </c>
      <c r="P315" s="7">
        <v>110</v>
      </c>
      <c r="Q315" s="7">
        <v>110</v>
      </c>
      <c r="R315" s="7">
        <v>110</v>
      </c>
      <c r="S315" s="7">
        <v>110</v>
      </c>
      <c r="T315" s="7">
        <v>110</v>
      </c>
      <c r="U315" s="7">
        <v>120</v>
      </c>
      <c r="V315" s="7">
        <v>120</v>
      </c>
      <c r="W315" s="7">
        <v>120</v>
      </c>
      <c r="X315" s="7">
        <v>110</v>
      </c>
      <c r="Y315" s="7">
        <v>110</v>
      </c>
      <c r="Z315" s="7">
        <v>110</v>
      </c>
      <c r="AA315" s="7">
        <v>110</v>
      </c>
      <c r="AB315" s="7">
        <v>100</v>
      </c>
      <c r="AC315" s="7">
        <v>100</v>
      </c>
      <c r="AD315" s="7">
        <v>70</v>
      </c>
      <c r="AE315" s="7">
        <v>70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>
        <v>60</v>
      </c>
      <c r="AP315" s="7">
        <v>60</v>
      </c>
      <c r="AQ315" s="7">
        <v>60</v>
      </c>
      <c r="AR315" s="7">
        <v>60</v>
      </c>
      <c r="AS315" s="7">
        <v>60</v>
      </c>
      <c r="AT315" s="7">
        <v>60</v>
      </c>
      <c r="AU315" s="7">
        <v>60</v>
      </c>
      <c r="AV315" s="7">
        <v>60</v>
      </c>
      <c r="AW315" s="7">
        <v>60</v>
      </c>
      <c r="AX315" s="7">
        <v>60</v>
      </c>
      <c r="AY315" s="7">
        <v>60</v>
      </c>
      <c r="AZ315" s="7">
        <v>60</v>
      </c>
      <c r="BA315" s="7">
        <v>60</v>
      </c>
      <c r="BB315" s="7">
        <v>60</v>
      </c>
      <c r="BC315" s="7">
        <v>60</v>
      </c>
      <c r="BD315" s="7">
        <v>60</v>
      </c>
      <c r="BE315" s="7">
        <v>60</v>
      </c>
      <c r="BF315" s="7">
        <v>60</v>
      </c>
      <c r="BG315" s="7">
        <v>60</v>
      </c>
      <c r="BH315" s="7">
        <v>60</v>
      </c>
      <c r="BI315" s="7">
        <v>60</v>
      </c>
      <c r="BJ315" s="7">
        <v>60</v>
      </c>
      <c r="BK315" s="7">
        <v>60</v>
      </c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</row>
    <row r="316" spans="1:80" hidden="1">
      <c r="A316" s="7"/>
      <c r="B316" s="7"/>
      <c r="C316" s="7"/>
      <c r="D316" s="7"/>
      <c r="E316" s="7" t="s">
        <v>53</v>
      </c>
      <c r="F316" s="7"/>
      <c r="G316" s="7"/>
      <c r="H316" s="7">
        <v>80</v>
      </c>
      <c r="I316" s="7">
        <v>80</v>
      </c>
      <c r="J316" s="7">
        <v>80</v>
      </c>
      <c r="K316" s="7">
        <v>80</v>
      </c>
      <c r="L316" s="7">
        <v>115</v>
      </c>
      <c r="M316" s="7">
        <v>115</v>
      </c>
      <c r="N316" s="7">
        <v>125</v>
      </c>
      <c r="O316" s="7">
        <v>125</v>
      </c>
      <c r="P316" s="7">
        <v>125</v>
      </c>
      <c r="Q316" s="7">
        <v>145</v>
      </c>
      <c r="R316" s="7">
        <v>155</v>
      </c>
      <c r="S316" s="7">
        <v>140</v>
      </c>
      <c r="T316" s="7">
        <v>130</v>
      </c>
      <c r="U316" s="7">
        <v>130</v>
      </c>
      <c r="V316" s="7">
        <v>120</v>
      </c>
      <c r="W316" s="7">
        <v>130</v>
      </c>
      <c r="X316" s="7">
        <v>130</v>
      </c>
      <c r="Y316" s="7">
        <v>140</v>
      </c>
      <c r="Z316" s="7">
        <v>140</v>
      </c>
      <c r="AA316" s="7">
        <v>140</v>
      </c>
      <c r="AB316" s="7">
        <v>110</v>
      </c>
      <c r="AC316" s="7">
        <v>130</v>
      </c>
      <c r="AD316" s="7">
        <v>135</v>
      </c>
      <c r="AE316" s="7">
        <v>140</v>
      </c>
      <c r="AF316" s="7">
        <v>110</v>
      </c>
      <c r="AG316" s="7">
        <v>110</v>
      </c>
      <c r="AH316" s="7">
        <v>100</v>
      </c>
      <c r="AI316" s="7">
        <v>105</v>
      </c>
      <c r="AJ316" s="7">
        <v>85</v>
      </c>
      <c r="AK316" s="7">
        <v>85</v>
      </c>
      <c r="AL316" s="7">
        <v>95</v>
      </c>
      <c r="AM316" s="7">
        <v>95</v>
      </c>
      <c r="AN316" s="7">
        <v>180</v>
      </c>
      <c r="AO316" s="7">
        <v>180</v>
      </c>
      <c r="AP316" s="7">
        <v>180</v>
      </c>
      <c r="AQ316" s="7">
        <v>180</v>
      </c>
      <c r="AR316" s="7">
        <v>180</v>
      </c>
      <c r="AS316" s="7">
        <v>180</v>
      </c>
      <c r="AT316" s="7">
        <v>180</v>
      </c>
      <c r="AU316" s="7">
        <v>180</v>
      </c>
      <c r="AV316" s="7">
        <v>160</v>
      </c>
      <c r="AW316" s="7">
        <v>140</v>
      </c>
      <c r="AX316" s="7">
        <v>140</v>
      </c>
      <c r="AY316" s="7">
        <v>140</v>
      </c>
      <c r="AZ316" s="7">
        <v>170</v>
      </c>
      <c r="BA316" s="7">
        <v>170</v>
      </c>
      <c r="BB316" s="7">
        <v>170</v>
      </c>
      <c r="BC316" s="7">
        <v>160</v>
      </c>
      <c r="BD316" s="7">
        <v>40</v>
      </c>
      <c r="BE316" s="7">
        <v>40</v>
      </c>
      <c r="BF316" s="7">
        <v>40</v>
      </c>
      <c r="BG316" s="7">
        <v>40</v>
      </c>
      <c r="BH316" s="7">
        <v>20</v>
      </c>
      <c r="BI316" s="7">
        <v>20</v>
      </c>
      <c r="BJ316" s="7">
        <v>20</v>
      </c>
      <c r="BK316" s="7">
        <v>20</v>
      </c>
      <c r="BL316" s="7">
        <v>10</v>
      </c>
      <c r="BM316" s="7">
        <v>10</v>
      </c>
      <c r="BN316" s="7">
        <v>10</v>
      </c>
      <c r="BO316" s="7">
        <v>10</v>
      </c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</row>
    <row r="317" spans="1:80" hidden="1">
      <c r="A317" s="7"/>
      <c r="B317" s="7"/>
      <c r="C317" s="7"/>
      <c r="D317" s="7"/>
      <c r="E317" s="7" t="s">
        <v>55</v>
      </c>
      <c r="F317" s="7"/>
      <c r="G317" s="7"/>
      <c r="H317" s="7">
        <v>110</v>
      </c>
      <c r="I317" s="7">
        <v>110</v>
      </c>
      <c r="J317" s="7">
        <v>160</v>
      </c>
      <c r="K317" s="7">
        <v>160</v>
      </c>
      <c r="L317" s="7">
        <v>125</v>
      </c>
      <c r="M317" s="7">
        <v>115</v>
      </c>
      <c r="N317" s="7">
        <v>115</v>
      </c>
      <c r="O317" s="7">
        <v>115</v>
      </c>
      <c r="P317" s="7">
        <v>110</v>
      </c>
      <c r="Q317" s="7">
        <v>95</v>
      </c>
      <c r="R317" s="7">
        <v>70</v>
      </c>
      <c r="S317" s="7">
        <v>70</v>
      </c>
      <c r="T317" s="7">
        <v>75</v>
      </c>
      <c r="U317" s="7">
        <v>75</v>
      </c>
      <c r="V317" s="7">
        <v>175</v>
      </c>
      <c r="W317" s="7">
        <v>175</v>
      </c>
      <c r="X317" s="7">
        <v>160</v>
      </c>
      <c r="Y317" s="7">
        <v>160</v>
      </c>
      <c r="Z317" s="7">
        <v>180</v>
      </c>
      <c r="AA317" s="7">
        <v>180</v>
      </c>
      <c r="AB317" s="7">
        <v>190</v>
      </c>
      <c r="AC317" s="7">
        <v>180</v>
      </c>
      <c r="AD317" s="7">
        <v>220</v>
      </c>
      <c r="AE317" s="7">
        <v>150</v>
      </c>
      <c r="AF317" s="7">
        <v>210</v>
      </c>
      <c r="AG317" s="7">
        <v>160</v>
      </c>
      <c r="AH317" s="7">
        <v>130</v>
      </c>
      <c r="AI317" s="7">
        <v>130</v>
      </c>
      <c r="AJ317" s="7">
        <v>130</v>
      </c>
      <c r="AK317" s="7">
        <v>115</v>
      </c>
      <c r="AL317" s="7">
        <v>95</v>
      </c>
      <c r="AM317" s="7">
        <v>80</v>
      </c>
      <c r="AN317" s="7">
        <v>55</v>
      </c>
      <c r="AO317" s="7">
        <v>55</v>
      </c>
      <c r="AP317" s="7">
        <v>55</v>
      </c>
      <c r="AQ317" s="7">
        <v>55</v>
      </c>
      <c r="AR317" s="7">
        <v>55</v>
      </c>
      <c r="AS317" s="7">
        <v>155</v>
      </c>
      <c r="AT317" s="7">
        <v>155</v>
      </c>
      <c r="AU317" s="7">
        <v>85</v>
      </c>
      <c r="AV317" s="7">
        <v>85</v>
      </c>
      <c r="AW317" s="7">
        <v>65</v>
      </c>
      <c r="AX317" s="7">
        <v>65</v>
      </c>
      <c r="AY317" s="7">
        <v>135</v>
      </c>
      <c r="AZ317" s="7">
        <v>135</v>
      </c>
      <c r="BA317" s="7">
        <v>135</v>
      </c>
      <c r="BB317" s="7">
        <v>80</v>
      </c>
      <c r="BC317" s="7">
        <v>80</v>
      </c>
      <c r="BD317" s="7">
        <v>20</v>
      </c>
      <c r="BE317" s="7">
        <v>15</v>
      </c>
      <c r="BF317" s="7">
        <v>15</v>
      </c>
      <c r="BG317" s="7">
        <v>15</v>
      </c>
      <c r="BH317" s="7">
        <v>15</v>
      </c>
      <c r="BI317" s="7">
        <v>15</v>
      </c>
      <c r="BJ317" s="7">
        <v>15</v>
      </c>
      <c r="BK317" s="7">
        <v>15</v>
      </c>
      <c r="BL317" s="7">
        <v>5</v>
      </c>
      <c r="BM317" s="7">
        <v>5</v>
      </c>
      <c r="BN317" s="7">
        <v>5</v>
      </c>
      <c r="BO317" s="7">
        <v>5</v>
      </c>
      <c r="BP317" s="7">
        <v>5</v>
      </c>
      <c r="BQ317" s="7">
        <v>5</v>
      </c>
      <c r="BR317" s="7">
        <v>5</v>
      </c>
      <c r="BS317" s="7">
        <v>5</v>
      </c>
      <c r="BT317" s="7"/>
      <c r="BU317" s="7"/>
      <c r="BV317" s="7"/>
      <c r="BW317" s="7"/>
      <c r="BX317" s="7"/>
      <c r="BY317" s="7"/>
      <c r="BZ317" s="7"/>
      <c r="CA317" s="7"/>
      <c r="CB317" s="7"/>
    </row>
    <row r="318" spans="1:80" hidden="1">
      <c r="A318" s="7"/>
      <c r="B318" s="7"/>
      <c r="C318" s="7"/>
      <c r="D318" s="7"/>
      <c r="E318" s="7" t="s">
        <v>57</v>
      </c>
      <c r="F318" s="7"/>
      <c r="G318" s="7"/>
      <c r="H318" s="7">
        <v>105</v>
      </c>
      <c r="I318" s="7">
        <v>100</v>
      </c>
      <c r="J318" s="7">
        <v>130</v>
      </c>
      <c r="K318" s="7">
        <v>130</v>
      </c>
      <c r="L318" s="7">
        <v>110</v>
      </c>
      <c r="M318" s="7">
        <v>110</v>
      </c>
      <c r="N318" s="7">
        <v>110</v>
      </c>
      <c r="O318" s="7">
        <v>110</v>
      </c>
      <c r="P318" s="7">
        <v>95</v>
      </c>
      <c r="Q318" s="7">
        <v>95</v>
      </c>
      <c r="R318" s="7">
        <v>95</v>
      </c>
      <c r="S318" s="7">
        <v>95</v>
      </c>
      <c r="T318" s="7">
        <v>50</v>
      </c>
      <c r="U318" s="7">
        <v>50</v>
      </c>
      <c r="V318" s="7">
        <v>50</v>
      </c>
      <c r="W318" s="7">
        <v>50</v>
      </c>
      <c r="X318" s="7">
        <v>45</v>
      </c>
      <c r="Y318" s="7">
        <v>45</v>
      </c>
      <c r="Z318" s="7">
        <v>45</v>
      </c>
      <c r="AA318" s="7">
        <v>35</v>
      </c>
      <c r="AB318" s="7">
        <v>20</v>
      </c>
      <c r="AC318" s="7">
        <v>20</v>
      </c>
      <c r="AD318" s="7">
        <v>40</v>
      </c>
      <c r="AE318" s="7">
        <v>40</v>
      </c>
      <c r="AF318" s="7">
        <v>40</v>
      </c>
      <c r="AG318" s="7">
        <v>40</v>
      </c>
      <c r="AH318" s="7">
        <v>30</v>
      </c>
      <c r="AI318" s="7">
        <v>30</v>
      </c>
      <c r="AJ318" s="7">
        <v>30</v>
      </c>
      <c r="AK318" s="7">
        <v>30</v>
      </c>
      <c r="AL318" s="7">
        <v>30</v>
      </c>
      <c r="AM318" s="7">
        <v>30</v>
      </c>
      <c r="AN318" s="7">
        <v>30</v>
      </c>
      <c r="AO318" s="7">
        <v>30</v>
      </c>
      <c r="AP318" s="7">
        <v>30</v>
      </c>
      <c r="AQ318" s="7">
        <v>30</v>
      </c>
      <c r="AR318" s="7">
        <v>30</v>
      </c>
      <c r="AS318" s="7">
        <v>30</v>
      </c>
      <c r="AT318" s="7">
        <v>30</v>
      </c>
      <c r="AU318" s="7">
        <v>30</v>
      </c>
      <c r="AV318" s="7">
        <v>30</v>
      </c>
      <c r="AW318" s="7">
        <v>50</v>
      </c>
      <c r="AX318" s="7">
        <v>50</v>
      </c>
      <c r="AY318" s="7">
        <v>50</v>
      </c>
      <c r="AZ318" s="7">
        <v>50</v>
      </c>
      <c r="BA318" s="7">
        <v>50</v>
      </c>
      <c r="BB318" s="7">
        <v>45</v>
      </c>
      <c r="BC318" s="7">
        <v>45</v>
      </c>
      <c r="BD318" s="7">
        <v>5</v>
      </c>
      <c r="BE318" s="7">
        <v>5</v>
      </c>
      <c r="BF318" s="7">
        <v>5</v>
      </c>
      <c r="BG318" s="7">
        <v>5</v>
      </c>
      <c r="BH318" s="7">
        <v>5</v>
      </c>
      <c r="BI318" s="7">
        <v>5</v>
      </c>
      <c r="BJ318" s="7">
        <v>5</v>
      </c>
      <c r="BK318" s="7">
        <v>5</v>
      </c>
      <c r="BL318" s="7"/>
      <c r="BM318" s="7"/>
      <c r="BN318" s="7">
        <v>10</v>
      </c>
      <c r="BO318" s="7">
        <v>10</v>
      </c>
      <c r="BP318" s="7">
        <v>10</v>
      </c>
      <c r="BQ318" s="7">
        <v>10</v>
      </c>
      <c r="BR318" s="7">
        <v>5</v>
      </c>
      <c r="BS318" s="7">
        <v>5</v>
      </c>
      <c r="BT318" s="7">
        <v>5</v>
      </c>
      <c r="BU318" s="7">
        <v>5</v>
      </c>
      <c r="BV318" s="7">
        <v>5</v>
      </c>
      <c r="BW318" s="7">
        <v>5</v>
      </c>
      <c r="BX318" s="7">
        <v>5</v>
      </c>
      <c r="BY318" s="7">
        <v>5</v>
      </c>
      <c r="BZ318" s="7">
        <v>5</v>
      </c>
      <c r="CA318" s="7">
        <v>5</v>
      </c>
      <c r="CB318" s="7"/>
    </row>
    <row r="319" spans="1:80" hidden="1">
      <c r="A319" s="7"/>
      <c r="B319" s="7"/>
      <c r="C319" s="7"/>
      <c r="D319" s="7"/>
      <c r="E319" s="7" t="s">
        <v>59</v>
      </c>
      <c r="F319" s="7"/>
      <c r="G319" s="7"/>
      <c r="H319" s="7">
        <v>70</v>
      </c>
      <c r="I319" s="7">
        <v>70</v>
      </c>
      <c r="J319" s="7">
        <v>70</v>
      </c>
      <c r="K319" s="7">
        <v>70</v>
      </c>
      <c r="L319" s="7">
        <v>70</v>
      </c>
      <c r="M319" s="7">
        <v>80</v>
      </c>
      <c r="N319" s="7">
        <v>80</v>
      </c>
      <c r="O319" s="7">
        <v>80</v>
      </c>
      <c r="P319" s="7">
        <v>80</v>
      </c>
      <c r="Q319" s="7">
        <v>90</v>
      </c>
      <c r="R319" s="7">
        <v>90</v>
      </c>
      <c r="S319" s="7">
        <v>90</v>
      </c>
      <c r="T319" s="7">
        <v>90</v>
      </c>
      <c r="U319" s="7">
        <v>90</v>
      </c>
      <c r="V319" s="7">
        <v>110</v>
      </c>
      <c r="W319" s="7">
        <v>110</v>
      </c>
      <c r="X319" s="7">
        <v>70</v>
      </c>
      <c r="Y319" s="7">
        <v>60</v>
      </c>
      <c r="Z319" s="7">
        <v>60</v>
      </c>
      <c r="AA319" s="7">
        <v>60</v>
      </c>
      <c r="AB319" s="7">
        <v>75</v>
      </c>
      <c r="AC319" s="7">
        <v>75</v>
      </c>
      <c r="AD319" s="7">
        <v>75</v>
      </c>
      <c r="AE319" s="7">
        <v>75</v>
      </c>
      <c r="AF319" s="7">
        <v>70</v>
      </c>
      <c r="AG319" s="7">
        <v>70</v>
      </c>
      <c r="AH319" s="7">
        <v>70</v>
      </c>
      <c r="AI319" s="7">
        <v>70</v>
      </c>
      <c r="AJ319" s="7">
        <v>20</v>
      </c>
      <c r="AK319" s="7">
        <v>20</v>
      </c>
      <c r="AL319" s="7">
        <v>20</v>
      </c>
      <c r="AM319" s="7">
        <v>20</v>
      </c>
      <c r="AN319" s="7">
        <v>110</v>
      </c>
      <c r="AO319" s="7">
        <v>110</v>
      </c>
      <c r="AP319" s="7">
        <v>110</v>
      </c>
      <c r="AQ319" s="7">
        <v>110</v>
      </c>
      <c r="AR319" s="7">
        <v>100</v>
      </c>
      <c r="AS319" s="7">
        <v>100</v>
      </c>
      <c r="AT319" s="7">
        <v>100</v>
      </c>
      <c r="AU319" s="7">
        <v>100</v>
      </c>
      <c r="AV319" s="7">
        <v>100</v>
      </c>
      <c r="AW319" s="7">
        <v>100</v>
      </c>
      <c r="AX319" s="7">
        <v>100</v>
      </c>
      <c r="AY319" s="7">
        <v>100</v>
      </c>
      <c r="AZ319" s="7">
        <v>100</v>
      </c>
      <c r="BA319" s="7">
        <v>100</v>
      </c>
      <c r="BB319" s="7">
        <v>100</v>
      </c>
      <c r="BC319" s="7">
        <v>50</v>
      </c>
      <c r="BD319" s="7">
        <v>10</v>
      </c>
      <c r="BE319" s="7">
        <v>10</v>
      </c>
      <c r="BF319" s="7">
        <v>20</v>
      </c>
      <c r="BG319" s="7">
        <v>20</v>
      </c>
      <c r="BH319" s="7">
        <v>20</v>
      </c>
      <c r="BI319" s="7">
        <v>20</v>
      </c>
      <c r="BJ319" s="7">
        <v>20</v>
      </c>
      <c r="BK319" s="7">
        <v>20</v>
      </c>
      <c r="BL319" s="7">
        <v>20</v>
      </c>
      <c r="BM319" s="7">
        <v>20</v>
      </c>
      <c r="BN319" s="7">
        <v>20</v>
      </c>
      <c r="BO319" s="7">
        <v>20</v>
      </c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</row>
    <row r="320" spans="1:80" hidden="1">
      <c r="A320" s="7"/>
      <c r="B320" s="7"/>
      <c r="C320" s="7"/>
      <c r="D320" s="7"/>
      <c r="E320" s="7" t="s">
        <v>61</v>
      </c>
      <c r="F320" s="7"/>
      <c r="G320" s="7"/>
      <c r="H320" s="7">
        <v>40</v>
      </c>
      <c r="I320" s="7">
        <v>40</v>
      </c>
      <c r="J320" s="7">
        <v>40</v>
      </c>
      <c r="K320" s="7">
        <v>40</v>
      </c>
      <c r="L320" s="7">
        <v>60</v>
      </c>
      <c r="M320" s="7">
        <v>60</v>
      </c>
      <c r="N320" s="7">
        <v>60</v>
      </c>
      <c r="O320" s="7">
        <v>60</v>
      </c>
      <c r="P320" s="7">
        <v>50</v>
      </c>
      <c r="Q320" s="7">
        <v>50</v>
      </c>
      <c r="R320" s="7">
        <v>50</v>
      </c>
      <c r="S320" s="7">
        <v>50</v>
      </c>
      <c r="T320" s="7">
        <v>50</v>
      </c>
      <c r="U320" s="7">
        <v>50</v>
      </c>
      <c r="V320" s="7">
        <v>50</v>
      </c>
      <c r="W320" s="7">
        <v>50</v>
      </c>
      <c r="X320" s="7">
        <v>20</v>
      </c>
      <c r="Y320" s="7">
        <v>20</v>
      </c>
      <c r="Z320" s="7">
        <v>20</v>
      </c>
      <c r="AA320" s="7">
        <v>20</v>
      </c>
      <c r="AB320" s="7">
        <v>50</v>
      </c>
      <c r="AC320" s="7">
        <v>110</v>
      </c>
      <c r="AD320" s="7">
        <v>110</v>
      </c>
      <c r="AE320" s="7">
        <v>110</v>
      </c>
      <c r="AF320" s="7">
        <v>110</v>
      </c>
      <c r="AG320" s="7">
        <v>110</v>
      </c>
      <c r="AH320" s="7">
        <v>110</v>
      </c>
      <c r="AI320" s="7">
        <v>110</v>
      </c>
      <c r="AJ320" s="7">
        <v>110</v>
      </c>
      <c r="AK320" s="7">
        <v>110</v>
      </c>
      <c r="AL320" s="7">
        <v>150</v>
      </c>
      <c r="AM320" s="7">
        <v>150</v>
      </c>
      <c r="AN320" s="7">
        <v>150</v>
      </c>
      <c r="AO320" s="7">
        <v>150</v>
      </c>
      <c r="AP320" s="7">
        <v>150</v>
      </c>
      <c r="AQ320" s="7">
        <v>150</v>
      </c>
      <c r="AR320" s="7">
        <v>150</v>
      </c>
      <c r="AS320" s="7">
        <v>150</v>
      </c>
      <c r="AT320" s="7">
        <v>200</v>
      </c>
      <c r="AU320" s="7">
        <v>200</v>
      </c>
      <c r="AV320" s="7">
        <v>170</v>
      </c>
      <c r="AW320" s="7">
        <v>170</v>
      </c>
      <c r="AX320" s="7">
        <v>120</v>
      </c>
      <c r="AY320" s="7">
        <v>120</v>
      </c>
      <c r="AZ320" s="7">
        <v>120</v>
      </c>
      <c r="BA320" s="7">
        <v>150</v>
      </c>
      <c r="BB320" s="7">
        <v>100</v>
      </c>
      <c r="BC320" s="7">
        <v>100</v>
      </c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</row>
    <row r="321" spans="1:80" hidden="1">
      <c r="A321" s="7"/>
      <c r="B321" s="7"/>
      <c r="C321" s="7"/>
      <c r="D321" s="7"/>
      <c r="E321" s="7" t="s">
        <v>63</v>
      </c>
      <c r="F321" s="7"/>
      <c r="G321" s="7"/>
      <c r="H321" s="7">
        <v>120</v>
      </c>
      <c r="I321" s="7">
        <v>120</v>
      </c>
      <c r="J321" s="7">
        <v>120</v>
      </c>
      <c r="K321" s="7">
        <v>120</v>
      </c>
      <c r="L321" s="7">
        <v>110</v>
      </c>
      <c r="M321" s="7">
        <v>110</v>
      </c>
      <c r="N321" s="7">
        <v>110</v>
      </c>
      <c r="O321" s="7">
        <v>110</v>
      </c>
      <c r="P321" s="7">
        <v>100</v>
      </c>
      <c r="Q321" s="7">
        <v>100</v>
      </c>
      <c r="R321" s="7">
        <v>100</v>
      </c>
      <c r="S321" s="7">
        <v>110</v>
      </c>
      <c r="T321" s="7">
        <v>90</v>
      </c>
      <c r="U321" s="7">
        <v>90</v>
      </c>
      <c r="V321" s="7">
        <v>90</v>
      </c>
      <c r="W321" s="7">
        <v>90</v>
      </c>
      <c r="X321" s="7">
        <v>90</v>
      </c>
      <c r="Y321" s="7">
        <v>90</v>
      </c>
      <c r="Z321" s="7">
        <v>90</v>
      </c>
      <c r="AA321" s="7">
        <v>90</v>
      </c>
      <c r="AB321" s="7">
        <v>30</v>
      </c>
      <c r="AC321" s="7">
        <v>20</v>
      </c>
      <c r="AD321" s="7">
        <v>20</v>
      </c>
      <c r="AE321" s="7">
        <v>20</v>
      </c>
      <c r="AF321" s="7">
        <v>20</v>
      </c>
      <c r="AG321" s="7">
        <v>20</v>
      </c>
      <c r="AH321" s="7">
        <v>20</v>
      </c>
      <c r="AI321" s="7">
        <v>20</v>
      </c>
      <c r="AJ321" s="7">
        <v>20</v>
      </c>
      <c r="AK321" s="7">
        <v>20</v>
      </c>
      <c r="AL321" s="7">
        <v>20</v>
      </c>
      <c r="AM321" s="7">
        <v>20</v>
      </c>
      <c r="AN321" s="7">
        <v>20</v>
      </c>
      <c r="AO321" s="7">
        <v>20</v>
      </c>
      <c r="AP321" s="7">
        <v>20</v>
      </c>
      <c r="AQ321" s="7">
        <v>20</v>
      </c>
      <c r="AR321" s="7">
        <v>40</v>
      </c>
      <c r="AS321" s="7">
        <v>40</v>
      </c>
      <c r="AT321" s="7">
        <v>40</v>
      </c>
      <c r="AU321" s="7">
        <v>40</v>
      </c>
      <c r="AV321" s="7">
        <v>40</v>
      </c>
      <c r="AW321" s="7">
        <v>40</v>
      </c>
      <c r="AX321" s="7">
        <v>20</v>
      </c>
      <c r="AY321" s="7">
        <v>20</v>
      </c>
      <c r="AZ321" s="7">
        <v>20</v>
      </c>
      <c r="BA321" s="7">
        <v>20</v>
      </c>
      <c r="BB321" s="7">
        <v>20</v>
      </c>
      <c r="BC321" s="7">
        <v>20</v>
      </c>
      <c r="BD321" s="7">
        <v>20</v>
      </c>
      <c r="BE321" s="7">
        <v>20</v>
      </c>
      <c r="BF321" s="7">
        <v>20</v>
      </c>
      <c r="BG321" s="7">
        <v>20</v>
      </c>
      <c r="BH321" s="7">
        <v>20</v>
      </c>
      <c r="BI321" s="7">
        <v>20</v>
      </c>
      <c r="BJ321" s="7">
        <v>20</v>
      </c>
      <c r="BK321" s="7">
        <v>20</v>
      </c>
      <c r="BL321" s="7">
        <v>10</v>
      </c>
      <c r="BM321" s="7">
        <v>10</v>
      </c>
      <c r="BN321" s="7">
        <v>10</v>
      </c>
      <c r="BO321" s="7">
        <v>10</v>
      </c>
      <c r="BP321" s="7">
        <v>10</v>
      </c>
      <c r="BQ321" s="7">
        <v>10</v>
      </c>
      <c r="BR321" s="7">
        <v>10</v>
      </c>
      <c r="BS321" s="7">
        <v>10</v>
      </c>
      <c r="BT321" s="7"/>
      <c r="BU321" s="7"/>
      <c r="BV321" s="7"/>
      <c r="BW321" s="7"/>
      <c r="BX321" s="7"/>
      <c r="BY321" s="7"/>
      <c r="BZ321" s="7"/>
      <c r="CA321" s="7"/>
      <c r="CB321" s="7"/>
    </row>
    <row r="322" spans="1:80" hidden="1">
      <c r="A322" s="7"/>
      <c r="B322" s="7"/>
      <c r="C322" s="7"/>
      <c r="D322" s="7"/>
      <c r="E322" s="7" t="s">
        <v>67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>
        <v>5</v>
      </c>
      <c r="Q322" s="7">
        <v>5</v>
      </c>
      <c r="R322" s="7">
        <v>5</v>
      </c>
      <c r="S322" s="7">
        <v>5</v>
      </c>
      <c r="T322" s="7">
        <v>5</v>
      </c>
      <c r="U322" s="7">
        <v>5</v>
      </c>
      <c r="V322" s="7">
        <v>5</v>
      </c>
      <c r="W322" s="7">
        <v>5</v>
      </c>
      <c r="X322" s="7">
        <v>5</v>
      </c>
      <c r="Y322" s="7">
        <v>5</v>
      </c>
      <c r="Z322" s="7">
        <v>5</v>
      </c>
      <c r="AA322" s="7">
        <v>5</v>
      </c>
      <c r="AB322" s="7">
        <v>5</v>
      </c>
      <c r="AC322" s="7">
        <v>5</v>
      </c>
      <c r="AD322" s="7">
        <v>5</v>
      </c>
      <c r="AE322" s="7">
        <v>5</v>
      </c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</row>
    <row r="323" spans="1:80" hidden="1">
      <c r="A323" s="7"/>
      <c r="B323" s="7"/>
      <c r="C323" s="7"/>
      <c r="D323" s="7"/>
      <c r="E323" s="7" t="s">
        <v>69</v>
      </c>
      <c r="F323" s="7"/>
      <c r="G323" s="7"/>
      <c r="H323" s="7"/>
      <c r="I323" s="7"/>
      <c r="J323" s="7"/>
      <c r="K323" s="7"/>
      <c r="L323" s="7">
        <v>60</v>
      </c>
      <c r="M323" s="7">
        <v>60</v>
      </c>
      <c r="N323" s="7">
        <v>60</v>
      </c>
      <c r="O323" s="7">
        <v>60</v>
      </c>
      <c r="P323" s="7">
        <v>60</v>
      </c>
      <c r="Q323" s="7">
        <v>90</v>
      </c>
      <c r="R323" s="7">
        <v>90</v>
      </c>
      <c r="S323" s="7">
        <v>90</v>
      </c>
      <c r="T323" s="7">
        <v>90</v>
      </c>
      <c r="U323" s="7">
        <v>130</v>
      </c>
      <c r="V323" s="7">
        <v>130</v>
      </c>
      <c r="W323" s="7">
        <v>130</v>
      </c>
      <c r="X323" s="7">
        <v>110</v>
      </c>
      <c r="Y323" s="7">
        <v>110</v>
      </c>
      <c r="Z323" s="7">
        <v>110</v>
      </c>
      <c r="AA323" s="7">
        <v>110</v>
      </c>
      <c r="AB323" s="7">
        <v>90</v>
      </c>
      <c r="AC323" s="7">
        <v>90</v>
      </c>
      <c r="AD323" s="7">
        <v>70</v>
      </c>
      <c r="AE323" s="7">
        <v>70</v>
      </c>
      <c r="AF323" s="7">
        <v>40</v>
      </c>
      <c r="AG323" s="7">
        <v>70</v>
      </c>
      <c r="AH323" s="7">
        <v>70</v>
      </c>
      <c r="AI323" s="7">
        <v>70</v>
      </c>
      <c r="AJ323" s="7">
        <v>70</v>
      </c>
      <c r="AK323" s="7">
        <v>70</v>
      </c>
      <c r="AL323" s="7">
        <v>70</v>
      </c>
      <c r="AM323" s="7">
        <v>70</v>
      </c>
      <c r="AN323" s="7">
        <v>100</v>
      </c>
      <c r="AO323" s="7">
        <v>100</v>
      </c>
      <c r="AP323" s="7">
        <v>100</v>
      </c>
      <c r="AQ323" s="7">
        <v>100</v>
      </c>
      <c r="AR323" s="7">
        <v>100</v>
      </c>
      <c r="AS323" s="7">
        <v>100</v>
      </c>
      <c r="AT323" s="7">
        <v>100</v>
      </c>
      <c r="AU323" s="7">
        <v>100</v>
      </c>
      <c r="AV323" s="7">
        <v>100</v>
      </c>
      <c r="AW323" s="7">
        <v>100</v>
      </c>
      <c r="AX323" s="7">
        <v>100</v>
      </c>
      <c r="AY323" s="7">
        <v>100</v>
      </c>
      <c r="AZ323" s="7">
        <v>100</v>
      </c>
      <c r="BA323" s="7">
        <v>100</v>
      </c>
      <c r="BB323" s="7">
        <v>100</v>
      </c>
      <c r="BC323" s="7">
        <v>100</v>
      </c>
      <c r="BD323" s="7">
        <v>30</v>
      </c>
      <c r="BE323" s="7">
        <v>30</v>
      </c>
      <c r="BF323" s="7">
        <v>30</v>
      </c>
      <c r="BG323" s="7">
        <v>30</v>
      </c>
      <c r="BH323" s="7">
        <v>30</v>
      </c>
      <c r="BI323" s="7">
        <v>30</v>
      </c>
      <c r="BJ323" s="7">
        <v>30</v>
      </c>
      <c r="BK323" s="7">
        <v>30</v>
      </c>
      <c r="BL323" s="7">
        <v>30</v>
      </c>
      <c r="BM323" s="7">
        <v>30</v>
      </c>
      <c r="BN323" s="7">
        <v>30</v>
      </c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</row>
    <row r="324" spans="1:80" hidden="1">
      <c r="A324" s="7"/>
      <c r="B324" s="7"/>
      <c r="C324" s="7"/>
      <c r="D324" s="7"/>
      <c r="E324" s="7" t="s">
        <v>75</v>
      </c>
      <c r="F324" s="7"/>
      <c r="G324" s="7"/>
      <c r="H324" s="7">
        <v>60</v>
      </c>
      <c r="I324" s="7">
        <v>140</v>
      </c>
      <c r="J324" s="7">
        <v>165</v>
      </c>
      <c r="K324" s="7">
        <v>125</v>
      </c>
      <c r="L324" s="7">
        <v>65</v>
      </c>
      <c r="M324" s="7">
        <v>55</v>
      </c>
      <c r="N324" s="7">
        <v>55</v>
      </c>
      <c r="O324" s="7">
        <v>65</v>
      </c>
      <c r="P324" s="7">
        <v>50</v>
      </c>
      <c r="Q324" s="7">
        <v>50</v>
      </c>
      <c r="R324" s="7">
        <v>50</v>
      </c>
      <c r="S324" s="7">
        <v>50</v>
      </c>
      <c r="T324" s="7">
        <v>45</v>
      </c>
      <c r="U324" s="7">
        <v>45</v>
      </c>
      <c r="V324" s="7">
        <v>205</v>
      </c>
      <c r="W324" s="7">
        <v>205</v>
      </c>
      <c r="X324" s="7">
        <v>195</v>
      </c>
      <c r="Y324" s="7">
        <v>95</v>
      </c>
      <c r="Z324" s="7">
        <v>95</v>
      </c>
      <c r="AA324" s="7">
        <v>95</v>
      </c>
      <c r="AB324" s="7">
        <v>90</v>
      </c>
      <c r="AC324" s="7">
        <v>60</v>
      </c>
      <c r="AD324" s="7">
        <v>60</v>
      </c>
      <c r="AE324" s="7">
        <v>30</v>
      </c>
      <c r="AF324" s="7">
        <v>95</v>
      </c>
      <c r="AG324" s="7">
        <v>15</v>
      </c>
      <c r="AH324" s="7">
        <v>95</v>
      </c>
      <c r="AI324" s="7">
        <v>95</v>
      </c>
      <c r="AJ324" s="7">
        <v>65</v>
      </c>
      <c r="AK324" s="7">
        <v>105</v>
      </c>
      <c r="AL324" s="7">
        <v>105</v>
      </c>
      <c r="AM324" s="7">
        <v>105</v>
      </c>
      <c r="AN324" s="7">
        <v>55</v>
      </c>
      <c r="AO324" s="7">
        <v>25</v>
      </c>
      <c r="AP324" s="7">
        <v>25</v>
      </c>
      <c r="AQ324" s="7">
        <v>75</v>
      </c>
      <c r="AR324" s="7">
        <v>75</v>
      </c>
      <c r="AS324" s="7">
        <v>175</v>
      </c>
      <c r="AT324" s="7">
        <v>125</v>
      </c>
      <c r="AU324" s="7">
        <v>65</v>
      </c>
      <c r="AV324" s="7">
        <v>60</v>
      </c>
      <c r="AW324" s="7">
        <v>30</v>
      </c>
      <c r="AX324" s="7">
        <v>30</v>
      </c>
      <c r="AY324" s="7">
        <v>110</v>
      </c>
      <c r="AZ324" s="7">
        <v>110</v>
      </c>
      <c r="BA324" s="7">
        <v>110</v>
      </c>
      <c r="BB324" s="7">
        <v>120</v>
      </c>
      <c r="BC324" s="7">
        <v>120</v>
      </c>
      <c r="BD324" s="7">
        <v>80</v>
      </c>
      <c r="BE324" s="7">
        <v>80</v>
      </c>
      <c r="BF324" s="7">
        <v>80</v>
      </c>
      <c r="BG324" s="7">
        <v>80</v>
      </c>
      <c r="BH324" s="7">
        <v>80</v>
      </c>
      <c r="BI324" s="7">
        <v>80</v>
      </c>
      <c r="BJ324" s="7">
        <v>80</v>
      </c>
      <c r="BK324" s="7">
        <v>80</v>
      </c>
      <c r="BL324" s="7">
        <v>80</v>
      </c>
      <c r="BM324" s="7">
        <v>80</v>
      </c>
      <c r="BN324" s="7">
        <v>80</v>
      </c>
      <c r="BO324" s="7">
        <v>80</v>
      </c>
      <c r="BP324" s="7">
        <v>10</v>
      </c>
      <c r="BQ324" s="7">
        <v>10</v>
      </c>
      <c r="BR324" s="7">
        <v>10</v>
      </c>
      <c r="BS324" s="7">
        <v>10</v>
      </c>
      <c r="BT324" s="7"/>
      <c r="BU324" s="7"/>
      <c r="BV324" s="7"/>
      <c r="BW324" s="7"/>
      <c r="BX324" s="7"/>
      <c r="BY324" s="7"/>
      <c r="BZ324" s="7"/>
      <c r="CA324" s="7"/>
      <c r="CB324" s="7"/>
    </row>
    <row r="325" spans="1:80" hidden="1">
      <c r="A325" s="7"/>
      <c r="B325" s="7"/>
      <c r="C325" s="7"/>
      <c r="D325" s="7"/>
      <c r="E325" s="7" t="s">
        <v>77</v>
      </c>
      <c r="F325" s="7"/>
      <c r="G325" s="7"/>
      <c r="H325" s="7">
        <v>20</v>
      </c>
      <c r="I325" s="7">
        <v>20</v>
      </c>
      <c r="J325" s="7">
        <v>20</v>
      </c>
      <c r="K325" s="7">
        <v>20</v>
      </c>
      <c r="L325" s="7">
        <v>20</v>
      </c>
      <c r="M325" s="7">
        <v>20</v>
      </c>
      <c r="N325" s="7">
        <v>80</v>
      </c>
      <c r="O325" s="7">
        <v>80</v>
      </c>
      <c r="P325" s="7">
        <v>60</v>
      </c>
      <c r="Q325" s="7"/>
      <c r="R325" s="7"/>
      <c r="S325" s="7"/>
      <c r="T325" s="7"/>
      <c r="U325" s="7"/>
      <c r="V325" s="7">
        <v>5</v>
      </c>
      <c r="W325" s="7">
        <v>5</v>
      </c>
      <c r="X325" s="7">
        <v>5</v>
      </c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</row>
    <row r="326" spans="1:80" hidden="1">
      <c r="A326" s="7"/>
      <c r="B326" s="7"/>
      <c r="C326" s="7"/>
      <c r="D326" s="7"/>
      <c r="E326" s="7" t="s">
        <v>79</v>
      </c>
      <c r="F326" s="7"/>
      <c r="G326" s="7"/>
      <c r="H326" s="7">
        <v>30</v>
      </c>
      <c r="I326" s="7">
        <v>30</v>
      </c>
      <c r="J326" s="7">
        <v>30</v>
      </c>
      <c r="K326" s="7">
        <v>30</v>
      </c>
      <c r="L326" s="7">
        <v>30</v>
      </c>
      <c r="M326" s="7">
        <v>30</v>
      </c>
      <c r="N326" s="7">
        <v>30</v>
      </c>
      <c r="O326" s="7">
        <v>30</v>
      </c>
      <c r="P326" s="7">
        <v>35</v>
      </c>
      <c r="Q326" s="7">
        <v>35</v>
      </c>
      <c r="R326" s="7">
        <v>35</v>
      </c>
      <c r="S326" s="7">
        <v>35</v>
      </c>
      <c r="T326" s="7">
        <v>5</v>
      </c>
      <c r="U326" s="7">
        <v>5</v>
      </c>
      <c r="V326" s="7">
        <v>5</v>
      </c>
      <c r="W326" s="7">
        <v>5</v>
      </c>
      <c r="X326" s="7">
        <v>5</v>
      </c>
      <c r="Y326" s="7">
        <v>5</v>
      </c>
      <c r="Z326" s="7">
        <v>5</v>
      </c>
      <c r="AA326" s="7">
        <v>5</v>
      </c>
      <c r="AB326" s="7">
        <v>5</v>
      </c>
      <c r="AC326" s="7">
        <v>5</v>
      </c>
      <c r="AD326" s="7">
        <v>5</v>
      </c>
      <c r="AE326" s="7">
        <v>5</v>
      </c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</row>
    <row r="327" spans="1:80" hidden="1">
      <c r="A327" s="7"/>
      <c r="B327" s="7"/>
      <c r="C327" s="7"/>
      <c r="D327" s="7"/>
      <c r="E327" s="7" t="s">
        <v>83</v>
      </c>
      <c r="F327" s="7"/>
      <c r="G327" s="7"/>
      <c r="H327" s="7">
        <v>125</v>
      </c>
      <c r="I327" s="7">
        <v>125</v>
      </c>
      <c r="J327" s="7">
        <v>155</v>
      </c>
      <c r="K327" s="7">
        <v>155</v>
      </c>
      <c r="L327" s="7">
        <v>115</v>
      </c>
      <c r="M327" s="7">
        <v>105</v>
      </c>
      <c r="N327" s="7">
        <v>105</v>
      </c>
      <c r="O327" s="7">
        <v>105</v>
      </c>
      <c r="P327" s="7">
        <v>85</v>
      </c>
      <c r="Q327" s="7">
        <v>75</v>
      </c>
      <c r="R327" s="7">
        <v>50</v>
      </c>
      <c r="S327" s="7">
        <v>50</v>
      </c>
      <c r="T327" s="7">
        <v>70</v>
      </c>
      <c r="U327" s="7">
        <v>70</v>
      </c>
      <c r="V327" s="7">
        <v>70</v>
      </c>
      <c r="W327" s="7">
        <v>70</v>
      </c>
      <c r="X327" s="7">
        <v>40</v>
      </c>
      <c r="Y327" s="7">
        <v>30</v>
      </c>
      <c r="Z327" s="7">
        <v>30</v>
      </c>
      <c r="AA327" s="7">
        <v>30</v>
      </c>
      <c r="AB327" s="7">
        <v>10</v>
      </c>
      <c r="AC327" s="7">
        <v>10</v>
      </c>
      <c r="AD327" s="7">
        <v>10</v>
      </c>
      <c r="AE327" s="7">
        <v>10</v>
      </c>
      <c r="AF327" s="7">
        <v>70</v>
      </c>
      <c r="AG327" s="7">
        <v>25</v>
      </c>
      <c r="AH327" s="7">
        <v>105</v>
      </c>
      <c r="AI327" s="7">
        <v>105</v>
      </c>
      <c r="AJ327" s="7">
        <v>75</v>
      </c>
      <c r="AK327" s="7">
        <v>70</v>
      </c>
      <c r="AL327" s="7">
        <v>50</v>
      </c>
      <c r="AM327" s="7">
        <v>55</v>
      </c>
      <c r="AN327" s="7">
        <v>20</v>
      </c>
      <c r="AO327" s="7">
        <v>55</v>
      </c>
      <c r="AP327" s="7">
        <v>55</v>
      </c>
      <c r="AQ327" s="7">
        <v>55</v>
      </c>
      <c r="AR327" s="7">
        <v>25</v>
      </c>
      <c r="AS327" s="7">
        <v>125</v>
      </c>
      <c r="AT327" s="7">
        <v>125</v>
      </c>
      <c r="AU327" s="7">
        <v>35</v>
      </c>
      <c r="AV327" s="7">
        <v>35</v>
      </c>
      <c r="AW327" s="7">
        <v>35</v>
      </c>
      <c r="AX327" s="7">
        <v>35</v>
      </c>
      <c r="AY327" s="7">
        <v>115</v>
      </c>
      <c r="AZ327" s="7">
        <v>115</v>
      </c>
      <c r="BA327" s="7">
        <v>115</v>
      </c>
      <c r="BB327" s="7">
        <v>135</v>
      </c>
      <c r="BC327" s="7">
        <v>135</v>
      </c>
      <c r="BD327" s="7">
        <v>35</v>
      </c>
      <c r="BE327" s="7">
        <v>65</v>
      </c>
      <c r="BF327" s="7">
        <v>65</v>
      </c>
      <c r="BG327" s="7">
        <v>35</v>
      </c>
      <c r="BH327" s="7">
        <v>35</v>
      </c>
      <c r="BI327" s="7">
        <v>35</v>
      </c>
      <c r="BJ327" s="7">
        <v>35</v>
      </c>
      <c r="BK327" s="7">
        <v>35</v>
      </c>
      <c r="BL327" s="7">
        <v>20</v>
      </c>
      <c r="BM327" s="7">
        <v>20</v>
      </c>
      <c r="BN327" s="7">
        <v>20</v>
      </c>
      <c r="BO327" s="7">
        <v>20</v>
      </c>
      <c r="BP327" s="7">
        <v>20</v>
      </c>
      <c r="BQ327" s="7">
        <v>20</v>
      </c>
      <c r="BR327" s="7">
        <v>20</v>
      </c>
      <c r="BS327" s="7">
        <v>5</v>
      </c>
      <c r="BT327" s="7">
        <v>5</v>
      </c>
      <c r="BU327" s="7">
        <v>5</v>
      </c>
      <c r="BV327" s="7">
        <v>5</v>
      </c>
      <c r="BW327" s="7">
        <v>5</v>
      </c>
      <c r="BX327" s="7">
        <v>5</v>
      </c>
      <c r="BY327" s="7">
        <v>5</v>
      </c>
      <c r="BZ327" s="7">
        <v>5</v>
      </c>
      <c r="CA327" s="7">
        <v>5</v>
      </c>
      <c r="CB327" s="7">
        <v>5</v>
      </c>
    </row>
    <row r="328" spans="1:80" hidden="1">
      <c r="A328" s="7"/>
      <c r="B328" s="7"/>
      <c r="C328" s="7"/>
      <c r="D328" s="7"/>
      <c r="E328" s="7" t="s">
        <v>85</v>
      </c>
      <c r="F328" s="7"/>
      <c r="G328" s="7"/>
      <c r="H328" s="7">
        <v>20</v>
      </c>
      <c r="I328" s="7">
        <v>20</v>
      </c>
      <c r="J328" s="7">
        <v>20</v>
      </c>
      <c r="K328" s="7">
        <v>20</v>
      </c>
      <c r="L328" s="7">
        <v>30</v>
      </c>
      <c r="M328" s="7">
        <v>20</v>
      </c>
      <c r="N328" s="7">
        <v>20</v>
      </c>
      <c r="O328" s="7">
        <v>25</v>
      </c>
      <c r="P328" s="7">
        <v>25</v>
      </c>
      <c r="Q328" s="7">
        <v>30</v>
      </c>
      <c r="R328" s="7">
        <v>40</v>
      </c>
      <c r="S328" s="7">
        <v>20</v>
      </c>
      <c r="T328" s="7">
        <v>20</v>
      </c>
      <c r="U328" s="7">
        <v>20</v>
      </c>
      <c r="V328" s="7">
        <v>20</v>
      </c>
      <c r="W328" s="7">
        <v>100</v>
      </c>
      <c r="X328" s="7">
        <v>80</v>
      </c>
      <c r="Y328" s="7">
        <v>80</v>
      </c>
      <c r="Z328" s="7">
        <v>80</v>
      </c>
      <c r="AA328" s="7">
        <v>40</v>
      </c>
      <c r="AB328" s="7">
        <v>40</v>
      </c>
      <c r="AC328" s="7">
        <v>40</v>
      </c>
      <c r="AD328" s="7">
        <v>40</v>
      </c>
      <c r="AE328" s="7">
        <v>20</v>
      </c>
      <c r="AF328" s="7">
        <v>20</v>
      </c>
      <c r="AG328" s="7">
        <v>20</v>
      </c>
      <c r="AH328" s="7">
        <v>20</v>
      </c>
      <c r="AI328" s="7"/>
      <c r="AJ328" s="7"/>
      <c r="AK328" s="7"/>
      <c r="AL328" s="7"/>
      <c r="AM328" s="7"/>
      <c r="AN328" s="7"/>
      <c r="AO328" s="7"/>
      <c r="AP328" s="7"/>
      <c r="AQ328" s="7">
        <v>70</v>
      </c>
      <c r="AR328" s="7">
        <v>70</v>
      </c>
      <c r="AS328" s="7">
        <v>70</v>
      </c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</row>
    <row r="329" spans="1:80" hidden="1">
      <c r="A329" s="7"/>
      <c r="B329" s="7"/>
      <c r="C329" s="7"/>
      <c r="D329" s="7"/>
      <c r="E329" s="7" t="s">
        <v>87</v>
      </c>
      <c r="F329" s="7"/>
      <c r="G329" s="7"/>
      <c r="H329" s="7">
        <v>120</v>
      </c>
      <c r="I329" s="7">
        <v>120</v>
      </c>
      <c r="J329" s="7">
        <v>120</v>
      </c>
      <c r="K329" s="7">
        <v>120</v>
      </c>
      <c r="L329" s="7">
        <v>120</v>
      </c>
      <c r="M329" s="7">
        <v>120</v>
      </c>
      <c r="N329" s="7">
        <v>120</v>
      </c>
      <c r="O329" s="7">
        <v>120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s="7">
        <v>100</v>
      </c>
      <c r="X329" s="7">
        <v>55</v>
      </c>
      <c r="Y329" s="7">
        <v>55</v>
      </c>
      <c r="Z329" s="7">
        <v>55</v>
      </c>
      <c r="AA329" s="7">
        <v>55</v>
      </c>
      <c r="AB329" s="7">
        <v>55</v>
      </c>
      <c r="AC329" s="7">
        <v>55</v>
      </c>
      <c r="AD329" s="7">
        <v>55</v>
      </c>
      <c r="AE329" s="7">
        <v>55</v>
      </c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>
        <v>30</v>
      </c>
      <c r="BM329" s="7">
        <v>30</v>
      </c>
      <c r="BN329" s="7">
        <v>30</v>
      </c>
      <c r="BO329" s="7">
        <v>30</v>
      </c>
      <c r="BP329" s="7">
        <v>30</v>
      </c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</row>
    <row r="330" spans="1:80" hidden="1">
      <c r="A330" s="7"/>
      <c r="B330" s="7"/>
      <c r="C330" s="7"/>
      <c r="D330" s="7"/>
      <c r="E330" s="7" t="s">
        <v>89</v>
      </c>
      <c r="F330" s="7"/>
      <c r="G330" s="7"/>
      <c r="H330" s="7">
        <v>10</v>
      </c>
      <c r="I330" s="7">
        <v>10</v>
      </c>
      <c r="J330" s="7">
        <v>10</v>
      </c>
      <c r="K330" s="7">
        <v>10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>
        <v>20</v>
      </c>
      <c r="BE330" s="7">
        <v>20</v>
      </c>
      <c r="BF330" s="7">
        <v>20</v>
      </c>
      <c r="BG330" s="7">
        <v>20</v>
      </c>
      <c r="BH330" s="7">
        <v>20</v>
      </c>
      <c r="BI330" s="7">
        <v>20</v>
      </c>
      <c r="BJ330" s="7">
        <v>20</v>
      </c>
      <c r="BK330" s="7">
        <v>20</v>
      </c>
      <c r="BL330" s="7">
        <v>20</v>
      </c>
      <c r="BM330" s="7">
        <v>20</v>
      </c>
      <c r="BN330" s="7">
        <v>20</v>
      </c>
      <c r="BO330" s="7">
        <v>20</v>
      </c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</row>
    <row r="331" spans="1:80" hidden="1">
      <c r="A331" s="7"/>
      <c r="B331" s="7"/>
      <c r="C331" s="7"/>
      <c r="D331" s="7"/>
      <c r="E331" s="7" t="s">
        <v>93</v>
      </c>
      <c r="F331" s="7"/>
      <c r="G331" s="7"/>
      <c r="H331" s="7">
        <v>70</v>
      </c>
      <c r="I331" s="7">
        <v>70</v>
      </c>
      <c r="J331" s="7">
        <v>70</v>
      </c>
      <c r="K331" s="7">
        <v>70</v>
      </c>
      <c r="L331" s="7">
        <v>90</v>
      </c>
      <c r="M331" s="7">
        <v>90</v>
      </c>
      <c r="N331" s="7">
        <v>90</v>
      </c>
      <c r="O331" s="7">
        <v>90</v>
      </c>
      <c r="P331" s="7">
        <v>90</v>
      </c>
      <c r="Q331" s="7">
        <v>90</v>
      </c>
      <c r="R331" s="7">
        <v>120</v>
      </c>
      <c r="S331" s="7">
        <v>120</v>
      </c>
      <c r="T331" s="7">
        <v>90</v>
      </c>
      <c r="U331" s="7">
        <v>70</v>
      </c>
      <c r="V331" s="7">
        <v>70</v>
      </c>
      <c r="W331" s="7">
        <v>70</v>
      </c>
      <c r="X331" s="7">
        <v>100</v>
      </c>
      <c r="Y331" s="7">
        <v>100</v>
      </c>
      <c r="Z331" s="7">
        <v>100</v>
      </c>
      <c r="AA331" s="7">
        <v>100</v>
      </c>
      <c r="AB331" s="7">
        <v>190</v>
      </c>
      <c r="AC331" s="7">
        <v>180</v>
      </c>
      <c r="AD331" s="7">
        <v>160</v>
      </c>
      <c r="AE331" s="7">
        <v>160</v>
      </c>
      <c r="AF331" s="7">
        <v>140</v>
      </c>
      <c r="AG331" s="7">
        <v>120</v>
      </c>
      <c r="AH331" s="7">
        <v>70</v>
      </c>
      <c r="AI331" s="7">
        <v>70</v>
      </c>
      <c r="AJ331" s="7">
        <v>70</v>
      </c>
      <c r="AK331" s="7">
        <v>80</v>
      </c>
      <c r="AL331" s="7">
        <v>80</v>
      </c>
      <c r="AM331" s="7">
        <v>100</v>
      </c>
      <c r="AN331" s="7">
        <v>130</v>
      </c>
      <c r="AO331" s="7">
        <v>120</v>
      </c>
      <c r="AP331" s="7">
        <v>120</v>
      </c>
      <c r="AQ331" s="7">
        <v>120</v>
      </c>
      <c r="AR331" s="7">
        <v>140</v>
      </c>
      <c r="AS331" s="7">
        <v>140</v>
      </c>
      <c r="AT331" s="7">
        <v>140</v>
      </c>
      <c r="AU331" s="7">
        <v>140</v>
      </c>
      <c r="AV331" s="7">
        <v>120</v>
      </c>
      <c r="AW331" s="7">
        <v>120</v>
      </c>
      <c r="AX331" s="7">
        <v>120</v>
      </c>
      <c r="AY331" s="7">
        <v>120</v>
      </c>
      <c r="AZ331" s="7">
        <v>150</v>
      </c>
      <c r="BA331" s="7">
        <v>180</v>
      </c>
      <c r="BB331" s="7">
        <v>180</v>
      </c>
      <c r="BC331" s="7">
        <v>210</v>
      </c>
      <c r="BD331" s="7">
        <v>30</v>
      </c>
      <c r="BE331" s="7">
        <v>30</v>
      </c>
      <c r="BF331" s="7">
        <v>30</v>
      </c>
      <c r="BG331" s="7">
        <v>30</v>
      </c>
      <c r="BH331" s="7">
        <v>30</v>
      </c>
      <c r="BI331" s="7">
        <v>30</v>
      </c>
      <c r="BJ331" s="7">
        <v>30</v>
      </c>
      <c r="BK331" s="7">
        <v>30</v>
      </c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</row>
    <row r="332" spans="1:80" hidden="1">
      <c r="A332" s="7"/>
      <c r="B332" s="7"/>
      <c r="C332" s="7"/>
      <c r="D332" s="7"/>
      <c r="E332" s="7" t="s">
        <v>95</v>
      </c>
      <c r="F332" s="7"/>
      <c r="G332" s="7"/>
      <c r="H332" s="7">
        <v>115</v>
      </c>
      <c r="I332" s="7">
        <v>115</v>
      </c>
      <c r="J332" s="7">
        <v>115</v>
      </c>
      <c r="K332" s="7">
        <v>115</v>
      </c>
      <c r="L332" s="7">
        <v>95</v>
      </c>
      <c r="M332" s="7">
        <v>85</v>
      </c>
      <c r="N332" s="7">
        <v>90</v>
      </c>
      <c r="O332" s="7">
        <v>100</v>
      </c>
      <c r="P332" s="7">
        <v>140</v>
      </c>
      <c r="Q332" s="7">
        <v>145</v>
      </c>
      <c r="R332" s="7">
        <v>150</v>
      </c>
      <c r="S332" s="7">
        <v>120</v>
      </c>
      <c r="T332" s="7">
        <v>155</v>
      </c>
      <c r="U332" s="7">
        <v>155</v>
      </c>
      <c r="V332" s="7">
        <v>140</v>
      </c>
      <c r="W332" s="7">
        <v>120</v>
      </c>
      <c r="X332" s="7">
        <v>110</v>
      </c>
      <c r="Y332" s="7">
        <v>100</v>
      </c>
      <c r="Z332" s="7">
        <v>100</v>
      </c>
      <c r="AA332" s="7">
        <v>95</v>
      </c>
      <c r="AB332" s="7">
        <v>95</v>
      </c>
      <c r="AC332" s="7">
        <v>85</v>
      </c>
      <c r="AD332" s="7">
        <v>85</v>
      </c>
      <c r="AE332" s="7">
        <v>85</v>
      </c>
      <c r="AF332" s="7">
        <v>65</v>
      </c>
      <c r="AG332" s="7">
        <v>75</v>
      </c>
      <c r="AH332" s="7">
        <v>75</v>
      </c>
      <c r="AI332" s="7">
        <v>65</v>
      </c>
      <c r="AJ332" s="7">
        <v>50</v>
      </c>
      <c r="AK332" s="7">
        <v>50</v>
      </c>
      <c r="AL332" s="7">
        <v>50</v>
      </c>
      <c r="AM332" s="7">
        <v>70</v>
      </c>
      <c r="AN332" s="7">
        <v>95</v>
      </c>
      <c r="AO332" s="7">
        <v>90</v>
      </c>
      <c r="AP332" s="7">
        <v>90</v>
      </c>
      <c r="AQ332" s="7">
        <v>110</v>
      </c>
      <c r="AR332" s="7">
        <v>95</v>
      </c>
      <c r="AS332" s="7">
        <v>55</v>
      </c>
      <c r="AT332" s="7">
        <v>55</v>
      </c>
      <c r="AU332" s="7">
        <v>65</v>
      </c>
      <c r="AV332" s="7">
        <v>60</v>
      </c>
      <c r="AW332" s="7">
        <v>55</v>
      </c>
      <c r="AX332" s="7">
        <v>55</v>
      </c>
      <c r="AY332" s="7">
        <v>55</v>
      </c>
      <c r="AZ332" s="7">
        <v>60</v>
      </c>
      <c r="BA332" s="7">
        <v>60</v>
      </c>
      <c r="BB332" s="7">
        <v>60</v>
      </c>
      <c r="BC332" s="7">
        <v>70</v>
      </c>
      <c r="BD332" s="7">
        <v>20</v>
      </c>
      <c r="BE332" s="7">
        <v>20</v>
      </c>
      <c r="BF332" s="7">
        <v>5</v>
      </c>
      <c r="BG332" s="7">
        <v>5</v>
      </c>
      <c r="BH332" s="7">
        <v>5</v>
      </c>
      <c r="BI332" s="7">
        <v>5</v>
      </c>
      <c r="BJ332" s="7">
        <v>5</v>
      </c>
      <c r="BK332" s="7">
        <v>5</v>
      </c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</row>
    <row r="333" spans="1:80" hidden="1">
      <c r="A333" s="7"/>
      <c r="B333" s="7"/>
      <c r="C333" s="7"/>
      <c r="D333" s="7"/>
      <c r="E333" s="7" t="s">
        <v>97</v>
      </c>
      <c r="F333" s="7"/>
      <c r="G333" s="7"/>
      <c r="H333" s="7">
        <v>150</v>
      </c>
      <c r="I333" s="7">
        <v>150</v>
      </c>
      <c r="J333" s="7">
        <v>140</v>
      </c>
      <c r="K333" s="7">
        <v>140</v>
      </c>
      <c r="L333" s="7">
        <v>125</v>
      </c>
      <c r="M333" s="7">
        <v>125</v>
      </c>
      <c r="N333" s="7">
        <v>125</v>
      </c>
      <c r="O333" s="7">
        <v>125</v>
      </c>
      <c r="P333" s="7">
        <v>125</v>
      </c>
      <c r="Q333" s="7">
        <v>125</v>
      </c>
      <c r="R333" s="7">
        <v>125</v>
      </c>
      <c r="S333" s="7">
        <v>125</v>
      </c>
      <c r="T333" s="7">
        <v>15</v>
      </c>
      <c r="U333" s="7">
        <v>15</v>
      </c>
      <c r="V333" s="7">
        <v>15</v>
      </c>
      <c r="W333" s="7">
        <v>15</v>
      </c>
      <c r="X333" s="7">
        <v>15</v>
      </c>
      <c r="Y333" s="7">
        <v>15</v>
      </c>
      <c r="Z333" s="7">
        <v>15</v>
      </c>
      <c r="AA333" s="7">
        <v>15</v>
      </c>
      <c r="AB333" s="7">
        <v>15</v>
      </c>
      <c r="AC333" s="7">
        <v>15</v>
      </c>
      <c r="AD333" s="7">
        <v>15</v>
      </c>
      <c r="AE333" s="7">
        <v>15</v>
      </c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E938-5ADD-2C41-BAFC-0DE2E90B572E}">
  <dimension ref="A1:AB125"/>
  <sheetViews>
    <sheetView tabSelected="1" topLeftCell="A137" zoomScale="62" zoomScaleNormal="115" workbookViewId="0">
      <selection activeCell="E184" sqref="E184"/>
    </sheetView>
  </sheetViews>
  <sheetFormatPr baseColWidth="10" defaultRowHeight="16"/>
  <cols>
    <col min="1" max="1" width="15.5" customWidth="1"/>
    <col min="27" max="27" width="44.1640625" customWidth="1"/>
  </cols>
  <sheetData>
    <row r="1" spans="1:6">
      <c r="A1" t="s">
        <v>5388</v>
      </c>
      <c r="B1" t="s">
        <v>108</v>
      </c>
      <c r="C1" t="s">
        <v>164</v>
      </c>
      <c r="D1" t="s">
        <v>106</v>
      </c>
      <c r="E1" t="s">
        <v>177</v>
      </c>
      <c r="F1" t="s">
        <v>5387</v>
      </c>
    </row>
    <row r="2" spans="1:6">
      <c r="A2" s="8">
        <v>45292</v>
      </c>
      <c r="B2" cm="1">
        <f t="array" ref="B2">SUMPRODUCT((Entites="E. Bat")*(TEXT(Dates,"mmmyyyy")="Jan2024"), Valeurs)</f>
        <v>5890</v>
      </c>
      <c r="C2" cm="1">
        <f t="array" ref="C2">SUMPRODUCT((Entites="E. Ist")*(TEXT(Dates,"mmmyyyy")="Jan2024"), Valeurs)</f>
        <v>2195</v>
      </c>
      <c r="D2" cm="1">
        <f t="array" ref="D2">SUMPRODUCT((Entites="T. Bat")*(TEXT(Dates,"mmmyyyy")="Jan2024"), Valeurs)</f>
        <v>3210</v>
      </c>
      <c r="E2" cm="1">
        <f t="array" ref="E2">SUMPRODUCT((Entites="T. Ist")*(TEXT(Dates,"mmmyyyy")="Jan2024"), Valeurs)</f>
        <v>1550</v>
      </c>
      <c r="F2">
        <f>SUM(B2:E2)</f>
        <v>12845</v>
      </c>
    </row>
    <row r="3" spans="1:6">
      <c r="A3" s="8">
        <v>45323</v>
      </c>
      <c r="B3" cm="1">
        <f t="array" ref="B3">SUMPRODUCT((Entites="E. Bat")*(TEXT(Dates,"mmmyyyy")="Feb2024"), Valeurs)</f>
        <v>3860</v>
      </c>
      <c r="C3" cm="1">
        <f t="array" ref="C3">SUMPRODUCT((Entites="E. Ist")*(TEXT(Dates,"mmmyyyy")="Feb2024"), Valeurs)</f>
        <v>2130</v>
      </c>
      <c r="D3" cm="1">
        <f t="array" ref="D3">SUMPRODUCT((Entites="T. Bat")*(TEXT(Dates,"mmmyyyy")="Feb2024"), Valeurs)</f>
        <v>2665</v>
      </c>
      <c r="E3" cm="1">
        <f t="array" ref="E3">SUMPRODUCT((Entites="T. Ist")*(TEXT(Dates,"mmmyyyy")="Feb2024"), Valeurs)</f>
        <v>1665</v>
      </c>
      <c r="F3">
        <f t="shared" ref="F3:F26" si="0">SUM(B3:E3)</f>
        <v>10320</v>
      </c>
    </row>
    <row r="4" spans="1:6">
      <c r="A4" s="8">
        <v>45352</v>
      </c>
      <c r="B4" cm="1">
        <f t="array" ref="B4">SUMPRODUCT((Entites="E. Bat")*(TEXT(Dates,"mmmyyyy")="Mar2024"), Valeurs)</f>
        <v>3135</v>
      </c>
      <c r="C4" cm="1">
        <f t="array" ref="C4">SUMPRODUCT((Entites="E. Ist")*(TEXT(Dates,"mmmyyyy")="Mar2024"), Valeurs)</f>
        <v>2270</v>
      </c>
      <c r="D4" cm="1">
        <f t="array" ref="D4">SUMPRODUCT((Entites="T. Bat")*(TEXT(Dates,"mmmyyyy")="Mar2024"), Valeurs)</f>
        <v>2560</v>
      </c>
      <c r="E4" cm="1">
        <f t="array" ref="E4">SUMPRODUCT((Entites="T. Ist")*(TEXT(Dates,"mmmyyyy")="Mar2024"), Valeurs)</f>
        <v>1710</v>
      </c>
      <c r="F4">
        <f t="shared" si="0"/>
        <v>9675</v>
      </c>
    </row>
    <row r="5" spans="1:6">
      <c r="A5" s="8">
        <v>45383</v>
      </c>
      <c r="B5" cm="1">
        <f t="array" ref="B5">SUMPRODUCT((Entites="E. Bat")*(TEXT(Dates,"mmmyyyy")="Apr2024"), Valeurs)</f>
        <v>5380</v>
      </c>
      <c r="C5" cm="1">
        <f t="array" ref="C5">SUMPRODUCT((Entites="E. Ist")*(TEXT(Dates,"mmmyyyy")="Apr2024"), Valeurs)</f>
        <v>2480</v>
      </c>
      <c r="D5" cm="1">
        <f t="array" ref="D5">SUMPRODUCT((Entites="T. Bat")*(TEXT(Dates,"mmmyyyy")="Apr2024"), Valeurs)</f>
        <v>2765</v>
      </c>
      <c r="E5" cm="1">
        <f t="array" ref="E5">SUMPRODUCT((Entites="T. Ist")*(TEXT(Dates,"mmmyyyy")="Apr2024"), Valeurs)</f>
        <v>2080</v>
      </c>
      <c r="F5">
        <f t="shared" si="0"/>
        <v>12705</v>
      </c>
    </row>
    <row r="6" spans="1:6">
      <c r="A6" s="8">
        <v>45413</v>
      </c>
      <c r="B6" cm="1">
        <f t="array" ref="B6">SUMPRODUCT((Entites="E. Bat")*(TEXT(Dates,"mmmyyyy")="May2024"), Valeurs)</f>
        <v>3260</v>
      </c>
      <c r="C6" cm="1">
        <f t="array" ref="C6">SUMPRODUCT((Entites="E. Ist")*(TEXT(Dates,"mmmyyyy")="May2024"), Valeurs)</f>
        <v>1815</v>
      </c>
      <c r="D6" cm="1">
        <f t="array" ref="D6">SUMPRODUCT((Entites="T. Bat")*(TEXT(Dates,"mmmyyyy")="May2024"), Valeurs)</f>
        <v>1930</v>
      </c>
      <c r="E6" cm="1">
        <f t="array" ref="E6">SUMPRODUCT((Entites="T. Ist")*(TEXT(Dates,"mmmyyyy")="May2024"), Valeurs)</f>
        <v>1800</v>
      </c>
      <c r="F6">
        <f t="shared" si="0"/>
        <v>8805</v>
      </c>
    </row>
    <row r="7" spans="1:6">
      <c r="A7" s="8">
        <v>45444</v>
      </c>
      <c r="B7" cm="1">
        <f t="array" ref="B7">SUMPRODUCT((Entites="E. Bat")*(TEXT(Dates,"mmmyyyy")="Jun2024"), Valeurs)</f>
        <v>3410</v>
      </c>
      <c r="C7" cm="1">
        <f t="array" ref="C7">SUMPRODUCT((Entites="E. Ist")*(TEXT(Dates,"mmmyyyy")="Jun2024"), Valeurs)</f>
        <v>1445</v>
      </c>
      <c r="D7" cm="1">
        <f t="array" ref="D7">SUMPRODUCT((Entites="T. Bat")*(TEXT(Dates,"mmmyyyy")="Jun2024"), Valeurs)</f>
        <v>1430</v>
      </c>
      <c r="E7" cm="1">
        <f t="array" ref="E7">SUMPRODUCT((Entites="T. Ist")*(TEXT(Dates,"mmmyyyy")="Jun2024"), Valeurs)</f>
        <v>1580</v>
      </c>
      <c r="F7">
        <f t="shared" si="0"/>
        <v>7865</v>
      </c>
    </row>
    <row r="8" spans="1:6">
      <c r="A8" s="8">
        <v>45474</v>
      </c>
      <c r="B8" cm="1">
        <f t="array" ref="B8">SUMPRODUCT((Entites="E. Bat")*(TEXT(Dates,"mmmyyyy")="Jul2024"), Valeurs)</f>
        <v>4115</v>
      </c>
      <c r="C8" cm="1">
        <f t="array" ref="C8">SUMPRODUCT((Entites="E. Ist")*(TEXT(Dates,"mmmyyyy")="Jul2024"), Valeurs)</f>
        <v>1230</v>
      </c>
      <c r="D8" cm="1">
        <f t="array" ref="D8">SUMPRODUCT((Entites="T. Bat")*(TEXT(Dates,"mmmyyyy")="Jul2024"), Valeurs)</f>
        <v>1500</v>
      </c>
      <c r="E8" cm="1">
        <f t="array" ref="E8">SUMPRODUCT((Entites="T. Ist")*(TEXT(Dates,"mmmyyyy")="Jul2024"), Valeurs)</f>
        <v>1325</v>
      </c>
      <c r="F8">
        <f t="shared" si="0"/>
        <v>8170</v>
      </c>
    </row>
    <row r="9" spans="1:6">
      <c r="A9" s="8">
        <v>45505</v>
      </c>
      <c r="B9" cm="1">
        <f t="array" ref="B9">SUMPRODUCT((Entites="E. Bat")*(TEXT(Dates,"mmmyyyy")="Aug2024"), Valeurs)</f>
        <v>2225</v>
      </c>
      <c r="C9" cm="1">
        <f t="array" ref="C9">SUMPRODUCT((Entites="E. Ist")*(TEXT(Dates,"mmmyyyy")="Aug2024"), Valeurs)</f>
        <v>1300</v>
      </c>
      <c r="D9" cm="1">
        <f t="array" ref="D9">SUMPRODUCT((Entites="T. Bat")*(TEXT(Dates,"mmmyyyy")="Aug2024"), Valeurs)</f>
        <v>1370</v>
      </c>
      <c r="E9" cm="1">
        <f t="array" ref="E9">SUMPRODUCT((Entites="T. Ist")*(TEXT(Dates,"mmmyyyy")="Aug2024"), Valeurs)</f>
        <v>1925</v>
      </c>
      <c r="F9">
        <f t="shared" si="0"/>
        <v>6820</v>
      </c>
    </row>
    <row r="10" spans="1:6">
      <c r="A10" s="8">
        <v>45536</v>
      </c>
      <c r="B10" cm="1">
        <f t="array" ref="B10">SUMPRODUCT((Entites="E. Bat")*(TEXT(Dates,"mmmyyyy")="Sep2024"), Valeurs)</f>
        <v>3805</v>
      </c>
      <c r="C10" cm="1">
        <f t="array" ref="C10">SUMPRODUCT((Entites="E. Ist")*(TEXT(Dates,"mmmyyyy")="Sep2024"), Valeurs)</f>
        <v>1370</v>
      </c>
      <c r="D10" cm="1">
        <f t="array" ref="D10">SUMPRODUCT((Entites="T. Bat")*(TEXT(Dates,"mmmyyyy")="Sep2024"), Valeurs)</f>
        <v>2030</v>
      </c>
      <c r="E10" cm="1">
        <f t="array" ref="E10">SUMPRODUCT((Entites="T. Ist")*(TEXT(Dates,"mmmyyyy")="Sep2024"), Valeurs)</f>
        <v>2600</v>
      </c>
      <c r="F10">
        <f t="shared" si="0"/>
        <v>9805</v>
      </c>
    </row>
    <row r="11" spans="1:6">
      <c r="A11" s="8">
        <v>45566</v>
      </c>
      <c r="B11" cm="1">
        <f t="array" ref="B11">SUMPRODUCT((Entites="E. Bat")*(TEXT(Dates,"mmmyyyy")="Oct2024"), Valeurs)</f>
        <v>2560</v>
      </c>
      <c r="C11" cm="1">
        <f t="array" ref="C11">SUMPRODUCT((Entites="E. Ist")*(TEXT(Dates,"mmmyyyy")="Oct2024"), Valeurs)</f>
        <v>735</v>
      </c>
      <c r="D11" cm="1">
        <f t="array" ref="D11">SUMPRODUCT((Entites="T. Bat")*(TEXT(Dates,"mmmyyyy")="Oct2024"), Valeurs)</f>
        <v>1340</v>
      </c>
      <c r="E11" cm="1">
        <f t="array" ref="E11">SUMPRODUCT((Entites="T. Ist")*(TEXT(Dates,"mmmyyyy")="Oct2024"), Valeurs)</f>
        <v>1825</v>
      </c>
      <c r="F11">
        <f t="shared" si="0"/>
        <v>6460</v>
      </c>
    </row>
    <row r="12" spans="1:6">
      <c r="A12" s="8">
        <v>45597</v>
      </c>
      <c r="B12" cm="1">
        <f t="array" ref="B12">SUMPRODUCT((Entites="E. Bat")*(TEXT(Dates,"mmmyyyy")="Nov2024"), Valeurs)</f>
        <v>3390</v>
      </c>
      <c r="C12" cm="1">
        <f t="array" ref="C12">SUMPRODUCT((Entites="E. Ist")*(TEXT(Dates,"mmmyyyy")="Nov2024"), Valeurs)</f>
        <v>1070</v>
      </c>
      <c r="D12" cm="1">
        <f t="array" ref="D12">SUMPRODUCT((Entites="T. Bat")*(TEXT(Dates,"mmmyyyy")="Nov2024"), Valeurs)</f>
        <v>1190</v>
      </c>
      <c r="E12" cm="1">
        <f t="array" ref="E12">SUMPRODUCT((Entites="T. Ist")*(TEXT(Dates,"mmmyyyy")="Nov2024"), Valeurs)</f>
        <v>1980</v>
      </c>
      <c r="F12">
        <f t="shared" si="0"/>
        <v>7630</v>
      </c>
    </row>
    <row r="13" spans="1:6">
      <c r="A13" s="8">
        <v>45627</v>
      </c>
      <c r="B13" cm="1">
        <f t="array" ref="B13">SUMPRODUCT((Entites="E. Bat")*(TEXT(Dates,"mmmyyyy")="Dec2024"), Valeurs)</f>
        <v>1890</v>
      </c>
      <c r="C13" cm="1">
        <f t="array" ref="C13">SUMPRODUCT((Entites="E. Ist")*(TEXT(Dates,"mmmyyyy")="Dec2024"), Valeurs)</f>
        <v>525</v>
      </c>
      <c r="D13" cm="1">
        <f t="array" ref="D13">SUMPRODUCT((Entites="T. Bat")*(TEXT(Dates,"mmmyyyy")="Nov2024"), Valeurs)</f>
        <v>1190</v>
      </c>
      <c r="E13" cm="1">
        <f t="array" ref="E13">SUMPRODUCT((Entites="T. Ist")*(TEXT(Dates,"mmmyyyy")="Dec2024"), Valeurs)</f>
        <v>430</v>
      </c>
      <c r="F13">
        <f t="shared" si="0"/>
        <v>4035</v>
      </c>
    </row>
    <row r="14" spans="1:6">
      <c r="A14" s="8">
        <v>45658</v>
      </c>
      <c r="B14" cm="1">
        <f t="array" ref="B14">SUMPRODUCT((Entites="E. Bat")*(TEXT(Dates,"mmmyyyy")="Jan2025"), Valeurs)</f>
        <v>1140</v>
      </c>
      <c r="C14" cm="1">
        <f t="array" ref="C14">SUMPRODUCT((Entites="E. Ist")*(TEXT(Dates,"mmmyyyy")="Jan2025"), Valeurs)</f>
        <v>375</v>
      </c>
      <c r="D14" cm="1">
        <f t="array" ref="D14">SUMPRODUCT((Entites="T. Bat")*(TEXT(Dates,"mmmyyyy")="Jan2025"), Valeurs)</f>
        <v>700</v>
      </c>
      <c r="E14" cm="1">
        <f t="array" ref="E14">SUMPRODUCT((Entites="T. Ist")*(TEXT(Dates,"mmmyyyy")="Jan2025"), Valeurs)</f>
        <v>240</v>
      </c>
      <c r="F14">
        <f t="shared" si="0"/>
        <v>2455</v>
      </c>
    </row>
    <row r="15" spans="1:6">
      <c r="A15" s="8">
        <v>45689</v>
      </c>
      <c r="B15" cm="1">
        <f t="array" ref="B15">SUMPRODUCT((Entites="E. Bat")*(TEXT(Dates,"mmmyyyy")="Feb2025"), Valeurs)</f>
        <v>870</v>
      </c>
      <c r="C15" cm="1">
        <f t="array" ref="C15">SUMPRODUCT((Entites="E. Ist")*(TEXT(Dates,"mmmyyyy")="Feb2025"), Valeurs)</f>
        <v>370</v>
      </c>
      <c r="D15" cm="1">
        <f t="array" ref="D15">SUMPRODUCT((Entites="T. Bat")*(TEXT(Dates,"mmmyyyy")="Feb2025"), Valeurs)</f>
        <v>450</v>
      </c>
      <c r="E15" cm="1">
        <f t="array" ref="E15">SUMPRODUCT((Entites="T. Ist")*(TEXT(Dates,"mmmyyyy")="Feb2025"), Valeurs)</f>
        <v>90</v>
      </c>
      <c r="F15">
        <f t="shared" si="0"/>
        <v>1780</v>
      </c>
    </row>
    <row r="16" spans="1:6">
      <c r="A16" s="8">
        <v>45717</v>
      </c>
      <c r="B16" cm="1">
        <f t="array" ref="B16">SUMPRODUCT((Entites="E. Bat")*(TEXT(Dates,"mmmyyyy")="Mar2025"), Valeurs)</f>
        <v>480</v>
      </c>
      <c r="C16" cm="1">
        <f t="array" ref="C16">SUMPRODUCT((Entites="E. Ist")*(TEXT(Dates,"mmmyyyy")="Mar2025"), Valeurs)</f>
        <v>140</v>
      </c>
      <c r="D16" cm="1">
        <f t="array" ref="D16">SUMPRODUCT((Entites="T. Bat")*(TEXT(Dates,"mmmyyyy")="Mar2025"), Valeurs)</f>
        <v>30</v>
      </c>
      <c r="E16" cm="1">
        <f t="array" ref="E16">SUMPRODUCT((Entites="T. Ist")*(TEXT(Dates,"mmmyyyy")="Mar2025"), Valeurs)</f>
        <v>0</v>
      </c>
      <c r="F16">
        <f t="shared" si="0"/>
        <v>650</v>
      </c>
    </row>
    <row r="17" spans="1:28">
      <c r="A17" s="8">
        <v>45748</v>
      </c>
      <c r="B17" cm="1">
        <f t="array" ref="B17">SUMPRODUCT((Entites="E. Bat")*(TEXT(Dates,"mmmyyyy")="Apr2025"), Valeurs)</f>
        <v>260</v>
      </c>
      <c r="C17" cm="1">
        <f t="array" ref="C17">SUMPRODUCT((Entites="E. Ist")*(TEXT(Dates,"mmmyyyy")="Apr2025"), Valeurs)</f>
        <v>0</v>
      </c>
      <c r="D17" cm="1">
        <f t="array" ref="D17">SUMPRODUCT((Entites="T. Bat")*(TEXT(Dates,"mmmyyyy")="Apr2025"), Valeurs)</f>
        <v>0</v>
      </c>
      <c r="E17" cm="1">
        <f t="array" ref="E17">SUMPRODUCT((Entites="T. Ist")*(TEXT(Dates,"mmmyyyy")="Apr2025"), Valeurs)</f>
        <v>0</v>
      </c>
      <c r="F17">
        <f t="shared" si="0"/>
        <v>260</v>
      </c>
    </row>
    <row r="18" spans="1:28">
      <c r="A18" s="8">
        <v>45778</v>
      </c>
      <c r="B18" cm="1">
        <f t="array" ref="B18">SUMPRODUCT((Entites="E. Bat")*(TEXT(Dates,"mmmyyyy")="May2025"), Valeurs)</f>
        <v>190</v>
      </c>
      <c r="C18" cm="1">
        <f t="array" ref="C18">SUMPRODUCT((Entites="E. Ist")*(TEXT(Dates,"mmmyyyy")="May2025"), Valeurs)</f>
        <v>0</v>
      </c>
      <c r="D18" cm="1">
        <f t="array" ref="D18">SUMPRODUCT((Entites="T. Bat")*(TEXT(Dates,"mmmyyyy")="May2025"), Valeurs)</f>
        <v>0</v>
      </c>
      <c r="E18" cm="1">
        <f t="array" ref="E18">SUMPRODUCT((Entites="T. Ist")*(TEXT(Dates,"mmmyyyy")="May2025"), Valeurs)</f>
        <v>0</v>
      </c>
      <c r="F18">
        <f t="shared" si="0"/>
        <v>190</v>
      </c>
    </row>
    <row r="19" spans="1:28">
      <c r="A19" s="8">
        <v>45809</v>
      </c>
      <c r="B19" cm="1">
        <f t="array" ref="B19">SUMPRODUCT((Entites="E. Bat")*(TEXT(Dates,"mmmyyyy")="Jun2025"), Valeurs)</f>
        <v>0</v>
      </c>
      <c r="C19" cm="1">
        <f t="array" ref="C19">SUMPRODUCT((Entites="E. Ist")*(TEXT(Dates,"mmmyyyy")="Jun2025"), Valeurs)</f>
        <v>0</v>
      </c>
      <c r="D19" cm="1">
        <f t="array" ref="D19">SUMPRODUCT((Entites="T. Bat")*(TEXT(Dates,"mmmyyyy")="Jun2025"), Valeurs)</f>
        <v>0</v>
      </c>
      <c r="E19" cm="1">
        <f t="array" ref="E19">SUMPRODUCT((Entites="T. Ist")*(TEXT(Dates,"mmmyyyy")="Jun2025"), Valeurs)</f>
        <v>0</v>
      </c>
      <c r="F19">
        <f t="shared" si="0"/>
        <v>0</v>
      </c>
    </row>
    <row r="20" spans="1:28">
      <c r="A20" s="8">
        <v>45839</v>
      </c>
      <c r="B20" cm="1">
        <f t="array" ref="B20">SUMPRODUCT((Entites="E. Bat")*(TEXT(Dates,"mmmyyyy")="Jul2025"), Valeurs)</f>
        <v>0</v>
      </c>
      <c r="C20" cm="1">
        <f t="array" ref="C20">SUMPRODUCT((Entites="E. Ist")*(TEXT(Dates,"mmmyyyy")="Jul2025"),Valeurs)</f>
        <v>0</v>
      </c>
      <c r="D20" cm="1">
        <f t="array" ref="D20">SUMPRODUCT((Entites="T. Bat")*(TEXT(Dates,"mmmyyyy")="Jul2025"), Valeurs)</f>
        <v>0</v>
      </c>
      <c r="E20" cm="1">
        <f t="array" ref="E20">SUMPRODUCT((Entites="T. Ist")*(TEXT(Dates,"mmmyyyy")="Jul2025"), Valeurs)</f>
        <v>0</v>
      </c>
      <c r="F20">
        <f>SUM(B20:E20)</f>
        <v>0</v>
      </c>
    </row>
    <row r="21" spans="1:28">
      <c r="A21" s="8">
        <v>45870</v>
      </c>
      <c r="B21" cm="1">
        <f t="array" ref="B21">SUMPRODUCT((Entites="E. Bat")*(TEXT(Dates,"mmmyyyy")="Aug2025"), Valeurs)</f>
        <v>0</v>
      </c>
      <c r="C21" cm="1">
        <f t="array" ref="C21">SUMPRODUCT((Entites="E. Ist")*(TEXT(Dates,"mmmyyyy")="Aug2025"), Valeurs)</f>
        <v>0</v>
      </c>
      <c r="D21" cm="1">
        <f t="array" ref="D21">SUMPRODUCT((Entites="T. Bat")*(TEXT(Dates,"mmmyyyy")="Aug2025"), Valeurs)</f>
        <v>0</v>
      </c>
      <c r="E21" cm="1">
        <f t="array" ref="E21">SUMPRODUCT((Entites="T. Ist")*(TEXT(Dates,"mmmyyyy")="Aug2025"), Valeurs)</f>
        <v>0</v>
      </c>
      <c r="F21">
        <f t="shared" si="0"/>
        <v>0</v>
      </c>
    </row>
    <row r="22" spans="1:28">
      <c r="A22" s="8">
        <v>45901</v>
      </c>
      <c r="B22" cm="1">
        <f t="array" ref="B22">SUMPRODUCT((Entites="E. Bat")*(TEXT(Dates,"mmmyyyy")="Sep2025"), Valeurs)</f>
        <v>0</v>
      </c>
      <c r="C22" cm="1">
        <f t="array" ref="C22">SUMPRODUCT((Entites="E. Ist")*(TEXT(Dates,"mmmyyyy")="Sep2025"), Valeurs)</f>
        <v>0</v>
      </c>
      <c r="D22" cm="1">
        <f t="array" ref="D22">SUMPRODUCT((Entites="T. Bat")*(TEXT(Dates,"mmmyyyy")="Sep2025"), Valeurs)</f>
        <v>0</v>
      </c>
      <c r="E22" cm="1">
        <f t="array" ref="E22">SUMPRODUCT((Entites="T. Ist")*(TEXT(Dates,"mmmyyyy")="Sep2025"), Valeurs)</f>
        <v>0</v>
      </c>
      <c r="F22">
        <f t="shared" si="0"/>
        <v>0</v>
      </c>
    </row>
    <row r="23" spans="1:28">
      <c r="A23" s="8">
        <v>45931</v>
      </c>
      <c r="B23" cm="1">
        <f t="array" ref="B23">SUMPRODUCT((Entites="E. Bat")*(TEXT(Dates,"mmmyyyy")="Oct2025"), Valeurs)</f>
        <v>0</v>
      </c>
      <c r="C23" cm="1">
        <f t="array" ref="C23">SUMPRODUCT((Entites="E. Ist")*(TEXT(Dates,"mmmyyyy")="Oct2025"), Valeurs)</f>
        <v>0</v>
      </c>
      <c r="D23" cm="1">
        <f t="array" ref="D23">SUMPRODUCT((Entites="T. Bat")*(TEXT(Dates,"mmmyyyy")="Oct2025"), Valeurs)</f>
        <v>0</v>
      </c>
      <c r="E23" cm="1">
        <f t="array" ref="E23">SUMPRODUCT((Entites="T. Ist")*(TEXT(Dates,"mmmyyyy")="Oct2025"), Valeurs)</f>
        <v>0</v>
      </c>
      <c r="F23">
        <f t="shared" si="0"/>
        <v>0</v>
      </c>
    </row>
    <row r="24" spans="1:28">
      <c r="A24" s="8">
        <v>45962</v>
      </c>
      <c r="B24" cm="1">
        <f t="array" ref="B24">SUMPRODUCT((Entites="E. Bat")*(TEXT(Dates,"mmmyyyy")="Nov2025"), Valeurs)</f>
        <v>0</v>
      </c>
      <c r="C24" cm="1">
        <f t="array" ref="C24">SUMPRODUCT((Entites="E. Ist")*(TEXT(Dates,"mmmyyyy")="Nov2025"), Valeurs)</f>
        <v>0</v>
      </c>
      <c r="D24" cm="1">
        <f t="array" ref="D24">SUMPRODUCT((Entites="T. Bat")*(TEXT(Dates,"mmmyyyy")="Nov2025"), Valeurs)</f>
        <v>0</v>
      </c>
      <c r="E24" cm="1">
        <f t="array" ref="E24">SUMPRODUCT((Entites="T. Ist")*(TEXT(Dates,"mmmyyyy")="Nov2025"), Valeurs)</f>
        <v>0</v>
      </c>
      <c r="F24">
        <f t="shared" si="0"/>
        <v>0</v>
      </c>
    </row>
    <row r="25" spans="1:28">
      <c r="A25" s="8">
        <v>45992</v>
      </c>
      <c r="B25" cm="1">
        <f t="array" ref="B25">SUMPRODUCT((Entites="E. Bat")*(TEXT(Dates,"mmmyyyy")="Dec2025"), Valeurs)</f>
        <v>0</v>
      </c>
      <c r="C25" cm="1">
        <f t="array" ref="C25">SUMPRODUCT((Entites="E. Ist")*(TEXT(Dates,"mmmyyyy")="Dec2025"), Valeurs)</f>
        <v>0</v>
      </c>
      <c r="D25" cm="1">
        <f t="array" ref="D25">SUMPRODUCT((Entites="T. Bat")*(TEXT(Dates,"mmmyyyy")="Dec2025"), Valeurs)</f>
        <v>0</v>
      </c>
      <c r="E25" cm="1">
        <f t="array" ref="E25">SUMPRODUCT((Entites="T. Ist")*(TEXT(Dates,"mmmyyyy")="Dec2025"), Valeurs)</f>
        <v>0</v>
      </c>
      <c r="F25">
        <f t="shared" si="0"/>
        <v>0</v>
      </c>
    </row>
    <row r="26" spans="1:28">
      <c r="A26" s="8">
        <v>46023</v>
      </c>
      <c r="B26" cm="1">
        <f t="array" ref="B26">SUMPRODUCT((Entites="E. Bat")*(TEXT(Dates,"mmmyyyy")="Jan2026"), Valeurs)</f>
        <v>0</v>
      </c>
      <c r="C26" cm="1">
        <f t="array" ref="C26">SUMPRODUCT((Entites="E. Ist")*(TEXT(Dates,"mmmyyyy")="Jan2026"), Valeurs)</f>
        <v>0</v>
      </c>
      <c r="D26" cm="1">
        <f t="array" ref="D26">SUMPRODUCT((Entites="T. Bat")*(TEXT(Dates,"mmmyyyy")="Jan2026"), Valeurs)</f>
        <v>0</v>
      </c>
      <c r="E26" cm="1">
        <f t="array" ref="E26">SUMPRODUCT((Entites="T. Ist")*(TEXT(Dates,"mmmyyyy")="Jan2026"), Valeurs)</f>
        <v>0</v>
      </c>
      <c r="F26">
        <f t="shared" si="0"/>
        <v>0</v>
      </c>
    </row>
    <row r="27" spans="1:28">
      <c r="A27" t="s">
        <v>5387</v>
      </c>
      <c r="F27">
        <f>SUBTOTAL(109,Table2[Total])</f>
        <v>110470</v>
      </c>
    </row>
    <row r="32" spans="1:28">
      <c r="A32" t="s">
        <v>5157</v>
      </c>
      <c r="B32" s="8" t="s">
        <v>5390</v>
      </c>
      <c r="C32" s="8" t="s">
        <v>5391</v>
      </c>
      <c r="D32" s="8" t="s">
        <v>5392</v>
      </c>
      <c r="E32" s="8" t="s">
        <v>5393</v>
      </c>
      <c r="F32" s="8" t="s">
        <v>5394</v>
      </c>
      <c r="G32" s="8" t="s">
        <v>5395</v>
      </c>
      <c r="H32" s="8" t="s">
        <v>5396</v>
      </c>
      <c r="I32" s="8" t="s">
        <v>5397</v>
      </c>
      <c r="J32" s="8" t="s">
        <v>5398</v>
      </c>
      <c r="K32" s="8" t="s">
        <v>5399</v>
      </c>
      <c r="L32" s="8" t="s">
        <v>5400</v>
      </c>
      <c r="M32" s="8" t="s">
        <v>5401</v>
      </c>
      <c r="N32" s="8" t="s">
        <v>5402</v>
      </c>
      <c r="O32" s="8" t="s">
        <v>5403</v>
      </c>
      <c r="P32" s="8" t="s">
        <v>5404</v>
      </c>
      <c r="Q32" s="8" t="s">
        <v>5405</v>
      </c>
      <c r="R32" s="8" t="s">
        <v>5406</v>
      </c>
      <c r="S32" s="8" t="s">
        <v>5407</v>
      </c>
      <c r="T32" s="8" t="s">
        <v>5408</v>
      </c>
      <c r="U32" s="8" t="s">
        <v>5409</v>
      </c>
      <c r="V32" s="8" t="s">
        <v>5410</v>
      </c>
      <c r="W32" s="8" t="s">
        <v>5411</v>
      </c>
      <c r="X32" s="8" t="s">
        <v>5412</v>
      </c>
      <c r="Y32" s="8" t="s">
        <v>5413</v>
      </c>
      <c r="Z32" s="8" t="s">
        <v>5414</v>
      </c>
      <c r="AA32" s="8" t="s">
        <v>5389</v>
      </c>
      <c r="AB32" s="8"/>
    </row>
    <row r="33" spans="1:27">
      <c r="A33" t="str">
        <f>AA33</f>
        <v>2F Sécurisation des accès et cheminements en toiture des ilots commerces  -(18 coques)(BE pour mission)</v>
      </c>
      <c r="B33" cm="1">
        <f t="array" ref="B33">SUMPRODUCT((Intitules=$A33)*(TEXT(Dates,"mmmyyyy")="Jan2024"), Valeurs)</f>
        <v>250</v>
      </c>
      <c r="C33" cm="1">
        <f t="array" ref="C33">SUMPRODUCT((Intitules=$A33)*(TEXT(Dates,"mmmyyyy")="Feb2024"), Valeurs)</f>
        <v>200</v>
      </c>
      <c r="D33" cm="1">
        <f t="array" ref="D33">SUMPRODUCT((Intitules=$A33)*(TEXT(Dates,"mmmyyyy")="Mar2024"), Valeurs)</f>
        <v>200</v>
      </c>
      <c r="E33" cm="1">
        <f t="array" ref="E33">SUMPRODUCT((Intitules=$A33)*(TEXT(Dates,"mmmyyyy")="Apr2024"), Valeurs)</f>
        <v>250</v>
      </c>
      <c r="F33" cm="1">
        <f t="array" ref="F33">SUMPRODUCT((Intitules=$A33)*(TEXT(Dates,"mmmyyyy")="May2024"), Valeurs)</f>
        <v>200</v>
      </c>
      <c r="G33" cm="1">
        <f t="array" ref="G33">SUMPRODUCT((Intitules=$A33)*(TEXT(Dates,"mmmyyyy")="Jun2024"), Valeurs)</f>
        <v>100</v>
      </c>
      <c r="H33" cm="1">
        <f t="array" ref="H33">SUMPRODUCT((Intitules=$A33)*(TEXT(Dates,"mmmyyyy")="Jul2024"), Valeurs)</f>
        <v>0</v>
      </c>
      <c r="I33" cm="1">
        <f t="array" ref="I33">SUMPRODUCT((Intitules=$A33)*(TEXT(Dates,"mmmyyyy")="Aug2024"), Valeurs)</f>
        <v>0</v>
      </c>
      <c r="J33" cm="1">
        <f t="array" ref="J33">SUMPRODUCT((Intitules=$A33)*(TEXT(Dates,"mmmyyyy")="Sep2024"), Valeurs)</f>
        <v>0</v>
      </c>
      <c r="K33" cm="1">
        <f t="array" ref="K33">SUMPRODUCT((Intitules=$A33)*(TEXT(Dates,"mmmyyyy")="Oct2024"), Valeurs)</f>
        <v>0</v>
      </c>
      <c r="L33" cm="1">
        <f t="array" ref="L33">SUMPRODUCT((Intitules=$A33)*(TEXT(Dates,"mmmyyyy")="Nov2024"), Valeurs)</f>
        <v>0</v>
      </c>
      <c r="M33" cm="1">
        <f t="array" ref="M33">SUMPRODUCT((Intitules=$A33)*(TEXT(Dates,"mmmyyyy")="Dec2024"), Valeurs)</f>
        <v>0</v>
      </c>
      <c r="N33" cm="1">
        <f t="array" ref="N33">SUMPRODUCT((Intitules=$A33)*(TEXT(Dates,"mmmyyyy")="Jan2025"), Valeurs)</f>
        <v>0</v>
      </c>
      <c r="O33" cm="1">
        <f t="array" ref="O33">SUMPRODUCT((Intitules=$A33)*(TEXT(Dates,"mmmyyyy")="Feb2025"), Valeurs)</f>
        <v>0</v>
      </c>
      <c r="P33" cm="1">
        <f t="array" ref="P33">SUMPRODUCT((Intitules=$A33)*(TEXT(Dates,"mmmyyyy")="Mar2025"), Valeurs)</f>
        <v>0</v>
      </c>
      <c r="Q33" cm="1">
        <f t="array" ref="Q33">SUMPRODUCT((Intitules=$A33)*(TEXT(Dates,"mmmyyyy")="Apr2025"), Valeurs)</f>
        <v>0</v>
      </c>
      <c r="R33" cm="1">
        <f t="array" ref="R33">SUMPRODUCT((Intitules=$A33)*(TEXT(Dates,"mmmyyyy")="May2025"), Valeurs)</f>
        <v>0</v>
      </c>
      <c r="S33" cm="1">
        <f t="array" ref="S33">SUMPRODUCT((Intitules=$A33)*(TEXT(Dates,"mmmyyyy")="Jun2025"), Valeurs)</f>
        <v>0</v>
      </c>
      <c r="T33" cm="1">
        <f t="array" ref="T33">SUMPRODUCT((Intitules=$A33)*(TEXT(Dates,"mmmyyyy")="Jul2025"), Valeurs)</f>
        <v>0</v>
      </c>
      <c r="U33" cm="1">
        <f t="array" ref="U33">SUMPRODUCT((Intitules=$A33)*(TEXT(Dates,"mmmyyyy")="Aug2025"), Valeurs)</f>
        <v>0</v>
      </c>
      <c r="V33" cm="1">
        <f t="array" ref="V33">SUMPRODUCT((Intitules=$A33)*(TEXT(Dates,"mmmyyyy")="Sep2025"), Valeurs)</f>
        <v>0</v>
      </c>
      <c r="W33" cm="1">
        <f t="array" ref="W33">SUMPRODUCT((Intitules=$A33)*(TEXT(Dates,"mmmyyyy")="Oct2025"), Valeurs)</f>
        <v>0</v>
      </c>
      <c r="X33" cm="1">
        <f t="array" ref="X33">SUMPRODUCT((Intitules=$A33)*(TEXT(Dates,"mmmyyyy")="Nov2025"), Valeurs)</f>
        <v>0</v>
      </c>
      <c r="Y33" cm="1">
        <f t="array" ref="Y33">SUMPRODUCT((Intitules=$A33)*(TEXT(Dates,"mmmyyyy")="Dec2025"), Valeurs)</f>
        <v>0</v>
      </c>
      <c r="Z33" cm="1">
        <f t="array" ref="Z33">SUMPRODUCT((Intitules=$A33)*(TEXT(Dates,"mmmyyyy")="Jan2026"), Valeurs)</f>
        <v>0</v>
      </c>
      <c r="AA33" t="str" cm="1">
        <f t="array" ref="AA33:AA125">_xlfn.UNIQUE(Intitules)</f>
        <v>2F Sécurisation des accès et cheminements en toiture des ilots commerces  -(18 coques)(BE pour mission)</v>
      </c>
    </row>
    <row r="34" spans="1:27">
      <c r="A34" t="str">
        <f t="shared" ref="A34:A97" si="1">AA34</f>
        <v>AME - bus JO</v>
      </c>
      <c r="B34" cm="1">
        <f t="array" ref="B34">SUMPRODUCT((Intitules=$A34)*(TEXT(Dates,"mmmyyyy")="Jan2024"), Valeurs)</f>
        <v>0</v>
      </c>
      <c r="C34" cm="1">
        <f t="array" ref="C34">SUMPRODUCT((Intitules=$A34)*(TEXT(Dates,"mmmyyyy")="Feb2024"), Valeurs)</f>
        <v>0</v>
      </c>
      <c r="D34" cm="1">
        <f t="array" ref="D34">SUMPRODUCT((Intitules=$A34)*(TEXT(Dates,"mmmyyyy")="Mar2024"), Valeurs)</f>
        <v>0</v>
      </c>
      <c r="E34" cm="1">
        <f t="array" ref="E34">SUMPRODUCT((Intitules=$A34)*(TEXT(Dates,"mmmyyyy")="Apr2024"), Valeurs)</f>
        <v>0</v>
      </c>
      <c r="F34" cm="1">
        <f t="array" ref="F34">SUMPRODUCT((Intitules=$A34)*(TEXT(Dates,"mmmyyyy")="May2024"), Valeurs)</f>
        <v>40</v>
      </c>
      <c r="G34" cm="1">
        <f t="array" ref="G34">SUMPRODUCT((Intitules=$A34)*(TEXT(Dates,"mmmyyyy")="Jun2024"), Valeurs)</f>
        <v>40</v>
      </c>
      <c r="H34" cm="1">
        <f t="array" ref="H34">SUMPRODUCT((Intitules=$A34)*(TEXT(Dates,"mmmyyyy")="Jul2024"), Valeurs)</f>
        <v>0</v>
      </c>
      <c r="I34" cm="1">
        <f t="array" ref="I34">SUMPRODUCT((Intitules=$A34)*(TEXT(Dates,"mmmyyyy")="Aug2024"), Valeurs)</f>
        <v>0</v>
      </c>
      <c r="J34" cm="1">
        <f t="array" ref="J34">SUMPRODUCT((Intitules=$A34)*(TEXT(Dates,"mmmyyyy")="Sep2024"), Valeurs)</f>
        <v>80</v>
      </c>
      <c r="K34" cm="1">
        <f t="array" ref="K34">SUMPRODUCT((Intitules=$A34)*(TEXT(Dates,"mmmyyyy")="Oct2024"), Valeurs)</f>
        <v>0</v>
      </c>
      <c r="L34" cm="1">
        <f t="array" ref="L34">SUMPRODUCT((Intitules=$A34)*(TEXT(Dates,"mmmyyyy")="Nov2024"), Valeurs)</f>
        <v>0</v>
      </c>
      <c r="M34" cm="1">
        <f t="array" ref="M34">SUMPRODUCT((Intitules=$A34)*(TEXT(Dates,"mmmyyyy")="Dec2024"), Valeurs)</f>
        <v>0</v>
      </c>
      <c r="N34" cm="1">
        <f t="array" ref="N34">SUMPRODUCT((Intitules=$A34)*(TEXT(Dates,"mmmyyyy")="Jan2025"), Valeurs)</f>
        <v>0</v>
      </c>
      <c r="O34" cm="1">
        <f t="array" ref="O34">SUMPRODUCT((Intitules=$A34)*(TEXT(Dates,"mmmyyyy")="Feb2025"), Valeurs)</f>
        <v>0</v>
      </c>
      <c r="P34" cm="1">
        <f t="array" ref="P34">SUMPRODUCT((Intitules=$A34)*(TEXT(Dates,"mmmyyyy")="Mar2025"), Valeurs)</f>
        <v>0</v>
      </c>
      <c r="Q34" cm="1">
        <f t="array" ref="Q34">SUMPRODUCT((Intitules=$A34)*(TEXT(Dates,"mmmyyyy")="Apr2025"), Valeurs)</f>
        <v>0</v>
      </c>
      <c r="R34" cm="1">
        <f t="array" ref="R34">SUMPRODUCT((Intitules=$A34)*(TEXT(Dates,"mmmyyyy")="May2025"), Valeurs)</f>
        <v>0</v>
      </c>
      <c r="S34" cm="1">
        <f t="array" ref="S34">SUMPRODUCT((Intitules=$A34)*(TEXT(Dates,"mmmyyyy")="Jun2025"), Valeurs)</f>
        <v>0</v>
      </c>
      <c r="T34" cm="1">
        <f t="array" ref="T34">SUMPRODUCT((Intitules=$A34)*(TEXT(Dates,"mmmyyyy")="Jul2025"), Valeurs)</f>
        <v>0</v>
      </c>
      <c r="U34" cm="1">
        <f t="array" ref="U34">SUMPRODUCT((Intitules=$A34)*(TEXT(Dates,"mmmyyyy")="Aug2025"), Valeurs)</f>
        <v>0</v>
      </c>
      <c r="V34" cm="1">
        <f t="array" ref="V34">SUMPRODUCT((Intitules=$A34)*(TEXT(Dates,"mmmyyyy")="Sep2025"), Valeurs)</f>
        <v>0</v>
      </c>
      <c r="W34" cm="1">
        <f t="array" ref="W34">SUMPRODUCT((Intitules=$A34)*(TEXT(Dates,"mmmyyyy")="Oct2025"), Valeurs)</f>
        <v>0</v>
      </c>
      <c r="X34" cm="1">
        <f t="array" ref="X34">SUMPRODUCT((Intitules=$A34)*(TEXT(Dates,"mmmyyyy")="Nov2025"), Valeurs)</f>
        <v>0</v>
      </c>
      <c r="Y34" cm="1">
        <f t="array" ref="Y34">SUMPRODUCT((Intitules=$A34)*(TEXT(Dates,"mmmyyyy")="Dec2025"), Valeurs)</f>
        <v>0</v>
      </c>
      <c r="Z34" cm="1">
        <f t="array" ref="Z34">SUMPRODUCT((Intitules=$A34)*(TEXT(Dates,"mmmyyyy")="Jan2026"), Valeurs)</f>
        <v>0</v>
      </c>
      <c r="AA34" t="str">
        <v>AME - bus JO</v>
      </c>
    </row>
    <row r="35" spans="1:27">
      <c r="A35" t="str">
        <f t="shared" si="1"/>
        <v xml:space="preserve">AME fluidité </v>
      </c>
      <c r="B35" cm="1">
        <f t="array" ref="B35">SUMPRODUCT((Intitules=$A35)*(TEXT(Dates,"mmmyyyy")="Jan2024"), Valeurs)</f>
        <v>245</v>
      </c>
      <c r="C35" cm="1">
        <f t="array" ref="C35">SUMPRODUCT((Intitules=$A35)*(TEXT(Dates,"mmmyyyy")="Feb2024"), Valeurs)</f>
        <v>260</v>
      </c>
      <c r="D35" cm="1">
        <f t="array" ref="D35">SUMPRODUCT((Intitules=$A35)*(TEXT(Dates,"mmmyyyy")="Mar2024"), Valeurs)</f>
        <v>260</v>
      </c>
      <c r="E35" cm="1">
        <f t="array" ref="E35">SUMPRODUCT((Intitules=$A35)*(TEXT(Dates,"mmmyyyy")="Apr2024"), Valeurs)</f>
        <v>15</v>
      </c>
      <c r="F35" cm="1">
        <f t="array" ref="F35">SUMPRODUCT((Intitules=$A35)*(TEXT(Dates,"mmmyyyy")="May2024"), Valeurs)</f>
        <v>0</v>
      </c>
      <c r="G35" cm="1">
        <f t="array" ref="G35">SUMPRODUCT((Intitules=$A35)*(TEXT(Dates,"mmmyyyy")="Jun2024"), Valeurs)</f>
        <v>0</v>
      </c>
      <c r="H35" cm="1">
        <f t="array" ref="H35">SUMPRODUCT((Intitules=$A35)*(TEXT(Dates,"mmmyyyy")="Jul2024"), Valeurs)</f>
        <v>0</v>
      </c>
      <c r="I35" cm="1">
        <f t="array" ref="I35">SUMPRODUCT((Intitules=$A35)*(TEXT(Dates,"mmmyyyy")="Aug2024"), Valeurs)</f>
        <v>0</v>
      </c>
      <c r="J35" cm="1">
        <f t="array" ref="J35">SUMPRODUCT((Intitules=$A35)*(TEXT(Dates,"mmmyyyy")="Sep2024"), Valeurs)</f>
        <v>0</v>
      </c>
      <c r="K35" cm="1">
        <f t="array" ref="K35">SUMPRODUCT((Intitules=$A35)*(TEXT(Dates,"mmmyyyy")="Oct2024"), Valeurs)</f>
        <v>0</v>
      </c>
      <c r="L35" cm="1">
        <f t="array" ref="L35">SUMPRODUCT((Intitules=$A35)*(TEXT(Dates,"mmmyyyy")="Nov2024"), Valeurs)</f>
        <v>180</v>
      </c>
      <c r="M35" cm="1">
        <f t="array" ref="M35">SUMPRODUCT((Intitules=$A35)*(TEXT(Dates,"mmmyyyy")="Dec2024"), Valeurs)</f>
        <v>225</v>
      </c>
      <c r="N35" cm="1">
        <f t="array" ref="N35">SUMPRODUCT((Intitules=$A35)*(TEXT(Dates,"mmmyyyy")="Jan2025"), Valeurs)</f>
        <v>135</v>
      </c>
      <c r="O35" cm="1">
        <f t="array" ref="O35">SUMPRODUCT((Intitules=$A35)*(TEXT(Dates,"mmmyyyy")="Feb2025"), Valeurs)</f>
        <v>0</v>
      </c>
      <c r="P35" cm="1">
        <f t="array" ref="P35">SUMPRODUCT((Intitules=$A35)*(TEXT(Dates,"mmmyyyy")="Mar2025"), Valeurs)</f>
        <v>0</v>
      </c>
      <c r="Q35" cm="1">
        <f t="array" ref="Q35">SUMPRODUCT((Intitules=$A35)*(TEXT(Dates,"mmmyyyy")="Apr2025"), Valeurs)</f>
        <v>0</v>
      </c>
      <c r="R35" cm="1">
        <f t="array" ref="R35">SUMPRODUCT((Intitules=$A35)*(TEXT(Dates,"mmmyyyy")="May2025"), Valeurs)</f>
        <v>0</v>
      </c>
      <c r="S35" cm="1">
        <f t="array" ref="S35">SUMPRODUCT((Intitules=$A35)*(TEXT(Dates,"mmmyyyy")="Jun2025"), Valeurs)</f>
        <v>0</v>
      </c>
      <c r="T35" cm="1">
        <f t="array" ref="T35">SUMPRODUCT((Intitules=$A35)*(TEXT(Dates,"mmmyyyy")="Jul2025"), Valeurs)</f>
        <v>0</v>
      </c>
      <c r="U35" cm="1">
        <f t="array" ref="U35">SUMPRODUCT((Intitules=$A35)*(TEXT(Dates,"mmmyyyy")="Aug2025"), Valeurs)</f>
        <v>0</v>
      </c>
      <c r="V35" cm="1">
        <f t="array" ref="V35">SUMPRODUCT((Intitules=$A35)*(TEXT(Dates,"mmmyyyy")="Sep2025"), Valeurs)</f>
        <v>0</v>
      </c>
      <c r="W35" cm="1">
        <f t="array" ref="W35">SUMPRODUCT((Intitules=$A35)*(TEXT(Dates,"mmmyyyy")="Oct2025"), Valeurs)</f>
        <v>0</v>
      </c>
      <c r="X35" cm="1">
        <f t="array" ref="X35">SUMPRODUCT((Intitules=$A35)*(TEXT(Dates,"mmmyyyy")="Nov2025"), Valeurs)</f>
        <v>0</v>
      </c>
      <c r="Y35" cm="1">
        <f t="array" ref="Y35">SUMPRODUCT((Intitules=$A35)*(TEXT(Dates,"mmmyyyy")="Dec2025"), Valeurs)</f>
        <v>0</v>
      </c>
      <c r="Z35" cm="1">
        <f t="array" ref="Z35">SUMPRODUCT((Intitules=$A35)*(TEXT(Dates,"mmmyyyy")="Jan2026"), Valeurs)</f>
        <v>0</v>
      </c>
      <c r="AA35" t="str">
        <v xml:space="preserve">AME fluidité </v>
      </c>
    </row>
    <row r="36" spans="1:27">
      <c r="A36" t="str">
        <f t="shared" si="1"/>
        <v>Aires GSE CDGR 2023 - - 2D REPRISE</v>
      </c>
      <c r="B36" cm="1">
        <f t="array" ref="B36">SUMPRODUCT((Intitules=$A36)*(TEXT(Dates,"mmmyyyy")="Jan2024"), Valeurs)</f>
        <v>25</v>
      </c>
      <c r="C36" cm="1">
        <f t="array" ref="C36">SUMPRODUCT((Intitules=$A36)*(TEXT(Dates,"mmmyyyy")="Feb2024"), Valeurs)</f>
        <v>65</v>
      </c>
      <c r="D36" cm="1">
        <f t="array" ref="D36">SUMPRODUCT((Intitules=$A36)*(TEXT(Dates,"mmmyyyy")="Mar2024"), Valeurs)</f>
        <v>120</v>
      </c>
      <c r="E36" cm="1">
        <f t="array" ref="E36">SUMPRODUCT((Intitules=$A36)*(TEXT(Dates,"mmmyyyy")="Apr2024"), Valeurs)</f>
        <v>160</v>
      </c>
      <c r="F36" cm="1">
        <f t="array" ref="F36">SUMPRODUCT((Intitules=$A36)*(TEXT(Dates,"mmmyyyy")="May2024"), Valeurs)</f>
        <v>80</v>
      </c>
      <c r="G36" cm="1">
        <f t="array" ref="G36">SUMPRODUCT((Intitules=$A36)*(TEXT(Dates,"mmmyyyy")="Jun2024"), Valeurs)</f>
        <v>0</v>
      </c>
      <c r="H36" cm="1">
        <f t="array" ref="H36">SUMPRODUCT((Intitules=$A36)*(TEXT(Dates,"mmmyyyy")="Jul2024"), Valeurs)</f>
        <v>0</v>
      </c>
      <c r="I36" cm="1">
        <f t="array" ref="I36">SUMPRODUCT((Intitules=$A36)*(TEXT(Dates,"mmmyyyy")="Aug2024"), Valeurs)</f>
        <v>0</v>
      </c>
      <c r="J36" cm="1">
        <f t="array" ref="J36">SUMPRODUCT((Intitules=$A36)*(TEXT(Dates,"mmmyyyy")="Sep2024"), Valeurs)</f>
        <v>0</v>
      </c>
      <c r="K36" cm="1">
        <f t="array" ref="K36">SUMPRODUCT((Intitules=$A36)*(TEXT(Dates,"mmmyyyy")="Oct2024"), Valeurs)</f>
        <v>0</v>
      </c>
      <c r="L36" cm="1">
        <f t="array" ref="L36">SUMPRODUCT((Intitules=$A36)*(TEXT(Dates,"mmmyyyy")="Nov2024"), Valeurs)</f>
        <v>0</v>
      </c>
      <c r="M36" cm="1">
        <f t="array" ref="M36">SUMPRODUCT((Intitules=$A36)*(TEXT(Dates,"mmmyyyy")="Dec2024"), Valeurs)</f>
        <v>0</v>
      </c>
      <c r="N36" cm="1">
        <f t="array" ref="N36">SUMPRODUCT((Intitules=$A36)*(TEXT(Dates,"mmmyyyy")="Jan2025"), Valeurs)</f>
        <v>0</v>
      </c>
      <c r="O36" cm="1">
        <f t="array" ref="O36">SUMPRODUCT((Intitules=$A36)*(TEXT(Dates,"mmmyyyy")="Feb2025"), Valeurs)</f>
        <v>0</v>
      </c>
      <c r="P36" cm="1">
        <f t="array" ref="P36">SUMPRODUCT((Intitules=$A36)*(TEXT(Dates,"mmmyyyy")="Mar2025"), Valeurs)</f>
        <v>0</v>
      </c>
      <c r="Q36" cm="1">
        <f t="array" ref="Q36">SUMPRODUCT((Intitules=$A36)*(TEXT(Dates,"mmmyyyy")="Apr2025"), Valeurs)</f>
        <v>0</v>
      </c>
      <c r="R36" cm="1">
        <f t="array" ref="R36">SUMPRODUCT((Intitules=$A36)*(TEXT(Dates,"mmmyyyy")="May2025"), Valeurs)</f>
        <v>0</v>
      </c>
      <c r="S36" cm="1">
        <f t="array" ref="S36">SUMPRODUCT((Intitules=$A36)*(TEXT(Dates,"mmmyyyy")="Jun2025"), Valeurs)</f>
        <v>0</v>
      </c>
      <c r="T36" cm="1">
        <f t="array" ref="T36">SUMPRODUCT((Intitules=$A36)*(TEXT(Dates,"mmmyyyy")="Jul2025"), Valeurs)</f>
        <v>0</v>
      </c>
      <c r="U36" cm="1">
        <f t="array" ref="U36">SUMPRODUCT((Intitules=$A36)*(TEXT(Dates,"mmmyyyy")="Aug2025"), Valeurs)</f>
        <v>0</v>
      </c>
      <c r="V36" cm="1">
        <f t="array" ref="V36">SUMPRODUCT((Intitules=$A36)*(TEXT(Dates,"mmmyyyy")="Sep2025"), Valeurs)</f>
        <v>0</v>
      </c>
      <c r="W36" cm="1">
        <f t="array" ref="W36">SUMPRODUCT((Intitules=$A36)*(TEXT(Dates,"mmmyyyy")="Oct2025"), Valeurs)</f>
        <v>0</v>
      </c>
      <c r="X36" cm="1">
        <f t="array" ref="X36">SUMPRODUCT((Intitules=$A36)*(TEXT(Dates,"mmmyyyy")="Nov2025"), Valeurs)</f>
        <v>0</v>
      </c>
      <c r="Y36" cm="1">
        <f t="array" ref="Y36">SUMPRODUCT((Intitules=$A36)*(TEXT(Dates,"mmmyyyy")="Dec2025"), Valeurs)</f>
        <v>0</v>
      </c>
      <c r="Z36" cm="1">
        <f t="array" ref="Z36">SUMPRODUCT((Intitules=$A36)*(TEXT(Dates,"mmmyyyy")="Jan2026"), Valeurs)</f>
        <v>0</v>
      </c>
      <c r="AA36" t="str">
        <v>Aires GSE CDGR 2023 - - 2D REPRISE</v>
      </c>
    </row>
    <row r="37" spans="1:27">
      <c r="A37" t="str">
        <f t="shared" si="1"/>
        <v>Aménagement Apoc - 1ère phase</v>
      </c>
      <c r="B37" cm="1">
        <f t="array" ref="B37">SUMPRODUCT((Intitules=$A37)*(TEXT(Dates,"mmmyyyy")="Jan2024"), Valeurs)</f>
        <v>1560</v>
      </c>
      <c r="C37" cm="1">
        <f t="array" ref="C37">SUMPRODUCT((Intitules=$A37)*(TEXT(Dates,"mmmyyyy")="Feb2024"), Valeurs)</f>
        <v>1040</v>
      </c>
      <c r="D37" cm="1">
        <f t="array" ref="D37">SUMPRODUCT((Intitules=$A37)*(TEXT(Dates,"mmmyyyy")="Mar2024"), Valeurs)</f>
        <v>860</v>
      </c>
      <c r="E37" cm="1">
        <f t="array" ref="E37">SUMPRODUCT((Intitules=$A37)*(TEXT(Dates,"mmmyyyy")="Apr2024"), Valeurs)</f>
        <v>1045</v>
      </c>
      <c r="F37" cm="1">
        <f t="array" ref="F37">SUMPRODUCT((Intitules=$A37)*(TEXT(Dates,"mmmyyyy")="May2024"), Valeurs)</f>
        <v>760</v>
      </c>
      <c r="G37" cm="1">
        <f t="array" ref="G37">SUMPRODUCT((Intitules=$A37)*(TEXT(Dates,"mmmyyyy")="Jun2024"), Valeurs)</f>
        <v>470</v>
      </c>
      <c r="H37" cm="1">
        <f t="array" ref="H37">SUMPRODUCT((Intitules=$A37)*(TEXT(Dates,"mmmyyyy")="Jul2024"), Valeurs)</f>
        <v>100</v>
      </c>
      <c r="I37" cm="1">
        <f t="array" ref="I37">SUMPRODUCT((Intitules=$A37)*(TEXT(Dates,"mmmyyyy")="Aug2024"), Valeurs)</f>
        <v>0</v>
      </c>
      <c r="J37" cm="1">
        <f t="array" ref="J37">SUMPRODUCT((Intitules=$A37)*(TEXT(Dates,"mmmyyyy")="Sep2024"), Valeurs)</f>
        <v>0</v>
      </c>
      <c r="K37" cm="1">
        <f t="array" ref="K37">SUMPRODUCT((Intitules=$A37)*(TEXT(Dates,"mmmyyyy")="Oct2024"), Valeurs)</f>
        <v>0</v>
      </c>
      <c r="L37" cm="1">
        <f t="array" ref="L37">SUMPRODUCT((Intitules=$A37)*(TEXT(Dates,"mmmyyyy")="Nov2024"), Valeurs)</f>
        <v>0</v>
      </c>
      <c r="M37" cm="1">
        <f t="array" ref="M37">SUMPRODUCT((Intitules=$A37)*(TEXT(Dates,"mmmyyyy")="Dec2024"), Valeurs)</f>
        <v>0</v>
      </c>
      <c r="N37" cm="1">
        <f t="array" ref="N37">SUMPRODUCT((Intitules=$A37)*(TEXT(Dates,"mmmyyyy")="Jan2025"), Valeurs)</f>
        <v>0</v>
      </c>
      <c r="O37" cm="1">
        <f t="array" ref="O37">SUMPRODUCT((Intitules=$A37)*(TEXT(Dates,"mmmyyyy")="Feb2025"), Valeurs)</f>
        <v>0</v>
      </c>
      <c r="P37" cm="1">
        <f t="array" ref="P37">SUMPRODUCT((Intitules=$A37)*(TEXT(Dates,"mmmyyyy")="Mar2025"), Valeurs)</f>
        <v>0</v>
      </c>
      <c r="Q37" cm="1">
        <f t="array" ref="Q37">SUMPRODUCT((Intitules=$A37)*(TEXT(Dates,"mmmyyyy")="Apr2025"), Valeurs)</f>
        <v>0</v>
      </c>
      <c r="R37" cm="1">
        <f t="array" ref="R37">SUMPRODUCT((Intitules=$A37)*(TEXT(Dates,"mmmyyyy")="May2025"), Valeurs)</f>
        <v>0</v>
      </c>
      <c r="S37" cm="1">
        <f t="array" ref="S37">SUMPRODUCT((Intitules=$A37)*(TEXT(Dates,"mmmyyyy")="Jun2025"), Valeurs)</f>
        <v>0</v>
      </c>
      <c r="T37" cm="1">
        <f t="array" ref="T37">SUMPRODUCT((Intitules=$A37)*(TEXT(Dates,"mmmyyyy")="Jul2025"), Valeurs)</f>
        <v>0</v>
      </c>
      <c r="U37" cm="1">
        <f t="array" ref="U37">SUMPRODUCT((Intitules=$A37)*(TEXT(Dates,"mmmyyyy")="Aug2025"), Valeurs)</f>
        <v>0</v>
      </c>
      <c r="V37" cm="1">
        <f t="array" ref="V37">SUMPRODUCT((Intitules=$A37)*(TEXT(Dates,"mmmyyyy")="Sep2025"), Valeurs)</f>
        <v>0</v>
      </c>
      <c r="W37" cm="1">
        <f t="array" ref="W37">SUMPRODUCT((Intitules=$A37)*(TEXT(Dates,"mmmyyyy")="Oct2025"), Valeurs)</f>
        <v>0</v>
      </c>
      <c r="X37" cm="1">
        <f t="array" ref="X37">SUMPRODUCT((Intitules=$A37)*(TEXT(Dates,"mmmyyyy")="Nov2025"), Valeurs)</f>
        <v>0</v>
      </c>
      <c r="Y37" cm="1">
        <f t="array" ref="Y37">SUMPRODUCT((Intitules=$A37)*(TEXT(Dates,"mmmyyyy")="Dec2025"), Valeurs)</f>
        <v>0</v>
      </c>
      <c r="Z37" cm="1">
        <f t="array" ref="Z37">SUMPRODUCT((Intitules=$A37)*(TEXT(Dates,"mmmyyyy")="Jan2026"), Valeurs)</f>
        <v>0</v>
      </c>
      <c r="AA37" t="str">
        <v>Aménagement Apoc - 1ère phase</v>
      </c>
    </row>
    <row r="38" spans="1:27">
      <c r="A38" t="str">
        <f t="shared" si="1"/>
        <v xml:space="preserve">Aménagement Apoc - 2ème phase </v>
      </c>
      <c r="B38" cm="1">
        <f t="array" ref="B38">SUMPRODUCT((Intitules=$A38)*(TEXT(Dates,"mmmyyyy")="Jan2024"), Valeurs)</f>
        <v>90</v>
      </c>
      <c r="C38" cm="1">
        <f t="array" ref="C38">SUMPRODUCT((Intitules=$A38)*(TEXT(Dates,"mmmyyyy")="Feb2024"), Valeurs)</f>
        <v>360</v>
      </c>
      <c r="D38" cm="1">
        <f t="array" ref="D38">SUMPRODUCT((Intitules=$A38)*(TEXT(Dates,"mmmyyyy")="Mar2024"), Valeurs)</f>
        <v>480</v>
      </c>
      <c r="E38" cm="1">
        <f t="array" ref="E38">SUMPRODUCT((Intitules=$A38)*(TEXT(Dates,"mmmyyyy")="Apr2024"), Valeurs)</f>
        <v>510</v>
      </c>
      <c r="F38" cm="1">
        <f t="array" ref="F38">SUMPRODUCT((Intitules=$A38)*(TEXT(Dates,"mmmyyyy")="May2024"), Valeurs)</f>
        <v>360</v>
      </c>
      <c r="G38" cm="1">
        <f t="array" ref="G38">SUMPRODUCT((Intitules=$A38)*(TEXT(Dates,"mmmyyyy")="Jun2024"), Valeurs)</f>
        <v>835</v>
      </c>
      <c r="H38" cm="1">
        <f t="array" ref="H38">SUMPRODUCT((Intitules=$A38)*(TEXT(Dates,"mmmyyyy")="Jul2024"), Valeurs)</f>
        <v>1065</v>
      </c>
      <c r="I38" cm="1">
        <f t="array" ref="I38">SUMPRODUCT((Intitules=$A38)*(TEXT(Dates,"mmmyyyy")="Aug2024"), Valeurs)</f>
        <v>830</v>
      </c>
      <c r="J38" cm="1">
        <f t="array" ref="J38">SUMPRODUCT((Intitules=$A38)*(TEXT(Dates,"mmmyyyy")="Sep2024"), Valeurs)</f>
        <v>1030</v>
      </c>
      <c r="K38" cm="1">
        <f t="array" ref="K38">SUMPRODUCT((Intitules=$A38)*(TEXT(Dates,"mmmyyyy")="Oct2024"), Valeurs)</f>
        <v>800</v>
      </c>
      <c r="L38" cm="1">
        <f t="array" ref="L38">SUMPRODUCT((Intitules=$A38)*(TEXT(Dates,"mmmyyyy")="Nov2024"), Valeurs)</f>
        <v>840</v>
      </c>
      <c r="M38" cm="1">
        <f t="array" ref="M38">SUMPRODUCT((Intitules=$A38)*(TEXT(Dates,"mmmyyyy")="Dec2024"), Valeurs)</f>
        <v>350</v>
      </c>
      <c r="N38" cm="1">
        <f t="array" ref="N38">SUMPRODUCT((Intitules=$A38)*(TEXT(Dates,"mmmyyyy")="Jan2025"), Valeurs)</f>
        <v>220</v>
      </c>
      <c r="O38" cm="1">
        <f t="array" ref="O38">SUMPRODUCT((Intitules=$A38)*(TEXT(Dates,"mmmyyyy")="Feb2025"), Valeurs)</f>
        <v>30</v>
      </c>
      <c r="P38" cm="1">
        <f t="array" ref="P38">SUMPRODUCT((Intitules=$A38)*(TEXT(Dates,"mmmyyyy")="Mar2025"), Valeurs)</f>
        <v>0</v>
      </c>
      <c r="Q38" cm="1">
        <f t="array" ref="Q38">SUMPRODUCT((Intitules=$A38)*(TEXT(Dates,"mmmyyyy")="Apr2025"), Valeurs)</f>
        <v>0</v>
      </c>
      <c r="R38" cm="1">
        <f t="array" ref="R38">SUMPRODUCT((Intitules=$A38)*(TEXT(Dates,"mmmyyyy")="May2025"), Valeurs)</f>
        <v>0</v>
      </c>
      <c r="S38" cm="1">
        <f t="array" ref="S38">SUMPRODUCT((Intitules=$A38)*(TEXT(Dates,"mmmyyyy")="Jun2025"), Valeurs)</f>
        <v>0</v>
      </c>
      <c r="T38" cm="1">
        <f t="array" ref="T38">SUMPRODUCT((Intitules=$A38)*(TEXT(Dates,"mmmyyyy")="Jul2025"), Valeurs)</f>
        <v>0</v>
      </c>
      <c r="U38" cm="1">
        <f t="array" ref="U38">SUMPRODUCT((Intitules=$A38)*(TEXT(Dates,"mmmyyyy")="Aug2025"), Valeurs)</f>
        <v>0</v>
      </c>
      <c r="V38" cm="1">
        <f t="array" ref="V38">SUMPRODUCT((Intitules=$A38)*(TEXT(Dates,"mmmyyyy")="Sep2025"), Valeurs)</f>
        <v>0</v>
      </c>
      <c r="W38" cm="1">
        <f t="array" ref="W38">SUMPRODUCT((Intitules=$A38)*(TEXT(Dates,"mmmyyyy")="Oct2025"), Valeurs)</f>
        <v>0</v>
      </c>
      <c r="X38" cm="1">
        <f t="array" ref="X38">SUMPRODUCT((Intitules=$A38)*(TEXT(Dates,"mmmyyyy")="Nov2025"), Valeurs)</f>
        <v>0</v>
      </c>
      <c r="Y38" cm="1">
        <f t="array" ref="Y38">SUMPRODUCT((Intitules=$A38)*(TEXT(Dates,"mmmyyyy")="Dec2025"), Valeurs)</f>
        <v>0</v>
      </c>
      <c r="Z38" cm="1">
        <f t="array" ref="Z38">SUMPRODUCT((Intitules=$A38)*(TEXT(Dates,"mmmyyyy")="Jan2026"), Valeurs)</f>
        <v>0</v>
      </c>
      <c r="AA38" t="str">
        <v xml:space="preserve">Aménagement Apoc - 2ème phase </v>
      </c>
    </row>
    <row r="39" spans="1:27">
      <c r="A39" t="str">
        <f t="shared" si="1"/>
        <v>Antenne Opérationnel B Ouest sur ABCD</v>
      </c>
      <c r="B39" cm="1">
        <f t="array" ref="B39">SUMPRODUCT((Intitules=$A39)*(TEXT(Dates,"mmmyyyy")="Jan2024"), Valeurs)</f>
        <v>0</v>
      </c>
      <c r="C39" cm="1">
        <f t="array" ref="C39">SUMPRODUCT((Intitules=$A39)*(TEXT(Dates,"mmmyyyy")="Feb2024"), Valeurs)</f>
        <v>0</v>
      </c>
      <c r="D39" cm="1">
        <f t="array" ref="D39">SUMPRODUCT((Intitules=$A39)*(TEXT(Dates,"mmmyyyy")="Mar2024"), Valeurs)</f>
        <v>0</v>
      </c>
      <c r="E39" cm="1">
        <f t="array" ref="E39">SUMPRODUCT((Intitules=$A39)*(TEXT(Dates,"mmmyyyy")="Apr2024"), Valeurs)</f>
        <v>0</v>
      </c>
      <c r="F39" cm="1">
        <f t="array" ref="F39">SUMPRODUCT((Intitules=$A39)*(TEXT(Dates,"mmmyyyy")="May2024"), Valeurs)</f>
        <v>0</v>
      </c>
      <c r="G39" cm="1">
        <f t="array" ref="G39">SUMPRODUCT((Intitules=$A39)*(TEXT(Dates,"mmmyyyy")="Jun2024"), Valeurs)</f>
        <v>0</v>
      </c>
      <c r="H39" cm="1">
        <f t="array" ref="H39">SUMPRODUCT((Intitules=$A39)*(TEXT(Dates,"mmmyyyy")="Jul2024"), Valeurs)</f>
        <v>0</v>
      </c>
      <c r="I39" cm="1">
        <f t="array" ref="I39">SUMPRODUCT((Intitules=$A39)*(TEXT(Dates,"mmmyyyy")="Aug2024"), Valeurs)</f>
        <v>0</v>
      </c>
      <c r="J39" cm="1">
        <f t="array" ref="J39">SUMPRODUCT((Intitules=$A39)*(TEXT(Dates,"mmmyyyy")="Sep2024"), Valeurs)</f>
        <v>0</v>
      </c>
      <c r="K39" cm="1">
        <f t="array" ref="K39">SUMPRODUCT((Intitules=$A39)*(TEXT(Dates,"mmmyyyy")="Oct2024"), Valeurs)</f>
        <v>0</v>
      </c>
      <c r="L39" cm="1">
        <f t="array" ref="L39">SUMPRODUCT((Intitules=$A39)*(TEXT(Dates,"mmmyyyy")="Nov2024"), Valeurs)</f>
        <v>0</v>
      </c>
      <c r="M39" cm="1">
        <f t="array" ref="M39">SUMPRODUCT((Intitules=$A39)*(TEXT(Dates,"mmmyyyy")="Dec2024"), Valeurs)</f>
        <v>25</v>
      </c>
      <c r="N39" cm="1">
        <f t="array" ref="N39">SUMPRODUCT((Intitules=$A39)*(TEXT(Dates,"mmmyyyy")="Jan2025"), Valeurs)</f>
        <v>15</v>
      </c>
      <c r="O39" cm="1">
        <f t="array" ref="O39">SUMPRODUCT((Intitules=$A39)*(TEXT(Dates,"mmmyyyy")="Feb2025"), Valeurs)</f>
        <v>0</v>
      </c>
      <c r="P39" cm="1">
        <f t="array" ref="P39">SUMPRODUCT((Intitules=$A39)*(TEXT(Dates,"mmmyyyy")="Mar2025"), Valeurs)</f>
        <v>0</v>
      </c>
      <c r="Q39" cm="1">
        <f t="array" ref="Q39">SUMPRODUCT((Intitules=$A39)*(TEXT(Dates,"mmmyyyy")="Apr2025"), Valeurs)</f>
        <v>0</v>
      </c>
      <c r="R39" cm="1">
        <f t="array" ref="R39">SUMPRODUCT((Intitules=$A39)*(TEXT(Dates,"mmmyyyy")="May2025"), Valeurs)</f>
        <v>0</v>
      </c>
      <c r="S39" cm="1">
        <f t="array" ref="S39">SUMPRODUCT((Intitules=$A39)*(TEXT(Dates,"mmmyyyy")="Jun2025"), Valeurs)</f>
        <v>0</v>
      </c>
      <c r="T39" cm="1">
        <f t="array" ref="T39">SUMPRODUCT((Intitules=$A39)*(TEXT(Dates,"mmmyyyy")="Jul2025"), Valeurs)</f>
        <v>0</v>
      </c>
      <c r="U39" cm="1">
        <f t="array" ref="U39">SUMPRODUCT((Intitules=$A39)*(TEXT(Dates,"mmmyyyy")="Aug2025"), Valeurs)</f>
        <v>0</v>
      </c>
      <c r="V39" cm="1">
        <f t="array" ref="V39">SUMPRODUCT((Intitules=$A39)*(TEXT(Dates,"mmmyyyy")="Sep2025"), Valeurs)</f>
        <v>0</v>
      </c>
      <c r="W39" cm="1">
        <f t="array" ref="W39">SUMPRODUCT((Intitules=$A39)*(TEXT(Dates,"mmmyyyy")="Oct2025"), Valeurs)</f>
        <v>0</v>
      </c>
      <c r="X39" cm="1">
        <f t="array" ref="X39">SUMPRODUCT((Intitules=$A39)*(TEXT(Dates,"mmmyyyy")="Nov2025"), Valeurs)</f>
        <v>0</v>
      </c>
      <c r="Y39" cm="1">
        <f t="array" ref="Y39">SUMPRODUCT((Intitules=$A39)*(TEXT(Dates,"mmmyyyy")="Dec2025"), Valeurs)</f>
        <v>0</v>
      </c>
      <c r="Z39" cm="1">
        <f t="array" ref="Z39">SUMPRODUCT((Intitules=$A39)*(TEXT(Dates,"mmmyyyy")="Jan2026"), Valeurs)</f>
        <v>0</v>
      </c>
      <c r="AA39" t="str">
        <v>Antenne Opérationnel B Ouest sur ABCD</v>
      </c>
    </row>
    <row r="40" spans="1:27">
      <c r="A40" t="str">
        <f t="shared" si="1"/>
        <v>BRVE PARIFS</v>
      </c>
      <c r="B40" cm="1">
        <f t="array" ref="B40">SUMPRODUCT((Intitules=$A40)*(TEXT(Dates,"mmmyyyy")="Jan2024"), Valeurs)</f>
        <v>150</v>
      </c>
      <c r="C40" cm="1">
        <f t="array" ref="C40">SUMPRODUCT((Intitules=$A40)*(TEXT(Dates,"mmmyyyy")="Feb2024"), Valeurs)</f>
        <v>110</v>
      </c>
      <c r="D40" cm="1">
        <f t="array" ref="D40">SUMPRODUCT((Intitules=$A40)*(TEXT(Dates,"mmmyyyy")="Mar2024"), Valeurs)</f>
        <v>85</v>
      </c>
      <c r="E40" cm="1">
        <f t="array" ref="E40">SUMPRODUCT((Intitules=$A40)*(TEXT(Dates,"mmmyyyy")="Apr2024"), Valeurs)</f>
        <v>125</v>
      </c>
      <c r="F40" cm="1">
        <f t="array" ref="F40">SUMPRODUCT((Intitules=$A40)*(TEXT(Dates,"mmmyyyy")="May2024"), Valeurs)</f>
        <v>100</v>
      </c>
      <c r="G40" cm="1">
        <f t="array" ref="G40">SUMPRODUCT((Intitules=$A40)*(TEXT(Dates,"mmmyyyy")="Jun2024"), Valeurs)</f>
        <v>100</v>
      </c>
      <c r="H40" cm="1">
        <f t="array" ref="H40">SUMPRODUCT((Intitules=$A40)*(TEXT(Dates,"mmmyyyy")="Jul2024"), Valeurs)</f>
        <v>50</v>
      </c>
      <c r="I40" cm="1">
        <f t="array" ref="I40">SUMPRODUCT((Intitules=$A40)*(TEXT(Dates,"mmmyyyy")="Aug2024"), Valeurs)</f>
        <v>30</v>
      </c>
      <c r="J40" cm="1">
        <f t="array" ref="J40">SUMPRODUCT((Intitules=$A40)*(TEXT(Dates,"mmmyyyy")="Sep2024"), Valeurs)</f>
        <v>50</v>
      </c>
      <c r="K40" cm="1">
        <f t="array" ref="K40">SUMPRODUCT((Intitules=$A40)*(TEXT(Dates,"mmmyyyy")="Oct2024"), Valeurs)</f>
        <v>40</v>
      </c>
      <c r="L40" cm="1">
        <f t="array" ref="L40">SUMPRODUCT((Intitules=$A40)*(TEXT(Dates,"mmmyyyy")="Nov2024"), Valeurs)</f>
        <v>0</v>
      </c>
      <c r="M40" cm="1">
        <f t="array" ref="M40">SUMPRODUCT((Intitules=$A40)*(TEXT(Dates,"mmmyyyy")="Dec2024"), Valeurs)</f>
        <v>0</v>
      </c>
      <c r="N40" cm="1">
        <f t="array" ref="N40">SUMPRODUCT((Intitules=$A40)*(TEXT(Dates,"mmmyyyy")="Jan2025"), Valeurs)</f>
        <v>0</v>
      </c>
      <c r="O40" cm="1">
        <f t="array" ref="O40">SUMPRODUCT((Intitules=$A40)*(TEXT(Dates,"mmmyyyy")="Feb2025"), Valeurs)</f>
        <v>0</v>
      </c>
      <c r="P40" cm="1">
        <f t="array" ref="P40">SUMPRODUCT((Intitules=$A40)*(TEXT(Dates,"mmmyyyy")="Mar2025"), Valeurs)</f>
        <v>0</v>
      </c>
      <c r="Q40" cm="1">
        <f t="array" ref="Q40">SUMPRODUCT((Intitules=$A40)*(TEXT(Dates,"mmmyyyy")="Apr2025"), Valeurs)</f>
        <v>0</v>
      </c>
      <c r="R40" cm="1">
        <f t="array" ref="R40">SUMPRODUCT((Intitules=$A40)*(TEXT(Dates,"mmmyyyy")="May2025"), Valeurs)</f>
        <v>0</v>
      </c>
      <c r="S40" cm="1">
        <f t="array" ref="S40">SUMPRODUCT((Intitules=$A40)*(TEXT(Dates,"mmmyyyy")="Jun2025"), Valeurs)</f>
        <v>0</v>
      </c>
      <c r="T40" cm="1">
        <f t="array" ref="T40">SUMPRODUCT((Intitules=$A40)*(TEXT(Dates,"mmmyyyy")="Jul2025"), Valeurs)</f>
        <v>0</v>
      </c>
      <c r="U40" cm="1">
        <f t="array" ref="U40">SUMPRODUCT((Intitules=$A40)*(TEXT(Dates,"mmmyyyy")="Aug2025"), Valeurs)</f>
        <v>0</v>
      </c>
      <c r="V40" cm="1">
        <f t="array" ref="V40">SUMPRODUCT((Intitules=$A40)*(TEXT(Dates,"mmmyyyy")="Sep2025"), Valeurs)</f>
        <v>0</v>
      </c>
      <c r="W40" cm="1">
        <f t="array" ref="W40">SUMPRODUCT((Intitules=$A40)*(TEXT(Dates,"mmmyyyy")="Oct2025"), Valeurs)</f>
        <v>0</v>
      </c>
      <c r="X40" cm="1">
        <f t="array" ref="X40">SUMPRODUCT((Intitules=$A40)*(TEXT(Dates,"mmmyyyy")="Nov2025"), Valeurs)</f>
        <v>0</v>
      </c>
      <c r="Y40" cm="1">
        <f t="array" ref="Y40">SUMPRODUCT((Intitules=$A40)*(TEXT(Dates,"mmmyyyy")="Dec2025"), Valeurs)</f>
        <v>0</v>
      </c>
      <c r="Z40" cm="1">
        <f t="array" ref="Z40">SUMPRODUCT((Intitules=$A40)*(TEXT(Dates,"mmmyyyy")="Jan2026"), Valeurs)</f>
        <v>0</v>
      </c>
      <c r="AA40" t="str">
        <v>BRVE PARIFS</v>
      </c>
    </row>
    <row r="41" spans="1:27">
      <c r="A41" t="str">
        <f t="shared" si="1"/>
        <v xml:space="preserve">BRVE PEF PAB &amp; PZ (yc 160161, 160163, 160174, 160175 </v>
      </c>
      <c r="B41" cm="1">
        <f t="array" ref="B41">SUMPRODUCT((Intitules=$A41)*(TEXT(Dates,"mmmyyyy")="Jan2024"), Valeurs)</f>
        <v>100</v>
      </c>
      <c r="C41" cm="1">
        <f t="array" ref="C41">SUMPRODUCT((Intitules=$A41)*(TEXT(Dates,"mmmyyyy")="Feb2024"), Valeurs)</f>
        <v>80</v>
      </c>
      <c r="D41" cm="1">
        <f t="array" ref="D41">SUMPRODUCT((Intitules=$A41)*(TEXT(Dates,"mmmyyyy")="Mar2024"), Valeurs)</f>
        <v>80</v>
      </c>
      <c r="E41" cm="1">
        <f t="array" ref="E41">SUMPRODUCT((Intitules=$A41)*(TEXT(Dates,"mmmyyyy")="Apr2024"), Valeurs)</f>
        <v>100</v>
      </c>
      <c r="F41" cm="1">
        <f t="array" ref="F41">SUMPRODUCT((Intitules=$A41)*(TEXT(Dates,"mmmyyyy")="May2024"), Valeurs)</f>
        <v>80</v>
      </c>
      <c r="G41" cm="1">
        <f t="array" ref="G41">SUMPRODUCT((Intitules=$A41)*(TEXT(Dates,"mmmyyyy")="Jun2024"), Valeurs)</f>
        <v>40</v>
      </c>
      <c r="H41" cm="1">
        <f t="array" ref="H41">SUMPRODUCT((Intitules=$A41)*(TEXT(Dates,"mmmyyyy")="Jul2024"), Valeurs)</f>
        <v>0</v>
      </c>
      <c r="I41" cm="1">
        <f t="array" ref="I41">SUMPRODUCT((Intitules=$A41)*(TEXT(Dates,"mmmyyyy")="Aug2024"), Valeurs)</f>
        <v>0</v>
      </c>
      <c r="J41" cm="1">
        <f t="array" ref="J41">SUMPRODUCT((Intitules=$A41)*(TEXT(Dates,"mmmyyyy")="Sep2024"), Valeurs)</f>
        <v>0</v>
      </c>
      <c r="K41" cm="1">
        <f t="array" ref="K41">SUMPRODUCT((Intitules=$A41)*(TEXT(Dates,"mmmyyyy")="Oct2024"), Valeurs)</f>
        <v>0</v>
      </c>
      <c r="L41" cm="1">
        <f t="array" ref="L41">SUMPRODUCT((Intitules=$A41)*(TEXT(Dates,"mmmyyyy")="Nov2024"), Valeurs)</f>
        <v>0</v>
      </c>
      <c r="M41" cm="1">
        <f t="array" ref="M41">SUMPRODUCT((Intitules=$A41)*(TEXT(Dates,"mmmyyyy")="Dec2024"), Valeurs)</f>
        <v>0</v>
      </c>
      <c r="N41" cm="1">
        <f t="array" ref="N41">SUMPRODUCT((Intitules=$A41)*(TEXT(Dates,"mmmyyyy")="Jan2025"), Valeurs)</f>
        <v>0</v>
      </c>
      <c r="O41" cm="1">
        <f t="array" ref="O41">SUMPRODUCT((Intitules=$A41)*(TEXT(Dates,"mmmyyyy")="Feb2025"), Valeurs)</f>
        <v>0</v>
      </c>
      <c r="P41" cm="1">
        <f t="array" ref="P41">SUMPRODUCT((Intitules=$A41)*(TEXT(Dates,"mmmyyyy")="Mar2025"), Valeurs)</f>
        <v>0</v>
      </c>
      <c r="Q41" cm="1">
        <f t="array" ref="Q41">SUMPRODUCT((Intitules=$A41)*(TEXT(Dates,"mmmyyyy")="Apr2025"), Valeurs)</f>
        <v>0</v>
      </c>
      <c r="R41" cm="1">
        <f t="array" ref="R41">SUMPRODUCT((Intitules=$A41)*(TEXT(Dates,"mmmyyyy")="May2025"), Valeurs)</f>
        <v>0</v>
      </c>
      <c r="S41" cm="1">
        <f t="array" ref="S41">SUMPRODUCT((Intitules=$A41)*(TEXT(Dates,"mmmyyyy")="Jun2025"), Valeurs)</f>
        <v>0</v>
      </c>
      <c r="T41" cm="1">
        <f t="array" ref="T41">SUMPRODUCT((Intitules=$A41)*(TEXT(Dates,"mmmyyyy")="Jul2025"), Valeurs)</f>
        <v>0</v>
      </c>
      <c r="U41" cm="1">
        <f t="array" ref="U41">SUMPRODUCT((Intitules=$A41)*(TEXT(Dates,"mmmyyyy")="Aug2025"), Valeurs)</f>
        <v>0</v>
      </c>
      <c r="V41" cm="1">
        <f t="array" ref="V41">SUMPRODUCT((Intitules=$A41)*(TEXT(Dates,"mmmyyyy")="Sep2025"), Valeurs)</f>
        <v>0</v>
      </c>
      <c r="W41" cm="1">
        <f t="array" ref="W41">SUMPRODUCT((Intitules=$A41)*(TEXT(Dates,"mmmyyyy")="Oct2025"), Valeurs)</f>
        <v>0</v>
      </c>
      <c r="X41" cm="1">
        <f t="array" ref="X41">SUMPRODUCT((Intitules=$A41)*(TEXT(Dates,"mmmyyyy")="Nov2025"), Valeurs)</f>
        <v>0</v>
      </c>
      <c r="Y41" cm="1">
        <f t="array" ref="Y41">SUMPRODUCT((Intitules=$A41)*(TEXT(Dates,"mmmyyyy")="Dec2025"), Valeurs)</f>
        <v>0</v>
      </c>
      <c r="Z41" cm="1">
        <f t="array" ref="Z41">SUMPRODUCT((Intitules=$A41)*(TEXT(Dates,"mmmyyyy")="Jan2026"), Valeurs)</f>
        <v>0</v>
      </c>
      <c r="AA41" t="str">
        <v xml:space="preserve">BRVE PEF PAB &amp; PZ (yc 160161, 160163, 160174, 160175 </v>
      </c>
    </row>
    <row r="42" spans="1:27">
      <c r="A42" t="str">
        <f t="shared" si="1"/>
        <v>BS10 et BS11</v>
      </c>
      <c r="B42" cm="1">
        <f t="array" ref="B42">SUMPRODUCT((Intitules=$A42)*(TEXT(Dates,"mmmyyyy")="Jan2024"), Valeurs)</f>
        <v>50</v>
      </c>
      <c r="C42" cm="1">
        <f t="array" ref="C42">SUMPRODUCT((Intitules=$A42)*(TEXT(Dates,"mmmyyyy")="Feb2024"), Valeurs)</f>
        <v>40</v>
      </c>
      <c r="D42" cm="1">
        <f t="array" ref="D42">SUMPRODUCT((Intitules=$A42)*(TEXT(Dates,"mmmyyyy")="Mar2024"), Valeurs)</f>
        <v>40</v>
      </c>
      <c r="E42" cm="1">
        <f t="array" ref="E42">SUMPRODUCT((Intitules=$A42)*(TEXT(Dates,"mmmyyyy")="Apr2024"), Valeurs)</f>
        <v>50</v>
      </c>
      <c r="F42" cm="1">
        <f t="array" ref="F42">SUMPRODUCT((Intitules=$A42)*(TEXT(Dates,"mmmyyyy")="May2024"), Valeurs)</f>
        <v>40</v>
      </c>
      <c r="G42" cm="1">
        <f t="array" ref="G42">SUMPRODUCT((Intitules=$A42)*(TEXT(Dates,"mmmyyyy")="Jun2024"), Valeurs)</f>
        <v>20</v>
      </c>
      <c r="H42" cm="1">
        <f t="array" ref="H42">SUMPRODUCT((Intitules=$A42)*(TEXT(Dates,"mmmyyyy")="Jul2024"), Valeurs)</f>
        <v>0</v>
      </c>
      <c r="I42" cm="1">
        <f t="array" ref="I42">SUMPRODUCT((Intitules=$A42)*(TEXT(Dates,"mmmyyyy")="Aug2024"), Valeurs)</f>
        <v>0</v>
      </c>
      <c r="J42" cm="1">
        <f t="array" ref="J42">SUMPRODUCT((Intitules=$A42)*(TEXT(Dates,"mmmyyyy")="Sep2024"), Valeurs)</f>
        <v>0</v>
      </c>
      <c r="K42" cm="1">
        <f t="array" ref="K42">SUMPRODUCT((Intitules=$A42)*(TEXT(Dates,"mmmyyyy")="Oct2024"), Valeurs)</f>
        <v>0</v>
      </c>
      <c r="L42" cm="1">
        <f t="array" ref="L42">SUMPRODUCT((Intitules=$A42)*(TEXT(Dates,"mmmyyyy")="Nov2024"), Valeurs)</f>
        <v>0</v>
      </c>
      <c r="M42" cm="1">
        <f t="array" ref="M42">SUMPRODUCT((Intitules=$A42)*(TEXT(Dates,"mmmyyyy")="Dec2024"), Valeurs)</f>
        <v>0</v>
      </c>
      <c r="N42" cm="1">
        <f t="array" ref="N42">SUMPRODUCT((Intitules=$A42)*(TEXT(Dates,"mmmyyyy")="Jan2025"), Valeurs)</f>
        <v>0</v>
      </c>
      <c r="O42" cm="1">
        <f t="array" ref="O42">SUMPRODUCT((Intitules=$A42)*(TEXT(Dates,"mmmyyyy")="Feb2025"), Valeurs)</f>
        <v>0</v>
      </c>
      <c r="P42" cm="1">
        <f t="array" ref="P42">SUMPRODUCT((Intitules=$A42)*(TEXT(Dates,"mmmyyyy")="Mar2025"), Valeurs)</f>
        <v>0</v>
      </c>
      <c r="Q42" cm="1">
        <f t="array" ref="Q42">SUMPRODUCT((Intitules=$A42)*(TEXT(Dates,"mmmyyyy")="Apr2025"), Valeurs)</f>
        <v>0</v>
      </c>
      <c r="R42" cm="1">
        <f t="array" ref="R42">SUMPRODUCT((Intitules=$A42)*(TEXT(Dates,"mmmyyyy")="May2025"), Valeurs)</f>
        <v>0</v>
      </c>
      <c r="S42" cm="1">
        <f t="array" ref="S42">SUMPRODUCT((Intitules=$A42)*(TEXT(Dates,"mmmyyyy")="Jun2025"), Valeurs)</f>
        <v>0</v>
      </c>
      <c r="T42" cm="1">
        <f t="array" ref="T42">SUMPRODUCT((Intitules=$A42)*(TEXT(Dates,"mmmyyyy")="Jul2025"), Valeurs)</f>
        <v>0</v>
      </c>
      <c r="U42" cm="1">
        <f t="array" ref="U42">SUMPRODUCT((Intitules=$A42)*(TEXT(Dates,"mmmyyyy")="Aug2025"), Valeurs)</f>
        <v>0</v>
      </c>
      <c r="V42" cm="1">
        <f t="array" ref="V42">SUMPRODUCT((Intitules=$A42)*(TEXT(Dates,"mmmyyyy")="Sep2025"), Valeurs)</f>
        <v>0</v>
      </c>
      <c r="W42" cm="1">
        <f t="array" ref="W42">SUMPRODUCT((Intitules=$A42)*(TEXT(Dates,"mmmyyyy")="Oct2025"), Valeurs)</f>
        <v>0</v>
      </c>
      <c r="X42" cm="1">
        <f t="array" ref="X42">SUMPRODUCT((Intitules=$A42)*(TEXT(Dates,"mmmyyyy")="Nov2025"), Valeurs)</f>
        <v>0</v>
      </c>
      <c r="Y42" cm="1">
        <f t="array" ref="Y42">SUMPRODUCT((Intitules=$A42)*(TEXT(Dates,"mmmyyyy")="Dec2025"), Valeurs)</f>
        <v>0</v>
      </c>
      <c r="Z42" cm="1">
        <f t="array" ref="Z42">SUMPRODUCT((Intitules=$A42)*(TEXT(Dates,"mmmyyyy")="Jan2026"), Valeurs)</f>
        <v>0</v>
      </c>
      <c r="AA42" t="str">
        <v>BS10 et BS11</v>
      </c>
    </row>
    <row r="43" spans="1:27">
      <c r="A43" t="str">
        <f t="shared" si="1"/>
        <v>Bassin Epiais</v>
      </c>
      <c r="B43" cm="1">
        <f t="array" ref="B43">SUMPRODUCT((Intitules=$A43)*(TEXT(Dates,"mmmyyyy")="Jan2024"), Valeurs)</f>
        <v>0</v>
      </c>
      <c r="C43" cm="1">
        <f t="array" ref="C43">SUMPRODUCT((Intitules=$A43)*(TEXT(Dates,"mmmyyyy")="Feb2024"), Valeurs)</f>
        <v>0</v>
      </c>
      <c r="D43" cm="1">
        <f t="array" ref="D43">SUMPRODUCT((Intitules=$A43)*(TEXT(Dates,"mmmyyyy")="Mar2024"), Valeurs)</f>
        <v>0</v>
      </c>
      <c r="E43" cm="1">
        <f t="array" ref="E43">SUMPRODUCT((Intitules=$A43)*(TEXT(Dates,"mmmyyyy")="Apr2024"), Valeurs)</f>
        <v>0</v>
      </c>
      <c r="F43" cm="1">
        <f t="array" ref="F43">SUMPRODUCT((Intitules=$A43)*(TEXT(Dates,"mmmyyyy")="May2024"), Valeurs)</f>
        <v>0</v>
      </c>
      <c r="G43" cm="1">
        <f t="array" ref="G43">SUMPRODUCT((Intitules=$A43)*(TEXT(Dates,"mmmyyyy")="Jun2024"), Valeurs)</f>
        <v>0</v>
      </c>
      <c r="H43" cm="1">
        <f t="array" ref="H43">SUMPRODUCT((Intitules=$A43)*(TEXT(Dates,"mmmyyyy")="Jul2024"), Valeurs)</f>
        <v>0</v>
      </c>
      <c r="I43" cm="1">
        <f t="array" ref="I43">SUMPRODUCT((Intitules=$A43)*(TEXT(Dates,"mmmyyyy")="Aug2024"), Valeurs)</f>
        <v>0</v>
      </c>
      <c r="J43" cm="1">
        <f t="array" ref="J43">SUMPRODUCT((Intitules=$A43)*(TEXT(Dates,"mmmyyyy")="Sep2024"), Valeurs)</f>
        <v>0</v>
      </c>
      <c r="K43" cm="1">
        <f t="array" ref="K43">SUMPRODUCT((Intitules=$A43)*(TEXT(Dates,"mmmyyyy")="Oct2024"), Valeurs)</f>
        <v>0</v>
      </c>
      <c r="L43" cm="1">
        <f t="array" ref="L43">SUMPRODUCT((Intitules=$A43)*(TEXT(Dates,"mmmyyyy")="Nov2024"), Valeurs)</f>
        <v>0</v>
      </c>
      <c r="M43" cm="1">
        <f t="array" ref="M43">SUMPRODUCT((Intitules=$A43)*(TEXT(Dates,"mmmyyyy")="Dec2024"), Valeurs)</f>
        <v>50</v>
      </c>
      <c r="N43" cm="1">
        <f t="array" ref="N43">SUMPRODUCT((Intitules=$A43)*(TEXT(Dates,"mmmyyyy")="Jan2025"), Valeurs)</f>
        <v>80</v>
      </c>
      <c r="O43" cm="1">
        <f t="array" ref="O43">SUMPRODUCT((Intitules=$A43)*(TEXT(Dates,"mmmyyyy")="Feb2025"), Valeurs)</f>
        <v>90</v>
      </c>
      <c r="P43" cm="1">
        <f t="array" ref="P43">SUMPRODUCT((Intitules=$A43)*(TEXT(Dates,"mmmyyyy")="Mar2025"), Valeurs)</f>
        <v>0</v>
      </c>
      <c r="Q43" cm="1">
        <f t="array" ref="Q43">SUMPRODUCT((Intitules=$A43)*(TEXT(Dates,"mmmyyyy")="Apr2025"), Valeurs)</f>
        <v>0</v>
      </c>
      <c r="R43" cm="1">
        <f t="array" ref="R43">SUMPRODUCT((Intitules=$A43)*(TEXT(Dates,"mmmyyyy")="May2025"), Valeurs)</f>
        <v>0</v>
      </c>
      <c r="S43" cm="1">
        <f t="array" ref="S43">SUMPRODUCT((Intitules=$A43)*(TEXT(Dates,"mmmyyyy")="Jun2025"), Valeurs)</f>
        <v>0</v>
      </c>
      <c r="T43" cm="1">
        <f t="array" ref="T43">SUMPRODUCT((Intitules=$A43)*(TEXT(Dates,"mmmyyyy")="Jul2025"), Valeurs)</f>
        <v>0</v>
      </c>
      <c r="U43" cm="1">
        <f t="array" ref="U43">SUMPRODUCT((Intitules=$A43)*(TEXT(Dates,"mmmyyyy")="Aug2025"), Valeurs)</f>
        <v>0</v>
      </c>
      <c r="V43" cm="1">
        <f t="array" ref="V43">SUMPRODUCT((Intitules=$A43)*(TEXT(Dates,"mmmyyyy")="Sep2025"), Valeurs)</f>
        <v>0</v>
      </c>
      <c r="W43" cm="1">
        <f t="array" ref="W43">SUMPRODUCT((Intitules=$A43)*(TEXT(Dates,"mmmyyyy")="Oct2025"), Valeurs)</f>
        <v>0</v>
      </c>
      <c r="X43" cm="1">
        <f t="array" ref="X43">SUMPRODUCT((Intitules=$A43)*(TEXT(Dates,"mmmyyyy")="Nov2025"), Valeurs)</f>
        <v>0</v>
      </c>
      <c r="Y43" cm="1">
        <f t="array" ref="Y43">SUMPRODUCT((Intitules=$A43)*(TEXT(Dates,"mmmyyyy")="Dec2025"), Valeurs)</f>
        <v>0</v>
      </c>
      <c r="Z43" cm="1">
        <f t="array" ref="Z43">SUMPRODUCT((Intitules=$A43)*(TEXT(Dates,"mmmyyyy")="Jan2026"), Valeurs)</f>
        <v>0</v>
      </c>
      <c r="AA43" t="str">
        <v>Bassin Epiais</v>
      </c>
    </row>
    <row r="44" spans="1:27">
      <c r="A44" t="str">
        <f t="shared" si="1"/>
        <v>Black patch Uniforme 10 -CDG1 2024</v>
      </c>
      <c r="B44" cm="1">
        <f t="array" ref="B44">SUMPRODUCT((Intitules=$A44)*(TEXT(Dates,"mmmyyyy")="Jan2024"), Valeurs)</f>
        <v>135</v>
      </c>
      <c r="C44" cm="1">
        <f t="array" ref="C44">SUMPRODUCT((Intitules=$A44)*(TEXT(Dates,"mmmyyyy")="Feb2024"), Valeurs)</f>
        <v>230</v>
      </c>
      <c r="D44" cm="1">
        <f t="array" ref="D44">SUMPRODUCT((Intitules=$A44)*(TEXT(Dates,"mmmyyyy")="Mar2024"), Valeurs)</f>
        <v>260</v>
      </c>
      <c r="E44" cm="1">
        <f t="array" ref="E44">SUMPRODUCT((Intitules=$A44)*(TEXT(Dates,"mmmyyyy")="Apr2024"), Valeurs)</f>
        <v>335</v>
      </c>
      <c r="F44" cm="1">
        <f t="array" ref="F44">SUMPRODUCT((Intitules=$A44)*(TEXT(Dates,"mmmyyyy")="May2024"), Valeurs)</f>
        <v>230</v>
      </c>
      <c r="G44" cm="1">
        <f t="array" ref="G44">SUMPRODUCT((Intitules=$A44)*(TEXT(Dates,"mmmyyyy")="Jun2024"), Valeurs)</f>
        <v>100</v>
      </c>
      <c r="H44" cm="1">
        <f t="array" ref="H44">SUMPRODUCT((Intitules=$A44)*(TEXT(Dates,"mmmyyyy")="Jul2024"), Valeurs)</f>
        <v>105</v>
      </c>
      <c r="I44" cm="1">
        <f t="array" ref="I44">SUMPRODUCT((Intitules=$A44)*(TEXT(Dates,"mmmyyyy")="Aug2024"), Valeurs)</f>
        <v>410</v>
      </c>
      <c r="J44" cm="1">
        <f t="array" ref="J44">SUMPRODUCT((Intitules=$A44)*(TEXT(Dates,"mmmyyyy")="Sep2024"), Valeurs)</f>
        <v>650</v>
      </c>
      <c r="K44" cm="1">
        <f t="array" ref="K44">SUMPRODUCT((Intitules=$A44)*(TEXT(Dates,"mmmyyyy")="Oct2024"), Valeurs)</f>
        <v>480</v>
      </c>
      <c r="L44" cm="1">
        <f t="array" ref="L44">SUMPRODUCT((Intitules=$A44)*(TEXT(Dates,"mmmyyyy")="Nov2024"), Valeurs)</f>
        <v>480</v>
      </c>
      <c r="M44" cm="1">
        <f t="array" ref="M44">SUMPRODUCT((Intitules=$A44)*(TEXT(Dates,"mmmyyyy")="Dec2024"), Valeurs)</f>
        <v>410</v>
      </c>
      <c r="N44" cm="1">
        <f t="array" ref="N44">SUMPRODUCT((Intitules=$A44)*(TEXT(Dates,"mmmyyyy")="Jan2025"), Valeurs)</f>
        <v>280</v>
      </c>
      <c r="O44" cm="1">
        <f t="array" ref="O44">SUMPRODUCT((Intitules=$A44)*(TEXT(Dates,"mmmyyyy")="Feb2025"), Valeurs)</f>
        <v>280</v>
      </c>
      <c r="P44" cm="1">
        <f t="array" ref="P44">SUMPRODUCT((Intitules=$A44)*(TEXT(Dates,"mmmyyyy")="Mar2025"), Valeurs)</f>
        <v>140</v>
      </c>
      <c r="Q44" cm="1">
        <f t="array" ref="Q44">SUMPRODUCT((Intitules=$A44)*(TEXT(Dates,"mmmyyyy")="Apr2025"), Valeurs)</f>
        <v>0</v>
      </c>
      <c r="R44" cm="1">
        <f t="array" ref="R44">SUMPRODUCT((Intitules=$A44)*(TEXT(Dates,"mmmyyyy")="May2025"), Valeurs)</f>
        <v>0</v>
      </c>
      <c r="S44" cm="1">
        <f t="array" ref="S44">SUMPRODUCT((Intitules=$A44)*(TEXT(Dates,"mmmyyyy")="Jun2025"), Valeurs)</f>
        <v>0</v>
      </c>
      <c r="T44" cm="1">
        <f t="array" ref="T44">SUMPRODUCT((Intitules=$A44)*(TEXT(Dates,"mmmyyyy")="Jul2025"), Valeurs)</f>
        <v>0</v>
      </c>
      <c r="U44" cm="1">
        <f t="array" ref="U44">SUMPRODUCT((Intitules=$A44)*(TEXT(Dates,"mmmyyyy")="Aug2025"), Valeurs)</f>
        <v>0</v>
      </c>
      <c r="V44" cm="1">
        <f t="array" ref="V44">SUMPRODUCT((Intitules=$A44)*(TEXT(Dates,"mmmyyyy")="Sep2025"), Valeurs)</f>
        <v>0</v>
      </c>
      <c r="W44" cm="1">
        <f t="array" ref="W44">SUMPRODUCT((Intitules=$A44)*(TEXT(Dates,"mmmyyyy")="Oct2025"), Valeurs)</f>
        <v>0</v>
      </c>
      <c r="X44" cm="1">
        <f t="array" ref="X44">SUMPRODUCT((Intitules=$A44)*(TEXT(Dates,"mmmyyyy")="Nov2025"), Valeurs)</f>
        <v>0</v>
      </c>
      <c r="Y44" cm="1">
        <f t="array" ref="Y44">SUMPRODUCT((Intitules=$A44)*(TEXT(Dates,"mmmyyyy")="Dec2025"), Valeurs)</f>
        <v>0</v>
      </c>
      <c r="Z44" cm="1">
        <f t="array" ref="Z44">SUMPRODUCT((Intitules=$A44)*(TEXT(Dates,"mmmyyyy")="Jan2026"), Valeurs)</f>
        <v>0</v>
      </c>
      <c r="AA44" t="str">
        <v>Black patch Uniforme 10 -CDG1 2024</v>
      </c>
    </row>
    <row r="45" spans="1:27">
      <c r="A45" t="str">
        <f t="shared" si="1"/>
        <v>Bât. 34 MeC SSI suite CDS (le bourget)</v>
      </c>
      <c r="B45" cm="1">
        <f t="array" ref="B45">SUMPRODUCT((Intitules=$A45)*(TEXT(Dates,"mmmyyyy")="Jan2024"), Valeurs)</f>
        <v>0</v>
      </c>
      <c r="C45" cm="1">
        <f t="array" ref="C45">SUMPRODUCT((Intitules=$A45)*(TEXT(Dates,"mmmyyyy")="Feb2024"), Valeurs)</f>
        <v>0</v>
      </c>
      <c r="D45" cm="1">
        <f t="array" ref="D45">SUMPRODUCT((Intitules=$A45)*(TEXT(Dates,"mmmyyyy")="Mar2024"), Valeurs)</f>
        <v>0</v>
      </c>
      <c r="E45" cm="1">
        <f t="array" ref="E45">SUMPRODUCT((Intitules=$A45)*(TEXT(Dates,"mmmyyyy")="Apr2024"), Valeurs)</f>
        <v>0</v>
      </c>
      <c r="F45" cm="1">
        <f t="array" ref="F45">SUMPRODUCT((Intitules=$A45)*(TEXT(Dates,"mmmyyyy")="May2024"), Valeurs)</f>
        <v>0</v>
      </c>
      <c r="G45" cm="1">
        <f t="array" ref="G45">SUMPRODUCT((Intitules=$A45)*(TEXT(Dates,"mmmyyyy")="Jun2024"), Valeurs)</f>
        <v>0</v>
      </c>
      <c r="H45" cm="1">
        <f t="array" ref="H45">SUMPRODUCT((Intitules=$A45)*(TEXT(Dates,"mmmyyyy")="Jul2024"), Valeurs)</f>
        <v>0</v>
      </c>
      <c r="I45" cm="1">
        <f t="array" ref="I45">SUMPRODUCT((Intitules=$A45)*(TEXT(Dates,"mmmyyyy")="Aug2024"), Valeurs)</f>
        <v>0</v>
      </c>
      <c r="J45" cm="1">
        <f t="array" ref="J45">SUMPRODUCT((Intitules=$A45)*(TEXT(Dates,"mmmyyyy")="Sep2024"), Valeurs)</f>
        <v>0</v>
      </c>
      <c r="K45" cm="1">
        <f t="array" ref="K45">SUMPRODUCT((Intitules=$A45)*(TEXT(Dates,"mmmyyyy")="Oct2024"), Valeurs)</f>
        <v>0</v>
      </c>
      <c r="L45" cm="1">
        <f t="array" ref="L45">SUMPRODUCT((Intitules=$A45)*(TEXT(Dates,"mmmyyyy")="Nov2024"), Valeurs)</f>
        <v>0</v>
      </c>
      <c r="M45" cm="1">
        <f t="array" ref="M45">SUMPRODUCT((Intitules=$A45)*(TEXT(Dates,"mmmyyyy")="Dec2024"), Valeurs)</f>
        <v>500</v>
      </c>
      <c r="N45" cm="1">
        <f t="array" ref="N45">SUMPRODUCT((Intitules=$A45)*(TEXT(Dates,"mmmyyyy")="Jan2025"), Valeurs)</f>
        <v>400</v>
      </c>
      <c r="O45" cm="1">
        <f t="array" ref="O45">SUMPRODUCT((Intitules=$A45)*(TEXT(Dates,"mmmyyyy")="Feb2025"), Valeurs)</f>
        <v>300</v>
      </c>
      <c r="P45" cm="1">
        <f t="array" ref="P45">SUMPRODUCT((Intitules=$A45)*(TEXT(Dates,"mmmyyyy")="Mar2025"), Valeurs)</f>
        <v>0</v>
      </c>
      <c r="Q45" cm="1">
        <f t="array" ref="Q45">SUMPRODUCT((Intitules=$A45)*(TEXT(Dates,"mmmyyyy")="Apr2025"), Valeurs)</f>
        <v>0</v>
      </c>
      <c r="R45" cm="1">
        <f t="array" ref="R45">SUMPRODUCT((Intitules=$A45)*(TEXT(Dates,"mmmyyyy")="May2025"), Valeurs)</f>
        <v>0</v>
      </c>
      <c r="S45" cm="1">
        <f t="array" ref="S45">SUMPRODUCT((Intitules=$A45)*(TEXT(Dates,"mmmyyyy")="Jun2025"), Valeurs)</f>
        <v>0</v>
      </c>
      <c r="T45" cm="1">
        <f t="array" ref="T45">SUMPRODUCT((Intitules=$A45)*(TEXT(Dates,"mmmyyyy")="Jul2025"), Valeurs)</f>
        <v>0</v>
      </c>
      <c r="U45" cm="1">
        <f t="array" ref="U45">SUMPRODUCT((Intitules=$A45)*(TEXT(Dates,"mmmyyyy")="Aug2025"), Valeurs)</f>
        <v>0</v>
      </c>
      <c r="V45" cm="1">
        <f t="array" ref="V45">SUMPRODUCT((Intitules=$A45)*(TEXT(Dates,"mmmyyyy")="Sep2025"), Valeurs)</f>
        <v>0</v>
      </c>
      <c r="W45" cm="1">
        <f t="array" ref="W45">SUMPRODUCT((Intitules=$A45)*(TEXT(Dates,"mmmyyyy")="Oct2025"), Valeurs)</f>
        <v>0</v>
      </c>
      <c r="X45" cm="1">
        <f t="array" ref="X45">SUMPRODUCT((Intitules=$A45)*(TEXT(Dates,"mmmyyyy")="Nov2025"), Valeurs)</f>
        <v>0</v>
      </c>
      <c r="Y45" cm="1">
        <f t="array" ref="Y45">SUMPRODUCT((Intitules=$A45)*(TEXT(Dates,"mmmyyyy")="Dec2025"), Valeurs)</f>
        <v>0</v>
      </c>
      <c r="Z45" cm="1">
        <f t="array" ref="Z45">SUMPRODUCT((Intitules=$A45)*(TEXT(Dates,"mmmyyyy")="Jan2026"), Valeurs)</f>
        <v>0</v>
      </c>
      <c r="AA45" t="str">
        <v>Bât. 34 MeC SSI suite CDS (le bourget)</v>
      </c>
    </row>
    <row r="46" spans="1:27">
      <c r="A46" t="str">
        <f t="shared" si="1"/>
        <v>CDG1 - salon sat 5</v>
      </c>
      <c r="B46" cm="1">
        <f t="array" ref="B46">SUMPRODUCT((Intitules=$A46)*(TEXT(Dates,"mmmyyyy")="Jan2024"), Valeurs)</f>
        <v>0</v>
      </c>
      <c r="C46" cm="1">
        <f t="array" ref="C46">SUMPRODUCT((Intitules=$A46)*(TEXT(Dates,"mmmyyyy")="Feb2024"), Valeurs)</f>
        <v>0</v>
      </c>
      <c r="D46" cm="1">
        <f t="array" ref="D46">SUMPRODUCT((Intitules=$A46)*(TEXT(Dates,"mmmyyyy")="Mar2024"), Valeurs)</f>
        <v>0</v>
      </c>
      <c r="E46" cm="1">
        <f t="array" ref="E46">SUMPRODUCT((Intitules=$A46)*(TEXT(Dates,"mmmyyyy")="Apr2024"), Valeurs)</f>
        <v>0</v>
      </c>
      <c r="F46" cm="1">
        <f t="array" ref="F46">SUMPRODUCT((Intitules=$A46)*(TEXT(Dates,"mmmyyyy")="May2024"), Valeurs)</f>
        <v>0</v>
      </c>
      <c r="G46" cm="1">
        <f t="array" ref="G46">SUMPRODUCT((Intitules=$A46)*(TEXT(Dates,"mmmyyyy")="Jun2024"), Valeurs)</f>
        <v>0</v>
      </c>
      <c r="H46" cm="1">
        <f t="array" ref="H46">SUMPRODUCT((Intitules=$A46)*(TEXT(Dates,"mmmyyyy")="Jul2024"), Valeurs)</f>
        <v>0</v>
      </c>
      <c r="I46" cm="1">
        <f t="array" ref="I46">SUMPRODUCT((Intitules=$A46)*(TEXT(Dates,"mmmyyyy")="Aug2024"), Valeurs)</f>
        <v>0</v>
      </c>
      <c r="J46" cm="1">
        <f t="array" ref="J46">SUMPRODUCT((Intitules=$A46)*(TEXT(Dates,"mmmyyyy")="Sep2024"), Valeurs)</f>
        <v>0</v>
      </c>
      <c r="K46" cm="1">
        <f t="array" ref="K46">SUMPRODUCT((Intitules=$A46)*(TEXT(Dates,"mmmyyyy")="Oct2024"), Valeurs)</f>
        <v>370</v>
      </c>
      <c r="L46" cm="1">
        <f t="array" ref="L46">SUMPRODUCT((Intitules=$A46)*(TEXT(Dates,"mmmyyyy")="Nov2024"), Valeurs)</f>
        <v>1110</v>
      </c>
      <c r="M46" cm="1">
        <f t="array" ref="M46">SUMPRODUCT((Intitules=$A46)*(TEXT(Dates,"mmmyyyy")="Dec2024"), Valeurs)</f>
        <v>0</v>
      </c>
      <c r="N46" cm="1">
        <f t="array" ref="N46">SUMPRODUCT((Intitules=$A46)*(TEXT(Dates,"mmmyyyy")="Jan2025"), Valeurs)</f>
        <v>0</v>
      </c>
      <c r="O46" cm="1">
        <f t="array" ref="O46">SUMPRODUCT((Intitules=$A46)*(TEXT(Dates,"mmmyyyy")="Feb2025"), Valeurs)</f>
        <v>0</v>
      </c>
      <c r="P46" cm="1">
        <f t="array" ref="P46">SUMPRODUCT((Intitules=$A46)*(TEXT(Dates,"mmmyyyy")="Mar2025"), Valeurs)</f>
        <v>0</v>
      </c>
      <c r="Q46" cm="1">
        <f t="array" ref="Q46">SUMPRODUCT((Intitules=$A46)*(TEXT(Dates,"mmmyyyy")="Apr2025"), Valeurs)</f>
        <v>0</v>
      </c>
      <c r="R46" cm="1">
        <f t="array" ref="R46">SUMPRODUCT((Intitules=$A46)*(TEXT(Dates,"mmmyyyy")="May2025"), Valeurs)</f>
        <v>0</v>
      </c>
      <c r="S46" cm="1">
        <f t="array" ref="S46">SUMPRODUCT((Intitules=$A46)*(TEXT(Dates,"mmmyyyy")="Jun2025"), Valeurs)</f>
        <v>0</v>
      </c>
      <c r="T46" cm="1">
        <f t="array" ref="T46">SUMPRODUCT((Intitules=$A46)*(TEXT(Dates,"mmmyyyy")="Jul2025"), Valeurs)</f>
        <v>0</v>
      </c>
      <c r="U46" cm="1">
        <f t="array" ref="U46">SUMPRODUCT((Intitules=$A46)*(TEXT(Dates,"mmmyyyy")="Aug2025"), Valeurs)</f>
        <v>0</v>
      </c>
      <c r="V46" cm="1">
        <f t="array" ref="V46">SUMPRODUCT((Intitules=$A46)*(TEXT(Dates,"mmmyyyy")="Sep2025"), Valeurs)</f>
        <v>0</v>
      </c>
      <c r="W46" cm="1">
        <f t="array" ref="W46">SUMPRODUCT((Intitules=$A46)*(TEXT(Dates,"mmmyyyy")="Oct2025"), Valeurs)</f>
        <v>0</v>
      </c>
      <c r="X46" cm="1">
        <f t="array" ref="X46">SUMPRODUCT((Intitules=$A46)*(TEXT(Dates,"mmmyyyy")="Nov2025"), Valeurs)</f>
        <v>0</v>
      </c>
      <c r="Y46" cm="1">
        <f t="array" ref="Y46">SUMPRODUCT((Intitules=$A46)*(TEXT(Dates,"mmmyyyy")="Dec2025"), Valeurs)</f>
        <v>0</v>
      </c>
      <c r="Z46" cm="1">
        <f t="array" ref="Z46">SUMPRODUCT((Intitules=$A46)*(TEXT(Dates,"mmmyyyy")="Jan2026"), Valeurs)</f>
        <v>0</v>
      </c>
      <c r="AA46" t="str">
        <v>CDG1 - salon sat 5</v>
      </c>
    </row>
    <row r="47" spans="1:27">
      <c r="A47" t="str">
        <f t="shared" si="1"/>
        <v>Carrefour RT3</v>
      </c>
      <c r="B47" cm="1">
        <f t="array" ref="B47">SUMPRODUCT((Intitules=$A47)*(TEXT(Dates,"mmmyyyy")="Jan2024"), Valeurs)</f>
        <v>590</v>
      </c>
      <c r="C47" cm="1">
        <f t="array" ref="C47">SUMPRODUCT((Intitules=$A47)*(TEXT(Dates,"mmmyyyy")="Feb2024"), Valeurs)</f>
        <v>460</v>
      </c>
      <c r="D47" cm="1">
        <f t="array" ref="D47">SUMPRODUCT((Intitules=$A47)*(TEXT(Dates,"mmmyyyy")="Mar2024"), Valeurs)</f>
        <v>480</v>
      </c>
      <c r="E47" cm="1">
        <f t="array" ref="E47">SUMPRODUCT((Intitules=$A47)*(TEXT(Dates,"mmmyyyy")="Apr2024"), Valeurs)</f>
        <v>600</v>
      </c>
      <c r="F47" cm="1">
        <f t="array" ref="F47">SUMPRODUCT((Intitules=$A47)*(TEXT(Dates,"mmmyyyy")="May2024"), Valeurs)</f>
        <v>420</v>
      </c>
      <c r="G47" cm="1">
        <f t="array" ref="G47">SUMPRODUCT((Intitules=$A47)*(TEXT(Dates,"mmmyyyy")="Jun2024"), Valeurs)</f>
        <v>260</v>
      </c>
      <c r="H47" cm="1">
        <f t="array" ref="H47">SUMPRODUCT((Intitules=$A47)*(TEXT(Dates,"mmmyyyy")="Jul2024"), Valeurs)</f>
        <v>415</v>
      </c>
      <c r="I47" cm="1">
        <f t="array" ref="I47">SUMPRODUCT((Intitules=$A47)*(TEXT(Dates,"mmmyyyy")="Aug2024"), Valeurs)</f>
        <v>605</v>
      </c>
      <c r="J47" cm="1">
        <f t="array" ref="J47">SUMPRODUCT((Intitules=$A47)*(TEXT(Dates,"mmmyyyy")="Sep2024"), Valeurs)</f>
        <v>700</v>
      </c>
      <c r="K47" cm="1">
        <f t="array" ref="K47">SUMPRODUCT((Intitules=$A47)*(TEXT(Dates,"mmmyyyy")="Oct2024"), Valeurs)</f>
        <v>560</v>
      </c>
      <c r="L47" cm="1">
        <f t="array" ref="L47">SUMPRODUCT((Intitules=$A47)*(TEXT(Dates,"mmmyyyy")="Nov2024"), Valeurs)</f>
        <v>560</v>
      </c>
      <c r="M47" cm="1">
        <f t="array" ref="M47">SUMPRODUCT((Intitules=$A47)*(TEXT(Dates,"mmmyyyy")="Dec2024"), Valeurs)</f>
        <v>0</v>
      </c>
      <c r="N47" cm="1">
        <f t="array" ref="N47">SUMPRODUCT((Intitules=$A47)*(TEXT(Dates,"mmmyyyy")="Jan2025"), Valeurs)</f>
        <v>0</v>
      </c>
      <c r="O47" cm="1">
        <f t="array" ref="O47">SUMPRODUCT((Intitules=$A47)*(TEXT(Dates,"mmmyyyy")="Feb2025"), Valeurs)</f>
        <v>0</v>
      </c>
      <c r="P47" cm="1">
        <f t="array" ref="P47">SUMPRODUCT((Intitules=$A47)*(TEXT(Dates,"mmmyyyy")="Mar2025"), Valeurs)</f>
        <v>0</v>
      </c>
      <c r="Q47" cm="1">
        <f t="array" ref="Q47">SUMPRODUCT((Intitules=$A47)*(TEXT(Dates,"mmmyyyy")="Apr2025"), Valeurs)</f>
        <v>0</v>
      </c>
      <c r="R47" cm="1">
        <f t="array" ref="R47">SUMPRODUCT((Intitules=$A47)*(TEXT(Dates,"mmmyyyy")="May2025"), Valeurs)</f>
        <v>0</v>
      </c>
      <c r="S47" cm="1">
        <f t="array" ref="S47">SUMPRODUCT((Intitules=$A47)*(TEXT(Dates,"mmmyyyy")="Jun2025"), Valeurs)</f>
        <v>0</v>
      </c>
      <c r="T47" cm="1">
        <f t="array" ref="T47">SUMPRODUCT((Intitules=$A47)*(TEXT(Dates,"mmmyyyy")="Jul2025"), Valeurs)</f>
        <v>0</v>
      </c>
      <c r="U47" cm="1">
        <f t="array" ref="U47">SUMPRODUCT((Intitules=$A47)*(TEXT(Dates,"mmmyyyy")="Aug2025"), Valeurs)</f>
        <v>0</v>
      </c>
      <c r="V47" cm="1">
        <f t="array" ref="V47">SUMPRODUCT((Intitules=$A47)*(TEXT(Dates,"mmmyyyy")="Sep2025"), Valeurs)</f>
        <v>0</v>
      </c>
      <c r="W47" cm="1">
        <f t="array" ref="W47">SUMPRODUCT((Intitules=$A47)*(TEXT(Dates,"mmmyyyy")="Oct2025"), Valeurs)</f>
        <v>0</v>
      </c>
      <c r="X47" cm="1">
        <f t="array" ref="X47">SUMPRODUCT((Intitules=$A47)*(TEXT(Dates,"mmmyyyy")="Nov2025"), Valeurs)</f>
        <v>0</v>
      </c>
      <c r="Y47" cm="1">
        <f t="array" ref="Y47">SUMPRODUCT((Intitules=$A47)*(TEXT(Dates,"mmmyyyy")="Dec2025"), Valeurs)</f>
        <v>0</v>
      </c>
      <c r="Z47" cm="1">
        <f t="array" ref="Z47">SUMPRODUCT((Intitules=$A47)*(TEXT(Dates,"mmmyyyy")="Jan2026"), Valeurs)</f>
        <v>0</v>
      </c>
      <c r="AA47" t="str">
        <v>Carrefour RT3</v>
      </c>
    </row>
    <row r="48" spans="1:27">
      <c r="A48" t="str">
        <f t="shared" si="1"/>
        <v>Coque cartier</v>
      </c>
      <c r="B48" cm="1">
        <f t="array" ref="B48">SUMPRODUCT((Intitules=$A48)*(TEXT(Dates,"mmmyyyy")="Jan2024"), Valeurs)</f>
        <v>200</v>
      </c>
      <c r="C48" cm="1">
        <f t="array" ref="C48">SUMPRODUCT((Intitules=$A48)*(TEXT(Dates,"mmmyyyy")="Feb2024"), Valeurs)</f>
        <v>140</v>
      </c>
      <c r="D48" cm="1">
        <f t="array" ref="D48">SUMPRODUCT((Intitules=$A48)*(TEXT(Dates,"mmmyyyy")="Mar2024"), Valeurs)</f>
        <v>80</v>
      </c>
      <c r="E48" cm="1">
        <f t="array" ref="E48">SUMPRODUCT((Intitules=$A48)*(TEXT(Dates,"mmmyyyy")="Apr2024"), Valeurs)</f>
        <v>100</v>
      </c>
      <c r="F48" cm="1">
        <f t="array" ref="F48">SUMPRODUCT((Intitules=$A48)*(TEXT(Dates,"mmmyyyy")="May2024"), Valeurs)</f>
        <v>80</v>
      </c>
      <c r="G48" cm="1">
        <f t="array" ref="G48">SUMPRODUCT((Intitules=$A48)*(TEXT(Dates,"mmmyyyy")="Jun2024"), Valeurs)</f>
        <v>40</v>
      </c>
      <c r="H48" cm="1">
        <f t="array" ref="H48">SUMPRODUCT((Intitules=$A48)*(TEXT(Dates,"mmmyyyy")="Jul2024"), Valeurs)</f>
        <v>0</v>
      </c>
      <c r="I48" cm="1">
        <f t="array" ref="I48">SUMPRODUCT((Intitules=$A48)*(TEXT(Dates,"mmmyyyy")="Aug2024"), Valeurs)</f>
        <v>0</v>
      </c>
      <c r="J48" cm="1">
        <f t="array" ref="J48">SUMPRODUCT((Intitules=$A48)*(TEXT(Dates,"mmmyyyy")="Sep2024"), Valeurs)</f>
        <v>0</v>
      </c>
      <c r="K48" cm="1">
        <f t="array" ref="K48">SUMPRODUCT((Intitules=$A48)*(TEXT(Dates,"mmmyyyy")="Oct2024"), Valeurs)</f>
        <v>0</v>
      </c>
      <c r="L48" cm="1">
        <f t="array" ref="L48">SUMPRODUCT((Intitules=$A48)*(TEXT(Dates,"mmmyyyy")="Nov2024"), Valeurs)</f>
        <v>0</v>
      </c>
      <c r="M48" cm="1">
        <f t="array" ref="M48">SUMPRODUCT((Intitules=$A48)*(TEXT(Dates,"mmmyyyy")="Dec2024"), Valeurs)</f>
        <v>0</v>
      </c>
      <c r="N48" cm="1">
        <f t="array" ref="N48">SUMPRODUCT((Intitules=$A48)*(TEXT(Dates,"mmmyyyy")="Jan2025"), Valeurs)</f>
        <v>0</v>
      </c>
      <c r="O48" cm="1">
        <f t="array" ref="O48">SUMPRODUCT((Intitules=$A48)*(TEXT(Dates,"mmmyyyy")="Feb2025"), Valeurs)</f>
        <v>0</v>
      </c>
      <c r="P48" cm="1">
        <f t="array" ref="P48">SUMPRODUCT((Intitules=$A48)*(TEXT(Dates,"mmmyyyy")="Mar2025"), Valeurs)</f>
        <v>0</v>
      </c>
      <c r="Q48" cm="1">
        <f t="array" ref="Q48">SUMPRODUCT((Intitules=$A48)*(TEXT(Dates,"mmmyyyy")="Apr2025"), Valeurs)</f>
        <v>0</v>
      </c>
      <c r="R48" cm="1">
        <f t="array" ref="R48">SUMPRODUCT((Intitules=$A48)*(TEXT(Dates,"mmmyyyy")="May2025"), Valeurs)</f>
        <v>0</v>
      </c>
      <c r="S48" cm="1">
        <f t="array" ref="S48">SUMPRODUCT((Intitules=$A48)*(TEXT(Dates,"mmmyyyy")="Jun2025"), Valeurs)</f>
        <v>0</v>
      </c>
      <c r="T48" cm="1">
        <f t="array" ref="T48">SUMPRODUCT((Intitules=$A48)*(TEXT(Dates,"mmmyyyy")="Jul2025"), Valeurs)</f>
        <v>0</v>
      </c>
      <c r="U48" cm="1">
        <f t="array" ref="U48">SUMPRODUCT((Intitules=$A48)*(TEXT(Dates,"mmmyyyy")="Aug2025"), Valeurs)</f>
        <v>0</v>
      </c>
      <c r="V48" cm="1">
        <f t="array" ref="V48">SUMPRODUCT((Intitules=$A48)*(TEXT(Dates,"mmmyyyy")="Sep2025"), Valeurs)</f>
        <v>0</v>
      </c>
      <c r="W48" cm="1">
        <f t="array" ref="W48">SUMPRODUCT((Intitules=$A48)*(TEXT(Dates,"mmmyyyy")="Oct2025"), Valeurs)</f>
        <v>0</v>
      </c>
      <c r="X48" cm="1">
        <f t="array" ref="X48">SUMPRODUCT((Intitules=$A48)*(TEXT(Dates,"mmmyyyy")="Nov2025"), Valeurs)</f>
        <v>0</v>
      </c>
      <c r="Y48" cm="1">
        <f t="array" ref="Y48">SUMPRODUCT((Intitules=$A48)*(TEXT(Dates,"mmmyyyy")="Dec2025"), Valeurs)</f>
        <v>0</v>
      </c>
      <c r="Z48" cm="1">
        <f t="array" ref="Z48">SUMPRODUCT((Intitules=$A48)*(TEXT(Dates,"mmmyyyy")="Jan2026"), Valeurs)</f>
        <v>0</v>
      </c>
      <c r="AA48" t="str">
        <v>Coque cartier</v>
      </c>
    </row>
    <row r="49" spans="1:27">
      <c r="A49" t="str">
        <f t="shared" si="1"/>
        <v>Coque relay 2E</v>
      </c>
      <c r="B49" cm="1">
        <f t="array" ref="B49">SUMPRODUCT((Intitules=$A49)*(TEXT(Dates,"mmmyyyy")="Jan2024"), Valeurs)</f>
        <v>0</v>
      </c>
      <c r="C49" cm="1">
        <f t="array" ref="C49">SUMPRODUCT((Intitules=$A49)*(TEXT(Dates,"mmmyyyy")="Feb2024"), Valeurs)</f>
        <v>5</v>
      </c>
      <c r="D49" cm="1">
        <f t="array" ref="D49">SUMPRODUCT((Intitules=$A49)*(TEXT(Dates,"mmmyyyy")="Mar2024"), Valeurs)</f>
        <v>20</v>
      </c>
      <c r="E49" cm="1">
        <f t="array" ref="E49">SUMPRODUCT((Intitules=$A49)*(TEXT(Dates,"mmmyyyy")="Apr2024"), Valeurs)</f>
        <v>25</v>
      </c>
      <c r="F49" cm="1">
        <f t="array" ref="F49">SUMPRODUCT((Intitules=$A49)*(TEXT(Dates,"mmmyyyy")="May2024"), Valeurs)</f>
        <v>20</v>
      </c>
      <c r="G49" cm="1">
        <f t="array" ref="G49">SUMPRODUCT((Intitules=$A49)*(TEXT(Dates,"mmmyyyy")="Jun2024"), Valeurs)</f>
        <v>10</v>
      </c>
      <c r="H49" cm="1">
        <f t="array" ref="H49">SUMPRODUCT((Intitules=$A49)*(TEXT(Dates,"mmmyyyy")="Jul2024"), Valeurs)</f>
        <v>0</v>
      </c>
      <c r="I49" cm="1">
        <f t="array" ref="I49">SUMPRODUCT((Intitules=$A49)*(TEXT(Dates,"mmmyyyy")="Aug2024"), Valeurs)</f>
        <v>0</v>
      </c>
      <c r="J49" cm="1">
        <f t="array" ref="J49">SUMPRODUCT((Intitules=$A49)*(TEXT(Dates,"mmmyyyy")="Sep2024"), Valeurs)</f>
        <v>0</v>
      </c>
      <c r="K49" cm="1">
        <f t="array" ref="K49">SUMPRODUCT((Intitules=$A49)*(TEXT(Dates,"mmmyyyy")="Oct2024"), Valeurs)</f>
        <v>0</v>
      </c>
      <c r="L49" cm="1">
        <f t="array" ref="L49">SUMPRODUCT((Intitules=$A49)*(TEXT(Dates,"mmmyyyy")="Nov2024"), Valeurs)</f>
        <v>0</v>
      </c>
      <c r="M49" cm="1">
        <f t="array" ref="M49">SUMPRODUCT((Intitules=$A49)*(TEXT(Dates,"mmmyyyy")="Dec2024"), Valeurs)</f>
        <v>0</v>
      </c>
      <c r="N49" cm="1">
        <f t="array" ref="N49">SUMPRODUCT((Intitules=$A49)*(TEXT(Dates,"mmmyyyy")="Jan2025"), Valeurs)</f>
        <v>0</v>
      </c>
      <c r="O49" cm="1">
        <f t="array" ref="O49">SUMPRODUCT((Intitules=$A49)*(TEXT(Dates,"mmmyyyy")="Feb2025"), Valeurs)</f>
        <v>0</v>
      </c>
      <c r="P49" cm="1">
        <f t="array" ref="P49">SUMPRODUCT((Intitules=$A49)*(TEXT(Dates,"mmmyyyy")="Mar2025"), Valeurs)</f>
        <v>0</v>
      </c>
      <c r="Q49" cm="1">
        <f t="array" ref="Q49">SUMPRODUCT((Intitules=$A49)*(TEXT(Dates,"mmmyyyy")="Apr2025"), Valeurs)</f>
        <v>0</v>
      </c>
      <c r="R49" cm="1">
        <f t="array" ref="R49">SUMPRODUCT((Intitules=$A49)*(TEXT(Dates,"mmmyyyy")="May2025"), Valeurs)</f>
        <v>0</v>
      </c>
      <c r="S49" cm="1">
        <f t="array" ref="S49">SUMPRODUCT((Intitules=$A49)*(TEXT(Dates,"mmmyyyy")="Jun2025"), Valeurs)</f>
        <v>0</v>
      </c>
      <c r="T49" cm="1">
        <f t="array" ref="T49">SUMPRODUCT((Intitules=$A49)*(TEXT(Dates,"mmmyyyy")="Jul2025"), Valeurs)</f>
        <v>0</v>
      </c>
      <c r="U49" cm="1">
        <f t="array" ref="U49">SUMPRODUCT((Intitules=$A49)*(TEXT(Dates,"mmmyyyy")="Aug2025"), Valeurs)</f>
        <v>0</v>
      </c>
      <c r="V49" cm="1">
        <f t="array" ref="V49">SUMPRODUCT((Intitules=$A49)*(TEXT(Dates,"mmmyyyy")="Sep2025"), Valeurs)</f>
        <v>0</v>
      </c>
      <c r="W49" cm="1">
        <f t="array" ref="W49">SUMPRODUCT((Intitules=$A49)*(TEXT(Dates,"mmmyyyy")="Oct2025"), Valeurs)</f>
        <v>0</v>
      </c>
      <c r="X49" cm="1">
        <f t="array" ref="X49">SUMPRODUCT((Intitules=$A49)*(TEXT(Dates,"mmmyyyy")="Nov2025"), Valeurs)</f>
        <v>0</v>
      </c>
      <c r="Y49" cm="1">
        <f t="array" ref="Y49">SUMPRODUCT((Intitules=$A49)*(TEXT(Dates,"mmmyyyy")="Dec2025"), Valeurs)</f>
        <v>0</v>
      </c>
      <c r="Z49" cm="1">
        <f t="array" ref="Z49">SUMPRODUCT((Intitules=$A49)*(TEXT(Dates,"mmmyyyy")="Jan2026"), Valeurs)</f>
        <v>0</v>
      </c>
      <c r="AA49" t="str">
        <v>Coque relay 2E</v>
      </c>
    </row>
    <row r="50" spans="1:27">
      <c r="A50" t="str">
        <f t="shared" si="1"/>
        <v>DBA T1</v>
      </c>
      <c r="B50" cm="1">
        <f t="array" ref="B50">SUMPRODUCT((Intitules=$A50)*(TEXT(Dates,"mmmyyyy")="Jan2024"), Valeurs)</f>
        <v>0</v>
      </c>
      <c r="C50" cm="1">
        <f t="array" ref="C50">SUMPRODUCT((Intitules=$A50)*(TEXT(Dates,"mmmyyyy")="Feb2024"), Valeurs)</f>
        <v>0</v>
      </c>
      <c r="D50" cm="1">
        <f t="array" ref="D50">SUMPRODUCT((Intitules=$A50)*(TEXT(Dates,"mmmyyyy")="Mar2024"), Valeurs)</f>
        <v>0</v>
      </c>
      <c r="E50" cm="1">
        <f t="array" ref="E50">SUMPRODUCT((Intitules=$A50)*(TEXT(Dates,"mmmyyyy")="Apr2024"), Valeurs)</f>
        <v>0</v>
      </c>
      <c r="F50" cm="1">
        <f t="array" ref="F50">SUMPRODUCT((Intitules=$A50)*(TEXT(Dates,"mmmyyyy")="May2024"), Valeurs)</f>
        <v>0</v>
      </c>
      <c r="G50" cm="1">
        <f t="array" ref="G50">SUMPRODUCT((Intitules=$A50)*(TEXT(Dates,"mmmyyyy")="Jun2024"), Valeurs)</f>
        <v>0</v>
      </c>
      <c r="H50" cm="1">
        <f t="array" ref="H50">SUMPRODUCT((Intitules=$A50)*(TEXT(Dates,"mmmyyyy")="Jul2024"), Valeurs)</f>
        <v>0</v>
      </c>
      <c r="I50" cm="1">
        <f t="array" ref="I50">SUMPRODUCT((Intitules=$A50)*(TEXT(Dates,"mmmyyyy")="Aug2024"), Valeurs)</f>
        <v>0</v>
      </c>
      <c r="J50" cm="1">
        <f t="array" ref="J50">SUMPRODUCT((Intitules=$A50)*(TEXT(Dates,"mmmyyyy")="Sep2024"), Valeurs)</f>
        <v>0</v>
      </c>
      <c r="K50" cm="1">
        <f t="array" ref="K50">SUMPRODUCT((Intitules=$A50)*(TEXT(Dates,"mmmyyyy")="Oct2024"), Valeurs)</f>
        <v>0</v>
      </c>
      <c r="L50" cm="1">
        <f t="array" ref="L50">SUMPRODUCT((Intitules=$A50)*(TEXT(Dates,"mmmyyyy")="Nov2024"), Valeurs)</f>
        <v>0</v>
      </c>
      <c r="M50" cm="1">
        <f t="array" ref="M50">SUMPRODUCT((Intitules=$A50)*(TEXT(Dates,"mmmyyyy")="Dec2024"), Valeurs)</f>
        <v>420</v>
      </c>
      <c r="N50" cm="1">
        <f t="array" ref="N50">SUMPRODUCT((Intitules=$A50)*(TEXT(Dates,"mmmyyyy")="Jan2025"), Valeurs)</f>
        <v>280</v>
      </c>
      <c r="O50" cm="1">
        <f t="array" ref="O50">SUMPRODUCT((Intitules=$A50)*(TEXT(Dates,"mmmyyyy")="Feb2025"), Valeurs)</f>
        <v>120</v>
      </c>
      <c r="P50" cm="1">
        <f t="array" ref="P50">SUMPRODUCT((Intitules=$A50)*(TEXT(Dates,"mmmyyyy")="Mar2025"), Valeurs)</f>
        <v>0</v>
      </c>
      <c r="Q50" cm="1">
        <f t="array" ref="Q50">SUMPRODUCT((Intitules=$A50)*(TEXT(Dates,"mmmyyyy")="Apr2025"), Valeurs)</f>
        <v>0</v>
      </c>
      <c r="R50" cm="1">
        <f t="array" ref="R50">SUMPRODUCT((Intitules=$A50)*(TEXT(Dates,"mmmyyyy")="May2025"), Valeurs)</f>
        <v>0</v>
      </c>
      <c r="S50" cm="1">
        <f t="array" ref="S50">SUMPRODUCT((Intitules=$A50)*(TEXT(Dates,"mmmyyyy")="Jun2025"), Valeurs)</f>
        <v>0</v>
      </c>
      <c r="T50" cm="1">
        <f t="array" ref="T50">SUMPRODUCT((Intitules=$A50)*(TEXT(Dates,"mmmyyyy")="Jul2025"), Valeurs)</f>
        <v>0</v>
      </c>
      <c r="U50" cm="1">
        <f t="array" ref="U50">SUMPRODUCT((Intitules=$A50)*(TEXT(Dates,"mmmyyyy")="Aug2025"), Valeurs)</f>
        <v>0</v>
      </c>
      <c r="V50" cm="1">
        <f t="array" ref="V50">SUMPRODUCT((Intitules=$A50)*(TEXT(Dates,"mmmyyyy")="Sep2025"), Valeurs)</f>
        <v>0</v>
      </c>
      <c r="W50" cm="1">
        <f t="array" ref="W50">SUMPRODUCT((Intitules=$A50)*(TEXT(Dates,"mmmyyyy")="Oct2025"), Valeurs)</f>
        <v>0</v>
      </c>
      <c r="X50" cm="1">
        <f t="array" ref="X50">SUMPRODUCT((Intitules=$A50)*(TEXT(Dates,"mmmyyyy")="Nov2025"), Valeurs)</f>
        <v>0</v>
      </c>
      <c r="Y50" cm="1">
        <f t="array" ref="Y50">SUMPRODUCT((Intitules=$A50)*(TEXT(Dates,"mmmyyyy")="Dec2025"), Valeurs)</f>
        <v>0</v>
      </c>
      <c r="Z50" cm="1">
        <f t="array" ref="Z50">SUMPRODUCT((Intitules=$A50)*(TEXT(Dates,"mmmyyyy")="Jan2026"), Valeurs)</f>
        <v>0</v>
      </c>
      <c r="AA50" t="str">
        <v>DBA T1</v>
      </c>
    </row>
    <row r="51" spans="1:27">
      <c r="A51" t="str">
        <f t="shared" si="1"/>
        <v>DBA T3</v>
      </c>
      <c r="B51" cm="1">
        <f t="array" ref="B51">SUMPRODUCT((Intitules=$A51)*(TEXT(Dates,"mmmyyyy")="Jan2024"), Valeurs)</f>
        <v>0</v>
      </c>
      <c r="C51" cm="1">
        <f t="array" ref="C51">SUMPRODUCT((Intitules=$A51)*(TEXT(Dates,"mmmyyyy")="Feb2024"), Valeurs)</f>
        <v>0</v>
      </c>
      <c r="D51" cm="1">
        <f t="array" ref="D51">SUMPRODUCT((Intitules=$A51)*(TEXT(Dates,"mmmyyyy")="Mar2024"), Valeurs)</f>
        <v>0</v>
      </c>
      <c r="E51" cm="1">
        <f t="array" ref="E51">SUMPRODUCT((Intitules=$A51)*(TEXT(Dates,"mmmyyyy")="Apr2024"), Valeurs)</f>
        <v>0</v>
      </c>
      <c r="F51" cm="1">
        <f t="array" ref="F51">SUMPRODUCT((Intitules=$A51)*(TEXT(Dates,"mmmyyyy")="May2024"), Valeurs)</f>
        <v>0</v>
      </c>
      <c r="G51" cm="1">
        <f t="array" ref="G51">SUMPRODUCT((Intitules=$A51)*(TEXT(Dates,"mmmyyyy")="Jun2024"), Valeurs)</f>
        <v>0</v>
      </c>
      <c r="H51" cm="1">
        <f t="array" ref="H51">SUMPRODUCT((Intitules=$A51)*(TEXT(Dates,"mmmyyyy")="Jul2024"), Valeurs)</f>
        <v>0</v>
      </c>
      <c r="I51" cm="1">
        <f t="array" ref="I51">SUMPRODUCT((Intitules=$A51)*(TEXT(Dates,"mmmyyyy")="Aug2024"), Valeurs)</f>
        <v>0</v>
      </c>
      <c r="J51" cm="1">
        <f t="array" ref="J51">SUMPRODUCT((Intitules=$A51)*(TEXT(Dates,"mmmyyyy")="Sep2024"), Valeurs)</f>
        <v>0</v>
      </c>
      <c r="K51" cm="1">
        <f t="array" ref="K51">SUMPRODUCT((Intitules=$A51)*(TEXT(Dates,"mmmyyyy")="Oct2024"), Valeurs)</f>
        <v>0</v>
      </c>
      <c r="L51" cm="1">
        <f t="array" ref="L51">SUMPRODUCT((Intitules=$A51)*(TEXT(Dates,"mmmyyyy")="Nov2024"), Valeurs)</f>
        <v>0</v>
      </c>
      <c r="M51" cm="1">
        <f t="array" ref="M51">SUMPRODUCT((Intitules=$A51)*(TEXT(Dates,"mmmyyyy")="Dec2024"), Valeurs)</f>
        <v>300</v>
      </c>
      <c r="N51" cm="1">
        <f t="array" ref="N51">SUMPRODUCT((Intitules=$A51)*(TEXT(Dates,"mmmyyyy")="Jan2025"), Valeurs)</f>
        <v>0</v>
      </c>
      <c r="O51" cm="1">
        <f t="array" ref="O51">SUMPRODUCT((Intitules=$A51)*(TEXT(Dates,"mmmyyyy")="Feb2025"), Valeurs)</f>
        <v>0</v>
      </c>
      <c r="P51" cm="1">
        <f t="array" ref="P51">SUMPRODUCT((Intitules=$A51)*(TEXT(Dates,"mmmyyyy")="Mar2025"), Valeurs)</f>
        <v>0</v>
      </c>
      <c r="Q51" cm="1">
        <f t="array" ref="Q51">SUMPRODUCT((Intitules=$A51)*(TEXT(Dates,"mmmyyyy")="Apr2025"), Valeurs)</f>
        <v>0</v>
      </c>
      <c r="R51" cm="1">
        <f t="array" ref="R51">SUMPRODUCT((Intitules=$A51)*(TEXT(Dates,"mmmyyyy")="May2025"), Valeurs)</f>
        <v>0</v>
      </c>
      <c r="S51" cm="1">
        <f t="array" ref="S51">SUMPRODUCT((Intitules=$A51)*(TEXT(Dates,"mmmyyyy")="Jun2025"), Valeurs)</f>
        <v>0</v>
      </c>
      <c r="T51" cm="1">
        <f t="array" ref="T51">SUMPRODUCT((Intitules=$A51)*(TEXT(Dates,"mmmyyyy")="Jul2025"), Valeurs)</f>
        <v>0</v>
      </c>
      <c r="U51" cm="1">
        <f t="array" ref="U51">SUMPRODUCT((Intitules=$A51)*(TEXT(Dates,"mmmyyyy")="Aug2025"), Valeurs)</f>
        <v>0</v>
      </c>
      <c r="V51" cm="1">
        <f t="array" ref="V51">SUMPRODUCT((Intitules=$A51)*(TEXT(Dates,"mmmyyyy")="Sep2025"), Valeurs)</f>
        <v>0</v>
      </c>
      <c r="W51" cm="1">
        <f t="array" ref="W51">SUMPRODUCT((Intitules=$A51)*(TEXT(Dates,"mmmyyyy")="Oct2025"), Valeurs)</f>
        <v>0</v>
      </c>
      <c r="X51" cm="1">
        <f t="array" ref="X51">SUMPRODUCT((Intitules=$A51)*(TEXT(Dates,"mmmyyyy")="Nov2025"), Valeurs)</f>
        <v>0</v>
      </c>
      <c r="Y51" cm="1">
        <f t="array" ref="Y51">SUMPRODUCT((Intitules=$A51)*(TEXT(Dates,"mmmyyyy")="Dec2025"), Valeurs)</f>
        <v>0</v>
      </c>
      <c r="Z51" cm="1">
        <f t="array" ref="Z51">SUMPRODUCT((Intitules=$A51)*(TEXT(Dates,"mmmyyyy")="Jan2026"), Valeurs)</f>
        <v>0</v>
      </c>
      <c r="AA51" t="str">
        <v>DBA T3</v>
      </c>
    </row>
    <row r="52" spans="1:27">
      <c r="A52" t="str">
        <f t="shared" si="1"/>
        <v>DM CDG1 fluidité phase 2 avant JO - Cheneaux</v>
      </c>
      <c r="B52" cm="1">
        <f t="array" ref="B52">SUMPRODUCT((Intitules=$A52)*(TEXT(Dates,"mmmyyyy")="Jan2024"), Valeurs)</f>
        <v>0</v>
      </c>
      <c r="C52" cm="1">
        <f t="array" ref="C52">SUMPRODUCT((Intitules=$A52)*(TEXT(Dates,"mmmyyyy")="Feb2024"), Valeurs)</f>
        <v>50</v>
      </c>
      <c r="D52" cm="1">
        <f t="array" ref="D52">SUMPRODUCT((Intitules=$A52)*(TEXT(Dates,"mmmyyyy")="Mar2024"), Valeurs)</f>
        <v>170</v>
      </c>
      <c r="E52" cm="1">
        <f t="array" ref="E52">SUMPRODUCT((Intitules=$A52)*(TEXT(Dates,"mmmyyyy")="Apr2024"), Valeurs)</f>
        <v>120</v>
      </c>
      <c r="F52" cm="1">
        <f t="array" ref="F52">SUMPRODUCT((Intitules=$A52)*(TEXT(Dates,"mmmyyyy")="May2024"), Valeurs)</f>
        <v>0</v>
      </c>
      <c r="G52" cm="1">
        <f t="array" ref="G52">SUMPRODUCT((Intitules=$A52)*(TEXT(Dates,"mmmyyyy")="Jun2024"), Valeurs)</f>
        <v>35</v>
      </c>
      <c r="H52" cm="1">
        <f t="array" ref="H52">SUMPRODUCT((Intitules=$A52)*(TEXT(Dates,"mmmyyyy")="Jul2024"), Valeurs)</f>
        <v>285</v>
      </c>
      <c r="I52" cm="1">
        <f t="array" ref="I52">SUMPRODUCT((Intitules=$A52)*(TEXT(Dates,"mmmyyyy")="Aug2024"), Valeurs)</f>
        <v>370</v>
      </c>
      <c r="J52" cm="1">
        <f t="array" ref="J52">SUMPRODUCT((Intitules=$A52)*(TEXT(Dates,"mmmyyyy")="Sep2024"), Valeurs)</f>
        <v>255</v>
      </c>
      <c r="K52" cm="1">
        <f t="array" ref="K52">SUMPRODUCT((Intitules=$A52)*(TEXT(Dates,"mmmyyyy")="Oct2024"), Valeurs)</f>
        <v>40</v>
      </c>
      <c r="L52" cm="1">
        <f t="array" ref="L52">SUMPRODUCT((Intitules=$A52)*(TEXT(Dates,"mmmyyyy")="Nov2024"), Valeurs)</f>
        <v>0</v>
      </c>
      <c r="M52" cm="1">
        <f t="array" ref="M52">SUMPRODUCT((Intitules=$A52)*(TEXT(Dates,"mmmyyyy")="Dec2024"), Valeurs)</f>
        <v>0</v>
      </c>
      <c r="N52" cm="1">
        <f t="array" ref="N52">SUMPRODUCT((Intitules=$A52)*(TEXT(Dates,"mmmyyyy")="Jan2025"), Valeurs)</f>
        <v>0</v>
      </c>
      <c r="O52" cm="1">
        <f t="array" ref="O52">SUMPRODUCT((Intitules=$A52)*(TEXT(Dates,"mmmyyyy")="Feb2025"), Valeurs)</f>
        <v>0</v>
      </c>
      <c r="P52" cm="1">
        <f t="array" ref="P52">SUMPRODUCT((Intitules=$A52)*(TEXT(Dates,"mmmyyyy")="Mar2025"), Valeurs)</f>
        <v>0</v>
      </c>
      <c r="Q52" cm="1">
        <f t="array" ref="Q52">SUMPRODUCT((Intitules=$A52)*(TEXT(Dates,"mmmyyyy")="Apr2025"), Valeurs)</f>
        <v>0</v>
      </c>
      <c r="R52" cm="1">
        <f t="array" ref="R52">SUMPRODUCT((Intitules=$A52)*(TEXT(Dates,"mmmyyyy")="May2025"), Valeurs)</f>
        <v>0</v>
      </c>
      <c r="S52" cm="1">
        <f t="array" ref="S52">SUMPRODUCT((Intitules=$A52)*(TEXT(Dates,"mmmyyyy")="Jun2025"), Valeurs)</f>
        <v>0</v>
      </c>
      <c r="T52" cm="1">
        <f t="array" ref="T52">SUMPRODUCT((Intitules=$A52)*(TEXT(Dates,"mmmyyyy")="Jul2025"), Valeurs)</f>
        <v>0</v>
      </c>
      <c r="U52" cm="1">
        <f t="array" ref="U52">SUMPRODUCT((Intitules=$A52)*(TEXT(Dates,"mmmyyyy")="Aug2025"), Valeurs)</f>
        <v>0</v>
      </c>
      <c r="V52" cm="1">
        <f t="array" ref="V52">SUMPRODUCT((Intitules=$A52)*(TEXT(Dates,"mmmyyyy")="Sep2025"), Valeurs)</f>
        <v>0</v>
      </c>
      <c r="W52" cm="1">
        <f t="array" ref="W52">SUMPRODUCT((Intitules=$A52)*(TEXT(Dates,"mmmyyyy")="Oct2025"), Valeurs)</f>
        <v>0</v>
      </c>
      <c r="X52" cm="1">
        <f t="array" ref="X52">SUMPRODUCT((Intitules=$A52)*(TEXT(Dates,"mmmyyyy")="Nov2025"), Valeurs)</f>
        <v>0</v>
      </c>
      <c r="Y52" cm="1">
        <f t="array" ref="Y52">SUMPRODUCT((Intitules=$A52)*(TEXT(Dates,"mmmyyyy")="Dec2025"), Valeurs)</f>
        <v>0</v>
      </c>
      <c r="Z52" cm="1">
        <f t="array" ref="Z52">SUMPRODUCT((Intitules=$A52)*(TEXT(Dates,"mmmyyyy")="Jan2026"), Valeurs)</f>
        <v>0</v>
      </c>
      <c r="AA52" t="str">
        <v>DM CDG1 fluidité phase 2 avant JO - Cheneaux</v>
      </c>
    </row>
    <row r="53" spans="1:27">
      <c r="A53" t="str">
        <f t="shared" si="1"/>
        <v xml:space="preserve">DM1 fluidité </v>
      </c>
      <c r="B53" cm="1">
        <f t="array" ref="B53">SUMPRODUCT((Intitules=$A53)*(TEXT(Dates,"mmmyyyy")="Jan2024"), Valeurs)</f>
        <v>0</v>
      </c>
      <c r="C53" cm="1">
        <f t="array" ref="C53">SUMPRODUCT((Intitules=$A53)*(TEXT(Dates,"mmmyyyy")="Feb2024"), Valeurs)</f>
        <v>0</v>
      </c>
      <c r="D53" cm="1">
        <f t="array" ref="D53">SUMPRODUCT((Intitules=$A53)*(TEXT(Dates,"mmmyyyy")="Mar2024"), Valeurs)</f>
        <v>0</v>
      </c>
      <c r="E53" cm="1">
        <f t="array" ref="E53">SUMPRODUCT((Intitules=$A53)*(TEXT(Dates,"mmmyyyy")="Apr2024"), Valeurs)</f>
        <v>0</v>
      </c>
      <c r="F53" cm="1">
        <f t="array" ref="F53">SUMPRODUCT((Intitules=$A53)*(TEXT(Dates,"mmmyyyy")="May2024"), Valeurs)</f>
        <v>0</v>
      </c>
      <c r="G53" cm="1">
        <f t="array" ref="G53">SUMPRODUCT((Intitules=$A53)*(TEXT(Dates,"mmmyyyy")="Jun2024"), Valeurs)</f>
        <v>0</v>
      </c>
      <c r="H53" cm="1">
        <f t="array" ref="H53">SUMPRODUCT((Intitules=$A53)*(TEXT(Dates,"mmmyyyy")="Jul2024"), Valeurs)</f>
        <v>0</v>
      </c>
      <c r="I53" cm="1">
        <f t="array" ref="I53">SUMPRODUCT((Intitules=$A53)*(TEXT(Dates,"mmmyyyy")="Aug2024"), Valeurs)</f>
        <v>240</v>
      </c>
      <c r="J53" cm="1">
        <f t="array" ref="J53">SUMPRODUCT((Intitules=$A53)*(TEXT(Dates,"mmmyyyy")="Sep2024"), Valeurs)</f>
        <v>305</v>
      </c>
      <c r="K53" cm="1">
        <f t="array" ref="K53">SUMPRODUCT((Intitules=$A53)*(TEXT(Dates,"mmmyyyy")="Oct2024"), Valeurs)</f>
        <v>180</v>
      </c>
      <c r="L53" cm="1">
        <f t="array" ref="L53">SUMPRODUCT((Intitules=$A53)*(TEXT(Dates,"mmmyyyy")="Nov2024"), Valeurs)</f>
        <v>290</v>
      </c>
      <c r="M53" cm="1">
        <f t="array" ref="M53">SUMPRODUCT((Intitules=$A53)*(TEXT(Dates,"mmmyyyy")="Dec2024"), Valeurs)</f>
        <v>0</v>
      </c>
      <c r="N53" cm="1">
        <f t="array" ref="N53">SUMPRODUCT((Intitules=$A53)*(TEXT(Dates,"mmmyyyy")="Jan2025"), Valeurs)</f>
        <v>0</v>
      </c>
      <c r="O53" cm="1">
        <f t="array" ref="O53">SUMPRODUCT((Intitules=$A53)*(TEXT(Dates,"mmmyyyy")="Feb2025"), Valeurs)</f>
        <v>0</v>
      </c>
      <c r="P53" cm="1">
        <f t="array" ref="P53">SUMPRODUCT((Intitules=$A53)*(TEXT(Dates,"mmmyyyy")="Mar2025"), Valeurs)</f>
        <v>0</v>
      </c>
      <c r="Q53" cm="1">
        <f t="array" ref="Q53">SUMPRODUCT((Intitules=$A53)*(TEXT(Dates,"mmmyyyy")="Apr2025"), Valeurs)</f>
        <v>0</v>
      </c>
      <c r="R53" cm="1">
        <f t="array" ref="R53">SUMPRODUCT((Intitules=$A53)*(TEXT(Dates,"mmmyyyy")="May2025"), Valeurs)</f>
        <v>0</v>
      </c>
      <c r="S53" cm="1">
        <f t="array" ref="S53">SUMPRODUCT((Intitules=$A53)*(TEXT(Dates,"mmmyyyy")="Jun2025"), Valeurs)</f>
        <v>0</v>
      </c>
      <c r="T53" cm="1">
        <f t="array" ref="T53">SUMPRODUCT((Intitules=$A53)*(TEXT(Dates,"mmmyyyy")="Jul2025"), Valeurs)</f>
        <v>0</v>
      </c>
      <c r="U53" cm="1">
        <f t="array" ref="U53">SUMPRODUCT((Intitules=$A53)*(TEXT(Dates,"mmmyyyy")="Aug2025"), Valeurs)</f>
        <v>0</v>
      </c>
      <c r="V53" cm="1">
        <f t="array" ref="V53">SUMPRODUCT((Intitules=$A53)*(TEXT(Dates,"mmmyyyy")="Sep2025"), Valeurs)</f>
        <v>0</v>
      </c>
      <c r="W53" cm="1">
        <f t="array" ref="W53">SUMPRODUCT((Intitules=$A53)*(TEXT(Dates,"mmmyyyy")="Oct2025"), Valeurs)</f>
        <v>0</v>
      </c>
      <c r="X53" cm="1">
        <f t="array" ref="X53">SUMPRODUCT((Intitules=$A53)*(TEXT(Dates,"mmmyyyy")="Nov2025"), Valeurs)</f>
        <v>0</v>
      </c>
      <c r="Y53" cm="1">
        <f t="array" ref="Y53">SUMPRODUCT((Intitules=$A53)*(TEXT(Dates,"mmmyyyy")="Dec2025"), Valeurs)</f>
        <v>0</v>
      </c>
      <c r="Z53" cm="1">
        <f t="array" ref="Z53">SUMPRODUCT((Intitules=$A53)*(TEXT(Dates,"mmmyyyy")="Jan2026"), Valeurs)</f>
        <v>0</v>
      </c>
      <c r="AA53" t="str">
        <v xml:space="preserve">DM1 fluidité </v>
      </c>
    </row>
    <row r="54" spans="1:27">
      <c r="A54" t="str">
        <f t="shared" si="1"/>
        <v xml:space="preserve">DME fluidité </v>
      </c>
      <c r="B54" cm="1">
        <f t="array" ref="B54">SUMPRODUCT((Intitules=$A54)*(TEXT(Dates,"mmmyyyy")="Jan2024"), Valeurs)</f>
        <v>260</v>
      </c>
      <c r="C54" cm="1">
        <f t="array" ref="C54">SUMPRODUCT((Intitules=$A54)*(TEXT(Dates,"mmmyyyy")="Feb2024"), Valeurs)</f>
        <v>160</v>
      </c>
      <c r="D54" cm="1">
        <f t="array" ref="D54">SUMPRODUCT((Intitules=$A54)*(TEXT(Dates,"mmmyyyy")="Mar2024"), Valeurs)</f>
        <v>270</v>
      </c>
      <c r="E54" cm="1">
        <f t="array" ref="E54">SUMPRODUCT((Intitules=$A54)*(TEXT(Dates,"mmmyyyy")="Apr2024"), Valeurs)</f>
        <v>420</v>
      </c>
      <c r="F54" cm="1">
        <f t="array" ref="F54">SUMPRODUCT((Intitules=$A54)*(TEXT(Dates,"mmmyyyy")="May2024"), Valeurs)</f>
        <v>280</v>
      </c>
      <c r="G54" cm="1">
        <f t="array" ref="G54">SUMPRODUCT((Intitules=$A54)*(TEXT(Dates,"mmmyyyy")="Jun2024"), Valeurs)</f>
        <v>120</v>
      </c>
      <c r="H54" cm="1">
        <f t="array" ref="H54">SUMPRODUCT((Intitules=$A54)*(TEXT(Dates,"mmmyyyy")="Jul2024"), Valeurs)</f>
        <v>0</v>
      </c>
      <c r="I54" cm="1">
        <f t="array" ref="I54">SUMPRODUCT((Intitules=$A54)*(TEXT(Dates,"mmmyyyy")="Aug2024"), Valeurs)</f>
        <v>40</v>
      </c>
      <c r="J54" cm="1">
        <f t="array" ref="J54">SUMPRODUCT((Intitules=$A54)*(TEXT(Dates,"mmmyyyy")="Sep2024"), Valeurs)</f>
        <v>45</v>
      </c>
      <c r="K54" cm="1">
        <f t="array" ref="K54">SUMPRODUCT((Intitules=$A54)*(TEXT(Dates,"mmmyyyy")="Oct2024"), Valeurs)</f>
        <v>20</v>
      </c>
      <c r="L54" cm="1">
        <f t="array" ref="L54">SUMPRODUCT((Intitules=$A54)*(TEXT(Dates,"mmmyyyy")="Nov2024"), Valeurs)</f>
        <v>20</v>
      </c>
      <c r="M54" cm="1">
        <f t="array" ref="M54">SUMPRODUCT((Intitules=$A54)*(TEXT(Dates,"mmmyyyy")="Dec2024"), Valeurs)</f>
        <v>0</v>
      </c>
      <c r="N54" cm="1">
        <f t="array" ref="N54">SUMPRODUCT((Intitules=$A54)*(TEXT(Dates,"mmmyyyy")="Jan2025"), Valeurs)</f>
        <v>0</v>
      </c>
      <c r="O54" cm="1">
        <f t="array" ref="O54">SUMPRODUCT((Intitules=$A54)*(TEXT(Dates,"mmmyyyy")="Feb2025"), Valeurs)</f>
        <v>0</v>
      </c>
      <c r="P54" cm="1">
        <f t="array" ref="P54">SUMPRODUCT((Intitules=$A54)*(TEXT(Dates,"mmmyyyy")="Mar2025"), Valeurs)</f>
        <v>0</v>
      </c>
      <c r="Q54" cm="1">
        <f t="array" ref="Q54">SUMPRODUCT((Intitules=$A54)*(TEXT(Dates,"mmmyyyy")="Apr2025"), Valeurs)</f>
        <v>0</v>
      </c>
      <c r="R54" cm="1">
        <f t="array" ref="R54">SUMPRODUCT((Intitules=$A54)*(TEXT(Dates,"mmmyyyy")="May2025"), Valeurs)</f>
        <v>0</v>
      </c>
      <c r="S54" cm="1">
        <f t="array" ref="S54">SUMPRODUCT((Intitules=$A54)*(TEXT(Dates,"mmmyyyy")="Jun2025"), Valeurs)</f>
        <v>0</v>
      </c>
      <c r="T54" cm="1">
        <f t="array" ref="T54">SUMPRODUCT((Intitules=$A54)*(TEXT(Dates,"mmmyyyy")="Jul2025"), Valeurs)</f>
        <v>0</v>
      </c>
      <c r="U54" cm="1">
        <f t="array" ref="U54">SUMPRODUCT((Intitules=$A54)*(TEXT(Dates,"mmmyyyy")="Aug2025"), Valeurs)</f>
        <v>0</v>
      </c>
      <c r="V54" cm="1">
        <f t="array" ref="V54">SUMPRODUCT((Intitules=$A54)*(TEXT(Dates,"mmmyyyy")="Sep2025"), Valeurs)</f>
        <v>0</v>
      </c>
      <c r="W54" cm="1">
        <f t="array" ref="W54">SUMPRODUCT((Intitules=$A54)*(TEXT(Dates,"mmmyyyy")="Oct2025"), Valeurs)</f>
        <v>0</v>
      </c>
      <c r="X54" cm="1">
        <f t="array" ref="X54">SUMPRODUCT((Intitules=$A54)*(TEXT(Dates,"mmmyyyy")="Nov2025"), Valeurs)</f>
        <v>0</v>
      </c>
      <c r="Y54" cm="1">
        <f t="array" ref="Y54">SUMPRODUCT((Intitules=$A54)*(TEXT(Dates,"mmmyyyy")="Dec2025"), Valeurs)</f>
        <v>0</v>
      </c>
      <c r="Z54" cm="1">
        <f t="array" ref="Z54">SUMPRODUCT((Intitules=$A54)*(TEXT(Dates,"mmmyyyy")="Jan2026"), Valeurs)</f>
        <v>0</v>
      </c>
      <c r="AA54" t="str">
        <v xml:space="preserve">DME fluidité </v>
      </c>
    </row>
    <row r="55" spans="1:27">
      <c r="A55" t="str">
        <f t="shared" si="1"/>
        <v>Diag rues IMO 2023</v>
      </c>
      <c r="B55" cm="1">
        <f t="array" ref="B55">SUMPRODUCT((Intitules=$A55)*(TEXT(Dates,"mmmyyyy")="Jan2024"), Valeurs)</f>
        <v>130</v>
      </c>
      <c r="C55" cm="1">
        <f t="array" ref="C55">SUMPRODUCT((Intitules=$A55)*(TEXT(Dates,"mmmyyyy")="Feb2024"), Valeurs)</f>
        <v>340</v>
      </c>
      <c r="D55" cm="1">
        <f t="array" ref="D55">SUMPRODUCT((Intitules=$A55)*(TEXT(Dates,"mmmyyyy")="Mar2024"), Valeurs)</f>
        <v>520</v>
      </c>
      <c r="E55" cm="1">
        <f t="array" ref="E55">SUMPRODUCT((Intitules=$A55)*(TEXT(Dates,"mmmyyyy")="Apr2024"), Valeurs)</f>
        <v>650</v>
      </c>
      <c r="F55" cm="1">
        <f t="array" ref="F55">SUMPRODUCT((Intitules=$A55)*(TEXT(Dates,"mmmyyyy")="May2024"), Valeurs)</f>
        <v>560</v>
      </c>
      <c r="G55" cm="1">
        <f t="array" ref="G55">SUMPRODUCT((Intitules=$A55)*(TEXT(Dates,"mmmyyyy")="Jun2024"), Valeurs)</f>
        <v>450</v>
      </c>
      <c r="H55" cm="1">
        <f t="array" ref="H55">SUMPRODUCT((Intitules=$A55)*(TEXT(Dates,"mmmyyyy")="Jul2024"), Valeurs)</f>
        <v>375</v>
      </c>
      <c r="I55" cm="1">
        <f t="array" ref="I55">SUMPRODUCT((Intitules=$A55)*(TEXT(Dates,"mmmyyyy")="Aug2024"), Valeurs)</f>
        <v>300</v>
      </c>
      <c r="J55" cm="1">
        <f t="array" ref="J55">SUMPRODUCT((Intitules=$A55)*(TEXT(Dates,"mmmyyyy")="Sep2024"), Valeurs)</f>
        <v>375</v>
      </c>
      <c r="K55" cm="1">
        <f t="array" ref="K55">SUMPRODUCT((Intitules=$A55)*(TEXT(Dates,"mmmyyyy")="Oct2024"), Valeurs)</f>
        <v>0</v>
      </c>
      <c r="L55" cm="1">
        <f t="array" ref="L55">SUMPRODUCT((Intitules=$A55)*(TEXT(Dates,"mmmyyyy")="Nov2024"), Valeurs)</f>
        <v>0</v>
      </c>
      <c r="M55" cm="1">
        <f t="array" ref="M55">SUMPRODUCT((Intitules=$A55)*(TEXT(Dates,"mmmyyyy")="Dec2024"), Valeurs)</f>
        <v>0</v>
      </c>
      <c r="N55" cm="1">
        <f t="array" ref="N55">SUMPRODUCT((Intitules=$A55)*(TEXT(Dates,"mmmyyyy")="Jan2025"), Valeurs)</f>
        <v>0</v>
      </c>
      <c r="O55" cm="1">
        <f t="array" ref="O55">SUMPRODUCT((Intitules=$A55)*(TEXT(Dates,"mmmyyyy")="Feb2025"), Valeurs)</f>
        <v>0</v>
      </c>
      <c r="P55" cm="1">
        <f t="array" ref="P55">SUMPRODUCT((Intitules=$A55)*(TEXT(Dates,"mmmyyyy")="Mar2025"), Valeurs)</f>
        <v>0</v>
      </c>
      <c r="Q55" cm="1">
        <f t="array" ref="Q55">SUMPRODUCT((Intitules=$A55)*(TEXT(Dates,"mmmyyyy")="Apr2025"), Valeurs)</f>
        <v>0</v>
      </c>
      <c r="R55" cm="1">
        <f t="array" ref="R55">SUMPRODUCT((Intitules=$A55)*(TEXT(Dates,"mmmyyyy")="May2025"), Valeurs)</f>
        <v>0</v>
      </c>
      <c r="S55" cm="1">
        <f t="array" ref="S55">SUMPRODUCT((Intitules=$A55)*(TEXT(Dates,"mmmyyyy")="Jun2025"), Valeurs)</f>
        <v>0</v>
      </c>
      <c r="T55" cm="1">
        <f t="array" ref="T55">SUMPRODUCT((Intitules=$A55)*(TEXT(Dates,"mmmyyyy")="Jul2025"), Valeurs)</f>
        <v>0</v>
      </c>
      <c r="U55" cm="1">
        <f t="array" ref="U55">SUMPRODUCT((Intitules=$A55)*(TEXT(Dates,"mmmyyyy")="Aug2025"), Valeurs)</f>
        <v>0</v>
      </c>
      <c r="V55" cm="1">
        <f t="array" ref="V55">SUMPRODUCT((Intitules=$A55)*(TEXT(Dates,"mmmyyyy")="Sep2025"), Valeurs)</f>
        <v>0</v>
      </c>
      <c r="W55" cm="1">
        <f t="array" ref="W55">SUMPRODUCT((Intitules=$A55)*(TEXT(Dates,"mmmyyyy")="Oct2025"), Valeurs)</f>
        <v>0</v>
      </c>
      <c r="X55" cm="1">
        <f t="array" ref="X55">SUMPRODUCT((Intitules=$A55)*(TEXT(Dates,"mmmyyyy")="Nov2025"), Valeurs)</f>
        <v>0</v>
      </c>
      <c r="Y55" cm="1">
        <f t="array" ref="Y55">SUMPRODUCT((Intitules=$A55)*(TEXT(Dates,"mmmyyyy")="Dec2025"), Valeurs)</f>
        <v>0</v>
      </c>
      <c r="Z55" cm="1">
        <f t="array" ref="Z55">SUMPRODUCT((Intitules=$A55)*(TEXT(Dates,"mmmyyyy")="Jan2026"), Valeurs)</f>
        <v>0</v>
      </c>
      <c r="AA55" t="str">
        <v>Diag rues IMO 2023</v>
      </c>
    </row>
    <row r="56" spans="1:27">
      <c r="A56" t="str">
        <f t="shared" si="1"/>
        <v>Désenfumage F _Buy Paris SWAROSKY</v>
      </c>
      <c r="B56" cm="1">
        <f t="array" ref="B56">SUMPRODUCT((Intitules=$A56)*(TEXT(Dates,"mmmyyyy")="Jan2024"), Valeurs)</f>
        <v>150</v>
      </c>
      <c r="C56" cm="1">
        <f t="array" ref="C56">SUMPRODUCT((Intitules=$A56)*(TEXT(Dates,"mmmyyyy")="Feb2024"), Valeurs)</f>
        <v>125</v>
      </c>
      <c r="D56" cm="1">
        <f t="array" ref="D56">SUMPRODUCT((Intitules=$A56)*(TEXT(Dates,"mmmyyyy")="Mar2024"), Valeurs)</f>
        <v>105</v>
      </c>
      <c r="E56" cm="1">
        <f t="array" ref="E56">SUMPRODUCT((Intitules=$A56)*(TEXT(Dates,"mmmyyyy")="Apr2024"), Valeurs)</f>
        <v>0</v>
      </c>
      <c r="F56" cm="1">
        <f t="array" ref="F56">SUMPRODUCT((Intitules=$A56)*(TEXT(Dates,"mmmyyyy")="May2024"), Valeurs)</f>
        <v>0</v>
      </c>
      <c r="G56" cm="1">
        <f t="array" ref="G56">SUMPRODUCT((Intitules=$A56)*(TEXT(Dates,"mmmyyyy")="Jun2024"), Valeurs)</f>
        <v>0</v>
      </c>
      <c r="H56" cm="1">
        <f t="array" ref="H56">SUMPRODUCT((Intitules=$A56)*(TEXT(Dates,"mmmyyyy")="Jul2024"), Valeurs)</f>
        <v>0</v>
      </c>
      <c r="I56" cm="1">
        <f t="array" ref="I56">SUMPRODUCT((Intitules=$A56)*(TEXT(Dates,"mmmyyyy")="Aug2024"), Valeurs)</f>
        <v>0</v>
      </c>
      <c r="J56" cm="1">
        <f t="array" ref="J56">SUMPRODUCT((Intitules=$A56)*(TEXT(Dates,"mmmyyyy")="Sep2024"), Valeurs)</f>
        <v>0</v>
      </c>
      <c r="K56" cm="1">
        <f t="array" ref="K56">SUMPRODUCT((Intitules=$A56)*(TEXT(Dates,"mmmyyyy")="Oct2024"), Valeurs)</f>
        <v>0</v>
      </c>
      <c r="L56" cm="1">
        <f t="array" ref="L56">SUMPRODUCT((Intitules=$A56)*(TEXT(Dates,"mmmyyyy")="Nov2024"), Valeurs)</f>
        <v>0</v>
      </c>
      <c r="M56" cm="1">
        <f t="array" ref="M56">SUMPRODUCT((Intitules=$A56)*(TEXT(Dates,"mmmyyyy")="Dec2024"), Valeurs)</f>
        <v>0</v>
      </c>
      <c r="N56" cm="1">
        <f t="array" ref="N56">SUMPRODUCT((Intitules=$A56)*(TEXT(Dates,"mmmyyyy")="Jan2025"), Valeurs)</f>
        <v>0</v>
      </c>
      <c r="O56" cm="1">
        <f t="array" ref="O56">SUMPRODUCT((Intitules=$A56)*(TEXT(Dates,"mmmyyyy")="Feb2025"), Valeurs)</f>
        <v>0</v>
      </c>
      <c r="P56" cm="1">
        <f t="array" ref="P56">SUMPRODUCT((Intitules=$A56)*(TEXT(Dates,"mmmyyyy")="Mar2025"), Valeurs)</f>
        <v>0</v>
      </c>
      <c r="Q56" cm="1">
        <f t="array" ref="Q56">SUMPRODUCT((Intitules=$A56)*(TEXT(Dates,"mmmyyyy")="Apr2025"), Valeurs)</f>
        <v>0</v>
      </c>
      <c r="R56" cm="1">
        <f t="array" ref="R56">SUMPRODUCT((Intitules=$A56)*(TEXT(Dates,"mmmyyyy")="May2025"), Valeurs)</f>
        <v>0</v>
      </c>
      <c r="S56" cm="1">
        <f t="array" ref="S56">SUMPRODUCT((Intitules=$A56)*(TEXT(Dates,"mmmyyyy")="Jun2025"), Valeurs)</f>
        <v>0</v>
      </c>
      <c r="T56" cm="1">
        <f t="array" ref="T56">SUMPRODUCT((Intitules=$A56)*(TEXT(Dates,"mmmyyyy")="Jul2025"), Valeurs)</f>
        <v>0</v>
      </c>
      <c r="U56" cm="1">
        <f t="array" ref="U56">SUMPRODUCT((Intitules=$A56)*(TEXT(Dates,"mmmyyyy")="Aug2025"), Valeurs)</f>
        <v>0</v>
      </c>
      <c r="V56" cm="1">
        <f t="array" ref="V56">SUMPRODUCT((Intitules=$A56)*(TEXT(Dates,"mmmyyyy")="Sep2025"), Valeurs)</f>
        <v>0</v>
      </c>
      <c r="W56" cm="1">
        <f t="array" ref="W56">SUMPRODUCT((Intitules=$A56)*(TEXT(Dates,"mmmyyyy")="Oct2025"), Valeurs)</f>
        <v>0</v>
      </c>
      <c r="X56" cm="1">
        <f t="array" ref="X56">SUMPRODUCT((Intitules=$A56)*(TEXT(Dates,"mmmyyyy")="Nov2025"), Valeurs)</f>
        <v>0</v>
      </c>
      <c r="Y56" cm="1">
        <f t="array" ref="Y56">SUMPRODUCT((Intitules=$A56)*(TEXT(Dates,"mmmyyyy")="Dec2025"), Valeurs)</f>
        <v>0</v>
      </c>
      <c r="Z56" cm="1">
        <f t="array" ref="Z56">SUMPRODUCT((Intitules=$A56)*(TEXT(Dates,"mmmyyyy")="Jan2026"), Valeurs)</f>
        <v>0</v>
      </c>
      <c r="AA56" t="str">
        <v>Désenfumage F _Buy Paris SWAROSKY</v>
      </c>
    </row>
    <row r="57" spans="1:27">
      <c r="A57" t="str">
        <f t="shared" si="1"/>
        <v>EES UO CDGA Installation des kiosques-T2B  (Dep et Arr)</v>
      </c>
      <c r="B57" cm="1">
        <f t="array" ref="B57">SUMPRODUCT((Intitules=$A57)*(TEXT(Dates,"mmmyyyy")="Jan2024"), Valeurs)</f>
        <v>0</v>
      </c>
      <c r="C57" cm="1">
        <f t="array" ref="C57">SUMPRODUCT((Intitules=$A57)*(TEXT(Dates,"mmmyyyy")="Feb2024"), Valeurs)</f>
        <v>0</v>
      </c>
      <c r="D57" cm="1">
        <f t="array" ref="D57">SUMPRODUCT((Intitules=$A57)*(TEXT(Dates,"mmmyyyy")="Mar2024"), Valeurs)</f>
        <v>0</v>
      </c>
      <c r="E57" cm="1">
        <f t="array" ref="E57">SUMPRODUCT((Intitules=$A57)*(TEXT(Dates,"mmmyyyy")="Apr2024"), Valeurs)</f>
        <v>0</v>
      </c>
      <c r="F57" cm="1">
        <f t="array" ref="F57">SUMPRODUCT((Intitules=$A57)*(TEXT(Dates,"mmmyyyy")="May2024"), Valeurs)</f>
        <v>80</v>
      </c>
      <c r="G57" cm="1">
        <f t="array" ref="G57">SUMPRODUCT((Intitules=$A57)*(TEXT(Dates,"mmmyyyy")="Jun2024"), Valeurs)</f>
        <v>80</v>
      </c>
      <c r="H57" cm="1">
        <f t="array" ref="H57">SUMPRODUCT((Intitules=$A57)*(TEXT(Dates,"mmmyyyy")="Jul2024"), Valeurs)</f>
        <v>100</v>
      </c>
      <c r="I57" cm="1">
        <f t="array" ref="I57">SUMPRODUCT((Intitules=$A57)*(TEXT(Dates,"mmmyyyy")="Aug2024"), Valeurs)</f>
        <v>0</v>
      </c>
      <c r="J57" cm="1">
        <f t="array" ref="J57">SUMPRODUCT((Intitules=$A57)*(TEXT(Dates,"mmmyyyy")="Sep2024"), Valeurs)</f>
        <v>0</v>
      </c>
      <c r="K57" cm="1">
        <f t="array" ref="K57">SUMPRODUCT((Intitules=$A57)*(TEXT(Dates,"mmmyyyy")="Oct2024"), Valeurs)</f>
        <v>0</v>
      </c>
      <c r="L57" cm="1">
        <f t="array" ref="L57">SUMPRODUCT((Intitules=$A57)*(TEXT(Dates,"mmmyyyy")="Nov2024"), Valeurs)</f>
        <v>0</v>
      </c>
      <c r="M57" cm="1">
        <f t="array" ref="M57">SUMPRODUCT((Intitules=$A57)*(TEXT(Dates,"mmmyyyy")="Dec2024"), Valeurs)</f>
        <v>0</v>
      </c>
      <c r="N57" cm="1">
        <f t="array" ref="N57">SUMPRODUCT((Intitules=$A57)*(TEXT(Dates,"mmmyyyy")="Jan2025"), Valeurs)</f>
        <v>0</v>
      </c>
      <c r="O57" cm="1">
        <f t="array" ref="O57">SUMPRODUCT((Intitules=$A57)*(TEXT(Dates,"mmmyyyy")="Feb2025"), Valeurs)</f>
        <v>0</v>
      </c>
      <c r="P57" cm="1">
        <f t="array" ref="P57">SUMPRODUCT((Intitules=$A57)*(TEXT(Dates,"mmmyyyy")="Mar2025"), Valeurs)</f>
        <v>0</v>
      </c>
      <c r="Q57" cm="1">
        <f t="array" ref="Q57">SUMPRODUCT((Intitules=$A57)*(TEXT(Dates,"mmmyyyy")="Apr2025"), Valeurs)</f>
        <v>0</v>
      </c>
      <c r="R57" cm="1">
        <f t="array" ref="R57">SUMPRODUCT((Intitules=$A57)*(TEXT(Dates,"mmmyyyy")="May2025"), Valeurs)</f>
        <v>0</v>
      </c>
      <c r="S57" cm="1">
        <f t="array" ref="S57">SUMPRODUCT((Intitules=$A57)*(TEXT(Dates,"mmmyyyy")="Jun2025"), Valeurs)</f>
        <v>0</v>
      </c>
      <c r="T57" cm="1">
        <f t="array" ref="T57">SUMPRODUCT((Intitules=$A57)*(TEXT(Dates,"mmmyyyy")="Jul2025"), Valeurs)</f>
        <v>0</v>
      </c>
      <c r="U57" cm="1">
        <f t="array" ref="U57">SUMPRODUCT((Intitules=$A57)*(TEXT(Dates,"mmmyyyy")="Aug2025"), Valeurs)</f>
        <v>0</v>
      </c>
      <c r="V57" cm="1">
        <f t="array" ref="V57">SUMPRODUCT((Intitules=$A57)*(TEXT(Dates,"mmmyyyy")="Sep2025"), Valeurs)</f>
        <v>0</v>
      </c>
      <c r="W57" cm="1">
        <f t="array" ref="W57">SUMPRODUCT((Intitules=$A57)*(TEXT(Dates,"mmmyyyy")="Oct2025"), Valeurs)</f>
        <v>0</v>
      </c>
      <c r="X57" cm="1">
        <f t="array" ref="X57">SUMPRODUCT((Intitules=$A57)*(TEXT(Dates,"mmmyyyy")="Nov2025"), Valeurs)</f>
        <v>0</v>
      </c>
      <c r="Y57" cm="1">
        <f t="array" ref="Y57">SUMPRODUCT((Intitules=$A57)*(TEXT(Dates,"mmmyyyy")="Dec2025"), Valeurs)</f>
        <v>0</v>
      </c>
      <c r="Z57" cm="1">
        <f t="array" ref="Z57">SUMPRODUCT((Intitules=$A57)*(TEXT(Dates,"mmmyyyy")="Jan2026"), Valeurs)</f>
        <v>0</v>
      </c>
      <c r="AA57" t="str">
        <v>EES UO CDGA Installation des kiosques-T2B  (Dep et Arr)</v>
      </c>
    </row>
    <row r="58" spans="1:27">
      <c r="A58" t="str">
        <f t="shared" si="1"/>
        <v>EES UO CDGE Installation des kiosques  (T2F)-Mod P</v>
      </c>
      <c r="B58" cm="1">
        <f t="array" ref="B58">SUMPRODUCT((Intitules=$A58)*(TEXT(Dates,"mmmyyyy")="Jan2024"), Valeurs)</f>
        <v>0</v>
      </c>
      <c r="C58" cm="1">
        <f t="array" ref="C58">SUMPRODUCT((Intitules=$A58)*(TEXT(Dates,"mmmyyyy")="Feb2024"), Valeurs)</f>
        <v>0</v>
      </c>
      <c r="D58" cm="1">
        <f t="array" ref="D58">SUMPRODUCT((Intitules=$A58)*(TEXT(Dates,"mmmyyyy")="Mar2024"), Valeurs)</f>
        <v>20</v>
      </c>
      <c r="E58" cm="1">
        <f t="array" ref="E58">SUMPRODUCT((Intitules=$A58)*(TEXT(Dates,"mmmyyyy")="Apr2024"), Valeurs)</f>
        <v>140</v>
      </c>
      <c r="F58" cm="1">
        <f t="array" ref="F58">SUMPRODUCT((Intitules=$A58)*(TEXT(Dates,"mmmyyyy")="May2024"), Valeurs)</f>
        <v>160</v>
      </c>
      <c r="G58" cm="1">
        <f t="array" ref="G58">SUMPRODUCT((Intitules=$A58)*(TEXT(Dates,"mmmyyyy")="Jun2024"), Valeurs)</f>
        <v>160</v>
      </c>
      <c r="H58" cm="1">
        <f t="array" ref="H58">SUMPRODUCT((Intitules=$A58)*(TEXT(Dates,"mmmyyyy")="Jul2024"), Valeurs)</f>
        <v>180</v>
      </c>
      <c r="I58" cm="1">
        <f t="array" ref="I58">SUMPRODUCT((Intitules=$A58)*(TEXT(Dates,"mmmyyyy")="Aug2024"), Valeurs)</f>
        <v>0</v>
      </c>
      <c r="J58" cm="1">
        <f t="array" ref="J58">SUMPRODUCT((Intitules=$A58)*(TEXT(Dates,"mmmyyyy")="Sep2024"), Valeurs)</f>
        <v>0</v>
      </c>
      <c r="K58" cm="1">
        <f t="array" ref="K58">SUMPRODUCT((Intitules=$A58)*(TEXT(Dates,"mmmyyyy")="Oct2024"), Valeurs)</f>
        <v>0</v>
      </c>
      <c r="L58" cm="1">
        <f t="array" ref="L58">SUMPRODUCT((Intitules=$A58)*(TEXT(Dates,"mmmyyyy")="Nov2024"), Valeurs)</f>
        <v>0</v>
      </c>
      <c r="M58" cm="1">
        <f t="array" ref="M58">SUMPRODUCT((Intitules=$A58)*(TEXT(Dates,"mmmyyyy")="Dec2024"), Valeurs)</f>
        <v>0</v>
      </c>
      <c r="N58" cm="1">
        <f t="array" ref="N58">SUMPRODUCT((Intitules=$A58)*(TEXT(Dates,"mmmyyyy")="Jan2025"), Valeurs)</f>
        <v>0</v>
      </c>
      <c r="O58" cm="1">
        <f t="array" ref="O58">SUMPRODUCT((Intitules=$A58)*(TEXT(Dates,"mmmyyyy")="Feb2025"), Valeurs)</f>
        <v>0</v>
      </c>
      <c r="P58" cm="1">
        <f t="array" ref="P58">SUMPRODUCT((Intitules=$A58)*(TEXT(Dates,"mmmyyyy")="Mar2025"), Valeurs)</f>
        <v>0</v>
      </c>
      <c r="Q58" cm="1">
        <f t="array" ref="Q58">SUMPRODUCT((Intitules=$A58)*(TEXT(Dates,"mmmyyyy")="Apr2025"), Valeurs)</f>
        <v>0</v>
      </c>
      <c r="R58" cm="1">
        <f t="array" ref="R58">SUMPRODUCT((Intitules=$A58)*(TEXT(Dates,"mmmyyyy")="May2025"), Valeurs)</f>
        <v>0</v>
      </c>
      <c r="S58" cm="1">
        <f t="array" ref="S58">SUMPRODUCT((Intitules=$A58)*(TEXT(Dates,"mmmyyyy")="Jun2025"), Valeurs)</f>
        <v>0</v>
      </c>
      <c r="T58" cm="1">
        <f t="array" ref="T58">SUMPRODUCT((Intitules=$A58)*(TEXT(Dates,"mmmyyyy")="Jul2025"), Valeurs)</f>
        <v>0</v>
      </c>
      <c r="U58" cm="1">
        <f t="array" ref="U58">SUMPRODUCT((Intitules=$A58)*(TEXT(Dates,"mmmyyyy")="Aug2025"), Valeurs)</f>
        <v>0</v>
      </c>
      <c r="V58" cm="1">
        <f t="array" ref="V58">SUMPRODUCT((Intitules=$A58)*(TEXT(Dates,"mmmyyyy")="Sep2025"), Valeurs)</f>
        <v>0</v>
      </c>
      <c r="W58" cm="1">
        <f t="array" ref="W58">SUMPRODUCT((Intitules=$A58)*(TEXT(Dates,"mmmyyyy")="Oct2025"), Valeurs)</f>
        <v>0</v>
      </c>
      <c r="X58" cm="1">
        <f t="array" ref="X58">SUMPRODUCT((Intitules=$A58)*(TEXT(Dates,"mmmyyyy")="Nov2025"), Valeurs)</f>
        <v>0</v>
      </c>
      <c r="Y58" cm="1">
        <f t="array" ref="Y58">SUMPRODUCT((Intitules=$A58)*(TEXT(Dates,"mmmyyyy")="Dec2025"), Valeurs)</f>
        <v>0</v>
      </c>
      <c r="Z58" cm="1">
        <f t="array" ref="Z58">SUMPRODUCT((Intitules=$A58)*(TEXT(Dates,"mmmyyyy")="Jan2026"), Valeurs)</f>
        <v>0</v>
      </c>
      <c r="AA58" t="str">
        <v>EES UO CDGE Installation des kiosques  (T2F)-Mod P</v>
      </c>
    </row>
    <row r="59" spans="1:27">
      <c r="A59" t="str">
        <f t="shared" si="1"/>
        <v>EES UO T3  Installation des kiosques  (Dép et ARR)</v>
      </c>
      <c r="B59" cm="1">
        <f t="array" ref="B59">SUMPRODUCT((Intitules=$A59)*(TEXT(Dates,"mmmyyyy")="Jan2024"), Valeurs)</f>
        <v>0</v>
      </c>
      <c r="C59" cm="1">
        <f t="array" ref="C59">SUMPRODUCT((Intitules=$A59)*(TEXT(Dates,"mmmyyyy")="Feb2024"), Valeurs)</f>
        <v>0</v>
      </c>
      <c r="D59" cm="1">
        <f t="array" ref="D59">SUMPRODUCT((Intitules=$A59)*(TEXT(Dates,"mmmyyyy")="Mar2024"), Valeurs)</f>
        <v>0</v>
      </c>
      <c r="E59" cm="1">
        <f t="array" ref="E59">SUMPRODUCT((Intitules=$A59)*(TEXT(Dates,"mmmyyyy")="Apr2024"), Valeurs)</f>
        <v>0</v>
      </c>
      <c r="F59" cm="1">
        <f t="array" ref="F59">SUMPRODUCT((Intitules=$A59)*(TEXT(Dates,"mmmyyyy")="May2024"), Valeurs)</f>
        <v>120</v>
      </c>
      <c r="G59" cm="1">
        <f t="array" ref="G59">SUMPRODUCT((Intitules=$A59)*(TEXT(Dates,"mmmyyyy")="Jun2024"), Valeurs)</f>
        <v>160</v>
      </c>
      <c r="H59" cm="1">
        <f t="array" ref="H59">SUMPRODUCT((Intitules=$A59)*(TEXT(Dates,"mmmyyyy")="Jul2024"), Valeurs)</f>
        <v>200</v>
      </c>
      <c r="I59" cm="1">
        <f t="array" ref="I59">SUMPRODUCT((Intitules=$A59)*(TEXT(Dates,"mmmyyyy")="Aug2024"), Valeurs)</f>
        <v>40</v>
      </c>
      <c r="J59" cm="1">
        <f t="array" ref="J59">SUMPRODUCT((Intitules=$A59)*(TEXT(Dates,"mmmyyyy")="Sep2024"), Valeurs)</f>
        <v>0</v>
      </c>
      <c r="K59" cm="1">
        <f t="array" ref="K59">SUMPRODUCT((Intitules=$A59)*(TEXT(Dates,"mmmyyyy")="Oct2024"), Valeurs)</f>
        <v>0</v>
      </c>
      <c r="L59" cm="1">
        <f t="array" ref="L59">SUMPRODUCT((Intitules=$A59)*(TEXT(Dates,"mmmyyyy")="Nov2024"), Valeurs)</f>
        <v>0</v>
      </c>
      <c r="M59" cm="1">
        <f t="array" ref="M59">SUMPRODUCT((Intitules=$A59)*(TEXT(Dates,"mmmyyyy")="Dec2024"), Valeurs)</f>
        <v>0</v>
      </c>
      <c r="N59" cm="1">
        <f t="array" ref="N59">SUMPRODUCT((Intitules=$A59)*(TEXT(Dates,"mmmyyyy")="Jan2025"), Valeurs)</f>
        <v>0</v>
      </c>
      <c r="O59" cm="1">
        <f t="array" ref="O59">SUMPRODUCT((Intitules=$A59)*(TEXT(Dates,"mmmyyyy")="Feb2025"), Valeurs)</f>
        <v>0</v>
      </c>
      <c r="P59" cm="1">
        <f t="array" ref="P59">SUMPRODUCT((Intitules=$A59)*(TEXT(Dates,"mmmyyyy")="Mar2025"), Valeurs)</f>
        <v>0</v>
      </c>
      <c r="Q59" cm="1">
        <f t="array" ref="Q59">SUMPRODUCT((Intitules=$A59)*(TEXT(Dates,"mmmyyyy")="Apr2025"), Valeurs)</f>
        <v>0</v>
      </c>
      <c r="R59" cm="1">
        <f t="array" ref="R59">SUMPRODUCT((Intitules=$A59)*(TEXT(Dates,"mmmyyyy")="May2025"), Valeurs)</f>
        <v>0</v>
      </c>
      <c r="S59" cm="1">
        <f t="array" ref="S59">SUMPRODUCT((Intitules=$A59)*(TEXT(Dates,"mmmyyyy")="Jun2025"), Valeurs)</f>
        <v>0</v>
      </c>
      <c r="T59" cm="1">
        <f t="array" ref="T59">SUMPRODUCT((Intitules=$A59)*(TEXT(Dates,"mmmyyyy")="Jul2025"), Valeurs)</f>
        <v>0</v>
      </c>
      <c r="U59" cm="1">
        <f t="array" ref="U59">SUMPRODUCT((Intitules=$A59)*(TEXT(Dates,"mmmyyyy")="Aug2025"), Valeurs)</f>
        <v>0</v>
      </c>
      <c r="V59" cm="1">
        <f t="array" ref="V59">SUMPRODUCT((Intitules=$A59)*(TEXT(Dates,"mmmyyyy")="Sep2025"), Valeurs)</f>
        <v>0</v>
      </c>
      <c r="W59" cm="1">
        <f t="array" ref="W59">SUMPRODUCT((Intitules=$A59)*(TEXT(Dates,"mmmyyyy")="Oct2025"), Valeurs)</f>
        <v>0</v>
      </c>
      <c r="X59" cm="1">
        <f t="array" ref="X59">SUMPRODUCT((Intitules=$A59)*(TEXT(Dates,"mmmyyyy")="Nov2025"), Valeurs)</f>
        <v>0</v>
      </c>
      <c r="Y59" cm="1">
        <f t="array" ref="Y59">SUMPRODUCT((Intitules=$A59)*(TEXT(Dates,"mmmyyyy")="Dec2025"), Valeurs)</f>
        <v>0</v>
      </c>
      <c r="Z59" cm="1">
        <f t="array" ref="Z59">SUMPRODUCT((Intitules=$A59)*(TEXT(Dates,"mmmyyyy")="Jan2026"), Valeurs)</f>
        <v>0</v>
      </c>
      <c r="AA59" t="str">
        <v>EES UO T3  Installation des kiosques  (Dép et ARR)</v>
      </c>
    </row>
    <row r="60" spans="1:27">
      <c r="A60" t="str">
        <f t="shared" si="1"/>
        <v>ETUDE clim  1JR173/1JR187</v>
      </c>
      <c r="B60" cm="1">
        <f t="array" ref="B60">SUMPRODUCT((Intitules=$A60)*(TEXT(Dates,"mmmyyyy")="Jan2024"), Valeurs)</f>
        <v>100</v>
      </c>
      <c r="C60" cm="1">
        <f t="array" ref="C60">SUMPRODUCT((Intitules=$A60)*(TEXT(Dates,"mmmyyyy")="Feb2024"), Valeurs)</f>
        <v>60</v>
      </c>
      <c r="D60" cm="1">
        <f t="array" ref="D60">SUMPRODUCT((Intitules=$A60)*(TEXT(Dates,"mmmyyyy")="Mar2024"), Valeurs)</f>
        <v>20</v>
      </c>
      <c r="E60" cm="1">
        <f t="array" ref="E60">SUMPRODUCT((Intitules=$A60)*(TEXT(Dates,"mmmyyyy")="Apr2024"), Valeurs)</f>
        <v>50</v>
      </c>
      <c r="F60" cm="1">
        <f t="array" ref="F60">SUMPRODUCT((Intitules=$A60)*(TEXT(Dates,"mmmyyyy")="May2024"), Valeurs)</f>
        <v>30</v>
      </c>
      <c r="G60" cm="1">
        <f t="array" ref="G60">SUMPRODUCT((Intitules=$A60)*(TEXT(Dates,"mmmyyyy")="Jun2024"), Valeurs)</f>
        <v>0</v>
      </c>
      <c r="H60" cm="1">
        <f t="array" ref="H60">SUMPRODUCT((Intitules=$A60)*(TEXT(Dates,"mmmyyyy")="Jul2024"), Valeurs)</f>
        <v>0</v>
      </c>
      <c r="I60" cm="1">
        <f t="array" ref="I60">SUMPRODUCT((Intitules=$A60)*(TEXT(Dates,"mmmyyyy")="Aug2024"), Valeurs)</f>
        <v>0</v>
      </c>
      <c r="J60" cm="1">
        <f t="array" ref="J60">SUMPRODUCT((Intitules=$A60)*(TEXT(Dates,"mmmyyyy")="Sep2024"), Valeurs)</f>
        <v>0</v>
      </c>
      <c r="K60" cm="1">
        <f t="array" ref="K60">SUMPRODUCT((Intitules=$A60)*(TEXT(Dates,"mmmyyyy")="Oct2024"), Valeurs)</f>
        <v>0</v>
      </c>
      <c r="L60" cm="1">
        <f t="array" ref="L60">SUMPRODUCT((Intitules=$A60)*(TEXT(Dates,"mmmyyyy")="Nov2024"), Valeurs)</f>
        <v>0</v>
      </c>
      <c r="M60" cm="1">
        <f t="array" ref="M60">SUMPRODUCT((Intitules=$A60)*(TEXT(Dates,"mmmyyyy")="Dec2024"), Valeurs)</f>
        <v>0</v>
      </c>
      <c r="N60" cm="1">
        <f t="array" ref="N60">SUMPRODUCT((Intitules=$A60)*(TEXT(Dates,"mmmyyyy")="Jan2025"), Valeurs)</f>
        <v>0</v>
      </c>
      <c r="O60" cm="1">
        <f t="array" ref="O60">SUMPRODUCT((Intitules=$A60)*(TEXT(Dates,"mmmyyyy")="Feb2025"), Valeurs)</f>
        <v>0</v>
      </c>
      <c r="P60" cm="1">
        <f t="array" ref="P60">SUMPRODUCT((Intitules=$A60)*(TEXT(Dates,"mmmyyyy")="Mar2025"), Valeurs)</f>
        <v>0</v>
      </c>
      <c r="Q60" cm="1">
        <f t="array" ref="Q60">SUMPRODUCT((Intitules=$A60)*(TEXT(Dates,"mmmyyyy")="Apr2025"), Valeurs)</f>
        <v>0</v>
      </c>
      <c r="R60" cm="1">
        <f t="array" ref="R60">SUMPRODUCT((Intitules=$A60)*(TEXT(Dates,"mmmyyyy")="May2025"), Valeurs)</f>
        <v>0</v>
      </c>
      <c r="S60" cm="1">
        <f t="array" ref="S60">SUMPRODUCT((Intitules=$A60)*(TEXT(Dates,"mmmyyyy")="Jun2025"), Valeurs)</f>
        <v>0</v>
      </c>
      <c r="T60" cm="1">
        <f t="array" ref="T60">SUMPRODUCT((Intitules=$A60)*(TEXT(Dates,"mmmyyyy")="Jul2025"), Valeurs)</f>
        <v>0</v>
      </c>
      <c r="U60" cm="1">
        <f t="array" ref="U60">SUMPRODUCT((Intitules=$A60)*(TEXT(Dates,"mmmyyyy")="Aug2025"), Valeurs)</f>
        <v>0</v>
      </c>
      <c r="V60" cm="1">
        <f t="array" ref="V60">SUMPRODUCT((Intitules=$A60)*(TEXT(Dates,"mmmyyyy")="Sep2025"), Valeurs)</f>
        <v>0</v>
      </c>
      <c r="W60" cm="1">
        <f t="array" ref="W60">SUMPRODUCT((Intitules=$A60)*(TEXT(Dates,"mmmyyyy")="Oct2025"), Valeurs)</f>
        <v>0</v>
      </c>
      <c r="X60" cm="1">
        <f t="array" ref="X60">SUMPRODUCT((Intitules=$A60)*(TEXT(Dates,"mmmyyyy")="Nov2025"), Valeurs)</f>
        <v>0</v>
      </c>
      <c r="Y60" cm="1">
        <f t="array" ref="Y60">SUMPRODUCT((Intitules=$A60)*(TEXT(Dates,"mmmyyyy")="Dec2025"), Valeurs)</f>
        <v>0</v>
      </c>
      <c r="Z60" cm="1">
        <f t="array" ref="Z60">SUMPRODUCT((Intitules=$A60)*(TEXT(Dates,"mmmyyyy")="Jan2026"), Valeurs)</f>
        <v>0</v>
      </c>
      <c r="AA60" t="str">
        <v>ETUDE clim  1JR173/1JR187</v>
      </c>
    </row>
    <row r="61" spans="1:27">
      <c r="A61" t="str">
        <f t="shared" si="1"/>
        <v>Elargir zone de circulation en quai Lisa, Galerie E vers F et de la zone  de Pif K</v>
      </c>
      <c r="B61" cm="1">
        <f t="array" ref="B61">SUMPRODUCT((Intitules=$A61)*(TEXT(Dates,"mmmyyyy")="Jan2024"), Valeurs)</f>
        <v>0</v>
      </c>
      <c r="C61" cm="1">
        <f t="array" ref="C61">SUMPRODUCT((Intitules=$A61)*(TEXT(Dates,"mmmyyyy")="Feb2024"), Valeurs)</f>
        <v>0</v>
      </c>
      <c r="D61" cm="1">
        <f t="array" ref="D61">SUMPRODUCT((Intitules=$A61)*(TEXT(Dates,"mmmyyyy")="Mar2024"), Valeurs)</f>
        <v>0</v>
      </c>
      <c r="E61" cm="1">
        <f t="array" ref="E61">SUMPRODUCT((Intitules=$A61)*(TEXT(Dates,"mmmyyyy")="Apr2024"), Valeurs)</f>
        <v>0</v>
      </c>
      <c r="F61" cm="1">
        <f t="array" ref="F61">SUMPRODUCT((Intitules=$A61)*(TEXT(Dates,"mmmyyyy")="May2024"), Valeurs)</f>
        <v>0</v>
      </c>
      <c r="G61" cm="1">
        <f t="array" ref="G61">SUMPRODUCT((Intitules=$A61)*(TEXT(Dates,"mmmyyyy")="Jun2024"), Valeurs)</f>
        <v>0</v>
      </c>
      <c r="H61" cm="1">
        <f t="array" ref="H61">SUMPRODUCT((Intitules=$A61)*(TEXT(Dates,"mmmyyyy")="Jul2024"), Valeurs)</f>
        <v>150</v>
      </c>
      <c r="I61" cm="1">
        <f t="array" ref="I61">SUMPRODUCT((Intitules=$A61)*(TEXT(Dates,"mmmyyyy")="Aug2024"), Valeurs)</f>
        <v>80</v>
      </c>
      <c r="J61" cm="1">
        <f t="array" ref="J61">SUMPRODUCT((Intitules=$A61)*(TEXT(Dates,"mmmyyyy")="Sep2024"), Valeurs)</f>
        <v>100</v>
      </c>
      <c r="K61" cm="1">
        <f t="array" ref="K61">SUMPRODUCT((Intitules=$A61)*(TEXT(Dates,"mmmyyyy")="Oct2024"), Valeurs)</f>
        <v>80</v>
      </c>
      <c r="L61" cm="1">
        <f t="array" ref="L61">SUMPRODUCT((Intitules=$A61)*(TEXT(Dates,"mmmyyyy")="Nov2024"), Valeurs)</f>
        <v>80</v>
      </c>
      <c r="M61" cm="1">
        <f t="array" ref="M61">SUMPRODUCT((Intitules=$A61)*(TEXT(Dates,"mmmyyyy")="Dec2024"), Valeurs)</f>
        <v>0</v>
      </c>
      <c r="N61" cm="1">
        <f t="array" ref="N61">SUMPRODUCT((Intitules=$A61)*(TEXT(Dates,"mmmyyyy")="Jan2025"), Valeurs)</f>
        <v>0</v>
      </c>
      <c r="O61" cm="1">
        <f t="array" ref="O61">SUMPRODUCT((Intitules=$A61)*(TEXT(Dates,"mmmyyyy")="Feb2025"), Valeurs)</f>
        <v>0</v>
      </c>
      <c r="P61" cm="1">
        <f t="array" ref="P61">SUMPRODUCT((Intitules=$A61)*(TEXT(Dates,"mmmyyyy")="Mar2025"), Valeurs)</f>
        <v>0</v>
      </c>
      <c r="Q61" cm="1">
        <f t="array" ref="Q61">SUMPRODUCT((Intitules=$A61)*(TEXT(Dates,"mmmyyyy")="Apr2025"), Valeurs)</f>
        <v>0</v>
      </c>
      <c r="R61" cm="1">
        <f t="array" ref="R61">SUMPRODUCT((Intitules=$A61)*(TEXT(Dates,"mmmyyyy")="May2025"), Valeurs)</f>
        <v>0</v>
      </c>
      <c r="S61" cm="1">
        <f t="array" ref="S61">SUMPRODUCT((Intitules=$A61)*(TEXT(Dates,"mmmyyyy")="Jun2025"), Valeurs)</f>
        <v>0</v>
      </c>
      <c r="T61" cm="1">
        <f t="array" ref="T61">SUMPRODUCT((Intitules=$A61)*(TEXT(Dates,"mmmyyyy")="Jul2025"), Valeurs)</f>
        <v>0</v>
      </c>
      <c r="U61" cm="1">
        <f t="array" ref="U61">SUMPRODUCT((Intitules=$A61)*(TEXT(Dates,"mmmyyyy")="Aug2025"), Valeurs)</f>
        <v>0</v>
      </c>
      <c r="V61" cm="1">
        <f t="array" ref="V61">SUMPRODUCT((Intitules=$A61)*(TEXT(Dates,"mmmyyyy")="Sep2025"), Valeurs)</f>
        <v>0</v>
      </c>
      <c r="W61" cm="1">
        <f t="array" ref="W61">SUMPRODUCT((Intitules=$A61)*(TEXT(Dates,"mmmyyyy")="Oct2025"), Valeurs)</f>
        <v>0</v>
      </c>
      <c r="X61" cm="1">
        <f t="array" ref="X61">SUMPRODUCT((Intitules=$A61)*(TEXT(Dates,"mmmyyyy")="Nov2025"), Valeurs)</f>
        <v>0</v>
      </c>
      <c r="Y61" cm="1">
        <f t="array" ref="Y61">SUMPRODUCT((Intitules=$A61)*(TEXT(Dates,"mmmyyyy")="Dec2025"), Valeurs)</f>
        <v>0</v>
      </c>
      <c r="Z61" cm="1">
        <f t="array" ref="Z61">SUMPRODUCT((Intitules=$A61)*(TEXT(Dates,"mmmyyyy")="Jan2026"), Valeurs)</f>
        <v>0</v>
      </c>
      <c r="AA61" t="str">
        <v>Elargir zone de circulation en quai Lisa, Galerie E vers F et de la zone  de Pif K</v>
      </c>
    </row>
    <row r="62" spans="1:27">
      <c r="A62" t="str">
        <f t="shared" si="1"/>
        <v>Electrification S4</v>
      </c>
      <c r="B62" cm="1">
        <f t="array" ref="B62">SUMPRODUCT((Intitules=$A62)*(TEXT(Dates,"mmmyyyy")="Jan2024"), Valeurs)</f>
        <v>145</v>
      </c>
      <c r="C62" cm="1">
        <f t="array" ref="C62">SUMPRODUCT((Intitules=$A62)*(TEXT(Dates,"mmmyyyy")="Feb2024"), Valeurs)</f>
        <v>80</v>
      </c>
      <c r="D62" cm="1">
        <f t="array" ref="D62">SUMPRODUCT((Intitules=$A62)*(TEXT(Dates,"mmmyyyy")="Mar2024"), Valeurs)</f>
        <v>20</v>
      </c>
      <c r="E62" cm="1">
        <f t="array" ref="E62">SUMPRODUCT((Intitules=$A62)*(TEXT(Dates,"mmmyyyy")="Apr2024"), Valeurs)</f>
        <v>15</v>
      </c>
      <c r="F62" cm="1">
        <f t="array" ref="F62">SUMPRODUCT((Intitules=$A62)*(TEXT(Dates,"mmmyyyy")="May2024"), Valeurs)</f>
        <v>0</v>
      </c>
      <c r="G62" cm="1">
        <f t="array" ref="G62">SUMPRODUCT((Intitules=$A62)*(TEXT(Dates,"mmmyyyy")="Jun2024"), Valeurs)</f>
        <v>0</v>
      </c>
      <c r="H62" cm="1">
        <f t="array" ref="H62">SUMPRODUCT((Intitules=$A62)*(TEXT(Dates,"mmmyyyy")="Jul2024"), Valeurs)</f>
        <v>75</v>
      </c>
      <c r="I62" cm="1">
        <f t="array" ref="I62">SUMPRODUCT((Intitules=$A62)*(TEXT(Dates,"mmmyyyy")="Aug2024"), Valeurs)</f>
        <v>100</v>
      </c>
      <c r="J62" cm="1">
        <f t="array" ref="J62">SUMPRODUCT((Intitules=$A62)*(TEXT(Dates,"mmmyyyy")="Sep2024"), Valeurs)</f>
        <v>125</v>
      </c>
      <c r="K62" cm="1">
        <f t="array" ref="K62">SUMPRODUCT((Intitules=$A62)*(TEXT(Dates,"mmmyyyy")="Oct2024"), Valeurs)</f>
        <v>100</v>
      </c>
      <c r="L62" cm="1">
        <f t="array" ref="L62">SUMPRODUCT((Intitules=$A62)*(TEXT(Dates,"mmmyyyy")="Nov2024"), Valeurs)</f>
        <v>100</v>
      </c>
      <c r="M62" cm="1">
        <f t="array" ref="M62">SUMPRODUCT((Intitules=$A62)*(TEXT(Dates,"mmmyyyy")="Dec2024"), Valeurs)</f>
        <v>30</v>
      </c>
      <c r="N62" cm="1">
        <f t="array" ref="N62">SUMPRODUCT((Intitules=$A62)*(TEXT(Dates,"mmmyyyy")="Jan2025"), Valeurs)</f>
        <v>0</v>
      </c>
      <c r="O62" cm="1">
        <f t="array" ref="O62">SUMPRODUCT((Intitules=$A62)*(TEXT(Dates,"mmmyyyy")="Feb2025"), Valeurs)</f>
        <v>0</v>
      </c>
      <c r="P62" cm="1">
        <f t="array" ref="P62">SUMPRODUCT((Intitules=$A62)*(TEXT(Dates,"mmmyyyy")="Mar2025"), Valeurs)</f>
        <v>0</v>
      </c>
      <c r="Q62" cm="1">
        <f t="array" ref="Q62">SUMPRODUCT((Intitules=$A62)*(TEXT(Dates,"mmmyyyy")="Apr2025"), Valeurs)</f>
        <v>0</v>
      </c>
      <c r="R62" cm="1">
        <f t="array" ref="R62">SUMPRODUCT((Intitules=$A62)*(TEXT(Dates,"mmmyyyy")="May2025"), Valeurs)</f>
        <v>0</v>
      </c>
      <c r="S62" cm="1">
        <f t="array" ref="S62">SUMPRODUCT((Intitules=$A62)*(TEXT(Dates,"mmmyyyy")="Jun2025"), Valeurs)</f>
        <v>0</v>
      </c>
      <c r="T62" cm="1">
        <f t="array" ref="T62">SUMPRODUCT((Intitules=$A62)*(TEXT(Dates,"mmmyyyy")="Jul2025"), Valeurs)</f>
        <v>0</v>
      </c>
      <c r="U62" cm="1">
        <f t="array" ref="U62">SUMPRODUCT((Intitules=$A62)*(TEXT(Dates,"mmmyyyy")="Aug2025"), Valeurs)</f>
        <v>0</v>
      </c>
      <c r="V62" cm="1">
        <f t="array" ref="V62">SUMPRODUCT((Intitules=$A62)*(TEXT(Dates,"mmmyyyy")="Sep2025"), Valeurs)</f>
        <v>0</v>
      </c>
      <c r="W62" cm="1">
        <f t="array" ref="W62">SUMPRODUCT((Intitules=$A62)*(TEXT(Dates,"mmmyyyy")="Oct2025"), Valeurs)</f>
        <v>0</v>
      </c>
      <c r="X62" cm="1">
        <f t="array" ref="X62">SUMPRODUCT((Intitules=$A62)*(TEXT(Dates,"mmmyyyy")="Nov2025"), Valeurs)</f>
        <v>0</v>
      </c>
      <c r="Y62" cm="1">
        <f t="array" ref="Y62">SUMPRODUCT((Intitules=$A62)*(TEXT(Dates,"mmmyyyy")="Dec2025"), Valeurs)</f>
        <v>0</v>
      </c>
      <c r="Z62" cm="1">
        <f t="array" ref="Z62">SUMPRODUCT((Intitules=$A62)*(TEXT(Dates,"mmmyyyy")="Jan2026"), Valeurs)</f>
        <v>0</v>
      </c>
      <c r="AA62" t="str">
        <v>Electrification S4</v>
      </c>
    </row>
    <row r="63" spans="1:27">
      <c r="A63" t="str">
        <f t="shared" si="1"/>
        <v>Electrification T1</v>
      </c>
      <c r="B63" cm="1">
        <f t="array" ref="B63">SUMPRODUCT((Intitules=$A63)*(TEXT(Dates,"mmmyyyy")="Jan2024"), Valeurs)</f>
        <v>0</v>
      </c>
      <c r="C63" cm="1">
        <f t="array" ref="C63">SUMPRODUCT((Intitules=$A63)*(TEXT(Dates,"mmmyyyy")="Feb2024"), Valeurs)</f>
        <v>0</v>
      </c>
      <c r="D63" cm="1">
        <f t="array" ref="D63">SUMPRODUCT((Intitules=$A63)*(TEXT(Dates,"mmmyyyy")="Mar2024"), Valeurs)</f>
        <v>0</v>
      </c>
      <c r="E63" cm="1">
        <f t="array" ref="E63">SUMPRODUCT((Intitules=$A63)*(TEXT(Dates,"mmmyyyy")="Apr2024"), Valeurs)</f>
        <v>0</v>
      </c>
      <c r="F63" cm="1">
        <f t="array" ref="F63">SUMPRODUCT((Intitules=$A63)*(TEXT(Dates,"mmmyyyy")="May2024"), Valeurs)</f>
        <v>0</v>
      </c>
      <c r="G63" cm="1">
        <f t="array" ref="G63">SUMPRODUCT((Intitules=$A63)*(TEXT(Dates,"mmmyyyy")="Jun2024"), Valeurs)</f>
        <v>0</v>
      </c>
      <c r="H63" cm="1">
        <f t="array" ref="H63">SUMPRODUCT((Intitules=$A63)*(TEXT(Dates,"mmmyyyy")="Jul2024"), Valeurs)</f>
        <v>0</v>
      </c>
      <c r="I63" cm="1">
        <f t="array" ref="I63">SUMPRODUCT((Intitules=$A63)*(TEXT(Dates,"mmmyyyy")="Aug2024"), Valeurs)</f>
        <v>0</v>
      </c>
      <c r="J63" cm="1">
        <f t="array" ref="J63">SUMPRODUCT((Intitules=$A63)*(TEXT(Dates,"mmmyyyy")="Sep2024"), Valeurs)</f>
        <v>0</v>
      </c>
      <c r="K63" cm="1">
        <f t="array" ref="K63">SUMPRODUCT((Intitules=$A63)*(TEXT(Dates,"mmmyyyy")="Oct2024"), Valeurs)</f>
        <v>0</v>
      </c>
      <c r="L63" cm="1">
        <f t="array" ref="L63">SUMPRODUCT((Intitules=$A63)*(TEXT(Dates,"mmmyyyy")="Nov2024"), Valeurs)</f>
        <v>0</v>
      </c>
      <c r="M63" cm="1">
        <f t="array" ref="M63">SUMPRODUCT((Intitules=$A63)*(TEXT(Dates,"mmmyyyy")="Dec2024"), Valeurs)</f>
        <v>20</v>
      </c>
      <c r="N63" cm="1">
        <f t="array" ref="N63">SUMPRODUCT((Intitules=$A63)*(TEXT(Dates,"mmmyyyy")="Jan2025"), Valeurs)</f>
        <v>0</v>
      </c>
      <c r="O63" cm="1">
        <f t="array" ref="O63">SUMPRODUCT((Intitules=$A63)*(TEXT(Dates,"mmmyyyy")="Feb2025"), Valeurs)</f>
        <v>0</v>
      </c>
      <c r="P63" cm="1">
        <f t="array" ref="P63">SUMPRODUCT((Intitules=$A63)*(TEXT(Dates,"mmmyyyy")="Mar2025"), Valeurs)</f>
        <v>0</v>
      </c>
      <c r="Q63" cm="1">
        <f t="array" ref="Q63">SUMPRODUCT((Intitules=$A63)*(TEXT(Dates,"mmmyyyy")="Apr2025"), Valeurs)</f>
        <v>0</v>
      </c>
      <c r="R63" cm="1">
        <f t="array" ref="R63">SUMPRODUCT((Intitules=$A63)*(TEXT(Dates,"mmmyyyy")="May2025"), Valeurs)</f>
        <v>0</v>
      </c>
      <c r="S63" cm="1">
        <f t="array" ref="S63">SUMPRODUCT((Intitules=$A63)*(TEXT(Dates,"mmmyyyy")="Jun2025"), Valeurs)</f>
        <v>0</v>
      </c>
      <c r="T63" cm="1">
        <f t="array" ref="T63">SUMPRODUCT((Intitules=$A63)*(TEXT(Dates,"mmmyyyy")="Jul2025"), Valeurs)</f>
        <v>0</v>
      </c>
      <c r="U63" cm="1">
        <f t="array" ref="U63">SUMPRODUCT((Intitules=$A63)*(TEXT(Dates,"mmmyyyy")="Aug2025"), Valeurs)</f>
        <v>0</v>
      </c>
      <c r="V63" cm="1">
        <f t="array" ref="V63">SUMPRODUCT((Intitules=$A63)*(TEXT(Dates,"mmmyyyy")="Sep2025"), Valeurs)</f>
        <v>0</v>
      </c>
      <c r="W63" cm="1">
        <f t="array" ref="W63">SUMPRODUCT((Intitules=$A63)*(TEXT(Dates,"mmmyyyy")="Oct2025"), Valeurs)</f>
        <v>0</v>
      </c>
      <c r="X63" cm="1">
        <f t="array" ref="X63">SUMPRODUCT((Intitules=$A63)*(TEXT(Dates,"mmmyyyy")="Nov2025"), Valeurs)</f>
        <v>0</v>
      </c>
      <c r="Y63" cm="1">
        <f t="array" ref="Y63">SUMPRODUCT((Intitules=$A63)*(TEXT(Dates,"mmmyyyy")="Dec2025"), Valeurs)</f>
        <v>0</v>
      </c>
      <c r="Z63" cm="1">
        <f t="array" ref="Z63">SUMPRODUCT((Intitules=$A63)*(TEXT(Dates,"mmmyyyy")="Jan2026"), Valeurs)</f>
        <v>0</v>
      </c>
      <c r="AA63" t="str">
        <v>Electrification T1</v>
      </c>
    </row>
    <row r="64" spans="1:27">
      <c r="A64" t="str">
        <f t="shared" si="1"/>
        <v xml:space="preserve">Electrification T1 GSE </v>
      </c>
      <c r="B64" cm="1">
        <f t="array" ref="B64">SUMPRODUCT((Intitules=$A64)*(TEXT(Dates,"mmmyyyy")="Jan2024"), Valeurs)</f>
        <v>140</v>
      </c>
      <c r="C64" cm="1">
        <f t="array" ref="C64">SUMPRODUCT((Intitules=$A64)*(TEXT(Dates,"mmmyyyy")="Feb2024"), Valeurs)</f>
        <v>80</v>
      </c>
      <c r="D64" cm="1">
        <f t="array" ref="D64">SUMPRODUCT((Intitules=$A64)*(TEXT(Dates,"mmmyyyy")="Mar2024"), Valeurs)</f>
        <v>70</v>
      </c>
      <c r="E64" cm="1">
        <f t="array" ref="E64">SUMPRODUCT((Intitules=$A64)*(TEXT(Dates,"mmmyyyy")="Apr2024"), Valeurs)</f>
        <v>50</v>
      </c>
      <c r="F64" cm="1">
        <f t="array" ref="F64">SUMPRODUCT((Intitules=$A64)*(TEXT(Dates,"mmmyyyy")="May2024"), Valeurs)</f>
        <v>40</v>
      </c>
      <c r="G64" cm="1">
        <f t="array" ref="G64">SUMPRODUCT((Intitules=$A64)*(TEXT(Dates,"mmmyyyy")="Jun2024"), Valeurs)</f>
        <v>20</v>
      </c>
      <c r="H64" cm="1">
        <f t="array" ref="H64">SUMPRODUCT((Intitules=$A64)*(TEXT(Dates,"mmmyyyy")="Jul2024"), Valeurs)</f>
        <v>0</v>
      </c>
      <c r="I64" cm="1">
        <f t="array" ref="I64">SUMPRODUCT((Intitules=$A64)*(TEXT(Dates,"mmmyyyy")="Aug2024"), Valeurs)</f>
        <v>0</v>
      </c>
      <c r="J64" cm="1">
        <f t="array" ref="J64">SUMPRODUCT((Intitules=$A64)*(TEXT(Dates,"mmmyyyy")="Sep2024"), Valeurs)</f>
        <v>0</v>
      </c>
      <c r="K64" cm="1">
        <f t="array" ref="K64">SUMPRODUCT((Intitules=$A64)*(TEXT(Dates,"mmmyyyy")="Oct2024"), Valeurs)</f>
        <v>0</v>
      </c>
      <c r="L64" cm="1">
        <f t="array" ref="L64">SUMPRODUCT((Intitules=$A64)*(TEXT(Dates,"mmmyyyy")="Nov2024"), Valeurs)</f>
        <v>0</v>
      </c>
      <c r="M64" cm="1">
        <f t="array" ref="M64">SUMPRODUCT((Intitules=$A64)*(TEXT(Dates,"mmmyyyy")="Dec2024"), Valeurs)</f>
        <v>0</v>
      </c>
      <c r="N64" cm="1">
        <f t="array" ref="N64">SUMPRODUCT((Intitules=$A64)*(TEXT(Dates,"mmmyyyy")="Jan2025"), Valeurs)</f>
        <v>0</v>
      </c>
      <c r="O64" cm="1">
        <f t="array" ref="O64">SUMPRODUCT((Intitules=$A64)*(TEXT(Dates,"mmmyyyy")="Feb2025"), Valeurs)</f>
        <v>0</v>
      </c>
      <c r="P64" cm="1">
        <f t="array" ref="P64">SUMPRODUCT((Intitules=$A64)*(TEXT(Dates,"mmmyyyy")="Mar2025"), Valeurs)</f>
        <v>0</v>
      </c>
      <c r="Q64" cm="1">
        <f t="array" ref="Q64">SUMPRODUCT((Intitules=$A64)*(TEXT(Dates,"mmmyyyy")="Apr2025"), Valeurs)</f>
        <v>0</v>
      </c>
      <c r="R64" cm="1">
        <f t="array" ref="R64">SUMPRODUCT((Intitules=$A64)*(TEXT(Dates,"mmmyyyy")="May2025"), Valeurs)</f>
        <v>0</v>
      </c>
      <c r="S64" cm="1">
        <f t="array" ref="S64">SUMPRODUCT((Intitules=$A64)*(TEXT(Dates,"mmmyyyy")="Jun2025"), Valeurs)</f>
        <v>0</v>
      </c>
      <c r="T64" cm="1">
        <f t="array" ref="T64">SUMPRODUCT((Intitules=$A64)*(TEXT(Dates,"mmmyyyy")="Jul2025"), Valeurs)</f>
        <v>0</v>
      </c>
      <c r="U64" cm="1">
        <f t="array" ref="U64">SUMPRODUCT((Intitules=$A64)*(TEXT(Dates,"mmmyyyy")="Aug2025"), Valeurs)</f>
        <v>0</v>
      </c>
      <c r="V64" cm="1">
        <f t="array" ref="V64">SUMPRODUCT((Intitules=$A64)*(TEXT(Dates,"mmmyyyy")="Sep2025"), Valeurs)</f>
        <v>0</v>
      </c>
      <c r="W64" cm="1">
        <f t="array" ref="W64">SUMPRODUCT((Intitules=$A64)*(TEXT(Dates,"mmmyyyy")="Oct2025"), Valeurs)</f>
        <v>0</v>
      </c>
      <c r="X64" cm="1">
        <f t="array" ref="X64">SUMPRODUCT((Intitules=$A64)*(TEXT(Dates,"mmmyyyy")="Nov2025"), Valeurs)</f>
        <v>0</v>
      </c>
      <c r="Y64" cm="1">
        <f t="array" ref="Y64">SUMPRODUCT((Intitules=$A64)*(TEXT(Dates,"mmmyyyy")="Dec2025"), Valeurs)</f>
        <v>0</v>
      </c>
      <c r="Z64" cm="1">
        <f t="array" ref="Z64">SUMPRODUCT((Intitules=$A64)*(TEXT(Dates,"mmmyyyy")="Jan2026"), Valeurs)</f>
        <v>0</v>
      </c>
      <c r="AA64" t="str">
        <v xml:space="preserve">Electrification T1 GSE </v>
      </c>
    </row>
    <row r="65" spans="1:27">
      <c r="A65" t="str">
        <f t="shared" si="1"/>
        <v>Electrification T1 SAT 6 et 7</v>
      </c>
      <c r="B65" cm="1">
        <f t="array" ref="B65">SUMPRODUCT((Intitules=$A65)*(TEXT(Dates,"mmmyyyy")="Jan2024"), Valeurs)</f>
        <v>105</v>
      </c>
      <c r="C65" cm="1">
        <f t="array" ref="C65">SUMPRODUCT((Intitules=$A65)*(TEXT(Dates,"mmmyyyy")="Feb2024"), Valeurs)</f>
        <v>100</v>
      </c>
      <c r="D65" cm="1">
        <f t="array" ref="D65">SUMPRODUCT((Intitules=$A65)*(TEXT(Dates,"mmmyyyy")="Mar2024"), Valeurs)</f>
        <v>100</v>
      </c>
      <c r="E65" cm="1">
        <f t="array" ref="E65">SUMPRODUCT((Intitules=$A65)*(TEXT(Dates,"mmmyyyy")="Apr2024"), Valeurs)</f>
        <v>75</v>
      </c>
      <c r="F65" cm="1">
        <f t="array" ref="F65">SUMPRODUCT((Intitules=$A65)*(TEXT(Dates,"mmmyyyy")="May2024"), Valeurs)</f>
        <v>0</v>
      </c>
      <c r="G65" cm="1">
        <f t="array" ref="G65">SUMPRODUCT((Intitules=$A65)*(TEXT(Dates,"mmmyyyy")="Jun2024"), Valeurs)</f>
        <v>0</v>
      </c>
      <c r="H65" cm="1">
        <f t="array" ref="H65">SUMPRODUCT((Intitules=$A65)*(TEXT(Dates,"mmmyyyy")="Jul2024"), Valeurs)</f>
        <v>0</v>
      </c>
      <c r="I65" cm="1">
        <f t="array" ref="I65">SUMPRODUCT((Intitules=$A65)*(TEXT(Dates,"mmmyyyy")="Aug2024"), Valeurs)</f>
        <v>0</v>
      </c>
      <c r="J65" cm="1">
        <f t="array" ref="J65">SUMPRODUCT((Intitules=$A65)*(TEXT(Dates,"mmmyyyy")="Sep2024"), Valeurs)</f>
        <v>0</v>
      </c>
      <c r="K65" cm="1">
        <f t="array" ref="K65">SUMPRODUCT((Intitules=$A65)*(TEXT(Dates,"mmmyyyy")="Oct2024"), Valeurs)</f>
        <v>0</v>
      </c>
      <c r="L65" cm="1">
        <f t="array" ref="L65">SUMPRODUCT((Intitules=$A65)*(TEXT(Dates,"mmmyyyy")="Nov2024"), Valeurs)</f>
        <v>0</v>
      </c>
      <c r="M65" cm="1">
        <f t="array" ref="M65">SUMPRODUCT((Intitules=$A65)*(TEXT(Dates,"mmmyyyy")="Dec2024"), Valeurs)</f>
        <v>10</v>
      </c>
      <c r="N65" cm="1">
        <f t="array" ref="N65">SUMPRODUCT((Intitules=$A65)*(TEXT(Dates,"mmmyyyy")="Jan2025"), Valeurs)</f>
        <v>0</v>
      </c>
      <c r="O65" cm="1">
        <f t="array" ref="O65">SUMPRODUCT((Intitules=$A65)*(TEXT(Dates,"mmmyyyy")="Feb2025"), Valeurs)</f>
        <v>0</v>
      </c>
      <c r="P65" cm="1">
        <f t="array" ref="P65">SUMPRODUCT((Intitules=$A65)*(TEXT(Dates,"mmmyyyy")="Mar2025"), Valeurs)</f>
        <v>0</v>
      </c>
      <c r="Q65" cm="1">
        <f t="array" ref="Q65">SUMPRODUCT((Intitules=$A65)*(TEXT(Dates,"mmmyyyy")="Apr2025"), Valeurs)</f>
        <v>0</v>
      </c>
      <c r="R65" cm="1">
        <f t="array" ref="R65">SUMPRODUCT((Intitules=$A65)*(TEXT(Dates,"mmmyyyy")="May2025"), Valeurs)</f>
        <v>0</v>
      </c>
      <c r="S65" cm="1">
        <f t="array" ref="S65">SUMPRODUCT((Intitules=$A65)*(TEXT(Dates,"mmmyyyy")="Jun2025"), Valeurs)</f>
        <v>0</v>
      </c>
      <c r="T65" cm="1">
        <f t="array" ref="T65">SUMPRODUCT((Intitules=$A65)*(TEXT(Dates,"mmmyyyy")="Jul2025"), Valeurs)</f>
        <v>0</v>
      </c>
      <c r="U65" cm="1">
        <f t="array" ref="U65">SUMPRODUCT((Intitules=$A65)*(TEXT(Dates,"mmmyyyy")="Aug2025"), Valeurs)</f>
        <v>0</v>
      </c>
      <c r="V65" cm="1">
        <f t="array" ref="V65">SUMPRODUCT((Intitules=$A65)*(TEXT(Dates,"mmmyyyy")="Sep2025"), Valeurs)</f>
        <v>0</v>
      </c>
      <c r="W65" cm="1">
        <f t="array" ref="W65">SUMPRODUCT((Intitules=$A65)*(TEXT(Dates,"mmmyyyy")="Oct2025"), Valeurs)</f>
        <v>0</v>
      </c>
      <c r="X65" cm="1">
        <f t="array" ref="X65">SUMPRODUCT((Intitules=$A65)*(TEXT(Dates,"mmmyyyy")="Nov2025"), Valeurs)</f>
        <v>0</v>
      </c>
      <c r="Y65" cm="1">
        <f t="array" ref="Y65">SUMPRODUCT((Intitules=$A65)*(TEXT(Dates,"mmmyyyy")="Dec2025"), Valeurs)</f>
        <v>0</v>
      </c>
      <c r="Z65" cm="1">
        <f t="array" ref="Z65">SUMPRODUCT((Intitules=$A65)*(TEXT(Dates,"mmmyyyy")="Jan2026"), Valeurs)</f>
        <v>0</v>
      </c>
      <c r="AA65" t="str">
        <v>Electrification T1 SAT 6 et 7</v>
      </c>
    </row>
    <row r="66" spans="1:27">
      <c r="A66" t="str">
        <f t="shared" si="1"/>
        <v xml:space="preserve">Electrification T2A GSE et VL sat A et bat 1272 + T2A Large </v>
      </c>
      <c r="B66" cm="1">
        <f t="array" ref="B66">SUMPRODUCT((Intitules=$A66)*(TEXT(Dates,"mmmyyyy")="Jan2024"), Valeurs)</f>
        <v>60</v>
      </c>
      <c r="C66" cm="1">
        <f t="array" ref="C66">SUMPRODUCT((Intitules=$A66)*(TEXT(Dates,"mmmyyyy")="Feb2024"), Valeurs)</f>
        <v>80</v>
      </c>
      <c r="D66" cm="1">
        <f t="array" ref="D66">SUMPRODUCT((Intitules=$A66)*(TEXT(Dates,"mmmyyyy")="Mar2024"), Valeurs)</f>
        <v>80</v>
      </c>
      <c r="E66" cm="1">
        <f t="array" ref="E66">SUMPRODUCT((Intitules=$A66)*(TEXT(Dates,"mmmyyyy")="Apr2024"), Valeurs)</f>
        <v>100</v>
      </c>
      <c r="F66" cm="1">
        <f t="array" ref="F66">SUMPRODUCT((Intitules=$A66)*(TEXT(Dates,"mmmyyyy")="May2024"), Valeurs)</f>
        <v>80</v>
      </c>
      <c r="G66" cm="1">
        <f t="array" ref="G66">SUMPRODUCT((Intitules=$A66)*(TEXT(Dates,"mmmyyyy")="Jun2024"), Valeurs)</f>
        <v>40</v>
      </c>
      <c r="H66" cm="1">
        <f t="array" ref="H66">SUMPRODUCT((Intitules=$A66)*(TEXT(Dates,"mmmyyyy")="Jul2024"), Valeurs)</f>
        <v>0</v>
      </c>
      <c r="I66" cm="1">
        <f t="array" ref="I66">SUMPRODUCT((Intitules=$A66)*(TEXT(Dates,"mmmyyyy")="Aug2024"), Valeurs)</f>
        <v>0</v>
      </c>
      <c r="J66" cm="1">
        <f t="array" ref="J66">SUMPRODUCT((Intitules=$A66)*(TEXT(Dates,"mmmyyyy")="Sep2024"), Valeurs)</f>
        <v>0</v>
      </c>
      <c r="K66" cm="1">
        <f t="array" ref="K66">SUMPRODUCT((Intitules=$A66)*(TEXT(Dates,"mmmyyyy")="Oct2024"), Valeurs)</f>
        <v>0</v>
      </c>
      <c r="L66" cm="1">
        <f t="array" ref="L66">SUMPRODUCT((Intitules=$A66)*(TEXT(Dates,"mmmyyyy")="Nov2024"), Valeurs)</f>
        <v>0</v>
      </c>
      <c r="M66" cm="1">
        <f t="array" ref="M66">SUMPRODUCT((Intitules=$A66)*(TEXT(Dates,"mmmyyyy")="Dec2024"), Valeurs)</f>
        <v>0</v>
      </c>
      <c r="N66" cm="1">
        <f t="array" ref="N66">SUMPRODUCT((Intitules=$A66)*(TEXT(Dates,"mmmyyyy")="Jan2025"), Valeurs)</f>
        <v>0</v>
      </c>
      <c r="O66" cm="1">
        <f t="array" ref="O66">SUMPRODUCT((Intitules=$A66)*(TEXT(Dates,"mmmyyyy")="Feb2025"), Valeurs)</f>
        <v>0</v>
      </c>
      <c r="P66" cm="1">
        <f t="array" ref="P66">SUMPRODUCT((Intitules=$A66)*(TEXT(Dates,"mmmyyyy")="Mar2025"), Valeurs)</f>
        <v>0</v>
      </c>
      <c r="Q66" cm="1">
        <f t="array" ref="Q66">SUMPRODUCT((Intitules=$A66)*(TEXT(Dates,"mmmyyyy")="Apr2025"), Valeurs)</f>
        <v>0</v>
      </c>
      <c r="R66" cm="1">
        <f t="array" ref="R66">SUMPRODUCT((Intitules=$A66)*(TEXT(Dates,"mmmyyyy")="May2025"), Valeurs)</f>
        <v>0</v>
      </c>
      <c r="S66" cm="1">
        <f t="array" ref="S66">SUMPRODUCT((Intitules=$A66)*(TEXT(Dates,"mmmyyyy")="Jun2025"), Valeurs)</f>
        <v>0</v>
      </c>
      <c r="T66" cm="1">
        <f t="array" ref="T66">SUMPRODUCT((Intitules=$A66)*(TEXT(Dates,"mmmyyyy")="Jul2025"), Valeurs)</f>
        <v>0</v>
      </c>
      <c r="U66" cm="1">
        <f t="array" ref="U66">SUMPRODUCT((Intitules=$A66)*(TEXT(Dates,"mmmyyyy")="Aug2025"), Valeurs)</f>
        <v>0</v>
      </c>
      <c r="V66" cm="1">
        <f t="array" ref="V66">SUMPRODUCT((Intitules=$A66)*(TEXT(Dates,"mmmyyyy")="Sep2025"), Valeurs)</f>
        <v>0</v>
      </c>
      <c r="W66" cm="1">
        <f t="array" ref="W66">SUMPRODUCT((Intitules=$A66)*(TEXT(Dates,"mmmyyyy")="Oct2025"), Valeurs)</f>
        <v>0</v>
      </c>
      <c r="X66" cm="1">
        <f t="array" ref="X66">SUMPRODUCT((Intitules=$A66)*(TEXT(Dates,"mmmyyyy")="Nov2025"), Valeurs)</f>
        <v>0</v>
      </c>
      <c r="Y66" cm="1">
        <f t="array" ref="Y66">SUMPRODUCT((Intitules=$A66)*(TEXT(Dates,"mmmyyyy")="Dec2025"), Valeurs)</f>
        <v>0</v>
      </c>
      <c r="Z66" cm="1">
        <f t="array" ref="Z66">SUMPRODUCT((Intitules=$A66)*(TEXT(Dates,"mmmyyyy")="Jan2026"), Valeurs)</f>
        <v>0</v>
      </c>
      <c r="AA66" t="str">
        <v xml:space="preserve">Electrification T2A GSE et VL sat A et bat 1272 + T2A Large </v>
      </c>
    </row>
    <row r="67" spans="1:27">
      <c r="A67" t="str">
        <f t="shared" si="1"/>
        <v>Electrification T2G AF</v>
      </c>
      <c r="B67" cm="1">
        <f t="array" ref="B67">SUMPRODUCT((Intitules=$A67)*(TEXT(Dates,"mmmyyyy")="Jan2024"), Valeurs)</f>
        <v>0</v>
      </c>
      <c r="C67" cm="1">
        <f t="array" ref="C67">SUMPRODUCT((Intitules=$A67)*(TEXT(Dates,"mmmyyyy")="Feb2024"), Valeurs)</f>
        <v>180</v>
      </c>
      <c r="D67" cm="1">
        <f t="array" ref="D67">SUMPRODUCT((Intitules=$A67)*(TEXT(Dates,"mmmyyyy")="Mar2024"), Valeurs)</f>
        <v>45</v>
      </c>
      <c r="E67" cm="1">
        <f t="array" ref="E67">SUMPRODUCT((Intitules=$A67)*(TEXT(Dates,"mmmyyyy")="Apr2024"), Valeurs)</f>
        <v>0</v>
      </c>
      <c r="F67" cm="1">
        <f t="array" ref="F67">SUMPRODUCT((Intitules=$A67)*(TEXT(Dates,"mmmyyyy")="May2024"), Valeurs)</f>
        <v>0</v>
      </c>
      <c r="G67" cm="1">
        <f t="array" ref="G67">SUMPRODUCT((Intitules=$A67)*(TEXT(Dates,"mmmyyyy")="Jun2024"), Valeurs)</f>
        <v>0</v>
      </c>
      <c r="H67" cm="1">
        <f t="array" ref="H67">SUMPRODUCT((Intitules=$A67)*(TEXT(Dates,"mmmyyyy")="Jul2024"), Valeurs)</f>
        <v>0</v>
      </c>
      <c r="I67" cm="1">
        <f t="array" ref="I67">SUMPRODUCT((Intitules=$A67)*(TEXT(Dates,"mmmyyyy")="Aug2024"), Valeurs)</f>
        <v>0</v>
      </c>
      <c r="J67" cm="1">
        <f t="array" ref="J67">SUMPRODUCT((Intitules=$A67)*(TEXT(Dates,"mmmyyyy")="Sep2024"), Valeurs)</f>
        <v>0</v>
      </c>
      <c r="K67" cm="1">
        <f t="array" ref="K67">SUMPRODUCT((Intitules=$A67)*(TEXT(Dates,"mmmyyyy")="Oct2024"), Valeurs)</f>
        <v>0</v>
      </c>
      <c r="L67" cm="1">
        <f t="array" ref="L67">SUMPRODUCT((Intitules=$A67)*(TEXT(Dates,"mmmyyyy")="Nov2024"), Valeurs)</f>
        <v>0</v>
      </c>
      <c r="M67" cm="1">
        <f t="array" ref="M67">SUMPRODUCT((Intitules=$A67)*(TEXT(Dates,"mmmyyyy")="Dec2024"), Valeurs)</f>
        <v>0</v>
      </c>
      <c r="N67" cm="1">
        <f t="array" ref="N67">SUMPRODUCT((Intitules=$A67)*(TEXT(Dates,"mmmyyyy")="Jan2025"), Valeurs)</f>
        <v>0</v>
      </c>
      <c r="O67" cm="1">
        <f t="array" ref="O67">SUMPRODUCT((Intitules=$A67)*(TEXT(Dates,"mmmyyyy")="Feb2025"), Valeurs)</f>
        <v>0</v>
      </c>
      <c r="P67" cm="1">
        <f t="array" ref="P67">SUMPRODUCT((Intitules=$A67)*(TEXT(Dates,"mmmyyyy")="Mar2025"), Valeurs)</f>
        <v>0</v>
      </c>
      <c r="Q67" cm="1">
        <f t="array" ref="Q67">SUMPRODUCT((Intitules=$A67)*(TEXT(Dates,"mmmyyyy")="Apr2025"), Valeurs)</f>
        <v>0</v>
      </c>
      <c r="R67" cm="1">
        <f t="array" ref="R67">SUMPRODUCT((Intitules=$A67)*(TEXT(Dates,"mmmyyyy")="May2025"), Valeurs)</f>
        <v>0</v>
      </c>
      <c r="S67" cm="1">
        <f t="array" ref="S67">SUMPRODUCT((Intitules=$A67)*(TEXT(Dates,"mmmyyyy")="Jun2025"), Valeurs)</f>
        <v>0</v>
      </c>
      <c r="T67" cm="1">
        <f t="array" ref="T67">SUMPRODUCT((Intitules=$A67)*(TEXT(Dates,"mmmyyyy")="Jul2025"), Valeurs)</f>
        <v>0</v>
      </c>
      <c r="U67" cm="1">
        <f t="array" ref="U67">SUMPRODUCT((Intitules=$A67)*(TEXT(Dates,"mmmyyyy")="Aug2025"), Valeurs)</f>
        <v>0</v>
      </c>
      <c r="V67" cm="1">
        <f t="array" ref="V67">SUMPRODUCT((Intitules=$A67)*(TEXT(Dates,"mmmyyyy")="Sep2025"), Valeurs)</f>
        <v>0</v>
      </c>
      <c r="W67" cm="1">
        <f t="array" ref="W67">SUMPRODUCT((Intitules=$A67)*(TEXT(Dates,"mmmyyyy")="Oct2025"), Valeurs)</f>
        <v>0</v>
      </c>
      <c r="X67" cm="1">
        <f t="array" ref="X67">SUMPRODUCT((Intitules=$A67)*(TEXT(Dates,"mmmyyyy")="Nov2025"), Valeurs)</f>
        <v>0</v>
      </c>
      <c r="Y67" cm="1">
        <f t="array" ref="Y67">SUMPRODUCT((Intitules=$A67)*(TEXT(Dates,"mmmyyyy")="Dec2025"), Valeurs)</f>
        <v>0</v>
      </c>
      <c r="Z67" cm="1">
        <f t="array" ref="Z67">SUMPRODUCT((Intitules=$A67)*(TEXT(Dates,"mmmyyyy")="Jan2026"), Valeurs)</f>
        <v>0</v>
      </c>
      <c r="AA67" t="str">
        <v>Electrification T2G AF</v>
      </c>
    </row>
    <row r="68" spans="1:27">
      <c r="A68" t="str">
        <f t="shared" si="1"/>
        <v>Electrification T3 - Phase 1 et S3</v>
      </c>
      <c r="B68" cm="1">
        <f t="array" ref="B68">SUMPRODUCT((Intitules=$A68)*(TEXT(Dates,"mmmyyyy")="Jan2024"), Valeurs)</f>
        <v>0</v>
      </c>
      <c r="C68" cm="1">
        <f t="array" ref="C68">SUMPRODUCT((Intitules=$A68)*(TEXT(Dates,"mmmyyyy")="Feb2024"), Valeurs)</f>
        <v>0</v>
      </c>
      <c r="D68" cm="1">
        <f t="array" ref="D68">SUMPRODUCT((Intitules=$A68)*(TEXT(Dates,"mmmyyyy")="Mar2024"), Valeurs)</f>
        <v>0</v>
      </c>
      <c r="E68" cm="1">
        <f t="array" ref="E68">SUMPRODUCT((Intitules=$A68)*(TEXT(Dates,"mmmyyyy")="Apr2024"), Valeurs)</f>
        <v>0</v>
      </c>
      <c r="F68" cm="1">
        <f t="array" ref="F68">SUMPRODUCT((Intitules=$A68)*(TEXT(Dates,"mmmyyyy")="May2024"), Valeurs)</f>
        <v>0</v>
      </c>
      <c r="G68" cm="1">
        <f t="array" ref="G68">SUMPRODUCT((Intitules=$A68)*(TEXT(Dates,"mmmyyyy")="Jun2024"), Valeurs)</f>
        <v>0</v>
      </c>
      <c r="H68" cm="1">
        <f t="array" ref="H68">SUMPRODUCT((Intitules=$A68)*(TEXT(Dates,"mmmyyyy")="Jul2024"), Valeurs)</f>
        <v>0</v>
      </c>
      <c r="I68" cm="1">
        <f t="array" ref="I68">SUMPRODUCT((Intitules=$A68)*(TEXT(Dates,"mmmyyyy")="Aug2024"), Valeurs)</f>
        <v>0</v>
      </c>
      <c r="J68" cm="1">
        <f t="array" ref="J68">SUMPRODUCT((Intitules=$A68)*(TEXT(Dates,"mmmyyyy")="Sep2024"), Valeurs)</f>
        <v>0</v>
      </c>
      <c r="K68" cm="1">
        <f t="array" ref="K68">SUMPRODUCT((Intitules=$A68)*(TEXT(Dates,"mmmyyyy")="Oct2024"), Valeurs)</f>
        <v>0</v>
      </c>
      <c r="L68" cm="1">
        <f t="array" ref="L68">SUMPRODUCT((Intitules=$A68)*(TEXT(Dates,"mmmyyyy")="Nov2024"), Valeurs)</f>
        <v>0</v>
      </c>
      <c r="M68" cm="1">
        <f t="array" ref="M68">SUMPRODUCT((Intitules=$A68)*(TEXT(Dates,"mmmyyyy")="Dec2024"), Valeurs)</f>
        <v>80</v>
      </c>
      <c r="N68" cm="1">
        <f t="array" ref="N68">SUMPRODUCT((Intitules=$A68)*(TEXT(Dates,"mmmyyyy")="Jan2025"), Valeurs)</f>
        <v>0</v>
      </c>
      <c r="O68" cm="1">
        <f t="array" ref="O68">SUMPRODUCT((Intitules=$A68)*(TEXT(Dates,"mmmyyyy")="Feb2025"), Valeurs)</f>
        <v>0</v>
      </c>
      <c r="P68" cm="1">
        <f t="array" ref="P68">SUMPRODUCT((Intitules=$A68)*(TEXT(Dates,"mmmyyyy")="Mar2025"), Valeurs)</f>
        <v>0</v>
      </c>
      <c r="Q68" cm="1">
        <f t="array" ref="Q68">SUMPRODUCT((Intitules=$A68)*(TEXT(Dates,"mmmyyyy")="Apr2025"), Valeurs)</f>
        <v>0</v>
      </c>
      <c r="R68" cm="1">
        <f t="array" ref="R68">SUMPRODUCT((Intitules=$A68)*(TEXT(Dates,"mmmyyyy")="May2025"), Valeurs)</f>
        <v>0</v>
      </c>
      <c r="S68" cm="1">
        <f t="array" ref="S68">SUMPRODUCT((Intitules=$A68)*(TEXT(Dates,"mmmyyyy")="Jun2025"), Valeurs)</f>
        <v>0</v>
      </c>
      <c r="T68" cm="1">
        <f t="array" ref="T68">SUMPRODUCT((Intitules=$A68)*(TEXT(Dates,"mmmyyyy")="Jul2025"), Valeurs)</f>
        <v>0</v>
      </c>
      <c r="U68" cm="1">
        <f t="array" ref="U68">SUMPRODUCT((Intitules=$A68)*(TEXT(Dates,"mmmyyyy")="Aug2025"), Valeurs)</f>
        <v>0</v>
      </c>
      <c r="V68" cm="1">
        <f t="array" ref="V68">SUMPRODUCT((Intitules=$A68)*(TEXT(Dates,"mmmyyyy")="Sep2025"), Valeurs)</f>
        <v>0</v>
      </c>
      <c r="W68" cm="1">
        <f t="array" ref="W68">SUMPRODUCT((Intitules=$A68)*(TEXT(Dates,"mmmyyyy")="Oct2025"), Valeurs)</f>
        <v>0</v>
      </c>
      <c r="X68" cm="1">
        <f t="array" ref="X68">SUMPRODUCT((Intitules=$A68)*(TEXT(Dates,"mmmyyyy")="Nov2025"), Valeurs)</f>
        <v>0</v>
      </c>
      <c r="Y68" cm="1">
        <f t="array" ref="Y68">SUMPRODUCT((Intitules=$A68)*(TEXT(Dates,"mmmyyyy")="Dec2025"), Valeurs)</f>
        <v>0</v>
      </c>
      <c r="Z68" cm="1">
        <f t="array" ref="Z68">SUMPRODUCT((Intitules=$A68)*(TEXT(Dates,"mmmyyyy")="Jan2026"), Valeurs)</f>
        <v>0</v>
      </c>
      <c r="AA68" t="str">
        <v>Electrification T3 - Phase 1 et S3</v>
      </c>
    </row>
    <row r="69" spans="1:27">
      <c r="A69" t="str">
        <f t="shared" si="1"/>
        <v>Electrification VL CDG1-R météo radar</v>
      </c>
      <c r="B69" cm="1">
        <f t="array" ref="B69">SUMPRODUCT((Intitules=$A69)*(TEXT(Dates,"mmmyyyy")="Jan2024"), Valeurs)</f>
        <v>0</v>
      </c>
      <c r="C69" cm="1">
        <f t="array" ref="C69">SUMPRODUCT((Intitules=$A69)*(TEXT(Dates,"mmmyyyy")="Feb2024"), Valeurs)</f>
        <v>195</v>
      </c>
      <c r="D69" cm="1">
        <f t="array" ref="D69">SUMPRODUCT((Intitules=$A69)*(TEXT(Dates,"mmmyyyy")="Mar2024"), Valeurs)</f>
        <v>20</v>
      </c>
      <c r="E69" cm="1">
        <f t="array" ref="E69">SUMPRODUCT((Intitules=$A69)*(TEXT(Dates,"mmmyyyy")="Apr2024"), Valeurs)</f>
        <v>35</v>
      </c>
      <c r="F69" cm="1">
        <f t="array" ref="F69">SUMPRODUCT((Intitules=$A69)*(TEXT(Dates,"mmmyyyy")="May2024"), Valeurs)</f>
        <v>0</v>
      </c>
      <c r="G69" cm="1">
        <f t="array" ref="G69">SUMPRODUCT((Intitules=$A69)*(TEXT(Dates,"mmmyyyy")="Jun2024"), Valeurs)</f>
        <v>0</v>
      </c>
      <c r="H69" cm="1">
        <f t="array" ref="H69">SUMPRODUCT((Intitules=$A69)*(TEXT(Dates,"mmmyyyy")="Jul2024"), Valeurs)</f>
        <v>0</v>
      </c>
      <c r="I69" cm="1">
        <f t="array" ref="I69">SUMPRODUCT((Intitules=$A69)*(TEXT(Dates,"mmmyyyy")="Aug2024"), Valeurs)</f>
        <v>0</v>
      </c>
      <c r="J69" cm="1">
        <f t="array" ref="J69">SUMPRODUCT((Intitules=$A69)*(TEXT(Dates,"mmmyyyy")="Sep2024"), Valeurs)</f>
        <v>0</v>
      </c>
      <c r="K69" cm="1">
        <f t="array" ref="K69">SUMPRODUCT((Intitules=$A69)*(TEXT(Dates,"mmmyyyy")="Oct2024"), Valeurs)</f>
        <v>0</v>
      </c>
      <c r="L69" cm="1">
        <f t="array" ref="L69">SUMPRODUCT((Intitules=$A69)*(TEXT(Dates,"mmmyyyy")="Nov2024"), Valeurs)</f>
        <v>0</v>
      </c>
      <c r="M69" cm="1">
        <f t="array" ref="M69">SUMPRODUCT((Intitules=$A69)*(TEXT(Dates,"mmmyyyy")="Dec2024"), Valeurs)</f>
        <v>0</v>
      </c>
      <c r="N69" cm="1">
        <f t="array" ref="N69">SUMPRODUCT((Intitules=$A69)*(TEXT(Dates,"mmmyyyy")="Jan2025"), Valeurs)</f>
        <v>0</v>
      </c>
      <c r="O69" cm="1">
        <f t="array" ref="O69">SUMPRODUCT((Intitules=$A69)*(TEXT(Dates,"mmmyyyy")="Feb2025"), Valeurs)</f>
        <v>0</v>
      </c>
      <c r="P69" cm="1">
        <f t="array" ref="P69">SUMPRODUCT((Intitules=$A69)*(TEXT(Dates,"mmmyyyy")="Mar2025"), Valeurs)</f>
        <v>0</v>
      </c>
      <c r="Q69" cm="1">
        <f t="array" ref="Q69">SUMPRODUCT((Intitules=$A69)*(TEXT(Dates,"mmmyyyy")="Apr2025"), Valeurs)</f>
        <v>0</v>
      </c>
      <c r="R69" cm="1">
        <f t="array" ref="R69">SUMPRODUCT((Intitules=$A69)*(TEXT(Dates,"mmmyyyy")="May2025"), Valeurs)</f>
        <v>0</v>
      </c>
      <c r="S69" cm="1">
        <f t="array" ref="S69">SUMPRODUCT((Intitules=$A69)*(TEXT(Dates,"mmmyyyy")="Jun2025"), Valeurs)</f>
        <v>0</v>
      </c>
      <c r="T69" cm="1">
        <f t="array" ref="T69">SUMPRODUCT((Intitules=$A69)*(TEXT(Dates,"mmmyyyy")="Jul2025"), Valeurs)</f>
        <v>0</v>
      </c>
      <c r="U69" cm="1">
        <f t="array" ref="U69">SUMPRODUCT((Intitules=$A69)*(TEXT(Dates,"mmmyyyy")="Aug2025"), Valeurs)</f>
        <v>0</v>
      </c>
      <c r="V69" cm="1">
        <f t="array" ref="V69">SUMPRODUCT((Intitules=$A69)*(TEXT(Dates,"mmmyyyy")="Sep2025"), Valeurs)</f>
        <v>0</v>
      </c>
      <c r="W69" cm="1">
        <f t="array" ref="W69">SUMPRODUCT((Intitules=$A69)*(TEXT(Dates,"mmmyyyy")="Oct2025"), Valeurs)</f>
        <v>0</v>
      </c>
      <c r="X69" cm="1">
        <f t="array" ref="X69">SUMPRODUCT((Intitules=$A69)*(TEXT(Dates,"mmmyyyy")="Nov2025"), Valeurs)</f>
        <v>0</v>
      </c>
      <c r="Y69" cm="1">
        <f t="array" ref="Y69">SUMPRODUCT((Intitules=$A69)*(TEXT(Dates,"mmmyyyy")="Dec2025"), Valeurs)</f>
        <v>0</v>
      </c>
      <c r="Z69" cm="1">
        <f t="array" ref="Z69">SUMPRODUCT((Intitules=$A69)*(TEXT(Dates,"mmmyyyy")="Jan2026"), Valeurs)</f>
        <v>0</v>
      </c>
      <c r="AA69" t="str">
        <v>Electrification VL CDG1-R météo radar</v>
      </c>
    </row>
    <row r="70" spans="1:27">
      <c r="A70" t="str">
        <f t="shared" si="1"/>
        <v>Espace évenementiel pérenne TB et liaison BD</v>
      </c>
      <c r="B70" cm="1">
        <f t="array" ref="B70">SUMPRODUCT((Intitules=$A70)*(TEXT(Dates,"mmmyyyy")="Jan2024"), Valeurs)</f>
        <v>490</v>
      </c>
      <c r="C70" cm="1">
        <f t="array" ref="C70">SUMPRODUCT((Intitules=$A70)*(TEXT(Dates,"mmmyyyy")="Feb2024"), Valeurs)</f>
        <v>480</v>
      </c>
      <c r="D70" cm="1">
        <f t="array" ref="D70">SUMPRODUCT((Intitules=$A70)*(TEXT(Dates,"mmmyyyy")="Mar2024"), Valeurs)</f>
        <v>190</v>
      </c>
      <c r="E70" cm="1">
        <f t="array" ref="E70">SUMPRODUCT((Intitules=$A70)*(TEXT(Dates,"mmmyyyy")="Apr2024"), Valeurs)</f>
        <v>210</v>
      </c>
      <c r="F70" cm="1">
        <f t="array" ref="F70">SUMPRODUCT((Intitules=$A70)*(TEXT(Dates,"mmmyyyy")="May2024"), Valeurs)</f>
        <v>0</v>
      </c>
      <c r="G70" cm="1">
        <f t="array" ref="G70">SUMPRODUCT((Intitules=$A70)*(TEXT(Dates,"mmmyyyy")="Jun2024"), Valeurs)</f>
        <v>75</v>
      </c>
      <c r="H70" cm="1">
        <f t="array" ref="H70">SUMPRODUCT((Intitules=$A70)*(TEXT(Dates,"mmmyyyy")="Jul2024"), Valeurs)</f>
        <v>375</v>
      </c>
      <c r="I70" cm="1">
        <f t="array" ref="I70">SUMPRODUCT((Intitules=$A70)*(TEXT(Dates,"mmmyyyy")="Aug2024"), Valeurs)</f>
        <v>255</v>
      </c>
      <c r="J70" cm="1">
        <f t="array" ref="J70">SUMPRODUCT((Intitules=$A70)*(TEXT(Dates,"mmmyyyy")="Sep2024"), Valeurs)</f>
        <v>300</v>
      </c>
      <c r="K70" cm="1">
        <f t="array" ref="K70">SUMPRODUCT((Intitules=$A70)*(TEXT(Dates,"mmmyyyy")="Oct2024"), Valeurs)</f>
        <v>240</v>
      </c>
      <c r="L70" cm="1">
        <f t="array" ref="L70">SUMPRODUCT((Intitules=$A70)*(TEXT(Dates,"mmmyyyy")="Nov2024"), Valeurs)</f>
        <v>240</v>
      </c>
      <c r="M70" cm="1">
        <f t="array" ref="M70">SUMPRODUCT((Intitules=$A70)*(TEXT(Dates,"mmmyyyy")="Dec2024"), Valeurs)</f>
        <v>0</v>
      </c>
      <c r="N70" cm="1">
        <f t="array" ref="N70">SUMPRODUCT((Intitules=$A70)*(TEXT(Dates,"mmmyyyy")="Jan2025"), Valeurs)</f>
        <v>0</v>
      </c>
      <c r="O70" cm="1">
        <f t="array" ref="O70">SUMPRODUCT((Intitules=$A70)*(TEXT(Dates,"mmmyyyy")="Feb2025"), Valeurs)</f>
        <v>0</v>
      </c>
      <c r="P70" cm="1">
        <f t="array" ref="P70">SUMPRODUCT((Intitules=$A70)*(TEXT(Dates,"mmmyyyy")="Mar2025"), Valeurs)</f>
        <v>0</v>
      </c>
      <c r="Q70" cm="1">
        <f t="array" ref="Q70">SUMPRODUCT((Intitules=$A70)*(TEXT(Dates,"mmmyyyy")="Apr2025"), Valeurs)</f>
        <v>0</v>
      </c>
      <c r="R70" cm="1">
        <f t="array" ref="R70">SUMPRODUCT((Intitules=$A70)*(TEXT(Dates,"mmmyyyy")="May2025"), Valeurs)</f>
        <v>0</v>
      </c>
      <c r="S70" cm="1">
        <f t="array" ref="S70">SUMPRODUCT((Intitules=$A70)*(TEXT(Dates,"mmmyyyy")="Jun2025"), Valeurs)</f>
        <v>0</v>
      </c>
      <c r="T70" cm="1">
        <f t="array" ref="T70">SUMPRODUCT((Intitules=$A70)*(TEXT(Dates,"mmmyyyy")="Jul2025"), Valeurs)</f>
        <v>0</v>
      </c>
      <c r="U70" cm="1">
        <f t="array" ref="U70">SUMPRODUCT((Intitules=$A70)*(TEXT(Dates,"mmmyyyy")="Aug2025"), Valeurs)</f>
        <v>0</v>
      </c>
      <c r="V70" cm="1">
        <f t="array" ref="V70">SUMPRODUCT((Intitules=$A70)*(TEXT(Dates,"mmmyyyy")="Sep2025"), Valeurs)</f>
        <v>0</v>
      </c>
      <c r="W70" cm="1">
        <f t="array" ref="W70">SUMPRODUCT((Intitules=$A70)*(TEXT(Dates,"mmmyyyy")="Oct2025"), Valeurs)</f>
        <v>0</v>
      </c>
      <c r="X70" cm="1">
        <f t="array" ref="X70">SUMPRODUCT((Intitules=$A70)*(TEXT(Dates,"mmmyyyy")="Nov2025"), Valeurs)</f>
        <v>0</v>
      </c>
      <c r="Y70" cm="1">
        <f t="array" ref="Y70">SUMPRODUCT((Intitules=$A70)*(TEXT(Dates,"mmmyyyy")="Dec2025"), Valeurs)</f>
        <v>0</v>
      </c>
      <c r="Z70" cm="1">
        <f t="array" ref="Z70">SUMPRODUCT((Intitules=$A70)*(TEXT(Dates,"mmmyyyy")="Jan2026"), Valeurs)</f>
        <v>0</v>
      </c>
      <c r="AA70" t="str">
        <v>Espace évenementiel pérenne TB et liaison BD</v>
      </c>
    </row>
    <row r="71" spans="1:27">
      <c r="A71" t="str">
        <f t="shared" si="1"/>
        <v>FEDEX - refecetion façades 4300</v>
      </c>
      <c r="B71" cm="1">
        <f t="array" ref="B71">SUMPRODUCT((Intitules=$A71)*(TEXT(Dates,"mmmyyyy")="Jan2024"), Valeurs)</f>
        <v>0</v>
      </c>
      <c r="C71" cm="1">
        <f t="array" ref="C71">SUMPRODUCT((Intitules=$A71)*(TEXT(Dates,"mmmyyyy")="Feb2024"), Valeurs)</f>
        <v>0</v>
      </c>
      <c r="D71" cm="1">
        <f t="array" ref="D71">SUMPRODUCT((Intitules=$A71)*(TEXT(Dates,"mmmyyyy")="Mar2024"), Valeurs)</f>
        <v>40</v>
      </c>
      <c r="E71" cm="1">
        <f t="array" ref="E71">SUMPRODUCT((Intitules=$A71)*(TEXT(Dates,"mmmyyyy")="Apr2024"), Valeurs)</f>
        <v>100</v>
      </c>
      <c r="F71" cm="1">
        <f t="array" ref="F71">SUMPRODUCT((Intitules=$A71)*(TEXT(Dates,"mmmyyyy")="May2024"), Valeurs)</f>
        <v>80</v>
      </c>
      <c r="G71" cm="1">
        <f t="array" ref="G71">SUMPRODUCT((Intitules=$A71)*(TEXT(Dates,"mmmyyyy")="Jun2024"), Valeurs)</f>
        <v>80</v>
      </c>
      <c r="H71" cm="1">
        <f t="array" ref="H71">SUMPRODUCT((Intitules=$A71)*(TEXT(Dates,"mmmyyyy")="Jul2024"), Valeurs)</f>
        <v>100</v>
      </c>
      <c r="I71" cm="1">
        <f t="array" ref="I71">SUMPRODUCT((Intitules=$A71)*(TEXT(Dates,"mmmyyyy")="Aug2024"), Valeurs)</f>
        <v>80</v>
      </c>
      <c r="J71" cm="1">
        <f t="array" ref="J71">SUMPRODUCT((Intitules=$A71)*(TEXT(Dates,"mmmyyyy")="Sep2024"), Valeurs)</f>
        <v>100</v>
      </c>
      <c r="K71" cm="1">
        <f t="array" ref="K71">SUMPRODUCT((Intitules=$A71)*(TEXT(Dates,"mmmyyyy")="Oct2024"), Valeurs)</f>
        <v>0</v>
      </c>
      <c r="L71" cm="1">
        <f t="array" ref="L71">SUMPRODUCT((Intitules=$A71)*(TEXT(Dates,"mmmyyyy")="Nov2024"), Valeurs)</f>
        <v>0</v>
      </c>
      <c r="M71" cm="1">
        <f t="array" ref="M71">SUMPRODUCT((Intitules=$A71)*(TEXT(Dates,"mmmyyyy")="Dec2024"), Valeurs)</f>
        <v>0</v>
      </c>
      <c r="N71" cm="1">
        <f t="array" ref="N71">SUMPRODUCT((Intitules=$A71)*(TEXT(Dates,"mmmyyyy")="Jan2025"), Valeurs)</f>
        <v>0</v>
      </c>
      <c r="O71" cm="1">
        <f t="array" ref="O71">SUMPRODUCT((Intitules=$A71)*(TEXT(Dates,"mmmyyyy")="Feb2025"), Valeurs)</f>
        <v>0</v>
      </c>
      <c r="P71" cm="1">
        <f t="array" ref="P71">SUMPRODUCT((Intitules=$A71)*(TEXT(Dates,"mmmyyyy")="Mar2025"), Valeurs)</f>
        <v>0</v>
      </c>
      <c r="Q71" cm="1">
        <f t="array" ref="Q71">SUMPRODUCT((Intitules=$A71)*(TEXT(Dates,"mmmyyyy")="Apr2025"), Valeurs)</f>
        <v>0</v>
      </c>
      <c r="R71" cm="1">
        <f t="array" ref="R71">SUMPRODUCT((Intitules=$A71)*(TEXT(Dates,"mmmyyyy")="May2025"), Valeurs)</f>
        <v>0</v>
      </c>
      <c r="S71" cm="1">
        <f t="array" ref="S71">SUMPRODUCT((Intitules=$A71)*(TEXT(Dates,"mmmyyyy")="Jun2025"), Valeurs)</f>
        <v>0</v>
      </c>
      <c r="T71" cm="1">
        <f t="array" ref="T71">SUMPRODUCT((Intitules=$A71)*(TEXT(Dates,"mmmyyyy")="Jul2025"), Valeurs)</f>
        <v>0</v>
      </c>
      <c r="U71" cm="1">
        <f t="array" ref="U71">SUMPRODUCT((Intitules=$A71)*(TEXT(Dates,"mmmyyyy")="Aug2025"), Valeurs)</f>
        <v>0</v>
      </c>
      <c r="V71" cm="1">
        <f t="array" ref="V71">SUMPRODUCT((Intitules=$A71)*(TEXT(Dates,"mmmyyyy")="Sep2025"), Valeurs)</f>
        <v>0</v>
      </c>
      <c r="W71" cm="1">
        <f t="array" ref="W71">SUMPRODUCT((Intitules=$A71)*(TEXT(Dates,"mmmyyyy")="Oct2025"), Valeurs)</f>
        <v>0</v>
      </c>
      <c r="X71" cm="1">
        <f t="array" ref="X71">SUMPRODUCT((Intitules=$A71)*(TEXT(Dates,"mmmyyyy")="Nov2025"), Valeurs)</f>
        <v>0</v>
      </c>
      <c r="Y71" cm="1">
        <f t="array" ref="Y71">SUMPRODUCT((Intitules=$A71)*(TEXT(Dates,"mmmyyyy")="Dec2025"), Valeurs)</f>
        <v>0</v>
      </c>
      <c r="Z71" cm="1">
        <f t="array" ref="Z71">SUMPRODUCT((Intitules=$A71)*(TEXT(Dates,"mmmyyyy")="Jan2026"), Valeurs)</f>
        <v>0</v>
      </c>
      <c r="AA71" t="str">
        <v>FEDEX - refecetion façades 4300</v>
      </c>
    </row>
    <row r="72" spans="1:27">
      <c r="A72" t="str">
        <f t="shared" si="1"/>
        <v>FEDEX- bâtiment 4300 A-  étanchéité p</v>
      </c>
      <c r="B72" cm="1">
        <f t="array" ref="B72">SUMPRODUCT((Intitules=$A72)*(TEXT(Dates,"mmmyyyy")="Jan2024"), Valeurs)</f>
        <v>0</v>
      </c>
      <c r="C72" cm="1">
        <f t="array" ref="C72">SUMPRODUCT((Intitules=$A72)*(TEXT(Dates,"mmmyyyy")="Feb2024"), Valeurs)</f>
        <v>0</v>
      </c>
      <c r="D72" cm="1">
        <f t="array" ref="D72">SUMPRODUCT((Intitules=$A72)*(TEXT(Dates,"mmmyyyy")="Mar2024"), Valeurs)</f>
        <v>40</v>
      </c>
      <c r="E72" cm="1">
        <f t="array" ref="E72">SUMPRODUCT((Intitules=$A72)*(TEXT(Dates,"mmmyyyy")="Apr2024"), Valeurs)</f>
        <v>100</v>
      </c>
      <c r="F72" cm="1">
        <f t="array" ref="F72">SUMPRODUCT((Intitules=$A72)*(TEXT(Dates,"mmmyyyy")="May2024"), Valeurs)</f>
        <v>80</v>
      </c>
      <c r="G72" cm="1">
        <f t="array" ref="G72">SUMPRODUCT((Intitules=$A72)*(TEXT(Dates,"mmmyyyy")="Jun2024"), Valeurs)</f>
        <v>80</v>
      </c>
      <c r="H72" cm="1">
        <f t="array" ref="H72">SUMPRODUCT((Intitules=$A72)*(TEXT(Dates,"mmmyyyy")="Jul2024"), Valeurs)</f>
        <v>100</v>
      </c>
      <c r="I72" cm="1">
        <f t="array" ref="I72">SUMPRODUCT((Intitules=$A72)*(TEXT(Dates,"mmmyyyy")="Aug2024"), Valeurs)</f>
        <v>80</v>
      </c>
      <c r="J72" cm="1">
        <f t="array" ref="J72">SUMPRODUCT((Intitules=$A72)*(TEXT(Dates,"mmmyyyy")="Sep2024"), Valeurs)</f>
        <v>100</v>
      </c>
      <c r="K72" cm="1">
        <f t="array" ref="K72">SUMPRODUCT((Intitules=$A72)*(TEXT(Dates,"mmmyyyy")="Oct2024"), Valeurs)</f>
        <v>0</v>
      </c>
      <c r="L72" cm="1">
        <f t="array" ref="L72">SUMPRODUCT((Intitules=$A72)*(TEXT(Dates,"mmmyyyy")="Nov2024"), Valeurs)</f>
        <v>0</v>
      </c>
      <c r="M72" cm="1">
        <f t="array" ref="M72">SUMPRODUCT((Intitules=$A72)*(TEXT(Dates,"mmmyyyy")="Dec2024"), Valeurs)</f>
        <v>0</v>
      </c>
      <c r="N72" cm="1">
        <f t="array" ref="N72">SUMPRODUCT((Intitules=$A72)*(TEXT(Dates,"mmmyyyy")="Jan2025"), Valeurs)</f>
        <v>0</v>
      </c>
      <c r="O72" cm="1">
        <f t="array" ref="O72">SUMPRODUCT((Intitules=$A72)*(TEXT(Dates,"mmmyyyy")="Feb2025"), Valeurs)</f>
        <v>0</v>
      </c>
      <c r="P72" cm="1">
        <f t="array" ref="P72">SUMPRODUCT((Intitules=$A72)*(TEXT(Dates,"mmmyyyy")="Mar2025"), Valeurs)</f>
        <v>0</v>
      </c>
      <c r="Q72" cm="1">
        <f t="array" ref="Q72">SUMPRODUCT((Intitules=$A72)*(TEXT(Dates,"mmmyyyy")="Apr2025"), Valeurs)</f>
        <v>0</v>
      </c>
      <c r="R72" cm="1">
        <f t="array" ref="R72">SUMPRODUCT((Intitules=$A72)*(TEXT(Dates,"mmmyyyy")="May2025"), Valeurs)</f>
        <v>0</v>
      </c>
      <c r="S72" cm="1">
        <f t="array" ref="S72">SUMPRODUCT((Intitules=$A72)*(TEXT(Dates,"mmmyyyy")="Jun2025"), Valeurs)</f>
        <v>0</v>
      </c>
      <c r="T72" cm="1">
        <f t="array" ref="T72">SUMPRODUCT((Intitules=$A72)*(TEXT(Dates,"mmmyyyy")="Jul2025"), Valeurs)</f>
        <v>0</v>
      </c>
      <c r="U72" cm="1">
        <f t="array" ref="U72">SUMPRODUCT((Intitules=$A72)*(TEXT(Dates,"mmmyyyy")="Aug2025"), Valeurs)</f>
        <v>0</v>
      </c>
      <c r="V72" cm="1">
        <f t="array" ref="V72">SUMPRODUCT((Intitules=$A72)*(TEXT(Dates,"mmmyyyy")="Sep2025"), Valeurs)</f>
        <v>0</v>
      </c>
      <c r="W72" cm="1">
        <f t="array" ref="W72">SUMPRODUCT((Intitules=$A72)*(TEXT(Dates,"mmmyyyy")="Oct2025"), Valeurs)</f>
        <v>0</v>
      </c>
      <c r="X72" cm="1">
        <f t="array" ref="X72">SUMPRODUCT((Intitules=$A72)*(TEXT(Dates,"mmmyyyy")="Nov2025"), Valeurs)</f>
        <v>0</v>
      </c>
      <c r="Y72" cm="1">
        <f t="array" ref="Y72">SUMPRODUCT((Intitules=$A72)*(TEXT(Dates,"mmmyyyy")="Dec2025"), Valeurs)</f>
        <v>0</v>
      </c>
      <c r="Z72" cm="1">
        <f t="array" ref="Z72">SUMPRODUCT((Intitules=$A72)*(TEXT(Dates,"mmmyyyy")="Jan2026"), Valeurs)</f>
        <v>0</v>
      </c>
      <c r="AA72" t="str">
        <v>FEDEX- bâtiment 4300 A-  étanchéité p</v>
      </c>
    </row>
    <row r="73" spans="1:27">
      <c r="A73" t="str">
        <f t="shared" si="1"/>
        <v xml:space="preserve">Local MUX </v>
      </c>
      <c r="B73" cm="1">
        <f t="array" ref="B73">SUMPRODUCT((Intitules=$A73)*(TEXT(Dates,"mmmyyyy")="Jan2024"), Valeurs)</f>
        <v>250</v>
      </c>
      <c r="C73" cm="1">
        <f t="array" ref="C73">SUMPRODUCT((Intitules=$A73)*(TEXT(Dates,"mmmyyyy")="Feb2024"), Valeurs)</f>
        <v>200</v>
      </c>
      <c r="D73" cm="1">
        <f t="array" ref="D73">SUMPRODUCT((Intitules=$A73)*(TEXT(Dates,"mmmyyyy")="Mar2024"), Valeurs)</f>
        <v>200</v>
      </c>
      <c r="E73" cm="1">
        <f t="array" ref="E73">SUMPRODUCT((Intitules=$A73)*(TEXT(Dates,"mmmyyyy")="Apr2024"), Valeurs)</f>
        <v>160</v>
      </c>
      <c r="F73" cm="1">
        <f t="array" ref="F73">SUMPRODUCT((Intitules=$A73)*(TEXT(Dates,"mmmyyyy")="May2024"), Valeurs)</f>
        <v>20</v>
      </c>
      <c r="G73" cm="1">
        <f t="array" ref="G73">SUMPRODUCT((Intitules=$A73)*(TEXT(Dates,"mmmyyyy")="Jun2024"), Valeurs)</f>
        <v>10</v>
      </c>
      <c r="H73" cm="1">
        <f t="array" ref="H73">SUMPRODUCT((Intitules=$A73)*(TEXT(Dates,"mmmyyyy")="Jul2024"), Valeurs)</f>
        <v>0</v>
      </c>
      <c r="I73" cm="1">
        <f t="array" ref="I73">SUMPRODUCT((Intitules=$A73)*(TEXT(Dates,"mmmyyyy")="Aug2024"), Valeurs)</f>
        <v>0</v>
      </c>
      <c r="J73" cm="1">
        <f t="array" ref="J73">SUMPRODUCT((Intitules=$A73)*(TEXT(Dates,"mmmyyyy")="Sep2024"), Valeurs)</f>
        <v>0</v>
      </c>
      <c r="K73" cm="1">
        <f t="array" ref="K73">SUMPRODUCT((Intitules=$A73)*(TEXT(Dates,"mmmyyyy")="Oct2024"), Valeurs)</f>
        <v>0</v>
      </c>
      <c r="L73" cm="1">
        <f t="array" ref="L73">SUMPRODUCT((Intitules=$A73)*(TEXT(Dates,"mmmyyyy")="Nov2024"), Valeurs)</f>
        <v>0</v>
      </c>
      <c r="M73" cm="1">
        <f t="array" ref="M73">SUMPRODUCT((Intitules=$A73)*(TEXT(Dates,"mmmyyyy")="Dec2024"), Valeurs)</f>
        <v>0</v>
      </c>
      <c r="N73" cm="1">
        <f t="array" ref="N73">SUMPRODUCT((Intitules=$A73)*(TEXT(Dates,"mmmyyyy")="Jan2025"), Valeurs)</f>
        <v>30</v>
      </c>
      <c r="O73" cm="1">
        <f t="array" ref="O73">SUMPRODUCT((Intitules=$A73)*(TEXT(Dates,"mmmyyyy")="Feb2025"), Valeurs)</f>
        <v>120</v>
      </c>
      <c r="P73" cm="1">
        <f t="array" ref="P73">SUMPRODUCT((Intitules=$A73)*(TEXT(Dates,"mmmyyyy")="Mar2025"), Valeurs)</f>
        <v>0</v>
      </c>
      <c r="Q73" cm="1">
        <f t="array" ref="Q73">SUMPRODUCT((Intitules=$A73)*(TEXT(Dates,"mmmyyyy")="Apr2025"), Valeurs)</f>
        <v>0</v>
      </c>
      <c r="R73" cm="1">
        <f t="array" ref="R73">SUMPRODUCT((Intitules=$A73)*(TEXT(Dates,"mmmyyyy")="May2025"), Valeurs)</f>
        <v>0</v>
      </c>
      <c r="S73" cm="1">
        <f t="array" ref="S73">SUMPRODUCT((Intitules=$A73)*(TEXT(Dates,"mmmyyyy")="Jun2025"), Valeurs)</f>
        <v>0</v>
      </c>
      <c r="T73" cm="1">
        <f t="array" ref="T73">SUMPRODUCT((Intitules=$A73)*(TEXT(Dates,"mmmyyyy")="Jul2025"), Valeurs)</f>
        <v>0</v>
      </c>
      <c r="U73" cm="1">
        <f t="array" ref="U73">SUMPRODUCT((Intitules=$A73)*(TEXT(Dates,"mmmyyyy")="Aug2025"), Valeurs)</f>
        <v>0</v>
      </c>
      <c r="V73" cm="1">
        <f t="array" ref="V73">SUMPRODUCT((Intitules=$A73)*(TEXT(Dates,"mmmyyyy")="Sep2025"), Valeurs)</f>
        <v>0</v>
      </c>
      <c r="W73" cm="1">
        <f t="array" ref="W73">SUMPRODUCT((Intitules=$A73)*(TEXT(Dates,"mmmyyyy")="Oct2025"), Valeurs)</f>
        <v>0</v>
      </c>
      <c r="X73" cm="1">
        <f t="array" ref="X73">SUMPRODUCT((Intitules=$A73)*(TEXT(Dates,"mmmyyyy")="Nov2025"), Valeurs)</f>
        <v>0</v>
      </c>
      <c r="Y73" cm="1">
        <f t="array" ref="Y73">SUMPRODUCT((Intitules=$A73)*(TEXT(Dates,"mmmyyyy")="Dec2025"), Valeurs)</f>
        <v>0</v>
      </c>
      <c r="Z73" cm="1">
        <f t="array" ref="Z73">SUMPRODUCT((Intitules=$A73)*(TEXT(Dates,"mmmyyyy")="Jan2026"), Valeurs)</f>
        <v>0</v>
      </c>
      <c r="AA73" t="str">
        <v xml:space="preserve">Local MUX </v>
      </c>
    </row>
    <row r="74" spans="1:27">
      <c r="A74" t="str">
        <f t="shared" si="1"/>
        <v>Locaux DPAF T1 - niv 4</v>
      </c>
      <c r="B74" cm="1">
        <f t="array" ref="B74">SUMPRODUCT((Intitules=$A74)*(TEXT(Dates,"mmmyyyy")="Jan2024"), Valeurs)</f>
        <v>0</v>
      </c>
      <c r="C74" cm="1">
        <f t="array" ref="C74">SUMPRODUCT((Intitules=$A74)*(TEXT(Dates,"mmmyyyy")="Feb2024"), Valeurs)</f>
        <v>5</v>
      </c>
      <c r="D74" cm="1">
        <f t="array" ref="D74">SUMPRODUCT((Intitules=$A74)*(TEXT(Dates,"mmmyyyy")="Mar2024"), Valeurs)</f>
        <v>20</v>
      </c>
      <c r="E74" cm="1">
        <f t="array" ref="E74">SUMPRODUCT((Intitules=$A74)*(TEXT(Dates,"mmmyyyy")="Apr2024"), Valeurs)</f>
        <v>25</v>
      </c>
      <c r="F74" cm="1">
        <f t="array" ref="F74">SUMPRODUCT((Intitules=$A74)*(TEXT(Dates,"mmmyyyy")="May2024"), Valeurs)</f>
        <v>20</v>
      </c>
      <c r="G74" cm="1">
        <f t="array" ref="G74">SUMPRODUCT((Intitules=$A74)*(TEXT(Dates,"mmmyyyy")="Jun2024"), Valeurs)</f>
        <v>10</v>
      </c>
      <c r="H74" cm="1">
        <f t="array" ref="H74">SUMPRODUCT((Intitules=$A74)*(TEXT(Dates,"mmmyyyy")="Jul2024"), Valeurs)</f>
        <v>0</v>
      </c>
      <c r="I74" cm="1">
        <f t="array" ref="I74">SUMPRODUCT((Intitules=$A74)*(TEXT(Dates,"mmmyyyy")="Aug2024"), Valeurs)</f>
        <v>0</v>
      </c>
      <c r="J74" cm="1">
        <f t="array" ref="J74">SUMPRODUCT((Intitules=$A74)*(TEXT(Dates,"mmmyyyy")="Sep2024"), Valeurs)</f>
        <v>0</v>
      </c>
      <c r="K74" cm="1">
        <f t="array" ref="K74">SUMPRODUCT((Intitules=$A74)*(TEXT(Dates,"mmmyyyy")="Oct2024"), Valeurs)</f>
        <v>0</v>
      </c>
      <c r="L74" cm="1">
        <f t="array" ref="L74">SUMPRODUCT((Intitules=$A74)*(TEXT(Dates,"mmmyyyy")="Nov2024"), Valeurs)</f>
        <v>0</v>
      </c>
      <c r="M74" cm="1">
        <f t="array" ref="M74">SUMPRODUCT((Intitules=$A74)*(TEXT(Dates,"mmmyyyy")="Dec2024"), Valeurs)</f>
        <v>0</v>
      </c>
      <c r="N74" cm="1">
        <f t="array" ref="N74">SUMPRODUCT((Intitules=$A74)*(TEXT(Dates,"mmmyyyy")="Jan2025"), Valeurs)</f>
        <v>0</v>
      </c>
      <c r="O74" cm="1">
        <f t="array" ref="O74">SUMPRODUCT((Intitules=$A74)*(TEXT(Dates,"mmmyyyy")="Feb2025"), Valeurs)</f>
        <v>0</v>
      </c>
      <c r="P74" cm="1">
        <f t="array" ref="P74">SUMPRODUCT((Intitules=$A74)*(TEXT(Dates,"mmmyyyy")="Mar2025"), Valeurs)</f>
        <v>0</v>
      </c>
      <c r="Q74" cm="1">
        <f t="array" ref="Q74">SUMPRODUCT((Intitules=$A74)*(TEXT(Dates,"mmmyyyy")="Apr2025"), Valeurs)</f>
        <v>0</v>
      </c>
      <c r="R74" cm="1">
        <f t="array" ref="R74">SUMPRODUCT((Intitules=$A74)*(TEXT(Dates,"mmmyyyy")="May2025"), Valeurs)</f>
        <v>0</v>
      </c>
      <c r="S74" cm="1">
        <f t="array" ref="S74">SUMPRODUCT((Intitules=$A74)*(TEXT(Dates,"mmmyyyy")="Jun2025"), Valeurs)</f>
        <v>0</v>
      </c>
      <c r="T74" cm="1">
        <f t="array" ref="T74">SUMPRODUCT((Intitules=$A74)*(TEXT(Dates,"mmmyyyy")="Jul2025"), Valeurs)</f>
        <v>0</v>
      </c>
      <c r="U74" cm="1">
        <f t="array" ref="U74">SUMPRODUCT((Intitules=$A74)*(TEXT(Dates,"mmmyyyy")="Aug2025"), Valeurs)</f>
        <v>0</v>
      </c>
      <c r="V74" cm="1">
        <f t="array" ref="V74">SUMPRODUCT((Intitules=$A74)*(TEXT(Dates,"mmmyyyy")="Sep2025"), Valeurs)</f>
        <v>0</v>
      </c>
      <c r="W74" cm="1">
        <f t="array" ref="W74">SUMPRODUCT((Intitules=$A74)*(TEXT(Dates,"mmmyyyy")="Oct2025"), Valeurs)</f>
        <v>0</v>
      </c>
      <c r="X74" cm="1">
        <f t="array" ref="X74">SUMPRODUCT((Intitules=$A74)*(TEXT(Dates,"mmmyyyy")="Nov2025"), Valeurs)</f>
        <v>0</v>
      </c>
      <c r="Y74" cm="1">
        <f t="array" ref="Y74">SUMPRODUCT((Intitules=$A74)*(TEXT(Dates,"mmmyyyy")="Dec2025"), Valeurs)</f>
        <v>0</v>
      </c>
      <c r="Z74" cm="1">
        <f t="array" ref="Z74">SUMPRODUCT((Intitules=$A74)*(TEXT(Dates,"mmmyyyy")="Jan2026"), Valeurs)</f>
        <v>0</v>
      </c>
      <c r="AA74" t="str">
        <v>Locaux DPAF T1 - niv 4</v>
      </c>
    </row>
    <row r="75" spans="1:27">
      <c r="A75" t="str">
        <f t="shared" si="1"/>
        <v>Marquages CDGR 2023</v>
      </c>
      <c r="B75" cm="1">
        <f t="array" ref="B75">SUMPRODUCT((Intitules=$A75)*(TEXT(Dates,"mmmyyyy")="Jan2024"), Valeurs)</f>
        <v>40</v>
      </c>
      <c r="C75" cm="1">
        <f t="array" ref="C75">SUMPRODUCT((Intitules=$A75)*(TEXT(Dates,"mmmyyyy")="Feb2024"), Valeurs)</f>
        <v>0</v>
      </c>
      <c r="D75" cm="1">
        <f t="array" ref="D75">SUMPRODUCT((Intitules=$A75)*(TEXT(Dates,"mmmyyyy")="Mar2024"), Valeurs)</f>
        <v>0</v>
      </c>
      <c r="E75" cm="1">
        <f t="array" ref="E75">SUMPRODUCT((Intitules=$A75)*(TEXT(Dates,"mmmyyyy")="Apr2024"), Valeurs)</f>
        <v>0</v>
      </c>
      <c r="F75" cm="1">
        <f t="array" ref="F75">SUMPRODUCT((Intitules=$A75)*(TEXT(Dates,"mmmyyyy")="May2024"), Valeurs)</f>
        <v>0</v>
      </c>
      <c r="G75" cm="1">
        <f t="array" ref="G75">SUMPRODUCT((Intitules=$A75)*(TEXT(Dates,"mmmyyyy")="Jun2024"), Valeurs)</f>
        <v>0</v>
      </c>
      <c r="H75" cm="1">
        <f t="array" ref="H75">SUMPRODUCT((Intitules=$A75)*(TEXT(Dates,"mmmyyyy")="Jul2024"), Valeurs)</f>
        <v>0</v>
      </c>
      <c r="I75" cm="1">
        <f t="array" ref="I75">SUMPRODUCT((Intitules=$A75)*(TEXT(Dates,"mmmyyyy")="Aug2024"), Valeurs)</f>
        <v>0</v>
      </c>
      <c r="J75" cm="1">
        <f t="array" ref="J75">SUMPRODUCT((Intitules=$A75)*(TEXT(Dates,"mmmyyyy")="Sep2024"), Valeurs)</f>
        <v>0</v>
      </c>
      <c r="K75" cm="1">
        <f t="array" ref="K75">SUMPRODUCT((Intitules=$A75)*(TEXT(Dates,"mmmyyyy")="Oct2024"), Valeurs)</f>
        <v>0</v>
      </c>
      <c r="L75" cm="1">
        <f t="array" ref="L75">SUMPRODUCT((Intitules=$A75)*(TEXT(Dates,"mmmyyyy")="Nov2024"), Valeurs)</f>
        <v>0</v>
      </c>
      <c r="M75" cm="1">
        <f t="array" ref="M75">SUMPRODUCT((Intitules=$A75)*(TEXT(Dates,"mmmyyyy")="Dec2024"), Valeurs)</f>
        <v>0</v>
      </c>
      <c r="N75" cm="1">
        <f t="array" ref="N75">SUMPRODUCT((Intitules=$A75)*(TEXT(Dates,"mmmyyyy")="Jan2025"), Valeurs)</f>
        <v>0</v>
      </c>
      <c r="O75" cm="1">
        <f t="array" ref="O75">SUMPRODUCT((Intitules=$A75)*(TEXT(Dates,"mmmyyyy")="Feb2025"), Valeurs)</f>
        <v>0</v>
      </c>
      <c r="P75" cm="1">
        <f t="array" ref="P75">SUMPRODUCT((Intitules=$A75)*(TEXT(Dates,"mmmyyyy")="Mar2025"), Valeurs)</f>
        <v>0</v>
      </c>
      <c r="Q75" cm="1">
        <f t="array" ref="Q75">SUMPRODUCT((Intitules=$A75)*(TEXT(Dates,"mmmyyyy")="Apr2025"), Valeurs)</f>
        <v>0</v>
      </c>
      <c r="R75" cm="1">
        <f t="array" ref="R75">SUMPRODUCT((Intitules=$A75)*(TEXT(Dates,"mmmyyyy")="May2025"), Valeurs)</f>
        <v>0</v>
      </c>
      <c r="S75" cm="1">
        <f t="array" ref="S75">SUMPRODUCT((Intitules=$A75)*(TEXT(Dates,"mmmyyyy")="Jun2025"), Valeurs)</f>
        <v>0</v>
      </c>
      <c r="T75" cm="1">
        <f t="array" ref="T75">SUMPRODUCT((Intitules=$A75)*(TEXT(Dates,"mmmyyyy")="Jul2025"), Valeurs)</f>
        <v>0</v>
      </c>
      <c r="U75" cm="1">
        <f t="array" ref="U75">SUMPRODUCT((Intitules=$A75)*(TEXT(Dates,"mmmyyyy")="Aug2025"), Valeurs)</f>
        <v>0</v>
      </c>
      <c r="V75" cm="1">
        <f t="array" ref="V75">SUMPRODUCT((Intitules=$A75)*(TEXT(Dates,"mmmyyyy")="Sep2025"), Valeurs)</f>
        <v>0</v>
      </c>
      <c r="W75" cm="1">
        <f t="array" ref="W75">SUMPRODUCT((Intitules=$A75)*(TEXT(Dates,"mmmyyyy")="Oct2025"), Valeurs)</f>
        <v>0</v>
      </c>
      <c r="X75" cm="1">
        <f t="array" ref="X75">SUMPRODUCT((Intitules=$A75)*(TEXT(Dates,"mmmyyyy")="Nov2025"), Valeurs)</f>
        <v>0</v>
      </c>
      <c r="Y75" cm="1">
        <f t="array" ref="Y75">SUMPRODUCT((Intitules=$A75)*(TEXT(Dates,"mmmyyyy")="Dec2025"), Valeurs)</f>
        <v>0</v>
      </c>
      <c r="Z75" cm="1">
        <f t="array" ref="Z75">SUMPRODUCT((Intitules=$A75)*(TEXT(Dates,"mmmyyyy")="Jan2026"), Valeurs)</f>
        <v>0</v>
      </c>
      <c r="AA75" t="str">
        <v>Marquages CDGR 2023</v>
      </c>
    </row>
    <row r="76" spans="1:27">
      <c r="A76" t="str">
        <f t="shared" si="1"/>
        <v xml:space="preserve">Marquages voies Uniforme et charly </v>
      </c>
      <c r="B76" cm="1">
        <f t="array" ref="B76">SUMPRODUCT((Intitules=$A76)*(TEXT(Dates,"mmmyyyy")="Jan2024"), Valeurs)</f>
        <v>140</v>
      </c>
      <c r="C76" cm="1">
        <f t="array" ref="C76">SUMPRODUCT((Intitules=$A76)*(TEXT(Dates,"mmmyyyy")="Feb2024"), Valeurs)</f>
        <v>0</v>
      </c>
      <c r="D76" cm="1">
        <f t="array" ref="D76">SUMPRODUCT((Intitules=$A76)*(TEXT(Dates,"mmmyyyy")="Mar2024"), Valeurs)</f>
        <v>0</v>
      </c>
      <c r="E76" cm="1">
        <f t="array" ref="E76">SUMPRODUCT((Intitules=$A76)*(TEXT(Dates,"mmmyyyy")="Apr2024"), Valeurs)</f>
        <v>0</v>
      </c>
      <c r="F76" cm="1">
        <f t="array" ref="F76">SUMPRODUCT((Intitules=$A76)*(TEXT(Dates,"mmmyyyy")="May2024"), Valeurs)</f>
        <v>0</v>
      </c>
      <c r="G76" cm="1">
        <f t="array" ref="G76">SUMPRODUCT((Intitules=$A76)*(TEXT(Dates,"mmmyyyy")="Jun2024"), Valeurs)</f>
        <v>0</v>
      </c>
      <c r="H76" cm="1">
        <f t="array" ref="H76">SUMPRODUCT((Intitules=$A76)*(TEXT(Dates,"mmmyyyy")="Jul2024"), Valeurs)</f>
        <v>0</v>
      </c>
      <c r="I76" cm="1">
        <f t="array" ref="I76">SUMPRODUCT((Intitules=$A76)*(TEXT(Dates,"mmmyyyy")="Aug2024"), Valeurs)</f>
        <v>0</v>
      </c>
      <c r="J76" cm="1">
        <f t="array" ref="J76">SUMPRODUCT((Intitules=$A76)*(TEXT(Dates,"mmmyyyy")="Sep2024"), Valeurs)</f>
        <v>0</v>
      </c>
      <c r="K76" cm="1">
        <f t="array" ref="K76">SUMPRODUCT((Intitules=$A76)*(TEXT(Dates,"mmmyyyy")="Oct2024"), Valeurs)</f>
        <v>0</v>
      </c>
      <c r="L76" cm="1">
        <f t="array" ref="L76">SUMPRODUCT((Intitules=$A76)*(TEXT(Dates,"mmmyyyy")="Nov2024"), Valeurs)</f>
        <v>0</v>
      </c>
      <c r="M76" cm="1">
        <f t="array" ref="M76">SUMPRODUCT((Intitules=$A76)*(TEXT(Dates,"mmmyyyy")="Dec2024"), Valeurs)</f>
        <v>0</v>
      </c>
      <c r="N76" cm="1">
        <f t="array" ref="N76">SUMPRODUCT((Intitules=$A76)*(TEXT(Dates,"mmmyyyy")="Jan2025"), Valeurs)</f>
        <v>0</v>
      </c>
      <c r="O76" cm="1">
        <f t="array" ref="O76">SUMPRODUCT((Intitules=$A76)*(TEXT(Dates,"mmmyyyy")="Feb2025"), Valeurs)</f>
        <v>0</v>
      </c>
      <c r="P76" cm="1">
        <f t="array" ref="P76">SUMPRODUCT((Intitules=$A76)*(TEXT(Dates,"mmmyyyy")="Mar2025"), Valeurs)</f>
        <v>0</v>
      </c>
      <c r="Q76" cm="1">
        <f t="array" ref="Q76">SUMPRODUCT((Intitules=$A76)*(TEXT(Dates,"mmmyyyy")="Apr2025"), Valeurs)</f>
        <v>0</v>
      </c>
      <c r="R76" cm="1">
        <f t="array" ref="R76">SUMPRODUCT((Intitules=$A76)*(TEXT(Dates,"mmmyyyy")="May2025"), Valeurs)</f>
        <v>0</v>
      </c>
      <c r="S76" cm="1">
        <f t="array" ref="S76">SUMPRODUCT((Intitules=$A76)*(TEXT(Dates,"mmmyyyy")="Jun2025"), Valeurs)</f>
        <v>0</v>
      </c>
      <c r="T76" cm="1">
        <f t="array" ref="T76">SUMPRODUCT((Intitules=$A76)*(TEXT(Dates,"mmmyyyy")="Jul2025"), Valeurs)</f>
        <v>0</v>
      </c>
      <c r="U76" cm="1">
        <f t="array" ref="U76">SUMPRODUCT((Intitules=$A76)*(TEXT(Dates,"mmmyyyy")="Aug2025"), Valeurs)</f>
        <v>0</v>
      </c>
      <c r="V76" cm="1">
        <f t="array" ref="V76">SUMPRODUCT((Intitules=$A76)*(TEXT(Dates,"mmmyyyy")="Sep2025"), Valeurs)</f>
        <v>0</v>
      </c>
      <c r="W76" cm="1">
        <f t="array" ref="W76">SUMPRODUCT((Intitules=$A76)*(TEXT(Dates,"mmmyyyy")="Oct2025"), Valeurs)</f>
        <v>0</v>
      </c>
      <c r="X76" cm="1">
        <f t="array" ref="X76">SUMPRODUCT((Intitules=$A76)*(TEXT(Dates,"mmmyyyy")="Nov2025"), Valeurs)</f>
        <v>0</v>
      </c>
      <c r="Y76" cm="1">
        <f t="array" ref="Y76">SUMPRODUCT((Intitules=$A76)*(TEXT(Dates,"mmmyyyy")="Dec2025"), Valeurs)</f>
        <v>0</v>
      </c>
      <c r="Z76" cm="1">
        <f t="array" ref="Z76">SUMPRODUCT((Intitules=$A76)*(TEXT(Dates,"mmmyyyy")="Jan2026"), Valeurs)</f>
        <v>0</v>
      </c>
      <c r="AA76" t="str">
        <v xml:space="preserve">Marquages voies Uniforme et charly </v>
      </c>
    </row>
    <row r="77" spans="1:27">
      <c r="A77" t="str">
        <f t="shared" si="1"/>
        <v>Mires de guidage PAPA</v>
      </c>
      <c r="B77" cm="1">
        <f t="array" ref="B77">SUMPRODUCT((Intitules=$A77)*(TEXT(Dates,"mmmyyyy")="Jan2024"), Valeurs)</f>
        <v>60</v>
      </c>
      <c r="C77" cm="1">
        <f t="array" ref="C77">SUMPRODUCT((Intitules=$A77)*(TEXT(Dates,"mmmyyyy")="Feb2024"), Valeurs)</f>
        <v>110</v>
      </c>
      <c r="D77" cm="1">
        <f t="array" ref="D77">SUMPRODUCT((Intitules=$A77)*(TEXT(Dates,"mmmyyyy")="Mar2024"), Valeurs)</f>
        <v>80</v>
      </c>
      <c r="E77" cm="1">
        <f t="array" ref="E77">SUMPRODUCT((Intitules=$A77)*(TEXT(Dates,"mmmyyyy")="Apr2024"), Valeurs)</f>
        <v>0</v>
      </c>
      <c r="F77" cm="1">
        <f t="array" ref="F77">SUMPRODUCT((Intitules=$A77)*(TEXT(Dates,"mmmyyyy")="May2024"), Valeurs)</f>
        <v>0</v>
      </c>
      <c r="G77" cm="1">
        <f t="array" ref="G77">SUMPRODUCT((Intitules=$A77)*(TEXT(Dates,"mmmyyyy")="Jun2024"), Valeurs)</f>
        <v>0</v>
      </c>
      <c r="H77" cm="1">
        <f t="array" ref="H77">SUMPRODUCT((Intitules=$A77)*(TEXT(Dates,"mmmyyyy")="Jul2024"), Valeurs)</f>
        <v>0</v>
      </c>
      <c r="I77" cm="1">
        <f t="array" ref="I77">SUMPRODUCT((Intitules=$A77)*(TEXT(Dates,"mmmyyyy")="Aug2024"), Valeurs)</f>
        <v>0</v>
      </c>
      <c r="J77" cm="1">
        <f t="array" ref="J77">SUMPRODUCT((Intitules=$A77)*(TEXT(Dates,"mmmyyyy")="Sep2024"), Valeurs)</f>
        <v>0</v>
      </c>
      <c r="K77" cm="1">
        <f t="array" ref="K77">SUMPRODUCT((Intitules=$A77)*(TEXT(Dates,"mmmyyyy")="Oct2024"), Valeurs)</f>
        <v>0</v>
      </c>
      <c r="L77" cm="1">
        <f t="array" ref="L77">SUMPRODUCT((Intitules=$A77)*(TEXT(Dates,"mmmyyyy")="Nov2024"), Valeurs)</f>
        <v>0</v>
      </c>
      <c r="M77" cm="1">
        <f t="array" ref="M77">SUMPRODUCT((Intitules=$A77)*(TEXT(Dates,"mmmyyyy")="Dec2024"), Valeurs)</f>
        <v>0</v>
      </c>
      <c r="N77" cm="1">
        <f t="array" ref="N77">SUMPRODUCT((Intitules=$A77)*(TEXT(Dates,"mmmyyyy")="Jan2025"), Valeurs)</f>
        <v>0</v>
      </c>
      <c r="O77" cm="1">
        <f t="array" ref="O77">SUMPRODUCT((Intitules=$A77)*(TEXT(Dates,"mmmyyyy")="Feb2025"), Valeurs)</f>
        <v>0</v>
      </c>
      <c r="P77" cm="1">
        <f t="array" ref="P77">SUMPRODUCT((Intitules=$A77)*(TEXT(Dates,"mmmyyyy")="Mar2025"), Valeurs)</f>
        <v>0</v>
      </c>
      <c r="Q77" cm="1">
        <f t="array" ref="Q77">SUMPRODUCT((Intitules=$A77)*(TEXT(Dates,"mmmyyyy")="Apr2025"), Valeurs)</f>
        <v>0</v>
      </c>
      <c r="R77" cm="1">
        <f t="array" ref="R77">SUMPRODUCT((Intitules=$A77)*(TEXT(Dates,"mmmyyyy")="May2025"), Valeurs)</f>
        <v>0</v>
      </c>
      <c r="S77" cm="1">
        <f t="array" ref="S77">SUMPRODUCT((Intitules=$A77)*(TEXT(Dates,"mmmyyyy")="Jun2025"), Valeurs)</f>
        <v>0</v>
      </c>
      <c r="T77" cm="1">
        <f t="array" ref="T77">SUMPRODUCT((Intitules=$A77)*(TEXT(Dates,"mmmyyyy")="Jul2025"), Valeurs)</f>
        <v>0</v>
      </c>
      <c r="U77" cm="1">
        <f t="array" ref="U77">SUMPRODUCT((Intitules=$A77)*(TEXT(Dates,"mmmyyyy")="Aug2025"), Valeurs)</f>
        <v>0</v>
      </c>
      <c r="V77" cm="1">
        <f t="array" ref="V77">SUMPRODUCT((Intitules=$A77)*(TEXT(Dates,"mmmyyyy")="Sep2025"), Valeurs)</f>
        <v>0</v>
      </c>
      <c r="W77" cm="1">
        <f t="array" ref="W77">SUMPRODUCT((Intitules=$A77)*(TEXT(Dates,"mmmyyyy")="Oct2025"), Valeurs)</f>
        <v>0</v>
      </c>
      <c r="X77" cm="1">
        <f t="array" ref="X77">SUMPRODUCT((Intitules=$A77)*(TEXT(Dates,"mmmyyyy")="Nov2025"), Valeurs)</f>
        <v>0</v>
      </c>
      <c r="Y77" cm="1">
        <f t="array" ref="Y77">SUMPRODUCT((Intitules=$A77)*(TEXT(Dates,"mmmyyyy")="Dec2025"), Valeurs)</f>
        <v>0</v>
      </c>
      <c r="Z77" cm="1">
        <f t="array" ref="Z77">SUMPRODUCT((Intitules=$A77)*(TEXT(Dates,"mmmyyyy")="Jan2026"), Valeurs)</f>
        <v>0</v>
      </c>
      <c r="AA77" t="str">
        <v>Mires de guidage PAPA</v>
      </c>
    </row>
    <row r="78" spans="1:27">
      <c r="A78" t="str">
        <f t="shared" si="1"/>
        <v>Mise en place plexi comptoirs T3</v>
      </c>
      <c r="B78" cm="1">
        <f t="array" ref="B78">SUMPRODUCT((Intitules=$A78)*(TEXT(Dates,"mmmyyyy")="Jan2024"), Valeurs)</f>
        <v>0</v>
      </c>
      <c r="C78" cm="1">
        <f t="array" ref="C78">SUMPRODUCT((Intitules=$A78)*(TEXT(Dates,"mmmyyyy")="Feb2024"), Valeurs)</f>
        <v>0</v>
      </c>
      <c r="D78" cm="1">
        <f t="array" ref="D78">SUMPRODUCT((Intitules=$A78)*(TEXT(Dates,"mmmyyyy")="Mar2024"), Valeurs)</f>
        <v>0</v>
      </c>
      <c r="E78" cm="1">
        <f t="array" ref="E78">SUMPRODUCT((Intitules=$A78)*(TEXT(Dates,"mmmyyyy")="Apr2024"), Valeurs)</f>
        <v>0</v>
      </c>
      <c r="F78" cm="1">
        <f t="array" ref="F78">SUMPRODUCT((Intitules=$A78)*(TEXT(Dates,"mmmyyyy")="May2024"), Valeurs)</f>
        <v>0</v>
      </c>
      <c r="G78" cm="1">
        <f t="array" ref="G78">SUMPRODUCT((Intitules=$A78)*(TEXT(Dates,"mmmyyyy")="Jun2024"), Valeurs)</f>
        <v>0</v>
      </c>
      <c r="H78" cm="1">
        <f t="array" ref="H78">SUMPRODUCT((Intitules=$A78)*(TEXT(Dates,"mmmyyyy")="Jul2024"), Valeurs)</f>
        <v>0</v>
      </c>
      <c r="I78" cm="1">
        <f t="array" ref="I78">SUMPRODUCT((Intitules=$A78)*(TEXT(Dates,"mmmyyyy")="Aug2024"), Valeurs)</f>
        <v>0</v>
      </c>
      <c r="J78" cm="1">
        <f t="array" ref="J78">SUMPRODUCT((Intitules=$A78)*(TEXT(Dates,"mmmyyyy")="Sep2024"), Valeurs)</f>
        <v>0</v>
      </c>
      <c r="K78" cm="1">
        <f t="array" ref="K78">SUMPRODUCT((Intitules=$A78)*(TEXT(Dates,"mmmyyyy")="Oct2024"), Valeurs)</f>
        <v>0</v>
      </c>
      <c r="L78" cm="1">
        <f t="array" ref="L78">SUMPRODUCT((Intitules=$A78)*(TEXT(Dates,"mmmyyyy")="Nov2024"), Valeurs)</f>
        <v>0</v>
      </c>
      <c r="M78" cm="1">
        <f t="array" ref="M78">SUMPRODUCT((Intitules=$A78)*(TEXT(Dates,"mmmyyyy")="Dec2024"), Valeurs)</f>
        <v>250</v>
      </c>
      <c r="N78" cm="1">
        <f t="array" ref="N78">SUMPRODUCT((Intitules=$A78)*(TEXT(Dates,"mmmyyyy")="Jan2025"), Valeurs)</f>
        <v>200</v>
      </c>
      <c r="O78" cm="1">
        <f t="array" ref="O78">SUMPRODUCT((Intitules=$A78)*(TEXT(Dates,"mmmyyyy")="Feb2025"), Valeurs)</f>
        <v>150</v>
      </c>
      <c r="P78" cm="1">
        <f t="array" ref="P78">SUMPRODUCT((Intitules=$A78)*(TEXT(Dates,"mmmyyyy")="Mar2025"), Valeurs)</f>
        <v>0</v>
      </c>
      <c r="Q78" cm="1">
        <f t="array" ref="Q78">SUMPRODUCT((Intitules=$A78)*(TEXT(Dates,"mmmyyyy")="Apr2025"), Valeurs)</f>
        <v>0</v>
      </c>
      <c r="R78" cm="1">
        <f t="array" ref="R78">SUMPRODUCT((Intitules=$A78)*(TEXT(Dates,"mmmyyyy")="May2025"), Valeurs)</f>
        <v>0</v>
      </c>
      <c r="S78" cm="1">
        <f t="array" ref="S78">SUMPRODUCT((Intitules=$A78)*(TEXT(Dates,"mmmyyyy")="Jun2025"), Valeurs)</f>
        <v>0</v>
      </c>
      <c r="T78" cm="1">
        <f t="array" ref="T78">SUMPRODUCT((Intitules=$A78)*(TEXT(Dates,"mmmyyyy")="Jul2025"), Valeurs)</f>
        <v>0</v>
      </c>
      <c r="U78" cm="1">
        <f t="array" ref="U78">SUMPRODUCT((Intitules=$A78)*(TEXT(Dates,"mmmyyyy")="Aug2025"), Valeurs)</f>
        <v>0</v>
      </c>
      <c r="V78" cm="1">
        <f t="array" ref="V78">SUMPRODUCT((Intitules=$A78)*(TEXT(Dates,"mmmyyyy")="Sep2025"), Valeurs)</f>
        <v>0</v>
      </c>
      <c r="W78" cm="1">
        <f t="array" ref="W78">SUMPRODUCT((Intitules=$A78)*(TEXT(Dates,"mmmyyyy")="Oct2025"), Valeurs)</f>
        <v>0</v>
      </c>
      <c r="X78" cm="1">
        <f t="array" ref="X78">SUMPRODUCT((Intitules=$A78)*(TEXT(Dates,"mmmyyyy")="Nov2025"), Valeurs)</f>
        <v>0</v>
      </c>
      <c r="Y78" cm="1">
        <f t="array" ref="Y78">SUMPRODUCT((Intitules=$A78)*(TEXT(Dates,"mmmyyyy")="Dec2025"), Valeurs)</f>
        <v>0</v>
      </c>
      <c r="Z78" cm="1">
        <f t="array" ref="Z78">SUMPRODUCT((Intitules=$A78)*(TEXT(Dates,"mmmyyyy")="Jan2026"), Valeurs)</f>
        <v>0</v>
      </c>
      <c r="AA78" t="str">
        <v>Mise en place plexi comptoirs T3</v>
      </c>
    </row>
    <row r="79" spans="1:27">
      <c r="A79" t="str">
        <f t="shared" si="1"/>
        <v>Mise en place trottoir posé T2B (Etu et Tvx)</v>
      </c>
      <c r="B79" cm="1">
        <f t="array" ref="B79">SUMPRODUCT((Intitules=$A79)*(TEXT(Dates,"mmmyyyy")="Jan2024"), Valeurs)</f>
        <v>240</v>
      </c>
      <c r="C79" cm="1">
        <f t="array" ref="C79">SUMPRODUCT((Intitules=$A79)*(TEXT(Dates,"mmmyyyy")="Feb2024"), Valeurs)</f>
        <v>150</v>
      </c>
      <c r="D79" cm="1">
        <f t="array" ref="D79">SUMPRODUCT((Intitules=$A79)*(TEXT(Dates,"mmmyyyy")="Mar2024"), Valeurs)</f>
        <v>80</v>
      </c>
      <c r="E79" cm="1">
        <f t="array" ref="E79">SUMPRODUCT((Intitules=$A79)*(TEXT(Dates,"mmmyyyy")="Apr2024"), Valeurs)</f>
        <v>100</v>
      </c>
      <c r="F79" cm="1">
        <f t="array" ref="F79">SUMPRODUCT((Intitules=$A79)*(TEXT(Dates,"mmmyyyy")="May2024"), Valeurs)</f>
        <v>40</v>
      </c>
      <c r="G79" cm="1">
        <f t="array" ref="G79">SUMPRODUCT((Intitules=$A79)*(TEXT(Dates,"mmmyyyy")="Jun2024"), Valeurs)</f>
        <v>0</v>
      </c>
      <c r="H79" cm="1">
        <f t="array" ref="H79">SUMPRODUCT((Intitules=$A79)*(TEXT(Dates,"mmmyyyy")="Jul2024"), Valeurs)</f>
        <v>0</v>
      </c>
      <c r="I79" cm="1">
        <f t="array" ref="I79">SUMPRODUCT((Intitules=$A79)*(TEXT(Dates,"mmmyyyy")="Aug2024"), Valeurs)</f>
        <v>0</v>
      </c>
      <c r="J79" cm="1">
        <f t="array" ref="J79">SUMPRODUCT((Intitules=$A79)*(TEXT(Dates,"mmmyyyy")="Sep2024"), Valeurs)</f>
        <v>0</v>
      </c>
      <c r="K79" cm="1">
        <f t="array" ref="K79">SUMPRODUCT((Intitules=$A79)*(TEXT(Dates,"mmmyyyy")="Oct2024"), Valeurs)</f>
        <v>0</v>
      </c>
      <c r="L79" cm="1">
        <f t="array" ref="L79">SUMPRODUCT((Intitules=$A79)*(TEXT(Dates,"mmmyyyy")="Nov2024"), Valeurs)</f>
        <v>0</v>
      </c>
      <c r="M79" cm="1">
        <f t="array" ref="M79">SUMPRODUCT((Intitules=$A79)*(TEXT(Dates,"mmmyyyy")="Dec2024"), Valeurs)</f>
        <v>0</v>
      </c>
      <c r="N79" cm="1">
        <f t="array" ref="N79">SUMPRODUCT((Intitules=$A79)*(TEXT(Dates,"mmmyyyy")="Jan2025"), Valeurs)</f>
        <v>0</v>
      </c>
      <c r="O79" cm="1">
        <f t="array" ref="O79">SUMPRODUCT((Intitules=$A79)*(TEXT(Dates,"mmmyyyy")="Feb2025"), Valeurs)</f>
        <v>0</v>
      </c>
      <c r="P79" cm="1">
        <f t="array" ref="P79">SUMPRODUCT((Intitules=$A79)*(TEXT(Dates,"mmmyyyy")="Mar2025"), Valeurs)</f>
        <v>0</v>
      </c>
      <c r="Q79" cm="1">
        <f t="array" ref="Q79">SUMPRODUCT((Intitules=$A79)*(TEXT(Dates,"mmmyyyy")="Apr2025"), Valeurs)</f>
        <v>0</v>
      </c>
      <c r="R79" cm="1">
        <f t="array" ref="R79">SUMPRODUCT((Intitules=$A79)*(TEXT(Dates,"mmmyyyy")="May2025"), Valeurs)</f>
        <v>0</v>
      </c>
      <c r="S79" cm="1">
        <f t="array" ref="S79">SUMPRODUCT((Intitules=$A79)*(TEXT(Dates,"mmmyyyy")="Jun2025"), Valeurs)</f>
        <v>0</v>
      </c>
      <c r="T79" cm="1">
        <f t="array" ref="T79">SUMPRODUCT((Intitules=$A79)*(TEXT(Dates,"mmmyyyy")="Jul2025"), Valeurs)</f>
        <v>0</v>
      </c>
      <c r="U79" cm="1">
        <f t="array" ref="U79">SUMPRODUCT((Intitules=$A79)*(TEXT(Dates,"mmmyyyy")="Aug2025"), Valeurs)</f>
        <v>0</v>
      </c>
      <c r="V79" cm="1">
        <f t="array" ref="V79">SUMPRODUCT((Intitules=$A79)*(TEXT(Dates,"mmmyyyy")="Sep2025"), Valeurs)</f>
        <v>0</v>
      </c>
      <c r="W79" cm="1">
        <f t="array" ref="W79">SUMPRODUCT((Intitules=$A79)*(TEXT(Dates,"mmmyyyy")="Oct2025"), Valeurs)</f>
        <v>0</v>
      </c>
      <c r="X79" cm="1">
        <f t="array" ref="X79">SUMPRODUCT((Intitules=$A79)*(TEXT(Dates,"mmmyyyy")="Nov2025"), Valeurs)</f>
        <v>0</v>
      </c>
      <c r="Y79" cm="1">
        <f t="array" ref="Y79">SUMPRODUCT((Intitules=$A79)*(TEXT(Dates,"mmmyyyy")="Dec2025"), Valeurs)</f>
        <v>0</v>
      </c>
      <c r="Z79" cm="1">
        <f t="array" ref="Z79">SUMPRODUCT((Intitules=$A79)*(TEXT(Dates,"mmmyyyy")="Jan2026"), Valeurs)</f>
        <v>0</v>
      </c>
      <c r="AA79" t="str">
        <v>Mise en place trottoir posé T2B (Etu et Tvx)</v>
      </c>
    </row>
    <row r="80" spans="1:27">
      <c r="A80" t="str">
        <f t="shared" si="1"/>
        <v>PANNEAUX MIRES QUEBEC T3 puis T1</v>
      </c>
      <c r="B80" cm="1">
        <f t="array" ref="B80">SUMPRODUCT((Intitules=$A80)*(TEXT(Dates,"mmmyyyy")="Jan2024"), Valeurs)</f>
        <v>25</v>
      </c>
      <c r="C80" cm="1">
        <f t="array" ref="C80">SUMPRODUCT((Intitules=$A80)*(TEXT(Dates,"mmmyyyy")="Feb2024"), Valeurs)</f>
        <v>20</v>
      </c>
      <c r="D80" cm="1">
        <f t="array" ref="D80">SUMPRODUCT((Intitules=$A80)*(TEXT(Dates,"mmmyyyy")="Mar2024"), Valeurs)</f>
        <v>10</v>
      </c>
      <c r="E80" cm="1">
        <f t="array" ref="E80">SUMPRODUCT((Intitules=$A80)*(TEXT(Dates,"mmmyyyy")="Apr2024"), Valeurs)</f>
        <v>0</v>
      </c>
      <c r="F80" cm="1">
        <f t="array" ref="F80">SUMPRODUCT((Intitules=$A80)*(TEXT(Dates,"mmmyyyy")="May2024"), Valeurs)</f>
        <v>0</v>
      </c>
      <c r="G80" cm="1">
        <f t="array" ref="G80">SUMPRODUCT((Intitules=$A80)*(TEXT(Dates,"mmmyyyy")="Jun2024"), Valeurs)</f>
        <v>0</v>
      </c>
      <c r="H80" cm="1">
        <f t="array" ref="H80">SUMPRODUCT((Intitules=$A80)*(TEXT(Dates,"mmmyyyy")="Jul2024"), Valeurs)</f>
        <v>0</v>
      </c>
      <c r="I80" cm="1">
        <f t="array" ref="I80">SUMPRODUCT((Intitules=$A80)*(TEXT(Dates,"mmmyyyy")="Aug2024"), Valeurs)</f>
        <v>0</v>
      </c>
      <c r="J80" cm="1">
        <f t="array" ref="J80">SUMPRODUCT((Intitules=$A80)*(TEXT(Dates,"mmmyyyy")="Sep2024"), Valeurs)</f>
        <v>0</v>
      </c>
      <c r="K80" cm="1">
        <f t="array" ref="K80">SUMPRODUCT((Intitules=$A80)*(TEXT(Dates,"mmmyyyy")="Oct2024"), Valeurs)</f>
        <v>0</v>
      </c>
      <c r="L80" cm="1">
        <f t="array" ref="L80">SUMPRODUCT((Intitules=$A80)*(TEXT(Dates,"mmmyyyy")="Nov2024"), Valeurs)</f>
        <v>0</v>
      </c>
      <c r="M80" cm="1">
        <f t="array" ref="M80">SUMPRODUCT((Intitules=$A80)*(TEXT(Dates,"mmmyyyy")="Dec2024"), Valeurs)</f>
        <v>50</v>
      </c>
      <c r="N80" cm="1">
        <f t="array" ref="N80">SUMPRODUCT((Intitules=$A80)*(TEXT(Dates,"mmmyyyy")="Jan2025"), Valeurs)</f>
        <v>40</v>
      </c>
      <c r="O80" cm="1">
        <f t="array" ref="O80">SUMPRODUCT((Intitules=$A80)*(TEXT(Dates,"mmmyyyy")="Feb2025"), Valeurs)</f>
        <v>30</v>
      </c>
      <c r="P80" cm="1">
        <f t="array" ref="P80">SUMPRODUCT((Intitules=$A80)*(TEXT(Dates,"mmmyyyy")="Mar2025"), Valeurs)</f>
        <v>0</v>
      </c>
      <c r="Q80" cm="1">
        <f t="array" ref="Q80">SUMPRODUCT((Intitules=$A80)*(TEXT(Dates,"mmmyyyy")="Apr2025"), Valeurs)</f>
        <v>0</v>
      </c>
      <c r="R80" cm="1">
        <f t="array" ref="R80">SUMPRODUCT((Intitules=$A80)*(TEXT(Dates,"mmmyyyy")="May2025"), Valeurs)</f>
        <v>0</v>
      </c>
      <c r="S80" cm="1">
        <f t="array" ref="S80">SUMPRODUCT((Intitules=$A80)*(TEXT(Dates,"mmmyyyy")="Jun2025"), Valeurs)</f>
        <v>0</v>
      </c>
      <c r="T80" cm="1">
        <f t="array" ref="T80">SUMPRODUCT((Intitules=$A80)*(TEXT(Dates,"mmmyyyy")="Jul2025"), Valeurs)</f>
        <v>0</v>
      </c>
      <c r="U80" cm="1">
        <f t="array" ref="U80">SUMPRODUCT((Intitules=$A80)*(TEXT(Dates,"mmmyyyy")="Aug2025"), Valeurs)</f>
        <v>0</v>
      </c>
      <c r="V80" cm="1">
        <f t="array" ref="V80">SUMPRODUCT((Intitules=$A80)*(TEXT(Dates,"mmmyyyy")="Sep2025"), Valeurs)</f>
        <v>0</v>
      </c>
      <c r="W80" cm="1">
        <f t="array" ref="W80">SUMPRODUCT((Intitules=$A80)*(TEXT(Dates,"mmmyyyy")="Oct2025"), Valeurs)</f>
        <v>0</v>
      </c>
      <c r="X80" cm="1">
        <f t="array" ref="X80">SUMPRODUCT((Intitules=$A80)*(TEXT(Dates,"mmmyyyy")="Nov2025"), Valeurs)</f>
        <v>0</v>
      </c>
      <c r="Y80" cm="1">
        <f t="array" ref="Y80">SUMPRODUCT((Intitules=$A80)*(TEXT(Dates,"mmmyyyy")="Dec2025"), Valeurs)</f>
        <v>0</v>
      </c>
      <c r="Z80" cm="1">
        <f t="array" ref="Z80">SUMPRODUCT((Intitules=$A80)*(TEXT(Dates,"mmmyyyy")="Jan2026"), Valeurs)</f>
        <v>0</v>
      </c>
      <c r="AA80" t="str">
        <v>PANNEAUX MIRES QUEBEC T3 puis T1</v>
      </c>
    </row>
    <row r="81" spans="1:27">
      <c r="A81" t="str">
        <f t="shared" si="1"/>
        <v>PCIT - aménagement locaux phase 2</v>
      </c>
      <c r="B81" cm="1">
        <f t="array" ref="B81">SUMPRODUCT((Intitules=$A81)*(TEXT(Dates,"mmmyyyy")="Jan2024"), Valeurs)</f>
        <v>250</v>
      </c>
      <c r="C81" cm="1">
        <f t="array" ref="C81">SUMPRODUCT((Intitules=$A81)*(TEXT(Dates,"mmmyyyy")="Feb2024"), Valeurs)</f>
        <v>200</v>
      </c>
      <c r="D81" cm="1">
        <f t="array" ref="D81">SUMPRODUCT((Intitules=$A81)*(TEXT(Dates,"mmmyyyy")="Mar2024"), Valeurs)</f>
        <v>150</v>
      </c>
      <c r="E81" cm="1">
        <f t="array" ref="E81">SUMPRODUCT((Intitules=$A81)*(TEXT(Dates,"mmmyyyy")="Apr2024"), Valeurs)</f>
        <v>0</v>
      </c>
      <c r="F81" cm="1">
        <f t="array" ref="F81">SUMPRODUCT((Intitules=$A81)*(TEXT(Dates,"mmmyyyy")="May2024"), Valeurs)</f>
        <v>0</v>
      </c>
      <c r="G81" cm="1">
        <f t="array" ref="G81">SUMPRODUCT((Intitules=$A81)*(TEXT(Dates,"mmmyyyy")="Jun2024"), Valeurs)</f>
        <v>0</v>
      </c>
      <c r="H81" cm="1">
        <f t="array" ref="H81">SUMPRODUCT((Intitules=$A81)*(TEXT(Dates,"mmmyyyy")="Jul2024"), Valeurs)</f>
        <v>0</v>
      </c>
      <c r="I81" cm="1">
        <f t="array" ref="I81">SUMPRODUCT((Intitules=$A81)*(TEXT(Dates,"mmmyyyy")="Aug2024"), Valeurs)</f>
        <v>0</v>
      </c>
      <c r="J81" cm="1">
        <f t="array" ref="J81">SUMPRODUCT((Intitules=$A81)*(TEXT(Dates,"mmmyyyy")="Sep2024"), Valeurs)</f>
        <v>0</v>
      </c>
      <c r="K81" cm="1">
        <f t="array" ref="K81">SUMPRODUCT((Intitules=$A81)*(TEXT(Dates,"mmmyyyy")="Oct2024"), Valeurs)</f>
        <v>0</v>
      </c>
      <c r="L81" cm="1">
        <f t="array" ref="L81">SUMPRODUCT((Intitules=$A81)*(TEXT(Dates,"mmmyyyy")="Nov2024"), Valeurs)</f>
        <v>0</v>
      </c>
      <c r="M81" cm="1">
        <f t="array" ref="M81">SUMPRODUCT((Intitules=$A81)*(TEXT(Dates,"mmmyyyy")="Dec2024"), Valeurs)</f>
        <v>0</v>
      </c>
      <c r="N81" cm="1">
        <f t="array" ref="N81">SUMPRODUCT((Intitules=$A81)*(TEXT(Dates,"mmmyyyy")="Jan2025"), Valeurs)</f>
        <v>0</v>
      </c>
      <c r="O81" cm="1">
        <f t="array" ref="O81">SUMPRODUCT((Intitules=$A81)*(TEXT(Dates,"mmmyyyy")="Feb2025"), Valeurs)</f>
        <v>0</v>
      </c>
      <c r="P81" cm="1">
        <f t="array" ref="P81">SUMPRODUCT((Intitules=$A81)*(TEXT(Dates,"mmmyyyy")="Mar2025"), Valeurs)</f>
        <v>0</v>
      </c>
      <c r="Q81" cm="1">
        <f t="array" ref="Q81">SUMPRODUCT((Intitules=$A81)*(TEXT(Dates,"mmmyyyy")="Apr2025"), Valeurs)</f>
        <v>0</v>
      </c>
      <c r="R81" cm="1">
        <f t="array" ref="R81">SUMPRODUCT((Intitules=$A81)*(TEXT(Dates,"mmmyyyy")="May2025"), Valeurs)</f>
        <v>0</v>
      </c>
      <c r="S81" cm="1">
        <f t="array" ref="S81">SUMPRODUCT((Intitules=$A81)*(TEXT(Dates,"mmmyyyy")="Jun2025"), Valeurs)</f>
        <v>0</v>
      </c>
      <c r="T81" cm="1">
        <f t="array" ref="T81">SUMPRODUCT((Intitules=$A81)*(TEXT(Dates,"mmmyyyy")="Jul2025"), Valeurs)</f>
        <v>0</v>
      </c>
      <c r="U81" cm="1">
        <f t="array" ref="U81">SUMPRODUCT((Intitules=$A81)*(TEXT(Dates,"mmmyyyy")="Aug2025"), Valeurs)</f>
        <v>0</v>
      </c>
      <c r="V81" cm="1">
        <f t="array" ref="V81">SUMPRODUCT((Intitules=$A81)*(TEXT(Dates,"mmmyyyy")="Sep2025"), Valeurs)</f>
        <v>0</v>
      </c>
      <c r="W81" cm="1">
        <f t="array" ref="W81">SUMPRODUCT((Intitules=$A81)*(TEXT(Dates,"mmmyyyy")="Oct2025"), Valeurs)</f>
        <v>0</v>
      </c>
      <c r="X81" cm="1">
        <f t="array" ref="X81">SUMPRODUCT((Intitules=$A81)*(TEXT(Dates,"mmmyyyy")="Nov2025"), Valeurs)</f>
        <v>0</v>
      </c>
      <c r="Y81" cm="1">
        <f t="array" ref="Y81">SUMPRODUCT((Intitules=$A81)*(TEXT(Dates,"mmmyyyy")="Dec2025"), Valeurs)</f>
        <v>0</v>
      </c>
      <c r="Z81" cm="1">
        <f t="array" ref="Z81">SUMPRODUCT((Intitules=$A81)*(TEXT(Dates,"mmmyyyy")="Jan2026"), Valeurs)</f>
        <v>0</v>
      </c>
      <c r="AA81" t="str">
        <v>PCIT - aménagement locaux phase 2</v>
      </c>
    </row>
    <row r="82" spans="1:27">
      <c r="A82" t="str">
        <f t="shared" si="1"/>
        <v>PF15 - réfection Tunnel éclairage public</v>
      </c>
      <c r="B82" cm="1">
        <f t="array" ref="B82">SUMPRODUCT((Intitules=$A82)*(TEXT(Dates,"mmmyyyy")="Jan2024"), Valeurs)</f>
        <v>0</v>
      </c>
      <c r="C82" cm="1">
        <f t="array" ref="C82">SUMPRODUCT((Intitules=$A82)*(TEXT(Dates,"mmmyyyy")="Feb2024"), Valeurs)</f>
        <v>0</v>
      </c>
      <c r="D82" cm="1">
        <f t="array" ref="D82">SUMPRODUCT((Intitules=$A82)*(TEXT(Dates,"mmmyyyy")="Mar2024"), Valeurs)</f>
        <v>0</v>
      </c>
      <c r="E82" cm="1">
        <f t="array" ref="E82">SUMPRODUCT((Intitules=$A82)*(TEXT(Dates,"mmmyyyy")="Apr2024"), Valeurs)</f>
        <v>270</v>
      </c>
      <c r="F82" cm="1">
        <f t="array" ref="F82">SUMPRODUCT((Intitules=$A82)*(TEXT(Dates,"mmmyyyy")="May2024"), Valeurs)</f>
        <v>225</v>
      </c>
      <c r="G82" cm="1">
        <f t="array" ref="G82">SUMPRODUCT((Intitules=$A82)*(TEXT(Dates,"mmmyyyy")="Jun2024"), Valeurs)</f>
        <v>135</v>
      </c>
      <c r="H82" cm="1">
        <f t="array" ref="H82">SUMPRODUCT((Intitules=$A82)*(TEXT(Dates,"mmmyyyy")="Jul2024"), Valeurs)</f>
        <v>60</v>
      </c>
      <c r="I82" cm="1">
        <f t="array" ref="I82">SUMPRODUCT((Intitules=$A82)*(TEXT(Dates,"mmmyyyy")="Aug2024"), Valeurs)</f>
        <v>0</v>
      </c>
      <c r="J82" cm="1">
        <f t="array" ref="J82">SUMPRODUCT((Intitules=$A82)*(TEXT(Dates,"mmmyyyy")="Sep2024"), Valeurs)</f>
        <v>0</v>
      </c>
      <c r="K82" cm="1">
        <f t="array" ref="K82">SUMPRODUCT((Intitules=$A82)*(TEXT(Dates,"mmmyyyy")="Oct2024"), Valeurs)</f>
        <v>0</v>
      </c>
      <c r="L82" cm="1">
        <f t="array" ref="L82">SUMPRODUCT((Intitules=$A82)*(TEXT(Dates,"mmmyyyy")="Nov2024"), Valeurs)</f>
        <v>120</v>
      </c>
      <c r="M82" cm="1">
        <f t="array" ref="M82">SUMPRODUCT((Intitules=$A82)*(TEXT(Dates,"mmmyyyy")="Dec2024"), Valeurs)</f>
        <v>0</v>
      </c>
      <c r="N82" cm="1">
        <f t="array" ref="N82">SUMPRODUCT((Intitules=$A82)*(TEXT(Dates,"mmmyyyy")="Jan2025"), Valeurs)</f>
        <v>0</v>
      </c>
      <c r="O82" cm="1">
        <f t="array" ref="O82">SUMPRODUCT((Intitules=$A82)*(TEXT(Dates,"mmmyyyy")="Feb2025"), Valeurs)</f>
        <v>0</v>
      </c>
      <c r="P82" cm="1">
        <f t="array" ref="P82">SUMPRODUCT((Intitules=$A82)*(TEXT(Dates,"mmmyyyy")="Mar2025"), Valeurs)</f>
        <v>0</v>
      </c>
      <c r="Q82" cm="1">
        <f t="array" ref="Q82">SUMPRODUCT((Intitules=$A82)*(TEXT(Dates,"mmmyyyy")="Apr2025"), Valeurs)</f>
        <v>0</v>
      </c>
      <c r="R82" cm="1">
        <f t="array" ref="R82">SUMPRODUCT((Intitules=$A82)*(TEXT(Dates,"mmmyyyy")="May2025"), Valeurs)</f>
        <v>0</v>
      </c>
      <c r="S82" cm="1">
        <f t="array" ref="S82">SUMPRODUCT((Intitules=$A82)*(TEXT(Dates,"mmmyyyy")="Jun2025"), Valeurs)</f>
        <v>0</v>
      </c>
      <c r="T82" cm="1">
        <f t="array" ref="T82">SUMPRODUCT((Intitules=$A82)*(TEXT(Dates,"mmmyyyy")="Jul2025"), Valeurs)</f>
        <v>0</v>
      </c>
      <c r="U82" cm="1">
        <f t="array" ref="U82">SUMPRODUCT((Intitules=$A82)*(TEXT(Dates,"mmmyyyy")="Aug2025"), Valeurs)</f>
        <v>0</v>
      </c>
      <c r="V82" cm="1">
        <f t="array" ref="V82">SUMPRODUCT((Intitules=$A82)*(TEXT(Dates,"mmmyyyy")="Sep2025"), Valeurs)</f>
        <v>0</v>
      </c>
      <c r="W82" cm="1">
        <f t="array" ref="W82">SUMPRODUCT((Intitules=$A82)*(TEXT(Dates,"mmmyyyy")="Oct2025"), Valeurs)</f>
        <v>0</v>
      </c>
      <c r="X82" cm="1">
        <f t="array" ref="X82">SUMPRODUCT((Intitules=$A82)*(TEXT(Dates,"mmmyyyy")="Nov2025"), Valeurs)</f>
        <v>0</v>
      </c>
      <c r="Y82" cm="1">
        <f t="array" ref="Y82">SUMPRODUCT((Intitules=$A82)*(TEXT(Dates,"mmmyyyy")="Dec2025"), Valeurs)</f>
        <v>0</v>
      </c>
      <c r="Z82" cm="1">
        <f t="array" ref="Z82">SUMPRODUCT((Intitules=$A82)*(TEXT(Dates,"mmmyyyy")="Jan2026"), Valeurs)</f>
        <v>0</v>
      </c>
      <c r="AA82" t="str">
        <v>PF15 - réfection Tunnel éclairage public</v>
      </c>
    </row>
    <row r="83" spans="1:27">
      <c r="A83" t="str">
        <f t="shared" si="1"/>
        <v>PMV 2 -Tronçons 1-2-3</v>
      </c>
      <c r="B83" cm="1">
        <f t="array" ref="B83">SUMPRODUCT((Intitules=$A83)*(TEXT(Dates,"mmmyyyy")="Jan2024"), Valeurs)</f>
        <v>110</v>
      </c>
      <c r="C83" cm="1">
        <f t="array" ref="C83">SUMPRODUCT((Intitules=$A83)*(TEXT(Dates,"mmmyyyy")="Feb2024"), Valeurs)</f>
        <v>70</v>
      </c>
      <c r="D83" cm="1">
        <f t="array" ref="D83">SUMPRODUCT((Intitules=$A83)*(TEXT(Dates,"mmmyyyy")="Mar2024"), Valeurs)</f>
        <v>240</v>
      </c>
      <c r="E83" cm="1">
        <f t="array" ref="E83">SUMPRODUCT((Intitules=$A83)*(TEXT(Dates,"mmmyyyy")="Apr2024"), Valeurs)</f>
        <v>360</v>
      </c>
      <c r="F83" cm="1">
        <f t="array" ref="F83">SUMPRODUCT((Intitules=$A83)*(TEXT(Dates,"mmmyyyy")="May2024"), Valeurs)</f>
        <v>330</v>
      </c>
      <c r="G83" cm="1">
        <f t="array" ref="G83">SUMPRODUCT((Intitules=$A83)*(TEXT(Dates,"mmmyyyy")="Jun2024"), Valeurs)</f>
        <v>355</v>
      </c>
      <c r="H83" cm="1">
        <f t="array" ref="H83">SUMPRODUCT((Intitules=$A83)*(TEXT(Dates,"mmmyyyy")="Jul2024"), Valeurs)</f>
        <v>170</v>
      </c>
      <c r="I83" cm="1">
        <f t="array" ref="I83">SUMPRODUCT((Intitules=$A83)*(TEXT(Dates,"mmmyyyy")="Aug2024"), Valeurs)</f>
        <v>0</v>
      </c>
      <c r="J83" cm="1">
        <f t="array" ref="J83">SUMPRODUCT((Intitules=$A83)*(TEXT(Dates,"mmmyyyy")="Sep2024"), Valeurs)</f>
        <v>0</v>
      </c>
      <c r="K83" cm="1">
        <f t="array" ref="K83">SUMPRODUCT((Intitules=$A83)*(TEXT(Dates,"mmmyyyy")="Oct2024"), Valeurs)</f>
        <v>0</v>
      </c>
      <c r="L83" cm="1">
        <f t="array" ref="L83">SUMPRODUCT((Intitules=$A83)*(TEXT(Dates,"mmmyyyy")="Nov2024"), Valeurs)</f>
        <v>0</v>
      </c>
      <c r="M83" cm="1">
        <f t="array" ref="M83">SUMPRODUCT((Intitules=$A83)*(TEXT(Dates,"mmmyyyy")="Dec2024"), Valeurs)</f>
        <v>0</v>
      </c>
      <c r="N83" cm="1">
        <f t="array" ref="N83">SUMPRODUCT((Intitules=$A83)*(TEXT(Dates,"mmmyyyy")="Jan2025"), Valeurs)</f>
        <v>0</v>
      </c>
      <c r="O83" cm="1">
        <f t="array" ref="O83">SUMPRODUCT((Intitules=$A83)*(TEXT(Dates,"mmmyyyy")="Feb2025"), Valeurs)</f>
        <v>0</v>
      </c>
      <c r="P83" cm="1">
        <f t="array" ref="P83">SUMPRODUCT((Intitules=$A83)*(TEXT(Dates,"mmmyyyy")="Mar2025"), Valeurs)</f>
        <v>0</v>
      </c>
      <c r="Q83" cm="1">
        <f t="array" ref="Q83">SUMPRODUCT((Intitules=$A83)*(TEXT(Dates,"mmmyyyy")="Apr2025"), Valeurs)</f>
        <v>0</v>
      </c>
      <c r="R83" cm="1">
        <f t="array" ref="R83">SUMPRODUCT((Intitules=$A83)*(TEXT(Dates,"mmmyyyy")="May2025"), Valeurs)</f>
        <v>0</v>
      </c>
      <c r="S83" cm="1">
        <f t="array" ref="S83">SUMPRODUCT((Intitules=$A83)*(TEXT(Dates,"mmmyyyy")="Jun2025"), Valeurs)</f>
        <v>0</v>
      </c>
      <c r="T83" cm="1">
        <f t="array" ref="T83">SUMPRODUCT((Intitules=$A83)*(TEXT(Dates,"mmmyyyy")="Jul2025"), Valeurs)</f>
        <v>0</v>
      </c>
      <c r="U83" cm="1">
        <f t="array" ref="U83">SUMPRODUCT((Intitules=$A83)*(TEXT(Dates,"mmmyyyy")="Aug2025"), Valeurs)</f>
        <v>0</v>
      </c>
      <c r="V83" cm="1">
        <f t="array" ref="V83">SUMPRODUCT((Intitules=$A83)*(TEXT(Dates,"mmmyyyy")="Sep2025"), Valeurs)</f>
        <v>0</v>
      </c>
      <c r="W83" cm="1">
        <f t="array" ref="W83">SUMPRODUCT((Intitules=$A83)*(TEXT(Dates,"mmmyyyy")="Oct2025"), Valeurs)</f>
        <v>0</v>
      </c>
      <c r="X83" cm="1">
        <f t="array" ref="X83">SUMPRODUCT((Intitules=$A83)*(TEXT(Dates,"mmmyyyy")="Nov2025"), Valeurs)</f>
        <v>0</v>
      </c>
      <c r="Y83" cm="1">
        <f t="array" ref="Y83">SUMPRODUCT((Intitules=$A83)*(TEXT(Dates,"mmmyyyy")="Dec2025"), Valeurs)</f>
        <v>0</v>
      </c>
      <c r="Z83" cm="1">
        <f t="array" ref="Z83">SUMPRODUCT((Intitules=$A83)*(TEXT(Dates,"mmmyyyy")="Jan2026"), Valeurs)</f>
        <v>0</v>
      </c>
      <c r="AA83" t="str">
        <v>PMV 2 -Tronçons 1-2-3</v>
      </c>
    </row>
    <row r="84" spans="1:27">
      <c r="A84" t="str">
        <f t="shared" si="1"/>
        <v xml:space="preserve">PMV sur axe rouge + signa fixe </v>
      </c>
      <c r="B84" cm="1">
        <f t="array" ref="B84">SUMPRODUCT((Intitules=$A84)*(TEXT(Dates,"mmmyyyy")="Jan2024"), Valeurs)</f>
        <v>390</v>
      </c>
      <c r="C84" cm="1">
        <f t="array" ref="C84">SUMPRODUCT((Intitules=$A84)*(TEXT(Dates,"mmmyyyy")="Feb2024"), Valeurs)</f>
        <v>275</v>
      </c>
      <c r="D84" cm="1">
        <f t="array" ref="D84">SUMPRODUCT((Intitules=$A84)*(TEXT(Dates,"mmmyyyy")="Mar2024"), Valeurs)</f>
        <v>260</v>
      </c>
      <c r="E84" cm="1">
        <f t="array" ref="E84">SUMPRODUCT((Intitules=$A84)*(TEXT(Dates,"mmmyyyy")="Apr2024"), Valeurs)</f>
        <v>275</v>
      </c>
      <c r="F84" cm="1">
        <f t="array" ref="F84">SUMPRODUCT((Intitules=$A84)*(TEXT(Dates,"mmmyyyy")="May2024"), Valeurs)</f>
        <v>100</v>
      </c>
      <c r="G84" cm="1">
        <f t="array" ref="G84">SUMPRODUCT((Intitules=$A84)*(TEXT(Dates,"mmmyyyy")="Jun2024"), Valeurs)</f>
        <v>20</v>
      </c>
      <c r="H84" cm="1">
        <f t="array" ref="H84">SUMPRODUCT((Intitules=$A84)*(TEXT(Dates,"mmmyyyy")="Jul2024"), Valeurs)</f>
        <v>0</v>
      </c>
      <c r="I84" cm="1">
        <f t="array" ref="I84">SUMPRODUCT((Intitules=$A84)*(TEXT(Dates,"mmmyyyy")="Aug2024"), Valeurs)</f>
        <v>0</v>
      </c>
      <c r="J84" cm="1">
        <f t="array" ref="J84">SUMPRODUCT((Intitules=$A84)*(TEXT(Dates,"mmmyyyy")="Sep2024"), Valeurs)</f>
        <v>0</v>
      </c>
      <c r="K84" cm="1">
        <f t="array" ref="K84">SUMPRODUCT((Intitules=$A84)*(TEXT(Dates,"mmmyyyy")="Oct2024"), Valeurs)</f>
        <v>0</v>
      </c>
      <c r="L84" cm="1">
        <f t="array" ref="L84">SUMPRODUCT((Intitules=$A84)*(TEXT(Dates,"mmmyyyy")="Nov2024"), Valeurs)</f>
        <v>0</v>
      </c>
      <c r="M84" cm="1">
        <f t="array" ref="M84">SUMPRODUCT((Intitules=$A84)*(TEXT(Dates,"mmmyyyy")="Dec2024"), Valeurs)</f>
        <v>0</v>
      </c>
      <c r="N84" cm="1">
        <f t="array" ref="N84">SUMPRODUCT((Intitules=$A84)*(TEXT(Dates,"mmmyyyy")="Jan2025"), Valeurs)</f>
        <v>0</v>
      </c>
      <c r="O84" cm="1">
        <f t="array" ref="O84">SUMPRODUCT((Intitules=$A84)*(TEXT(Dates,"mmmyyyy")="Feb2025"), Valeurs)</f>
        <v>0</v>
      </c>
      <c r="P84" cm="1">
        <f t="array" ref="P84">SUMPRODUCT((Intitules=$A84)*(TEXT(Dates,"mmmyyyy")="Mar2025"), Valeurs)</f>
        <v>0</v>
      </c>
      <c r="Q84" cm="1">
        <f t="array" ref="Q84">SUMPRODUCT((Intitules=$A84)*(TEXT(Dates,"mmmyyyy")="Apr2025"), Valeurs)</f>
        <v>0</v>
      </c>
      <c r="R84" cm="1">
        <f t="array" ref="R84">SUMPRODUCT((Intitules=$A84)*(TEXT(Dates,"mmmyyyy")="May2025"), Valeurs)</f>
        <v>0</v>
      </c>
      <c r="S84" cm="1">
        <f t="array" ref="S84">SUMPRODUCT((Intitules=$A84)*(TEXT(Dates,"mmmyyyy")="Jun2025"), Valeurs)</f>
        <v>0</v>
      </c>
      <c r="T84" cm="1">
        <f t="array" ref="T84">SUMPRODUCT((Intitules=$A84)*(TEXT(Dates,"mmmyyyy")="Jul2025"), Valeurs)</f>
        <v>0</v>
      </c>
      <c r="U84" cm="1">
        <f t="array" ref="U84">SUMPRODUCT((Intitules=$A84)*(TEXT(Dates,"mmmyyyy")="Aug2025"), Valeurs)</f>
        <v>0</v>
      </c>
      <c r="V84" cm="1">
        <f t="array" ref="V84">SUMPRODUCT((Intitules=$A84)*(TEXT(Dates,"mmmyyyy")="Sep2025"), Valeurs)</f>
        <v>0</v>
      </c>
      <c r="W84" cm="1">
        <f t="array" ref="W84">SUMPRODUCT((Intitules=$A84)*(TEXT(Dates,"mmmyyyy")="Oct2025"), Valeurs)</f>
        <v>0</v>
      </c>
      <c r="X84" cm="1">
        <f t="array" ref="X84">SUMPRODUCT((Intitules=$A84)*(TEXT(Dates,"mmmyyyy")="Nov2025"), Valeurs)</f>
        <v>0</v>
      </c>
      <c r="Y84" cm="1">
        <f t="array" ref="Y84">SUMPRODUCT((Intitules=$A84)*(TEXT(Dates,"mmmyyyy")="Dec2025"), Valeurs)</f>
        <v>0</v>
      </c>
      <c r="Z84" cm="1">
        <f t="array" ref="Z84">SUMPRODUCT((Intitules=$A84)*(TEXT(Dates,"mmmyyyy")="Jan2026"), Valeurs)</f>
        <v>0</v>
      </c>
      <c r="AA84" t="str">
        <v xml:space="preserve">PMV sur axe rouge + signa fixe </v>
      </c>
    </row>
    <row r="85" spans="1:27">
      <c r="A85" t="str">
        <f t="shared" si="1"/>
        <v>Protection locaux informatique DSI au 2F</v>
      </c>
      <c r="B85" cm="1">
        <f t="array" ref="B85">SUMPRODUCT((Intitules=$A85)*(TEXT(Dates,"mmmyyyy")="Jan2024"), Valeurs)</f>
        <v>40</v>
      </c>
      <c r="C85" cm="1">
        <f t="array" ref="C85">SUMPRODUCT((Intitules=$A85)*(TEXT(Dates,"mmmyyyy")="Feb2024"), Valeurs)</f>
        <v>0</v>
      </c>
      <c r="D85" cm="1">
        <f t="array" ref="D85">SUMPRODUCT((Intitules=$A85)*(TEXT(Dates,"mmmyyyy")="Mar2024"), Valeurs)</f>
        <v>0</v>
      </c>
      <c r="E85" cm="1">
        <f t="array" ref="E85">SUMPRODUCT((Intitules=$A85)*(TEXT(Dates,"mmmyyyy")="Apr2024"), Valeurs)</f>
        <v>0</v>
      </c>
      <c r="F85" cm="1">
        <f t="array" ref="F85">SUMPRODUCT((Intitules=$A85)*(TEXT(Dates,"mmmyyyy")="May2024"), Valeurs)</f>
        <v>0</v>
      </c>
      <c r="G85" cm="1">
        <f t="array" ref="G85">SUMPRODUCT((Intitules=$A85)*(TEXT(Dates,"mmmyyyy")="Jun2024"), Valeurs)</f>
        <v>0</v>
      </c>
      <c r="H85" cm="1">
        <f t="array" ref="H85">SUMPRODUCT((Intitules=$A85)*(TEXT(Dates,"mmmyyyy")="Jul2024"), Valeurs)</f>
        <v>0</v>
      </c>
      <c r="I85" cm="1">
        <f t="array" ref="I85">SUMPRODUCT((Intitules=$A85)*(TEXT(Dates,"mmmyyyy")="Aug2024"), Valeurs)</f>
        <v>0</v>
      </c>
      <c r="J85" cm="1">
        <f t="array" ref="J85">SUMPRODUCT((Intitules=$A85)*(TEXT(Dates,"mmmyyyy")="Sep2024"), Valeurs)</f>
        <v>0</v>
      </c>
      <c r="K85" cm="1">
        <f t="array" ref="K85">SUMPRODUCT((Intitules=$A85)*(TEXT(Dates,"mmmyyyy")="Oct2024"), Valeurs)</f>
        <v>0</v>
      </c>
      <c r="L85" cm="1">
        <f t="array" ref="L85">SUMPRODUCT((Intitules=$A85)*(TEXT(Dates,"mmmyyyy")="Nov2024"), Valeurs)</f>
        <v>0</v>
      </c>
      <c r="M85" cm="1">
        <f t="array" ref="M85">SUMPRODUCT((Intitules=$A85)*(TEXT(Dates,"mmmyyyy")="Dec2024"), Valeurs)</f>
        <v>100</v>
      </c>
      <c r="N85" cm="1">
        <f t="array" ref="N85">SUMPRODUCT((Intitules=$A85)*(TEXT(Dates,"mmmyyyy")="Jan2025"), Valeurs)</f>
        <v>80</v>
      </c>
      <c r="O85" cm="1">
        <f t="array" ref="O85">SUMPRODUCT((Intitules=$A85)*(TEXT(Dates,"mmmyyyy")="Feb2025"), Valeurs)</f>
        <v>60</v>
      </c>
      <c r="P85" cm="1">
        <f t="array" ref="P85">SUMPRODUCT((Intitules=$A85)*(TEXT(Dates,"mmmyyyy")="Mar2025"), Valeurs)</f>
        <v>0</v>
      </c>
      <c r="Q85" cm="1">
        <f t="array" ref="Q85">SUMPRODUCT((Intitules=$A85)*(TEXT(Dates,"mmmyyyy")="Apr2025"), Valeurs)</f>
        <v>0</v>
      </c>
      <c r="R85" cm="1">
        <f t="array" ref="R85">SUMPRODUCT((Intitules=$A85)*(TEXT(Dates,"mmmyyyy")="May2025"), Valeurs)</f>
        <v>0</v>
      </c>
      <c r="S85" cm="1">
        <f t="array" ref="S85">SUMPRODUCT((Intitules=$A85)*(TEXT(Dates,"mmmyyyy")="Jun2025"), Valeurs)</f>
        <v>0</v>
      </c>
      <c r="T85" cm="1">
        <f t="array" ref="T85">SUMPRODUCT((Intitules=$A85)*(TEXT(Dates,"mmmyyyy")="Jul2025"), Valeurs)</f>
        <v>0</v>
      </c>
      <c r="U85" cm="1">
        <f t="array" ref="U85">SUMPRODUCT((Intitules=$A85)*(TEXT(Dates,"mmmyyyy")="Aug2025"), Valeurs)</f>
        <v>0</v>
      </c>
      <c r="V85" cm="1">
        <f t="array" ref="V85">SUMPRODUCT((Intitules=$A85)*(TEXT(Dates,"mmmyyyy")="Sep2025"), Valeurs)</f>
        <v>0</v>
      </c>
      <c r="W85" cm="1">
        <f t="array" ref="W85">SUMPRODUCT((Intitules=$A85)*(TEXT(Dates,"mmmyyyy")="Oct2025"), Valeurs)</f>
        <v>0</v>
      </c>
      <c r="X85" cm="1">
        <f t="array" ref="X85">SUMPRODUCT((Intitules=$A85)*(TEXT(Dates,"mmmyyyy")="Nov2025"), Valeurs)</f>
        <v>0</v>
      </c>
      <c r="Y85" cm="1">
        <f t="array" ref="Y85">SUMPRODUCT((Intitules=$A85)*(TEXT(Dates,"mmmyyyy")="Dec2025"), Valeurs)</f>
        <v>0</v>
      </c>
      <c r="Z85" cm="1">
        <f t="array" ref="Z85">SUMPRODUCT((Intitules=$A85)*(TEXT(Dates,"mmmyyyy")="Jan2026"), Valeurs)</f>
        <v>0</v>
      </c>
      <c r="AA85" t="str">
        <v>Protection locaux informatique DSI au 2F</v>
      </c>
    </row>
    <row r="86" spans="1:27">
      <c r="A86" t="str">
        <f t="shared" si="1"/>
        <v>Racks aire mIke et novembre</v>
      </c>
      <c r="B86" cm="1">
        <f t="array" ref="B86">SUMPRODUCT((Intitules=$A86)*(TEXT(Dates,"mmmyyyy")="Jan2024"), Valeurs)</f>
        <v>180</v>
      </c>
      <c r="C86" cm="1">
        <f t="array" ref="C86">SUMPRODUCT((Intitules=$A86)*(TEXT(Dates,"mmmyyyy")="Feb2024"), Valeurs)</f>
        <v>80</v>
      </c>
      <c r="D86" cm="1">
        <f t="array" ref="D86">SUMPRODUCT((Intitules=$A86)*(TEXT(Dates,"mmmyyyy")="Mar2024"), Valeurs)</f>
        <v>60</v>
      </c>
      <c r="E86" cm="1">
        <f t="array" ref="E86">SUMPRODUCT((Intitules=$A86)*(TEXT(Dates,"mmmyyyy")="Apr2024"), Valeurs)</f>
        <v>0</v>
      </c>
      <c r="F86" cm="1">
        <f t="array" ref="F86">SUMPRODUCT((Intitules=$A86)*(TEXT(Dates,"mmmyyyy")="May2024"), Valeurs)</f>
        <v>0</v>
      </c>
      <c r="G86" cm="1">
        <f t="array" ref="G86">SUMPRODUCT((Intitules=$A86)*(TEXT(Dates,"mmmyyyy")="Jun2024"), Valeurs)</f>
        <v>0</v>
      </c>
      <c r="H86" cm="1">
        <f t="array" ref="H86">SUMPRODUCT((Intitules=$A86)*(TEXT(Dates,"mmmyyyy")="Jul2024"), Valeurs)</f>
        <v>0</v>
      </c>
      <c r="I86" cm="1">
        <f t="array" ref="I86">SUMPRODUCT((Intitules=$A86)*(TEXT(Dates,"mmmyyyy")="Aug2024"), Valeurs)</f>
        <v>0</v>
      </c>
      <c r="J86" cm="1">
        <f t="array" ref="J86">SUMPRODUCT((Intitules=$A86)*(TEXT(Dates,"mmmyyyy")="Sep2024"), Valeurs)</f>
        <v>0</v>
      </c>
      <c r="K86" cm="1">
        <f t="array" ref="K86">SUMPRODUCT((Intitules=$A86)*(TEXT(Dates,"mmmyyyy")="Oct2024"), Valeurs)</f>
        <v>0</v>
      </c>
      <c r="L86" cm="1">
        <f t="array" ref="L86">SUMPRODUCT((Intitules=$A86)*(TEXT(Dates,"mmmyyyy")="Nov2024"), Valeurs)</f>
        <v>0</v>
      </c>
      <c r="M86" cm="1">
        <f t="array" ref="M86">SUMPRODUCT((Intitules=$A86)*(TEXT(Dates,"mmmyyyy")="Dec2024"), Valeurs)</f>
        <v>80</v>
      </c>
      <c r="N86" cm="1">
        <f t="array" ref="N86">SUMPRODUCT((Intitules=$A86)*(TEXT(Dates,"mmmyyyy")="Jan2025"), Valeurs)</f>
        <v>80</v>
      </c>
      <c r="O86" cm="1">
        <f t="array" ref="O86">SUMPRODUCT((Intitules=$A86)*(TEXT(Dates,"mmmyyyy")="Feb2025"), Valeurs)</f>
        <v>60</v>
      </c>
      <c r="P86" cm="1">
        <f t="array" ref="P86">SUMPRODUCT((Intitules=$A86)*(TEXT(Dates,"mmmyyyy")="Mar2025"), Valeurs)</f>
        <v>0</v>
      </c>
      <c r="Q86" cm="1">
        <f t="array" ref="Q86">SUMPRODUCT((Intitules=$A86)*(TEXT(Dates,"mmmyyyy")="Apr2025"), Valeurs)</f>
        <v>0</v>
      </c>
      <c r="R86" cm="1">
        <f t="array" ref="R86">SUMPRODUCT((Intitules=$A86)*(TEXT(Dates,"mmmyyyy")="May2025"), Valeurs)</f>
        <v>0</v>
      </c>
      <c r="S86" cm="1">
        <f t="array" ref="S86">SUMPRODUCT((Intitules=$A86)*(TEXT(Dates,"mmmyyyy")="Jun2025"), Valeurs)</f>
        <v>0</v>
      </c>
      <c r="T86" cm="1">
        <f t="array" ref="T86">SUMPRODUCT((Intitules=$A86)*(TEXT(Dates,"mmmyyyy")="Jul2025"), Valeurs)</f>
        <v>0</v>
      </c>
      <c r="U86" cm="1">
        <f t="array" ref="U86">SUMPRODUCT((Intitules=$A86)*(TEXT(Dates,"mmmyyyy")="Aug2025"), Valeurs)</f>
        <v>0</v>
      </c>
      <c r="V86" cm="1">
        <f t="array" ref="V86">SUMPRODUCT((Intitules=$A86)*(TEXT(Dates,"mmmyyyy")="Sep2025"), Valeurs)</f>
        <v>0</v>
      </c>
      <c r="W86" cm="1">
        <f t="array" ref="W86">SUMPRODUCT((Intitules=$A86)*(TEXT(Dates,"mmmyyyy")="Oct2025"), Valeurs)</f>
        <v>0</v>
      </c>
      <c r="X86" cm="1">
        <f t="array" ref="X86">SUMPRODUCT((Intitules=$A86)*(TEXT(Dates,"mmmyyyy")="Nov2025"), Valeurs)</f>
        <v>0</v>
      </c>
      <c r="Y86" cm="1">
        <f t="array" ref="Y86">SUMPRODUCT((Intitules=$A86)*(TEXT(Dates,"mmmyyyy")="Dec2025"), Valeurs)</f>
        <v>0</v>
      </c>
      <c r="Z86" cm="1">
        <f t="array" ref="Z86">SUMPRODUCT((Intitules=$A86)*(TEXT(Dates,"mmmyyyy")="Jan2026"), Valeurs)</f>
        <v>0</v>
      </c>
      <c r="AA86" t="str">
        <v>Racks aire mIke et novembre</v>
      </c>
    </row>
    <row r="87" spans="1:27">
      <c r="A87" t="str">
        <f t="shared" si="1"/>
        <v>Rampe Bat7200 et Pont T14 (garde corps)</v>
      </c>
      <c r="B87" cm="1">
        <f t="array" ref="B87">SUMPRODUCT((Intitules=$A87)*(TEXT(Dates,"mmmyyyy")="Jan2024"), Valeurs)</f>
        <v>0</v>
      </c>
      <c r="C87" cm="1">
        <f t="array" ref="C87">SUMPRODUCT((Intitules=$A87)*(TEXT(Dates,"mmmyyyy")="Feb2024"), Valeurs)</f>
        <v>0</v>
      </c>
      <c r="D87" cm="1">
        <f t="array" ref="D87">SUMPRODUCT((Intitules=$A87)*(TEXT(Dates,"mmmyyyy")="Mar2024"), Valeurs)</f>
        <v>0</v>
      </c>
      <c r="E87" cm="1">
        <f t="array" ref="E87">SUMPRODUCT((Intitules=$A87)*(TEXT(Dates,"mmmyyyy")="Apr2024"), Valeurs)</f>
        <v>0</v>
      </c>
      <c r="F87" cm="1">
        <f t="array" ref="F87">SUMPRODUCT((Intitules=$A87)*(TEXT(Dates,"mmmyyyy")="May2024"), Valeurs)</f>
        <v>0</v>
      </c>
      <c r="G87" cm="1">
        <f t="array" ref="G87">SUMPRODUCT((Intitules=$A87)*(TEXT(Dates,"mmmyyyy")="Jun2024"), Valeurs)</f>
        <v>0</v>
      </c>
      <c r="H87" cm="1">
        <f t="array" ref="H87">SUMPRODUCT((Intitules=$A87)*(TEXT(Dates,"mmmyyyy")="Jul2024"), Valeurs)</f>
        <v>0</v>
      </c>
      <c r="I87" cm="1">
        <f t="array" ref="I87">SUMPRODUCT((Intitules=$A87)*(TEXT(Dates,"mmmyyyy")="Aug2024"), Valeurs)</f>
        <v>0</v>
      </c>
      <c r="J87" cm="1">
        <f t="array" ref="J87">SUMPRODUCT((Intitules=$A87)*(TEXT(Dates,"mmmyyyy")="Sep2024"), Valeurs)</f>
        <v>0</v>
      </c>
      <c r="K87" cm="1">
        <f t="array" ref="K87">SUMPRODUCT((Intitules=$A87)*(TEXT(Dates,"mmmyyyy")="Oct2024"), Valeurs)</f>
        <v>0</v>
      </c>
      <c r="L87" cm="1">
        <f t="array" ref="L87">SUMPRODUCT((Intitules=$A87)*(TEXT(Dates,"mmmyyyy")="Nov2024"), Valeurs)</f>
        <v>0</v>
      </c>
      <c r="M87" cm="1">
        <f t="array" ref="M87">SUMPRODUCT((Intitules=$A87)*(TEXT(Dates,"mmmyyyy")="Dec2024"), Valeurs)</f>
        <v>25</v>
      </c>
      <c r="N87" cm="1">
        <f t="array" ref="N87">SUMPRODUCT((Intitules=$A87)*(TEXT(Dates,"mmmyyyy")="Jan2025"), Valeurs)</f>
        <v>20</v>
      </c>
      <c r="O87" cm="1">
        <f t="array" ref="O87">SUMPRODUCT((Intitules=$A87)*(TEXT(Dates,"mmmyyyy")="Feb2025"), Valeurs)</f>
        <v>15</v>
      </c>
      <c r="P87" cm="1">
        <f t="array" ref="P87">SUMPRODUCT((Intitules=$A87)*(TEXT(Dates,"mmmyyyy")="Mar2025"), Valeurs)</f>
        <v>0</v>
      </c>
      <c r="Q87" cm="1">
        <f t="array" ref="Q87">SUMPRODUCT((Intitules=$A87)*(TEXT(Dates,"mmmyyyy")="Apr2025"), Valeurs)</f>
        <v>0</v>
      </c>
      <c r="R87" cm="1">
        <f t="array" ref="R87">SUMPRODUCT((Intitules=$A87)*(TEXT(Dates,"mmmyyyy")="May2025"), Valeurs)</f>
        <v>0</v>
      </c>
      <c r="S87" cm="1">
        <f t="array" ref="S87">SUMPRODUCT((Intitules=$A87)*(TEXT(Dates,"mmmyyyy")="Jun2025"), Valeurs)</f>
        <v>0</v>
      </c>
      <c r="T87" cm="1">
        <f t="array" ref="T87">SUMPRODUCT((Intitules=$A87)*(TEXT(Dates,"mmmyyyy")="Jul2025"), Valeurs)</f>
        <v>0</v>
      </c>
      <c r="U87" cm="1">
        <f t="array" ref="U87">SUMPRODUCT((Intitules=$A87)*(TEXT(Dates,"mmmyyyy")="Aug2025"), Valeurs)</f>
        <v>0</v>
      </c>
      <c r="V87" cm="1">
        <f t="array" ref="V87">SUMPRODUCT((Intitules=$A87)*(TEXT(Dates,"mmmyyyy")="Sep2025"), Valeurs)</f>
        <v>0</v>
      </c>
      <c r="W87" cm="1">
        <f t="array" ref="W87">SUMPRODUCT((Intitules=$A87)*(TEXT(Dates,"mmmyyyy")="Oct2025"), Valeurs)</f>
        <v>0</v>
      </c>
      <c r="X87" cm="1">
        <f t="array" ref="X87">SUMPRODUCT((Intitules=$A87)*(TEXT(Dates,"mmmyyyy")="Nov2025"), Valeurs)</f>
        <v>0</v>
      </c>
      <c r="Y87" cm="1">
        <f t="array" ref="Y87">SUMPRODUCT((Intitules=$A87)*(TEXT(Dates,"mmmyyyy")="Dec2025"), Valeurs)</f>
        <v>0</v>
      </c>
      <c r="Z87" cm="1">
        <f t="array" ref="Z87">SUMPRODUCT((Intitules=$A87)*(TEXT(Dates,"mmmyyyy")="Jan2026"), Valeurs)</f>
        <v>0</v>
      </c>
      <c r="AA87" t="str">
        <v>Rampe Bat7200 et Pont T14 (garde corps)</v>
      </c>
    </row>
    <row r="88" spans="1:27">
      <c r="A88" t="str">
        <f t="shared" si="1"/>
        <v>Rampe TBM</v>
      </c>
      <c r="B88" cm="1">
        <f t="array" ref="B88">SUMPRODUCT((Intitules=$A88)*(TEXT(Dates,"mmmyyyy")="Jan2024"), Valeurs)</f>
        <v>20</v>
      </c>
      <c r="C88" cm="1">
        <f t="array" ref="C88">SUMPRODUCT((Intitules=$A88)*(TEXT(Dates,"mmmyyyy")="Feb2024"), Valeurs)</f>
        <v>40</v>
      </c>
      <c r="D88" cm="1">
        <f t="array" ref="D88">SUMPRODUCT((Intitules=$A88)*(TEXT(Dates,"mmmyyyy")="Mar2024"), Valeurs)</f>
        <v>40</v>
      </c>
      <c r="E88" cm="1">
        <f t="array" ref="E88">SUMPRODUCT((Intitules=$A88)*(TEXT(Dates,"mmmyyyy")="Apr2024"), Valeurs)</f>
        <v>50</v>
      </c>
      <c r="F88" cm="1">
        <f t="array" ref="F88">SUMPRODUCT((Intitules=$A88)*(TEXT(Dates,"mmmyyyy")="May2024"), Valeurs)</f>
        <v>40</v>
      </c>
      <c r="G88" cm="1">
        <f t="array" ref="G88">SUMPRODUCT((Intitules=$A88)*(TEXT(Dates,"mmmyyyy")="Jun2024"), Valeurs)</f>
        <v>20</v>
      </c>
      <c r="H88" cm="1">
        <f t="array" ref="H88">SUMPRODUCT((Intitules=$A88)*(TEXT(Dates,"mmmyyyy")="Jul2024"), Valeurs)</f>
        <v>0</v>
      </c>
      <c r="I88" cm="1">
        <f t="array" ref="I88">SUMPRODUCT((Intitules=$A88)*(TEXT(Dates,"mmmyyyy")="Aug2024"), Valeurs)</f>
        <v>0</v>
      </c>
      <c r="J88" cm="1">
        <f t="array" ref="J88">SUMPRODUCT((Intitules=$A88)*(TEXT(Dates,"mmmyyyy")="Sep2024"), Valeurs)</f>
        <v>0</v>
      </c>
      <c r="K88" cm="1">
        <f t="array" ref="K88">SUMPRODUCT((Intitules=$A88)*(TEXT(Dates,"mmmyyyy")="Oct2024"), Valeurs)</f>
        <v>0</v>
      </c>
      <c r="L88" cm="1">
        <f t="array" ref="L88">SUMPRODUCT((Intitules=$A88)*(TEXT(Dates,"mmmyyyy")="Nov2024"), Valeurs)</f>
        <v>0</v>
      </c>
      <c r="M88" cm="1">
        <f t="array" ref="M88">SUMPRODUCT((Intitules=$A88)*(TEXT(Dates,"mmmyyyy")="Dec2024"), Valeurs)</f>
        <v>25</v>
      </c>
      <c r="N88" cm="1">
        <f t="array" ref="N88">SUMPRODUCT((Intitules=$A88)*(TEXT(Dates,"mmmyyyy")="Jan2025"), Valeurs)</f>
        <v>20</v>
      </c>
      <c r="O88" cm="1">
        <f t="array" ref="O88">SUMPRODUCT((Intitules=$A88)*(TEXT(Dates,"mmmyyyy")="Feb2025"), Valeurs)</f>
        <v>15</v>
      </c>
      <c r="P88" cm="1">
        <f t="array" ref="P88">SUMPRODUCT((Intitules=$A88)*(TEXT(Dates,"mmmyyyy")="Mar2025"), Valeurs)</f>
        <v>0</v>
      </c>
      <c r="Q88" cm="1">
        <f t="array" ref="Q88">SUMPRODUCT((Intitules=$A88)*(TEXT(Dates,"mmmyyyy")="Apr2025"), Valeurs)</f>
        <v>0</v>
      </c>
      <c r="R88" cm="1">
        <f t="array" ref="R88">SUMPRODUCT((Intitules=$A88)*(TEXT(Dates,"mmmyyyy")="May2025"), Valeurs)</f>
        <v>0</v>
      </c>
      <c r="S88" cm="1">
        <f t="array" ref="S88">SUMPRODUCT((Intitules=$A88)*(TEXT(Dates,"mmmyyyy")="Jun2025"), Valeurs)</f>
        <v>0</v>
      </c>
      <c r="T88" cm="1">
        <f t="array" ref="T88">SUMPRODUCT((Intitules=$A88)*(TEXT(Dates,"mmmyyyy")="Jul2025"), Valeurs)</f>
        <v>0</v>
      </c>
      <c r="U88" cm="1">
        <f t="array" ref="U88">SUMPRODUCT((Intitules=$A88)*(TEXT(Dates,"mmmyyyy")="Aug2025"), Valeurs)</f>
        <v>0</v>
      </c>
      <c r="V88" cm="1">
        <f t="array" ref="V88">SUMPRODUCT((Intitules=$A88)*(TEXT(Dates,"mmmyyyy")="Sep2025"), Valeurs)</f>
        <v>0</v>
      </c>
      <c r="W88" cm="1">
        <f t="array" ref="W88">SUMPRODUCT((Intitules=$A88)*(TEXT(Dates,"mmmyyyy")="Oct2025"), Valeurs)</f>
        <v>0</v>
      </c>
      <c r="X88" cm="1">
        <f t="array" ref="X88">SUMPRODUCT((Intitules=$A88)*(TEXT(Dates,"mmmyyyy")="Nov2025"), Valeurs)</f>
        <v>0</v>
      </c>
      <c r="Y88" cm="1">
        <f t="array" ref="Y88">SUMPRODUCT((Intitules=$A88)*(TEXT(Dates,"mmmyyyy")="Dec2025"), Valeurs)</f>
        <v>0</v>
      </c>
      <c r="Z88" cm="1">
        <f t="array" ref="Z88">SUMPRODUCT((Intitules=$A88)*(TEXT(Dates,"mmmyyyy")="Jan2026"), Valeurs)</f>
        <v>0</v>
      </c>
      <c r="AA88" t="str">
        <v>Rampe TBM</v>
      </c>
    </row>
    <row r="89" spans="1:27">
      <c r="A89" t="str">
        <f t="shared" si="1"/>
        <v>Remise du SMU</v>
      </c>
      <c r="B89" cm="1">
        <f t="array" ref="B89">SUMPRODUCT((Intitules=$A89)*(TEXT(Dates,"mmmyyyy")="Jan2024"), Valeurs)</f>
        <v>280</v>
      </c>
      <c r="C89" cm="1">
        <f t="array" ref="C89">SUMPRODUCT((Intitules=$A89)*(TEXT(Dates,"mmmyyyy")="Feb2024"), Valeurs)</f>
        <v>0</v>
      </c>
      <c r="D89" cm="1">
        <f t="array" ref="D89">SUMPRODUCT((Intitules=$A89)*(TEXT(Dates,"mmmyyyy")="Mar2024"), Valeurs)</f>
        <v>0</v>
      </c>
      <c r="E89" cm="1">
        <f t="array" ref="E89">SUMPRODUCT((Intitules=$A89)*(TEXT(Dates,"mmmyyyy")="Apr2024"), Valeurs)</f>
        <v>200</v>
      </c>
      <c r="F89" cm="1">
        <f t="array" ref="F89">SUMPRODUCT((Intitules=$A89)*(TEXT(Dates,"mmmyyyy")="May2024"), Valeurs)</f>
        <v>160</v>
      </c>
      <c r="G89" cm="1">
        <f t="array" ref="G89">SUMPRODUCT((Intitules=$A89)*(TEXT(Dates,"mmmyyyy")="Jun2024"), Valeurs)</f>
        <v>1120</v>
      </c>
      <c r="H89" cm="1">
        <f t="array" ref="H89">SUMPRODUCT((Intitules=$A89)*(TEXT(Dates,"mmmyyyy")="Jul2024"), Valeurs)</f>
        <v>590</v>
      </c>
      <c r="I89" cm="1">
        <f t="array" ref="I89">SUMPRODUCT((Intitules=$A89)*(TEXT(Dates,"mmmyyyy")="Aug2024"), Valeurs)</f>
        <v>440</v>
      </c>
      <c r="J89" cm="1">
        <f t="array" ref="J89">SUMPRODUCT((Intitules=$A89)*(TEXT(Dates,"mmmyyyy")="Sep2024"), Valeurs)</f>
        <v>550</v>
      </c>
      <c r="K89" cm="1">
        <f t="array" ref="K89">SUMPRODUCT((Intitules=$A89)*(TEXT(Dates,"mmmyyyy")="Oct2024"), Valeurs)</f>
        <v>440</v>
      </c>
      <c r="L89" cm="1">
        <f t="array" ref="L89">SUMPRODUCT((Intitules=$A89)*(TEXT(Dates,"mmmyyyy")="Nov2024"), Valeurs)</f>
        <v>400</v>
      </c>
      <c r="M89" cm="1">
        <f t="array" ref="M89">SUMPRODUCT((Intitules=$A89)*(TEXT(Dates,"mmmyyyy")="Dec2024"), Valeurs)</f>
        <v>0</v>
      </c>
      <c r="N89" cm="1">
        <f t="array" ref="N89">SUMPRODUCT((Intitules=$A89)*(TEXT(Dates,"mmmyyyy")="Jan2025"), Valeurs)</f>
        <v>0</v>
      </c>
      <c r="O89" cm="1">
        <f t="array" ref="O89">SUMPRODUCT((Intitules=$A89)*(TEXT(Dates,"mmmyyyy")="Feb2025"), Valeurs)</f>
        <v>0</v>
      </c>
      <c r="P89" cm="1">
        <f t="array" ref="P89">SUMPRODUCT((Intitules=$A89)*(TEXT(Dates,"mmmyyyy")="Mar2025"), Valeurs)</f>
        <v>0</v>
      </c>
      <c r="Q89" cm="1">
        <f t="array" ref="Q89">SUMPRODUCT((Intitules=$A89)*(TEXT(Dates,"mmmyyyy")="Apr2025"), Valeurs)</f>
        <v>0</v>
      </c>
      <c r="R89" cm="1">
        <f t="array" ref="R89">SUMPRODUCT((Intitules=$A89)*(TEXT(Dates,"mmmyyyy")="May2025"), Valeurs)</f>
        <v>0</v>
      </c>
      <c r="S89" cm="1">
        <f t="array" ref="S89">SUMPRODUCT((Intitules=$A89)*(TEXT(Dates,"mmmyyyy")="Jun2025"), Valeurs)</f>
        <v>0</v>
      </c>
      <c r="T89" cm="1">
        <f t="array" ref="T89">SUMPRODUCT((Intitules=$A89)*(TEXT(Dates,"mmmyyyy")="Jul2025"), Valeurs)</f>
        <v>0</v>
      </c>
      <c r="U89" cm="1">
        <f t="array" ref="U89">SUMPRODUCT((Intitules=$A89)*(TEXT(Dates,"mmmyyyy")="Aug2025"), Valeurs)</f>
        <v>0</v>
      </c>
      <c r="V89" cm="1">
        <f t="array" ref="V89">SUMPRODUCT((Intitules=$A89)*(TEXT(Dates,"mmmyyyy")="Sep2025"), Valeurs)</f>
        <v>0</v>
      </c>
      <c r="W89" cm="1">
        <f t="array" ref="W89">SUMPRODUCT((Intitules=$A89)*(TEXT(Dates,"mmmyyyy")="Oct2025"), Valeurs)</f>
        <v>0</v>
      </c>
      <c r="X89" cm="1">
        <f t="array" ref="X89">SUMPRODUCT((Intitules=$A89)*(TEXT(Dates,"mmmyyyy")="Nov2025"), Valeurs)</f>
        <v>0</v>
      </c>
      <c r="Y89" cm="1">
        <f t="array" ref="Y89">SUMPRODUCT((Intitules=$A89)*(TEXT(Dates,"mmmyyyy")="Dec2025"), Valeurs)</f>
        <v>0</v>
      </c>
      <c r="Z89" cm="1">
        <f t="array" ref="Z89">SUMPRODUCT((Intitules=$A89)*(TEXT(Dates,"mmmyyyy")="Jan2026"), Valeurs)</f>
        <v>0</v>
      </c>
      <c r="AA89" t="str">
        <v>Remise du SMU</v>
      </c>
    </row>
    <row r="90" spans="1:27">
      <c r="A90" t="str">
        <f t="shared" si="1"/>
        <v>Remise du SMU (infra)</v>
      </c>
      <c r="B90" cm="1">
        <f t="array" ref="B90">SUMPRODUCT((Intitules=$A90)*(TEXT(Dates,"mmmyyyy")="Jan2024"), Valeurs)</f>
        <v>0</v>
      </c>
      <c r="C90" cm="1">
        <f t="array" ref="C90">SUMPRODUCT((Intitules=$A90)*(TEXT(Dates,"mmmyyyy")="Feb2024"), Valeurs)</f>
        <v>0</v>
      </c>
      <c r="D90" cm="1">
        <f t="array" ref="D90">SUMPRODUCT((Intitules=$A90)*(TEXT(Dates,"mmmyyyy")="Mar2024"), Valeurs)</f>
        <v>0</v>
      </c>
      <c r="E90" cm="1">
        <f t="array" ref="E90">SUMPRODUCT((Intitules=$A90)*(TEXT(Dates,"mmmyyyy")="Apr2024"), Valeurs)</f>
        <v>0</v>
      </c>
      <c r="F90" cm="1">
        <f t="array" ref="F90">SUMPRODUCT((Intitules=$A90)*(TEXT(Dates,"mmmyyyy")="May2024"), Valeurs)</f>
        <v>0</v>
      </c>
      <c r="G90" cm="1">
        <f t="array" ref="G90">SUMPRODUCT((Intitules=$A90)*(TEXT(Dates,"mmmyyyy")="Jun2024"), Valeurs)</f>
        <v>80</v>
      </c>
      <c r="H90" cm="1">
        <f t="array" ref="H90">SUMPRODUCT((Intitules=$A90)*(TEXT(Dates,"mmmyyyy")="Jul2024"), Valeurs)</f>
        <v>90</v>
      </c>
      <c r="I90" cm="1">
        <f t="array" ref="I90">SUMPRODUCT((Intitules=$A90)*(TEXT(Dates,"mmmyyyy")="Aug2024"), Valeurs)</f>
        <v>40</v>
      </c>
      <c r="J90" cm="1">
        <f t="array" ref="J90">SUMPRODUCT((Intitules=$A90)*(TEXT(Dates,"mmmyyyy")="Sep2024"), Valeurs)</f>
        <v>50</v>
      </c>
      <c r="K90" cm="1">
        <f t="array" ref="K90">SUMPRODUCT((Intitules=$A90)*(TEXT(Dates,"mmmyyyy")="Oct2024"), Valeurs)</f>
        <v>40</v>
      </c>
      <c r="L90" cm="1">
        <f t="array" ref="L90">SUMPRODUCT((Intitules=$A90)*(TEXT(Dates,"mmmyyyy")="Nov2024"), Valeurs)</f>
        <v>40</v>
      </c>
      <c r="M90" cm="1">
        <f t="array" ref="M90">SUMPRODUCT((Intitules=$A90)*(TEXT(Dates,"mmmyyyy")="Dec2024"), Valeurs)</f>
        <v>0</v>
      </c>
      <c r="N90" cm="1">
        <f t="array" ref="N90">SUMPRODUCT((Intitules=$A90)*(TEXT(Dates,"mmmyyyy")="Jan2025"), Valeurs)</f>
        <v>0</v>
      </c>
      <c r="O90" cm="1">
        <f t="array" ref="O90">SUMPRODUCT((Intitules=$A90)*(TEXT(Dates,"mmmyyyy")="Feb2025"), Valeurs)</f>
        <v>0</v>
      </c>
      <c r="P90" cm="1">
        <f t="array" ref="P90">SUMPRODUCT((Intitules=$A90)*(TEXT(Dates,"mmmyyyy")="Mar2025"), Valeurs)</f>
        <v>0</v>
      </c>
      <c r="Q90" cm="1">
        <f t="array" ref="Q90">SUMPRODUCT((Intitules=$A90)*(TEXT(Dates,"mmmyyyy")="Apr2025"), Valeurs)</f>
        <v>0</v>
      </c>
      <c r="R90" cm="1">
        <f t="array" ref="R90">SUMPRODUCT((Intitules=$A90)*(TEXT(Dates,"mmmyyyy")="May2025"), Valeurs)</f>
        <v>0</v>
      </c>
      <c r="S90" cm="1">
        <f t="array" ref="S90">SUMPRODUCT((Intitules=$A90)*(TEXT(Dates,"mmmyyyy")="Jun2025"), Valeurs)</f>
        <v>0</v>
      </c>
      <c r="T90" cm="1">
        <f t="array" ref="T90">SUMPRODUCT((Intitules=$A90)*(TEXT(Dates,"mmmyyyy")="Jul2025"), Valeurs)</f>
        <v>0</v>
      </c>
      <c r="U90" cm="1">
        <f t="array" ref="U90">SUMPRODUCT((Intitules=$A90)*(TEXT(Dates,"mmmyyyy")="Aug2025"), Valeurs)</f>
        <v>0</v>
      </c>
      <c r="V90" cm="1">
        <f t="array" ref="V90">SUMPRODUCT((Intitules=$A90)*(TEXT(Dates,"mmmyyyy")="Sep2025"), Valeurs)</f>
        <v>0</v>
      </c>
      <c r="W90" cm="1">
        <f t="array" ref="W90">SUMPRODUCT((Intitules=$A90)*(TEXT(Dates,"mmmyyyy")="Oct2025"), Valeurs)</f>
        <v>0</v>
      </c>
      <c r="X90" cm="1">
        <f t="array" ref="X90">SUMPRODUCT((Intitules=$A90)*(TEXT(Dates,"mmmyyyy")="Nov2025"), Valeurs)</f>
        <v>0</v>
      </c>
      <c r="Y90" cm="1">
        <f t="array" ref="Y90">SUMPRODUCT((Intitules=$A90)*(TEXT(Dates,"mmmyyyy")="Dec2025"), Valeurs)</f>
        <v>0</v>
      </c>
      <c r="Z90" cm="1">
        <f t="array" ref="Z90">SUMPRODUCT((Intitules=$A90)*(TEXT(Dates,"mmmyyyy")="Jan2026"), Valeurs)</f>
        <v>0</v>
      </c>
      <c r="AA90" t="str">
        <v>Remise du SMU (infra)</v>
      </c>
    </row>
    <row r="91" spans="1:27">
      <c r="A91" t="str">
        <f t="shared" si="1"/>
        <v>Remplacement TR05/06 et TR03/04</v>
      </c>
      <c r="B91" cm="1">
        <f t="array" ref="B91">SUMPRODUCT((Intitules=$A91)*(TEXT(Dates,"mmmyyyy")="Jan2024"), Valeurs)</f>
        <v>300</v>
      </c>
      <c r="C91" cm="1">
        <f t="array" ref="C91">SUMPRODUCT((Intitules=$A91)*(TEXT(Dates,"mmmyyyy")="Feb2024"), Valeurs)</f>
        <v>245</v>
      </c>
      <c r="D91" cm="1">
        <f t="array" ref="D91">SUMPRODUCT((Intitules=$A91)*(TEXT(Dates,"mmmyyyy")="Mar2024"), Valeurs)</f>
        <v>200</v>
      </c>
      <c r="E91" cm="1">
        <f t="array" ref="E91">SUMPRODUCT((Intitules=$A91)*(TEXT(Dates,"mmmyyyy")="Apr2024"), Valeurs)</f>
        <v>15</v>
      </c>
      <c r="F91" cm="1">
        <f t="array" ref="F91">SUMPRODUCT((Intitules=$A91)*(TEXT(Dates,"mmmyyyy")="May2024"), Valeurs)</f>
        <v>0</v>
      </c>
      <c r="G91" cm="1">
        <f t="array" ref="G91">SUMPRODUCT((Intitules=$A91)*(TEXT(Dates,"mmmyyyy")="Jun2024"), Valeurs)</f>
        <v>0</v>
      </c>
      <c r="H91" cm="1">
        <f t="array" ref="H91">SUMPRODUCT((Intitules=$A91)*(TEXT(Dates,"mmmyyyy")="Jul2024"), Valeurs)</f>
        <v>0</v>
      </c>
      <c r="I91" cm="1">
        <f t="array" ref="I91">SUMPRODUCT((Intitules=$A91)*(TEXT(Dates,"mmmyyyy")="Aug2024"), Valeurs)</f>
        <v>0</v>
      </c>
      <c r="J91" cm="1">
        <f t="array" ref="J91">SUMPRODUCT((Intitules=$A91)*(TEXT(Dates,"mmmyyyy")="Sep2024"), Valeurs)</f>
        <v>0</v>
      </c>
      <c r="K91" cm="1">
        <f t="array" ref="K91">SUMPRODUCT((Intitules=$A91)*(TEXT(Dates,"mmmyyyy")="Oct2024"), Valeurs)</f>
        <v>0</v>
      </c>
      <c r="L91" cm="1">
        <f t="array" ref="L91">SUMPRODUCT((Intitules=$A91)*(TEXT(Dates,"mmmyyyy")="Nov2024"), Valeurs)</f>
        <v>0</v>
      </c>
      <c r="M91" cm="1">
        <f t="array" ref="M91">SUMPRODUCT((Intitules=$A91)*(TEXT(Dates,"mmmyyyy")="Dec2024"), Valeurs)</f>
        <v>0</v>
      </c>
      <c r="N91" cm="1">
        <f t="array" ref="N91">SUMPRODUCT((Intitules=$A91)*(TEXT(Dates,"mmmyyyy")="Jan2025"), Valeurs)</f>
        <v>0</v>
      </c>
      <c r="O91" cm="1">
        <f t="array" ref="O91">SUMPRODUCT((Intitules=$A91)*(TEXT(Dates,"mmmyyyy")="Feb2025"), Valeurs)</f>
        <v>0</v>
      </c>
      <c r="P91" cm="1">
        <f t="array" ref="P91">SUMPRODUCT((Intitules=$A91)*(TEXT(Dates,"mmmyyyy")="Mar2025"), Valeurs)</f>
        <v>0</v>
      </c>
      <c r="Q91" cm="1">
        <f t="array" ref="Q91">SUMPRODUCT((Intitules=$A91)*(TEXT(Dates,"mmmyyyy")="Apr2025"), Valeurs)</f>
        <v>0</v>
      </c>
      <c r="R91" cm="1">
        <f t="array" ref="R91">SUMPRODUCT((Intitules=$A91)*(TEXT(Dates,"mmmyyyy")="May2025"), Valeurs)</f>
        <v>0</v>
      </c>
      <c r="S91" cm="1">
        <f t="array" ref="S91">SUMPRODUCT((Intitules=$A91)*(TEXT(Dates,"mmmyyyy")="Jun2025"), Valeurs)</f>
        <v>0</v>
      </c>
      <c r="T91" cm="1">
        <f t="array" ref="T91">SUMPRODUCT((Intitules=$A91)*(TEXT(Dates,"mmmyyyy")="Jul2025"), Valeurs)</f>
        <v>0</v>
      </c>
      <c r="U91" cm="1">
        <f t="array" ref="U91">SUMPRODUCT((Intitules=$A91)*(TEXT(Dates,"mmmyyyy")="Aug2025"), Valeurs)</f>
        <v>0</v>
      </c>
      <c r="V91" cm="1">
        <f t="array" ref="V91">SUMPRODUCT((Intitules=$A91)*(TEXT(Dates,"mmmyyyy")="Sep2025"), Valeurs)</f>
        <v>0</v>
      </c>
      <c r="W91" cm="1">
        <f t="array" ref="W91">SUMPRODUCT((Intitules=$A91)*(TEXT(Dates,"mmmyyyy")="Oct2025"), Valeurs)</f>
        <v>0</v>
      </c>
      <c r="X91" cm="1">
        <f t="array" ref="X91">SUMPRODUCT((Intitules=$A91)*(TEXT(Dates,"mmmyyyy")="Nov2025"), Valeurs)</f>
        <v>0</v>
      </c>
      <c r="Y91" cm="1">
        <f t="array" ref="Y91">SUMPRODUCT((Intitules=$A91)*(TEXT(Dates,"mmmyyyy")="Dec2025"), Valeurs)</f>
        <v>0</v>
      </c>
      <c r="Z91" cm="1">
        <f t="array" ref="Z91">SUMPRODUCT((Intitules=$A91)*(TEXT(Dates,"mmmyyyy")="Jan2026"), Valeurs)</f>
        <v>0</v>
      </c>
      <c r="AA91" t="str">
        <v>Remplacement TR05/06 et TR03/04</v>
      </c>
    </row>
    <row r="92" spans="1:27">
      <c r="A92" t="str">
        <f t="shared" si="1"/>
        <v>Remplacement des trottoirs roulants TR11 et TR12 - Module MN</v>
      </c>
      <c r="B92" cm="1">
        <f t="array" ref="B92">SUMPRODUCT((Intitules=$A92)*(TEXT(Dates,"mmmyyyy")="Jan2024"), Valeurs)</f>
        <v>0</v>
      </c>
      <c r="C92" cm="1">
        <f t="array" ref="C92">SUMPRODUCT((Intitules=$A92)*(TEXT(Dates,"mmmyyyy")="Feb2024"), Valeurs)</f>
        <v>0</v>
      </c>
      <c r="D92" cm="1">
        <f t="array" ref="D92">SUMPRODUCT((Intitules=$A92)*(TEXT(Dates,"mmmyyyy")="Mar2024"), Valeurs)</f>
        <v>0</v>
      </c>
      <c r="E92" cm="1">
        <f t="array" ref="E92">SUMPRODUCT((Intitules=$A92)*(TEXT(Dates,"mmmyyyy")="Apr2024"), Valeurs)</f>
        <v>0</v>
      </c>
      <c r="F92" cm="1">
        <f t="array" ref="F92">SUMPRODUCT((Intitules=$A92)*(TEXT(Dates,"mmmyyyy")="May2024"), Valeurs)</f>
        <v>0</v>
      </c>
      <c r="G92" cm="1">
        <f t="array" ref="G92">SUMPRODUCT((Intitules=$A92)*(TEXT(Dates,"mmmyyyy")="Jun2024"), Valeurs)</f>
        <v>0</v>
      </c>
      <c r="H92" cm="1">
        <f t="array" ref="H92">SUMPRODUCT((Intitules=$A92)*(TEXT(Dates,"mmmyyyy")="Jul2024"), Valeurs)</f>
        <v>0</v>
      </c>
      <c r="I92" cm="1">
        <f t="array" ref="I92">SUMPRODUCT((Intitules=$A92)*(TEXT(Dates,"mmmyyyy")="Aug2024"), Valeurs)</f>
        <v>0</v>
      </c>
      <c r="J92" cm="1">
        <f t="array" ref="J92">SUMPRODUCT((Intitules=$A92)*(TEXT(Dates,"mmmyyyy")="Sep2024"), Valeurs)</f>
        <v>0</v>
      </c>
      <c r="K92" cm="1">
        <f t="array" ref="K92">SUMPRODUCT((Intitules=$A92)*(TEXT(Dates,"mmmyyyy")="Oct2024"), Valeurs)</f>
        <v>0</v>
      </c>
      <c r="L92" cm="1">
        <f t="array" ref="L92">SUMPRODUCT((Intitules=$A92)*(TEXT(Dates,"mmmyyyy")="Nov2024"), Valeurs)</f>
        <v>0</v>
      </c>
      <c r="M92" cm="1">
        <f t="array" ref="M92">SUMPRODUCT((Intitules=$A92)*(TEXT(Dates,"mmmyyyy")="Dec2024"), Valeurs)</f>
        <v>0</v>
      </c>
      <c r="N92" cm="1">
        <f t="array" ref="N92">SUMPRODUCT((Intitules=$A92)*(TEXT(Dates,"mmmyyyy")="Jan2025"), Valeurs)</f>
        <v>0</v>
      </c>
      <c r="O92" cm="1">
        <f t="array" ref="O92">SUMPRODUCT((Intitules=$A92)*(TEXT(Dates,"mmmyyyy")="Feb2025"), Valeurs)</f>
        <v>30</v>
      </c>
      <c r="P92" cm="1">
        <f t="array" ref="P92">SUMPRODUCT((Intitules=$A92)*(TEXT(Dates,"mmmyyyy")="Mar2025"), Valeurs)</f>
        <v>30</v>
      </c>
      <c r="Q92" cm="1">
        <f t="array" ref="Q92">SUMPRODUCT((Intitules=$A92)*(TEXT(Dates,"mmmyyyy")="Apr2025"), Valeurs)</f>
        <v>20</v>
      </c>
      <c r="R92" cm="1">
        <f t="array" ref="R92">SUMPRODUCT((Intitules=$A92)*(TEXT(Dates,"mmmyyyy")="May2025"), Valeurs)</f>
        <v>10</v>
      </c>
      <c r="S92" cm="1">
        <f t="array" ref="S92">SUMPRODUCT((Intitules=$A92)*(TEXT(Dates,"mmmyyyy")="Jun2025"), Valeurs)</f>
        <v>0</v>
      </c>
      <c r="T92" cm="1">
        <f t="array" ref="T92">SUMPRODUCT((Intitules=$A92)*(TEXT(Dates,"mmmyyyy")="Jul2025"), Valeurs)</f>
        <v>0</v>
      </c>
      <c r="U92" cm="1">
        <f t="array" ref="U92">SUMPRODUCT((Intitules=$A92)*(TEXT(Dates,"mmmyyyy")="Aug2025"), Valeurs)</f>
        <v>0</v>
      </c>
      <c r="V92" cm="1">
        <f t="array" ref="V92">SUMPRODUCT((Intitules=$A92)*(TEXT(Dates,"mmmyyyy")="Sep2025"), Valeurs)</f>
        <v>0</v>
      </c>
      <c r="W92" cm="1">
        <f t="array" ref="W92">SUMPRODUCT((Intitules=$A92)*(TEXT(Dates,"mmmyyyy")="Oct2025"), Valeurs)</f>
        <v>0</v>
      </c>
      <c r="X92" cm="1">
        <f t="array" ref="X92">SUMPRODUCT((Intitules=$A92)*(TEXT(Dates,"mmmyyyy")="Nov2025"), Valeurs)</f>
        <v>0</v>
      </c>
      <c r="Y92" cm="1">
        <f t="array" ref="Y92">SUMPRODUCT((Intitules=$A92)*(TEXT(Dates,"mmmyyyy")="Dec2025"), Valeurs)</f>
        <v>0</v>
      </c>
      <c r="Z92" cm="1">
        <f t="array" ref="Z92">SUMPRODUCT((Intitules=$A92)*(TEXT(Dates,"mmmyyyy")="Jan2026"), Valeurs)</f>
        <v>0</v>
      </c>
      <c r="AA92" t="str">
        <v>Remplacement des trottoirs roulants TR11 et TR12 - Module MN</v>
      </c>
    </row>
    <row r="93" spans="1:27">
      <c r="A93" t="str">
        <f t="shared" si="1"/>
        <v>Remplacement monte charges KE548 KE 549 + 6MC</v>
      </c>
      <c r="B93" cm="1">
        <f t="array" ref="B93">SUMPRODUCT((Intitules=$A93)*(TEXT(Dates,"mmmyyyy")="Jan2024"), Valeurs)</f>
        <v>150</v>
      </c>
      <c r="C93" cm="1">
        <f t="array" ref="C93">SUMPRODUCT((Intitules=$A93)*(TEXT(Dates,"mmmyyyy")="Feb2024"), Valeurs)</f>
        <v>120</v>
      </c>
      <c r="D93" cm="1">
        <f t="array" ref="D93">SUMPRODUCT((Intitules=$A93)*(TEXT(Dates,"mmmyyyy")="Mar2024"), Valeurs)</f>
        <v>120</v>
      </c>
      <c r="E93" cm="1">
        <f t="array" ref="E93">SUMPRODUCT((Intitules=$A93)*(TEXT(Dates,"mmmyyyy")="Apr2024"), Valeurs)</f>
        <v>150</v>
      </c>
      <c r="F93" cm="1">
        <f t="array" ref="F93">SUMPRODUCT((Intitules=$A93)*(TEXT(Dates,"mmmyyyy")="May2024"), Valeurs)</f>
        <v>120</v>
      </c>
      <c r="G93" cm="1">
        <f t="array" ref="G93">SUMPRODUCT((Intitules=$A93)*(TEXT(Dates,"mmmyyyy")="Jun2024"), Valeurs)</f>
        <v>110</v>
      </c>
      <c r="H93" cm="1">
        <f t="array" ref="H93">SUMPRODUCT((Intitules=$A93)*(TEXT(Dates,"mmmyyyy")="Jul2024"), Valeurs)</f>
        <v>125</v>
      </c>
      <c r="I93" cm="1">
        <f t="array" ref="I93">SUMPRODUCT((Intitules=$A93)*(TEXT(Dates,"mmmyyyy")="Aug2024"), Valeurs)</f>
        <v>100</v>
      </c>
      <c r="J93" cm="1">
        <f t="array" ref="J93">SUMPRODUCT((Intitules=$A93)*(TEXT(Dates,"mmmyyyy")="Sep2024"), Valeurs)</f>
        <v>125</v>
      </c>
      <c r="K93" cm="1">
        <f t="array" ref="K93">SUMPRODUCT((Intitules=$A93)*(TEXT(Dates,"mmmyyyy")="Oct2024"), Valeurs)</f>
        <v>100</v>
      </c>
      <c r="L93" cm="1">
        <f t="array" ref="L93">SUMPRODUCT((Intitules=$A93)*(TEXT(Dates,"mmmyyyy")="Nov2024"), Valeurs)</f>
        <v>100</v>
      </c>
      <c r="M93" cm="1">
        <f t="array" ref="M93">SUMPRODUCT((Intitules=$A93)*(TEXT(Dates,"mmmyyyy")="Dec2024"), Valeurs)</f>
        <v>0</v>
      </c>
      <c r="N93" cm="1">
        <f t="array" ref="N93">SUMPRODUCT((Intitules=$A93)*(TEXT(Dates,"mmmyyyy")="Jan2025"), Valeurs)</f>
        <v>0</v>
      </c>
      <c r="O93" cm="1">
        <f t="array" ref="O93">SUMPRODUCT((Intitules=$A93)*(TEXT(Dates,"mmmyyyy")="Feb2025"), Valeurs)</f>
        <v>0</v>
      </c>
      <c r="P93" cm="1">
        <f t="array" ref="P93">SUMPRODUCT((Intitules=$A93)*(TEXT(Dates,"mmmyyyy")="Mar2025"), Valeurs)</f>
        <v>0</v>
      </c>
      <c r="Q93" cm="1">
        <f t="array" ref="Q93">SUMPRODUCT((Intitules=$A93)*(TEXT(Dates,"mmmyyyy")="Apr2025"), Valeurs)</f>
        <v>0</v>
      </c>
      <c r="R93" cm="1">
        <f t="array" ref="R93">SUMPRODUCT((Intitules=$A93)*(TEXT(Dates,"mmmyyyy")="May2025"), Valeurs)</f>
        <v>0</v>
      </c>
      <c r="S93" cm="1">
        <f t="array" ref="S93">SUMPRODUCT((Intitules=$A93)*(TEXT(Dates,"mmmyyyy")="Jun2025"), Valeurs)</f>
        <v>0</v>
      </c>
      <c r="T93" cm="1">
        <f t="array" ref="T93">SUMPRODUCT((Intitules=$A93)*(TEXT(Dates,"mmmyyyy")="Jul2025"), Valeurs)</f>
        <v>0</v>
      </c>
      <c r="U93" cm="1">
        <f t="array" ref="U93">SUMPRODUCT((Intitules=$A93)*(TEXT(Dates,"mmmyyyy")="Aug2025"), Valeurs)</f>
        <v>0</v>
      </c>
      <c r="V93" cm="1">
        <f t="array" ref="V93">SUMPRODUCT((Intitules=$A93)*(TEXT(Dates,"mmmyyyy")="Sep2025"), Valeurs)</f>
        <v>0</v>
      </c>
      <c r="W93" cm="1">
        <f t="array" ref="W93">SUMPRODUCT((Intitules=$A93)*(TEXT(Dates,"mmmyyyy")="Oct2025"), Valeurs)</f>
        <v>0</v>
      </c>
      <c r="X93" cm="1">
        <f t="array" ref="X93">SUMPRODUCT((Intitules=$A93)*(TEXT(Dates,"mmmyyyy")="Nov2025"), Valeurs)</f>
        <v>0</v>
      </c>
      <c r="Y93" cm="1">
        <f t="array" ref="Y93">SUMPRODUCT((Intitules=$A93)*(TEXT(Dates,"mmmyyyy")="Dec2025"), Valeurs)</f>
        <v>0</v>
      </c>
      <c r="Z93" cm="1">
        <f t="array" ref="Z93">SUMPRODUCT((Intitules=$A93)*(TEXT(Dates,"mmmyyyy")="Jan2026"), Valeurs)</f>
        <v>0</v>
      </c>
      <c r="AA93" t="str">
        <v>Remplacement monte charges KE548 KE 549 + 6MC</v>
      </c>
    </row>
    <row r="94" spans="1:27">
      <c r="A94" t="str">
        <f t="shared" si="1"/>
        <v>Retrait trottoir en bandes nivelées</v>
      </c>
      <c r="B94" cm="1">
        <f t="array" ref="B94">SUMPRODUCT((Intitules=$A94)*(TEXT(Dates,"mmmyyyy")="Jan2024"), Valeurs)</f>
        <v>100</v>
      </c>
      <c r="C94" cm="1">
        <f t="array" ref="C94">SUMPRODUCT((Intitules=$A94)*(TEXT(Dates,"mmmyyyy")="Feb2024"), Valeurs)</f>
        <v>240</v>
      </c>
      <c r="D94" cm="1">
        <f t="array" ref="D94">SUMPRODUCT((Intitules=$A94)*(TEXT(Dates,"mmmyyyy")="Mar2024"), Valeurs)</f>
        <v>0</v>
      </c>
      <c r="E94" cm="1">
        <f t="array" ref="E94">SUMPRODUCT((Intitules=$A94)*(TEXT(Dates,"mmmyyyy")="Apr2024"), Valeurs)</f>
        <v>20</v>
      </c>
      <c r="F94" cm="1">
        <f t="array" ref="F94">SUMPRODUCT((Intitules=$A94)*(TEXT(Dates,"mmmyyyy")="May2024"), Valeurs)</f>
        <v>120</v>
      </c>
      <c r="G94" cm="1">
        <f t="array" ref="G94">SUMPRODUCT((Intitules=$A94)*(TEXT(Dates,"mmmyyyy")="Jun2024"), Valeurs)</f>
        <v>200</v>
      </c>
      <c r="H94" cm="1">
        <f t="array" ref="H94">SUMPRODUCT((Intitules=$A94)*(TEXT(Dates,"mmmyyyy")="Jul2024"), Valeurs)</f>
        <v>0</v>
      </c>
      <c r="I94" cm="1">
        <f t="array" ref="I94">SUMPRODUCT((Intitules=$A94)*(TEXT(Dates,"mmmyyyy")="Aug2024"), Valeurs)</f>
        <v>0</v>
      </c>
      <c r="J94" cm="1">
        <f t="array" ref="J94">SUMPRODUCT((Intitules=$A94)*(TEXT(Dates,"mmmyyyy")="Sep2024"), Valeurs)</f>
        <v>0</v>
      </c>
      <c r="K94" cm="1">
        <f t="array" ref="K94">SUMPRODUCT((Intitules=$A94)*(TEXT(Dates,"mmmyyyy")="Oct2024"), Valeurs)</f>
        <v>0</v>
      </c>
      <c r="L94" cm="1">
        <f t="array" ref="L94">SUMPRODUCT((Intitules=$A94)*(TEXT(Dates,"mmmyyyy")="Nov2024"), Valeurs)</f>
        <v>0</v>
      </c>
      <c r="M94" cm="1">
        <f t="array" ref="M94">SUMPRODUCT((Intitules=$A94)*(TEXT(Dates,"mmmyyyy")="Dec2024"), Valeurs)</f>
        <v>0</v>
      </c>
      <c r="N94" cm="1">
        <f t="array" ref="N94">SUMPRODUCT((Intitules=$A94)*(TEXT(Dates,"mmmyyyy")="Jan2025"), Valeurs)</f>
        <v>0</v>
      </c>
      <c r="O94" cm="1">
        <f t="array" ref="O94">SUMPRODUCT((Intitules=$A94)*(TEXT(Dates,"mmmyyyy")="Feb2025"), Valeurs)</f>
        <v>0</v>
      </c>
      <c r="P94" cm="1">
        <f t="array" ref="P94">SUMPRODUCT((Intitules=$A94)*(TEXT(Dates,"mmmyyyy")="Mar2025"), Valeurs)</f>
        <v>0</v>
      </c>
      <c r="Q94" cm="1">
        <f t="array" ref="Q94">SUMPRODUCT((Intitules=$A94)*(TEXT(Dates,"mmmyyyy")="Apr2025"), Valeurs)</f>
        <v>0</v>
      </c>
      <c r="R94" cm="1">
        <f t="array" ref="R94">SUMPRODUCT((Intitules=$A94)*(TEXT(Dates,"mmmyyyy")="May2025"), Valeurs)</f>
        <v>0</v>
      </c>
      <c r="S94" cm="1">
        <f t="array" ref="S94">SUMPRODUCT((Intitules=$A94)*(TEXT(Dates,"mmmyyyy")="Jun2025"), Valeurs)</f>
        <v>0</v>
      </c>
      <c r="T94" cm="1">
        <f t="array" ref="T94">SUMPRODUCT((Intitules=$A94)*(TEXT(Dates,"mmmyyyy")="Jul2025"), Valeurs)</f>
        <v>0</v>
      </c>
      <c r="U94" cm="1">
        <f t="array" ref="U94">SUMPRODUCT((Intitules=$A94)*(TEXT(Dates,"mmmyyyy")="Aug2025"), Valeurs)</f>
        <v>0</v>
      </c>
      <c r="V94" cm="1">
        <f t="array" ref="V94">SUMPRODUCT((Intitules=$A94)*(TEXT(Dates,"mmmyyyy")="Sep2025"), Valeurs)</f>
        <v>0</v>
      </c>
      <c r="W94" cm="1">
        <f t="array" ref="W94">SUMPRODUCT((Intitules=$A94)*(TEXT(Dates,"mmmyyyy")="Oct2025"), Valeurs)</f>
        <v>0</v>
      </c>
      <c r="X94" cm="1">
        <f t="array" ref="X94">SUMPRODUCT((Intitules=$A94)*(TEXT(Dates,"mmmyyyy")="Nov2025"), Valeurs)</f>
        <v>0</v>
      </c>
      <c r="Y94" cm="1">
        <f t="array" ref="Y94">SUMPRODUCT((Intitules=$A94)*(TEXT(Dates,"mmmyyyy")="Dec2025"), Valeurs)</f>
        <v>0</v>
      </c>
      <c r="Z94" cm="1">
        <f t="array" ref="Z94">SUMPRODUCT((Intitules=$A94)*(TEXT(Dates,"mmmyyyy")="Jan2026"), Valeurs)</f>
        <v>0</v>
      </c>
      <c r="AA94" t="str">
        <v>Retrait trottoir en bandes nivelées</v>
      </c>
    </row>
    <row r="95" spans="1:27">
      <c r="A95" t="str">
        <f t="shared" si="1"/>
        <v>Roméo phase 2 - Reprise sinistre</v>
      </c>
      <c r="B95" cm="1">
        <f t="array" ref="B95">SUMPRODUCT((Intitules=$A95)*(TEXT(Dates,"mmmyyyy")="Jan2024"), Valeurs)</f>
        <v>0</v>
      </c>
      <c r="C95" cm="1">
        <f t="array" ref="C95">SUMPRODUCT((Intitules=$A95)*(TEXT(Dates,"mmmyyyy")="Feb2024"), Valeurs)</f>
        <v>15</v>
      </c>
      <c r="D95" cm="1">
        <f t="array" ref="D95">SUMPRODUCT((Intitules=$A95)*(TEXT(Dates,"mmmyyyy")="Mar2024"), Valeurs)</f>
        <v>0</v>
      </c>
      <c r="E95" cm="1">
        <f t="array" ref="E95">SUMPRODUCT((Intitules=$A95)*(TEXT(Dates,"mmmyyyy")="Apr2024"), Valeurs)</f>
        <v>160</v>
      </c>
      <c r="F95" cm="1">
        <f t="array" ref="F95">SUMPRODUCT((Intitules=$A95)*(TEXT(Dates,"mmmyyyy")="May2024"), Valeurs)</f>
        <v>320</v>
      </c>
      <c r="G95" cm="1">
        <f t="array" ref="G95">SUMPRODUCT((Intitules=$A95)*(TEXT(Dates,"mmmyyyy")="Jun2024"), Valeurs)</f>
        <v>320</v>
      </c>
      <c r="H95" cm="1">
        <f t="array" ref="H95">SUMPRODUCT((Intitules=$A95)*(TEXT(Dates,"mmmyyyy")="Jul2024"), Valeurs)</f>
        <v>160</v>
      </c>
      <c r="I95" cm="1">
        <f t="array" ref="I95">SUMPRODUCT((Intitules=$A95)*(TEXT(Dates,"mmmyyyy")="Aug2024"), Valeurs)</f>
        <v>540</v>
      </c>
      <c r="J95" cm="1">
        <f t="array" ref="J95">SUMPRODUCT((Intitules=$A95)*(TEXT(Dates,"mmmyyyy")="Sep2024"), Valeurs)</f>
        <v>900</v>
      </c>
      <c r="K95" cm="1">
        <f t="array" ref="K95">SUMPRODUCT((Intitules=$A95)*(TEXT(Dates,"mmmyyyy")="Oct2024"), Valeurs)</f>
        <v>720</v>
      </c>
      <c r="L95" cm="1">
        <f t="array" ref="L95">SUMPRODUCT((Intitules=$A95)*(TEXT(Dates,"mmmyyyy")="Nov2024"), Valeurs)</f>
        <v>720</v>
      </c>
      <c r="M95" cm="1">
        <f t="array" ref="M95">SUMPRODUCT((Intitules=$A95)*(TEXT(Dates,"mmmyyyy")="Dec2024"), Valeurs)</f>
        <v>0</v>
      </c>
      <c r="N95" cm="1">
        <f t="array" ref="N95">SUMPRODUCT((Intitules=$A95)*(TEXT(Dates,"mmmyyyy")="Jan2025"), Valeurs)</f>
        <v>0</v>
      </c>
      <c r="O95" cm="1">
        <f t="array" ref="O95">SUMPRODUCT((Intitules=$A95)*(TEXT(Dates,"mmmyyyy")="Feb2025"), Valeurs)</f>
        <v>0</v>
      </c>
      <c r="P95" cm="1">
        <f t="array" ref="P95">SUMPRODUCT((Intitules=$A95)*(TEXT(Dates,"mmmyyyy")="Mar2025"), Valeurs)</f>
        <v>0</v>
      </c>
      <c r="Q95" cm="1">
        <f t="array" ref="Q95">SUMPRODUCT((Intitules=$A95)*(TEXT(Dates,"mmmyyyy")="Apr2025"), Valeurs)</f>
        <v>0</v>
      </c>
      <c r="R95" cm="1">
        <f t="array" ref="R95">SUMPRODUCT((Intitules=$A95)*(TEXT(Dates,"mmmyyyy")="May2025"), Valeurs)</f>
        <v>0</v>
      </c>
      <c r="S95" cm="1">
        <f t="array" ref="S95">SUMPRODUCT((Intitules=$A95)*(TEXT(Dates,"mmmyyyy")="Jun2025"), Valeurs)</f>
        <v>0</v>
      </c>
      <c r="T95" cm="1">
        <f t="array" ref="T95">SUMPRODUCT((Intitules=$A95)*(TEXT(Dates,"mmmyyyy")="Jul2025"), Valeurs)</f>
        <v>0</v>
      </c>
      <c r="U95" cm="1">
        <f t="array" ref="U95">SUMPRODUCT((Intitules=$A95)*(TEXT(Dates,"mmmyyyy")="Aug2025"), Valeurs)</f>
        <v>0</v>
      </c>
      <c r="V95" cm="1">
        <f t="array" ref="V95">SUMPRODUCT((Intitules=$A95)*(TEXT(Dates,"mmmyyyy")="Sep2025"), Valeurs)</f>
        <v>0</v>
      </c>
      <c r="W95" cm="1">
        <f t="array" ref="W95">SUMPRODUCT((Intitules=$A95)*(TEXT(Dates,"mmmyyyy")="Oct2025"), Valeurs)</f>
        <v>0</v>
      </c>
      <c r="X95" cm="1">
        <f t="array" ref="X95">SUMPRODUCT((Intitules=$A95)*(TEXT(Dates,"mmmyyyy")="Nov2025"), Valeurs)</f>
        <v>0</v>
      </c>
      <c r="Y95" cm="1">
        <f t="array" ref="Y95">SUMPRODUCT((Intitules=$A95)*(TEXT(Dates,"mmmyyyy")="Dec2025"), Valeurs)</f>
        <v>0</v>
      </c>
      <c r="Z95" cm="1">
        <f t="array" ref="Z95">SUMPRODUCT((Intitules=$A95)*(TEXT(Dates,"mmmyyyy")="Jan2026"), Valeurs)</f>
        <v>0</v>
      </c>
      <c r="AA95" t="str">
        <v>Roméo phase 2 - Reprise sinistre</v>
      </c>
    </row>
    <row r="96" spans="1:27">
      <c r="A96" t="str">
        <f t="shared" si="1"/>
        <v xml:space="preserve">Rue des mortières </v>
      </c>
      <c r="B96" cm="1">
        <f t="array" ref="B96">SUMPRODUCT((Intitules=$A96)*(TEXT(Dates,"mmmyyyy")="Jan2024"), Valeurs)</f>
        <v>22.5</v>
      </c>
      <c r="C96" cm="1">
        <f t="array" ref="C96">SUMPRODUCT((Intitules=$A96)*(TEXT(Dates,"mmmyyyy")="Feb2024"), Valeurs)</f>
        <v>110</v>
      </c>
      <c r="D96" cm="1">
        <f t="array" ref="D96">SUMPRODUCT((Intitules=$A96)*(TEXT(Dates,"mmmyyyy")="Mar2024"), Valeurs)</f>
        <v>150</v>
      </c>
      <c r="E96" cm="1">
        <f t="array" ref="E96">SUMPRODUCT((Intitules=$A96)*(TEXT(Dates,"mmmyyyy")="Apr2024"), Valeurs)</f>
        <v>70</v>
      </c>
      <c r="F96" cm="1">
        <f t="array" ref="F96">SUMPRODUCT((Intitules=$A96)*(TEXT(Dates,"mmmyyyy")="May2024"), Valeurs)</f>
        <v>0</v>
      </c>
      <c r="G96" cm="1">
        <f t="array" ref="G96">SUMPRODUCT((Intitules=$A96)*(TEXT(Dates,"mmmyyyy")="Jun2024"), Valeurs)</f>
        <v>0</v>
      </c>
      <c r="H96" cm="1">
        <f t="array" ref="H96">SUMPRODUCT((Intitules=$A96)*(TEXT(Dates,"mmmyyyy")="Jul2024"), Valeurs)</f>
        <v>0</v>
      </c>
      <c r="I96" cm="1">
        <f t="array" ref="I96">SUMPRODUCT((Intitules=$A96)*(TEXT(Dates,"mmmyyyy")="Aug2024"), Valeurs)</f>
        <v>157.5</v>
      </c>
      <c r="J96" cm="1">
        <f t="array" ref="J96">SUMPRODUCT((Intitules=$A96)*(TEXT(Dates,"mmmyyyy")="Sep2024"), Valeurs)</f>
        <v>192.5</v>
      </c>
      <c r="K96" cm="1">
        <f t="array" ref="K96">SUMPRODUCT((Intitules=$A96)*(TEXT(Dates,"mmmyyyy")="Oct2024"), Valeurs)</f>
        <v>140</v>
      </c>
      <c r="L96" cm="1">
        <f t="array" ref="L96">SUMPRODUCT((Intitules=$A96)*(TEXT(Dates,"mmmyyyy")="Nov2024"), Valeurs)</f>
        <v>105</v>
      </c>
      <c r="M96" cm="1">
        <f t="array" ref="M96">SUMPRODUCT((Intitules=$A96)*(TEXT(Dates,"mmmyyyy")="Dec2024"), Valeurs)</f>
        <v>0</v>
      </c>
      <c r="N96" cm="1">
        <f t="array" ref="N96">SUMPRODUCT((Intitules=$A96)*(TEXT(Dates,"mmmyyyy")="Jan2025"), Valeurs)</f>
        <v>0</v>
      </c>
      <c r="O96" cm="1">
        <f t="array" ref="O96">SUMPRODUCT((Intitules=$A96)*(TEXT(Dates,"mmmyyyy")="Feb2025"), Valeurs)</f>
        <v>0</v>
      </c>
      <c r="P96" cm="1">
        <f t="array" ref="P96">SUMPRODUCT((Intitules=$A96)*(TEXT(Dates,"mmmyyyy")="Mar2025"), Valeurs)</f>
        <v>0</v>
      </c>
      <c r="Q96" cm="1">
        <f t="array" ref="Q96">SUMPRODUCT((Intitules=$A96)*(TEXT(Dates,"mmmyyyy")="Apr2025"), Valeurs)</f>
        <v>0</v>
      </c>
      <c r="R96" cm="1">
        <f t="array" ref="R96">SUMPRODUCT((Intitules=$A96)*(TEXT(Dates,"mmmyyyy")="May2025"), Valeurs)</f>
        <v>0</v>
      </c>
      <c r="S96" cm="1">
        <f t="array" ref="S96">SUMPRODUCT((Intitules=$A96)*(TEXT(Dates,"mmmyyyy")="Jun2025"), Valeurs)</f>
        <v>0</v>
      </c>
      <c r="T96" cm="1">
        <f t="array" ref="T96">SUMPRODUCT((Intitules=$A96)*(TEXT(Dates,"mmmyyyy")="Jul2025"), Valeurs)</f>
        <v>0</v>
      </c>
      <c r="U96" cm="1">
        <f t="array" ref="U96">SUMPRODUCT((Intitules=$A96)*(TEXT(Dates,"mmmyyyy")="Aug2025"), Valeurs)</f>
        <v>0</v>
      </c>
      <c r="V96" cm="1">
        <f t="array" ref="V96">SUMPRODUCT((Intitules=$A96)*(TEXT(Dates,"mmmyyyy")="Sep2025"), Valeurs)</f>
        <v>0</v>
      </c>
      <c r="W96" cm="1">
        <f t="array" ref="W96">SUMPRODUCT((Intitules=$A96)*(TEXT(Dates,"mmmyyyy")="Oct2025"), Valeurs)</f>
        <v>0</v>
      </c>
      <c r="X96" cm="1">
        <f t="array" ref="X96">SUMPRODUCT((Intitules=$A96)*(TEXT(Dates,"mmmyyyy")="Nov2025"), Valeurs)</f>
        <v>0</v>
      </c>
      <c r="Y96" cm="1">
        <f t="array" ref="Y96">SUMPRODUCT((Intitules=$A96)*(TEXT(Dates,"mmmyyyy")="Dec2025"), Valeurs)</f>
        <v>0</v>
      </c>
      <c r="Z96" cm="1">
        <f t="array" ref="Z96">SUMPRODUCT((Intitules=$A96)*(TEXT(Dates,"mmmyyyy")="Jan2026"), Valeurs)</f>
        <v>0</v>
      </c>
      <c r="AA96" t="str">
        <v xml:space="preserve">Rue des mortières </v>
      </c>
    </row>
    <row r="97" spans="1:27">
      <c r="A97" t="str">
        <f t="shared" si="1"/>
        <v>Rue des remblais</v>
      </c>
      <c r="B97" cm="1">
        <f t="array" ref="B97">SUMPRODUCT((Intitules=$A97)*(TEXT(Dates,"mmmyyyy")="Jan2024"), Valeurs)</f>
        <v>22.5</v>
      </c>
      <c r="C97" cm="1">
        <f t="array" ref="C97">SUMPRODUCT((Intitules=$A97)*(TEXT(Dates,"mmmyyyy")="Feb2024"), Valeurs)</f>
        <v>110</v>
      </c>
      <c r="D97" cm="1">
        <f t="array" ref="D97">SUMPRODUCT((Intitules=$A97)*(TEXT(Dates,"mmmyyyy")="Mar2024"), Valeurs)</f>
        <v>150</v>
      </c>
      <c r="E97" cm="1">
        <f t="array" ref="E97">SUMPRODUCT((Intitules=$A97)*(TEXT(Dates,"mmmyyyy")="Apr2024"), Valeurs)</f>
        <v>70</v>
      </c>
      <c r="F97" cm="1">
        <f t="array" ref="F97">SUMPRODUCT((Intitules=$A97)*(TEXT(Dates,"mmmyyyy")="May2024"), Valeurs)</f>
        <v>0</v>
      </c>
      <c r="G97" cm="1">
        <f t="array" ref="G97">SUMPRODUCT((Intitules=$A97)*(TEXT(Dates,"mmmyyyy")="Jun2024"), Valeurs)</f>
        <v>0</v>
      </c>
      <c r="H97" cm="1">
        <f t="array" ref="H97">SUMPRODUCT((Intitules=$A97)*(TEXT(Dates,"mmmyyyy")="Jul2024"), Valeurs)</f>
        <v>0</v>
      </c>
      <c r="I97" cm="1">
        <f t="array" ref="I97">SUMPRODUCT((Intitules=$A97)*(TEXT(Dates,"mmmyyyy")="Aug2024"), Valeurs)</f>
        <v>157.5</v>
      </c>
      <c r="J97" cm="1">
        <f t="array" ref="J97">SUMPRODUCT((Intitules=$A97)*(TEXT(Dates,"mmmyyyy")="Sep2024"), Valeurs)</f>
        <v>192.5</v>
      </c>
      <c r="K97" cm="1">
        <f t="array" ref="K97">SUMPRODUCT((Intitules=$A97)*(TEXT(Dates,"mmmyyyy")="Oct2024"), Valeurs)</f>
        <v>140</v>
      </c>
      <c r="L97" cm="1">
        <f t="array" ref="L97">SUMPRODUCT((Intitules=$A97)*(TEXT(Dates,"mmmyyyy")="Nov2024"), Valeurs)</f>
        <v>105</v>
      </c>
      <c r="M97" cm="1">
        <f t="array" ref="M97">SUMPRODUCT((Intitules=$A97)*(TEXT(Dates,"mmmyyyy")="Dec2024"), Valeurs)</f>
        <v>0</v>
      </c>
      <c r="N97" cm="1">
        <f t="array" ref="N97">SUMPRODUCT((Intitules=$A97)*(TEXT(Dates,"mmmyyyy")="Jan2025"), Valeurs)</f>
        <v>0</v>
      </c>
      <c r="O97" cm="1">
        <f t="array" ref="O97">SUMPRODUCT((Intitules=$A97)*(TEXT(Dates,"mmmyyyy")="Feb2025"), Valeurs)</f>
        <v>0</v>
      </c>
      <c r="P97" cm="1">
        <f t="array" ref="P97">SUMPRODUCT((Intitules=$A97)*(TEXT(Dates,"mmmyyyy")="Mar2025"), Valeurs)</f>
        <v>0</v>
      </c>
      <c r="Q97" cm="1">
        <f t="array" ref="Q97">SUMPRODUCT((Intitules=$A97)*(TEXT(Dates,"mmmyyyy")="Apr2025"), Valeurs)</f>
        <v>0</v>
      </c>
      <c r="R97" cm="1">
        <f t="array" ref="R97">SUMPRODUCT((Intitules=$A97)*(TEXT(Dates,"mmmyyyy")="May2025"), Valeurs)</f>
        <v>0</v>
      </c>
      <c r="S97" cm="1">
        <f t="array" ref="S97">SUMPRODUCT((Intitules=$A97)*(TEXT(Dates,"mmmyyyy")="Jun2025"), Valeurs)</f>
        <v>0</v>
      </c>
      <c r="T97" cm="1">
        <f t="array" ref="T97">SUMPRODUCT((Intitules=$A97)*(TEXT(Dates,"mmmyyyy")="Jul2025"), Valeurs)</f>
        <v>0</v>
      </c>
      <c r="U97" cm="1">
        <f t="array" ref="U97">SUMPRODUCT((Intitules=$A97)*(TEXT(Dates,"mmmyyyy")="Aug2025"), Valeurs)</f>
        <v>0</v>
      </c>
      <c r="V97" cm="1">
        <f t="array" ref="V97">SUMPRODUCT((Intitules=$A97)*(TEXT(Dates,"mmmyyyy")="Sep2025"), Valeurs)</f>
        <v>0</v>
      </c>
      <c r="W97" cm="1">
        <f t="array" ref="W97">SUMPRODUCT((Intitules=$A97)*(TEXT(Dates,"mmmyyyy")="Oct2025"), Valeurs)</f>
        <v>0</v>
      </c>
      <c r="X97" cm="1">
        <f t="array" ref="X97">SUMPRODUCT((Intitules=$A97)*(TEXT(Dates,"mmmyyyy")="Nov2025"), Valeurs)</f>
        <v>0</v>
      </c>
      <c r="Y97" cm="1">
        <f t="array" ref="Y97">SUMPRODUCT((Intitules=$A97)*(TEXT(Dates,"mmmyyyy")="Dec2025"), Valeurs)</f>
        <v>0</v>
      </c>
      <c r="Z97" cm="1">
        <f t="array" ref="Z97">SUMPRODUCT((Intitules=$A97)*(TEXT(Dates,"mmmyyyy")="Jan2026"), Valeurs)</f>
        <v>0</v>
      </c>
      <c r="AA97" t="str">
        <v>Rue des remblais</v>
      </c>
    </row>
    <row r="98" spans="1:27">
      <c r="A98" t="str">
        <f t="shared" ref="A98:A124" si="2">AA98</f>
        <v>Rue du trait d'union</v>
      </c>
      <c r="B98" cm="1">
        <f t="array" ref="B98">SUMPRODUCT((Intitules=$A98)*(TEXT(Dates,"mmmyyyy")="Jan2024"), Valeurs)</f>
        <v>0</v>
      </c>
      <c r="C98" cm="1">
        <f t="array" ref="C98">SUMPRODUCT((Intitules=$A98)*(TEXT(Dates,"mmmyyyy")="Feb2024"), Valeurs)</f>
        <v>0</v>
      </c>
      <c r="D98" cm="1">
        <f t="array" ref="D98">SUMPRODUCT((Intitules=$A98)*(TEXT(Dates,"mmmyyyy")="Mar2024"), Valeurs)</f>
        <v>0</v>
      </c>
      <c r="E98" cm="1">
        <f t="array" ref="E98">SUMPRODUCT((Intitules=$A98)*(TEXT(Dates,"mmmyyyy")="Apr2024"), Valeurs)</f>
        <v>0</v>
      </c>
      <c r="F98" cm="1">
        <f t="array" ref="F98">SUMPRODUCT((Intitules=$A98)*(TEXT(Dates,"mmmyyyy")="May2024"), Valeurs)</f>
        <v>150</v>
      </c>
      <c r="G98" cm="1">
        <f t="array" ref="G98">SUMPRODUCT((Intitules=$A98)*(TEXT(Dates,"mmmyyyy")="Jun2024"), Valeurs)</f>
        <v>300</v>
      </c>
      <c r="H98" cm="1">
        <f t="array" ref="H98">SUMPRODUCT((Intitules=$A98)*(TEXT(Dates,"mmmyyyy")="Jul2024"), Valeurs)</f>
        <v>295</v>
      </c>
      <c r="I98" cm="1">
        <f t="array" ref="I98">SUMPRODUCT((Intitules=$A98)*(TEXT(Dates,"mmmyyyy")="Aug2024"), Valeurs)</f>
        <v>70</v>
      </c>
      <c r="J98" cm="1">
        <f t="array" ref="J98">SUMPRODUCT((Intitules=$A98)*(TEXT(Dates,"mmmyyyy")="Sep2024"), Valeurs)</f>
        <v>0</v>
      </c>
      <c r="K98" cm="1">
        <f t="array" ref="K98">SUMPRODUCT((Intitules=$A98)*(TEXT(Dates,"mmmyyyy")="Oct2024"), Valeurs)</f>
        <v>0</v>
      </c>
      <c r="L98" cm="1">
        <f t="array" ref="L98">SUMPRODUCT((Intitules=$A98)*(TEXT(Dates,"mmmyyyy")="Nov2024"), Valeurs)</f>
        <v>0</v>
      </c>
      <c r="M98" cm="1">
        <f t="array" ref="M98">SUMPRODUCT((Intitules=$A98)*(TEXT(Dates,"mmmyyyy")="Dec2024"), Valeurs)</f>
        <v>0</v>
      </c>
      <c r="N98" cm="1">
        <f t="array" ref="N98">SUMPRODUCT((Intitules=$A98)*(TEXT(Dates,"mmmyyyy")="Jan2025"), Valeurs)</f>
        <v>0</v>
      </c>
      <c r="O98" cm="1">
        <f t="array" ref="O98">SUMPRODUCT((Intitules=$A98)*(TEXT(Dates,"mmmyyyy")="Feb2025"), Valeurs)</f>
        <v>0</v>
      </c>
      <c r="P98" cm="1">
        <f t="array" ref="P98">SUMPRODUCT((Intitules=$A98)*(TEXT(Dates,"mmmyyyy")="Mar2025"), Valeurs)</f>
        <v>0</v>
      </c>
      <c r="Q98" cm="1">
        <f t="array" ref="Q98">SUMPRODUCT((Intitules=$A98)*(TEXT(Dates,"mmmyyyy")="Apr2025"), Valeurs)</f>
        <v>0</v>
      </c>
      <c r="R98" cm="1">
        <f t="array" ref="R98">SUMPRODUCT((Intitules=$A98)*(TEXT(Dates,"mmmyyyy")="May2025"), Valeurs)</f>
        <v>0</v>
      </c>
      <c r="S98" cm="1">
        <f t="array" ref="S98">SUMPRODUCT((Intitules=$A98)*(TEXT(Dates,"mmmyyyy")="Jun2025"), Valeurs)</f>
        <v>0</v>
      </c>
      <c r="T98" cm="1">
        <f t="array" ref="T98">SUMPRODUCT((Intitules=$A98)*(TEXT(Dates,"mmmyyyy")="Jul2025"), Valeurs)</f>
        <v>0</v>
      </c>
      <c r="U98" cm="1">
        <f t="array" ref="U98">SUMPRODUCT((Intitules=$A98)*(TEXT(Dates,"mmmyyyy")="Aug2025"), Valeurs)</f>
        <v>0</v>
      </c>
      <c r="V98" cm="1">
        <f t="array" ref="V98">SUMPRODUCT((Intitules=$A98)*(TEXT(Dates,"mmmyyyy")="Sep2025"), Valeurs)</f>
        <v>0</v>
      </c>
      <c r="W98" cm="1">
        <f t="array" ref="W98">SUMPRODUCT((Intitules=$A98)*(TEXT(Dates,"mmmyyyy")="Oct2025"), Valeurs)</f>
        <v>0</v>
      </c>
      <c r="X98" cm="1">
        <f t="array" ref="X98">SUMPRODUCT((Intitules=$A98)*(TEXT(Dates,"mmmyyyy")="Nov2025"), Valeurs)</f>
        <v>0</v>
      </c>
      <c r="Y98" cm="1">
        <f t="array" ref="Y98">SUMPRODUCT((Intitules=$A98)*(TEXT(Dates,"mmmyyyy")="Dec2025"), Valeurs)</f>
        <v>0</v>
      </c>
      <c r="Z98" cm="1">
        <f t="array" ref="Z98">SUMPRODUCT((Intitules=$A98)*(TEXT(Dates,"mmmyyyy")="Jan2026"), Valeurs)</f>
        <v>0</v>
      </c>
      <c r="AA98" t="str">
        <v>Rue du trait d'union</v>
      </c>
    </row>
    <row r="99" spans="1:27">
      <c r="A99" t="str">
        <f t="shared" si="2"/>
        <v>Rues et parking Fedex</v>
      </c>
      <c r="B99" cm="1">
        <f t="array" ref="B99">SUMPRODUCT((Intitules=$A99)*(TEXT(Dates,"mmmyyyy")="Jan2024"), Valeurs)</f>
        <v>0</v>
      </c>
      <c r="C99" cm="1">
        <f t="array" ref="C99">SUMPRODUCT((Intitules=$A99)*(TEXT(Dates,"mmmyyyy")="Feb2024"), Valeurs)</f>
        <v>45</v>
      </c>
      <c r="D99" cm="1">
        <f t="array" ref="D99">SUMPRODUCT((Intitules=$A99)*(TEXT(Dates,"mmmyyyy")="Mar2024"), Valeurs)</f>
        <v>180</v>
      </c>
      <c r="E99" cm="1">
        <f t="array" ref="E99">SUMPRODUCT((Intitules=$A99)*(TEXT(Dates,"mmmyyyy")="Apr2024"), Valeurs)</f>
        <v>225</v>
      </c>
      <c r="F99" cm="1">
        <f t="array" ref="F99">SUMPRODUCT((Intitules=$A99)*(TEXT(Dates,"mmmyyyy")="May2024"), Valeurs)</f>
        <v>220</v>
      </c>
      <c r="G99" cm="1">
        <f t="array" ref="G99">SUMPRODUCT((Intitules=$A99)*(TEXT(Dates,"mmmyyyy")="Jun2024"), Valeurs)</f>
        <v>260</v>
      </c>
      <c r="H99" cm="1">
        <f t="array" ref="H99">SUMPRODUCT((Intitules=$A99)*(TEXT(Dates,"mmmyyyy")="Jul2024"), Valeurs)</f>
        <v>385</v>
      </c>
      <c r="I99" cm="1">
        <f t="array" ref="I99">SUMPRODUCT((Intitules=$A99)*(TEXT(Dates,"mmmyyyy")="Aug2024"), Valeurs)</f>
        <v>85</v>
      </c>
      <c r="J99" cm="1">
        <f t="array" ref="J99">SUMPRODUCT((Intitules=$A99)*(TEXT(Dates,"mmmyyyy")="Sep2024"), Valeurs)</f>
        <v>0</v>
      </c>
      <c r="K99" cm="1">
        <f t="array" ref="K99">SUMPRODUCT((Intitules=$A99)*(TEXT(Dates,"mmmyyyy")="Oct2024"), Valeurs)</f>
        <v>0</v>
      </c>
      <c r="L99" cm="1">
        <f t="array" ref="L99">SUMPRODUCT((Intitules=$A99)*(TEXT(Dates,"mmmyyyy")="Nov2024"), Valeurs)</f>
        <v>0</v>
      </c>
      <c r="M99" cm="1">
        <f t="array" ref="M99">SUMPRODUCT((Intitules=$A99)*(TEXT(Dates,"mmmyyyy")="Dec2024"), Valeurs)</f>
        <v>0</v>
      </c>
      <c r="N99" cm="1">
        <f t="array" ref="N99">SUMPRODUCT((Intitules=$A99)*(TEXT(Dates,"mmmyyyy")="Jan2025"), Valeurs)</f>
        <v>0</v>
      </c>
      <c r="O99" cm="1">
        <f t="array" ref="O99">SUMPRODUCT((Intitules=$A99)*(TEXT(Dates,"mmmyyyy")="Feb2025"), Valeurs)</f>
        <v>0</v>
      </c>
      <c r="P99" cm="1">
        <f t="array" ref="P99">SUMPRODUCT((Intitules=$A99)*(TEXT(Dates,"mmmyyyy")="Mar2025"), Valeurs)</f>
        <v>0</v>
      </c>
      <c r="Q99" cm="1">
        <f t="array" ref="Q99">SUMPRODUCT((Intitules=$A99)*(TEXT(Dates,"mmmyyyy")="Apr2025"), Valeurs)</f>
        <v>0</v>
      </c>
      <c r="R99" cm="1">
        <f t="array" ref="R99">SUMPRODUCT((Intitules=$A99)*(TEXT(Dates,"mmmyyyy")="May2025"), Valeurs)</f>
        <v>0</v>
      </c>
      <c r="S99" cm="1">
        <f t="array" ref="S99">SUMPRODUCT((Intitules=$A99)*(TEXT(Dates,"mmmyyyy")="Jun2025"), Valeurs)</f>
        <v>0</v>
      </c>
      <c r="T99" cm="1">
        <f t="array" ref="T99">SUMPRODUCT((Intitules=$A99)*(TEXT(Dates,"mmmyyyy")="Jul2025"), Valeurs)</f>
        <v>0</v>
      </c>
      <c r="U99" cm="1">
        <f t="array" ref="U99">SUMPRODUCT((Intitules=$A99)*(TEXT(Dates,"mmmyyyy")="Aug2025"), Valeurs)</f>
        <v>0</v>
      </c>
      <c r="V99" cm="1">
        <f t="array" ref="V99">SUMPRODUCT((Intitules=$A99)*(TEXT(Dates,"mmmyyyy")="Sep2025"), Valeurs)</f>
        <v>0</v>
      </c>
      <c r="W99" cm="1">
        <f t="array" ref="W99">SUMPRODUCT((Intitules=$A99)*(TEXT(Dates,"mmmyyyy")="Oct2025"), Valeurs)</f>
        <v>0</v>
      </c>
      <c r="X99" cm="1">
        <f t="array" ref="X99">SUMPRODUCT((Intitules=$A99)*(TEXT(Dates,"mmmyyyy")="Nov2025"), Valeurs)</f>
        <v>0</v>
      </c>
      <c r="Y99" cm="1">
        <f t="array" ref="Y99">SUMPRODUCT((Intitules=$A99)*(TEXT(Dates,"mmmyyyy")="Dec2025"), Valeurs)</f>
        <v>0</v>
      </c>
      <c r="Z99" cm="1">
        <f t="array" ref="Z99">SUMPRODUCT((Intitules=$A99)*(TEXT(Dates,"mmmyyyy")="Jan2026"), Valeurs)</f>
        <v>0</v>
      </c>
      <c r="AA99" t="str">
        <v>Rues et parking Fedex</v>
      </c>
    </row>
    <row r="100" spans="1:27">
      <c r="A100" t="str">
        <f t="shared" si="2"/>
        <v>Réaménagement de la salle emb du 2A</v>
      </c>
      <c r="B100" cm="1">
        <f t="array" ref="B100">SUMPRODUCT((Intitules=$A100)*(TEXT(Dates,"mmmyyyy")="Jan2024"), Valeurs)</f>
        <v>0</v>
      </c>
      <c r="C100" cm="1">
        <f t="array" ref="C100">SUMPRODUCT((Intitules=$A100)*(TEXT(Dates,"mmmyyyy")="Feb2024"), Valeurs)</f>
        <v>0</v>
      </c>
      <c r="D100" cm="1">
        <f t="array" ref="D100">SUMPRODUCT((Intitules=$A100)*(TEXT(Dates,"mmmyyyy")="Mar2024"), Valeurs)</f>
        <v>90</v>
      </c>
      <c r="E100" cm="1">
        <f t="array" ref="E100">SUMPRODUCT((Intitules=$A100)*(TEXT(Dates,"mmmyyyy")="Apr2024"), Valeurs)</f>
        <v>1160</v>
      </c>
      <c r="F100" cm="1">
        <f t="array" ref="F100">SUMPRODUCT((Intitules=$A100)*(TEXT(Dates,"mmmyyyy")="May2024"), Valeurs)</f>
        <v>870</v>
      </c>
      <c r="G100" cm="1">
        <f t="array" ref="G100">SUMPRODUCT((Intitules=$A100)*(TEXT(Dates,"mmmyyyy")="Jun2024"), Valeurs)</f>
        <v>420</v>
      </c>
      <c r="H100" cm="1">
        <f t="array" ref="H100">SUMPRODUCT((Intitules=$A100)*(TEXT(Dates,"mmmyyyy")="Jul2024"), Valeurs)</f>
        <v>320</v>
      </c>
      <c r="I100" cm="1">
        <f t="array" ref="I100">SUMPRODUCT((Intitules=$A100)*(TEXT(Dates,"mmmyyyy")="Aug2024"), Valeurs)</f>
        <v>320</v>
      </c>
      <c r="J100" cm="1">
        <f t="array" ref="J100">SUMPRODUCT((Intitules=$A100)*(TEXT(Dates,"mmmyyyy")="Sep2024"), Valeurs)</f>
        <v>400</v>
      </c>
      <c r="K100" cm="1">
        <f t="array" ref="K100">SUMPRODUCT((Intitules=$A100)*(TEXT(Dates,"mmmyyyy")="Oct2024"), Valeurs)</f>
        <v>320</v>
      </c>
      <c r="L100" cm="1">
        <f t="array" ref="L100">SUMPRODUCT((Intitules=$A100)*(TEXT(Dates,"mmmyyyy")="Nov2024"), Valeurs)</f>
        <v>320</v>
      </c>
      <c r="M100" cm="1">
        <f t="array" ref="M100">SUMPRODUCT((Intitules=$A100)*(TEXT(Dates,"mmmyyyy")="Dec2024"), Valeurs)</f>
        <v>0</v>
      </c>
      <c r="N100" cm="1">
        <f t="array" ref="N100">SUMPRODUCT((Intitules=$A100)*(TEXT(Dates,"mmmyyyy")="Jan2025"), Valeurs)</f>
        <v>0</v>
      </c>
      <c r="O100" cm="1">
        <f t="array" ref="O100">SUMPRODUCT((Intitules=$A100)*(TEXT(Dates,"mmmyyyy")="Feb2025"), Valeurs)</f>
        <v>0</v>
      </c>
      <c r="P100" cm="1">
        <f t="array" ref="P100">SUMPRODUCT((Intitules=$A100)*(TEXT(Dates,"mmmyyyy")="Mar2025"), Valeurs)</f>
        <v>0</v>
      </c>
      <c r="Q100" cm="1">
        <f t="array" ref="Q100">SUMPRODUCT((Intitules=$A100)*(TEXT(Dates,"mmmyyyy")="Apr2025"), Valeurs)</f>
        <v>0</v>
      </c>
      <c r="R100" cm="1">
        <f t="array" ref="R100">SUMPRODUCT((Intitules=$A100)*(TEXT(Dates,"mmmyyyy")="May2025"), Valeurs)</f>
        <v>0</v>
      </c>
      <c r="S100" cm="1">
        <f t="array" ref="S100">SUMPRODUCT((Intitules=$A100)*(TEXT(Dates,"mmmyyyy")="Jun2025"), Valeurs)</f>
        <v>0</v>
      </c>
      <c r="T100" cm="1">
        <f t="array" ref="T100">SUMPRODUCT((Intitules=$A100)*(TEXT(Dates,"mmmyyyy")="Jul2025"), Valeurs)</f>
        <v>0</v>
      </c>
      <c r="U100" cm="1">
        <f t="array" ref="U100">SUMPRODUCT((Intitules=$A100)*(TEXT(Dates,"mmmyyyy")="Aug2025"), Valeurs)</f>
        <v>0</v>
      </c>
      <c r="V100" cm="1">
        <f t="array" ref="V100">SUMPRODUCT((Intitules=$A100)*(TEXT(Dates,"mmmyyyy")="Sep2025"), Valeurs)</f>
        <v>0</v>
      </c>
      <c r="W100" cm="1">
        <f t="array" ref="W100">SUMPRODUCT((Intitules=$A100)*(TEXT(Dates,"mmmyyyy")="Oct2025"), Valeurs)</f>
        <v>0</v>
      </c>
      <c r="X100" cm="1">
        <f t="array" ref="X100">SUMPRODUCT((Intitules=$A100)*(TEXT(Dates,"mmmyyyy")="Nov2025"), Valeurs)</f>
        <v>0</v>
      </c>
      <c r="Y100" cm="1">
        <f t="array" ref="Y100">SUMPRODUCT((Intitules=$A100)*(TEXT(Dates,"mmmyyyy")="Dec2025"), Valeurs)</f>
        <v>0</v>
      </c>
      <c r="Z100" cm="1">
        <f t="array" ref="Z100">SUMPRODUCT((Intitules=$A100)*(TEXT(Dates,"mmmyyyy")="Jan2026"), Valeurs)</f>
        <v>0</v>
      </c>
      <c r="AA100" t="str">
        <v>Réaménagement de la salle emb du 2A</v>
      </c>
    </row>
    <row r="101" spans="1:27">
      <c r="A101" t="str">
        <f t="shared" si="2"/>
        <v>SNA</v>
      </c>
      <c r="B101" cm="1">
        <f t="array" ref="B101">SUMPRODUCT((Intitules=$A101)*(TEXT(Dates,"mmmyyyy")="Jan2024"), Valeurs)</f>
        <v>0</v>
      </c>
      <c r="C101" cm="1">
        <f t="array" ref="C101">SUMPRODUCT((Intitules=$A101)*(TEXT(Dates,"mmmyyyy")="Feb2024"), Valeurs)</f>
        <v>0</v>
      </c>
      <c r="D101" cm="1">
        <f t="array" ref="D101">SUMPRODUCT((Intitules=$A101)*(TEXT(Dates,"mmmyyyy")="Mar2024"), Valeurs)</f>
        <v>0</v>
      </c>
      <c r="E101" cm="1">
        <f t="array" ref="E101">SUMPRODUCT((Intitules=$A101)*(TEXT(Dates,"mmmyyyy")="Apr2024"), Valeurs)</f>
        <v>0</v>
      </c>
      <c r="F101" cm="1">
        <f t="array" ref="F101">SUMPRODUCT((Intitules=$A101)*(TEXT(Dates,"mmmyyyy")="May2024"), Valeurs)</f>
        <v>100</v>
      </c>
      <c r="G101" cm="1">
        <f t="array" ref="G101">SUMPRODUCT((Intitules=$A101)*(TEXT(Dates,"mmmyyyy")="Jun2024"), Valeurs)</f>
        <v>200</v>
      </c>
      <c r="H101" cm="1">
        <f t="array" ref="H101">SUMPRODUCT((Intitules=$A101)*(TEXT(Dates,"mmmyyyy")="Jul2024"), Valeurs)</f>
        <v>250</v>
      </c>
      <c r="I101" cm="1">
        <f t="array" ref="I101">SUMPRODUCT((Intitules=$A101)*(TEXT(Dates,"mmmyyyy")="Aug2024"), Valeurs)</f>
        <v>200</v>
      </c>
      <c r="J101" cm="1">
        <f t="array" ref="J101">SUMPRODUCT((Intitules=$A101)*(TEXT(Dates,"mmmyyyy")="Sep2024"), Valeurs)</f>
        <v>250</v>
      </c>
      <c r="K101" cm="1">
        <f t="array" ref="K101">SUMPRODUCT((Intitules=$A101)*(TEXT(Dates,"mmmyyyy")="Oct2024"), Valeurs)</f>
        <v>0</v>
      </c>
      <c r="L101" cm="1">
        <f t="array" ref="L101">SUMPRODUCT((Intitules=$A101)*(TEXT(Dates,"mmmyyyy")="Nov2024"), Valeurs)</f>
        <v>0</v>
      </c>
      <c r="M101" cm="1">
        <f t="array" ref="M101">SUMPRODUCT((Intitules=$A101)*(TEXT(Dates,"mmmyyyy")="Dec2024"), Valeurs)</f>
        <v>0</v>
      </c>
      <c r="N101" cm="1">
        <f t="array" ref="N101">SUMPRODUCT((Intitules=$A101)*(TEXT(Dates,"mmmyyyy")="Jan2025"), Valeurs)</f>
        <v>0</v>
      </c>
      <c r="O101" cm="1">
        <f t="array" ref="O101">SUMPRODUCT((Intitules=$A101)*(TEXT(Dates,"mmmyyyy")="Feb2025"), Valeurs)</f>
        <v>0</v>
      </c>
      <c r="P101" cm="1">
        <f t="array" ref="P101">SUMPRODUCT((Intitules=$A101)*(TEXT(Dates,"mmmyyyy")="Mar2025"), Valeurs)</f>
        <v>0</v>
      </c>
      <c r="Q101" cm="1">
        <f t="array" ref="Q101">SUMPRODUCT((Intitules=$A101)*(TEXT(Dates,"mmmyyyy")="Apr2025"), Valeurs)</f>
        <v>0</v>
      </c>
      <c r="R101" cm="1">
        <f t="array" ref="R101">SUMPRODUCT((Intitules=$A101)*(TEXT(Dates,"mmmyyyy")="May2025"), Valeurs)</f>
        <v>0</v>
      </c>
      <c r="S101" cm="1">
        <f t="array" ref="S101">SUMPRODUCT((Intitules=$A101)*(TEXT(Dates,"mmmyyyy")="Jun2025"), Valeurs)</f>
        <v>0</v>
      </c>
      <c r="T101" cm="1">
        <f t="array" ref="T101">SUMPRODUCT((Intitules=$A101)*(TEXT(Dates,"mmmyyyy")="Jul2025"), Valeurs)</f>
        <v>0</v>
      </c>
      <c r="U101" cm="1">
        <f t="array" ref="U101">SUMPRODUCT((Intitules=$A101)*(TEXT(Dates,"mmmyyyy")="Aug2025"), Valeurs)</f>
        <v>0</v>
      </c>
      <c r="V101" cm="1">
        <f t="array" ref="V101">SUMPRODUCT((Intitules=$A101)*(TEXT(Dates,"mmmyyyy")="Sep2025"), Valeurs)</f>
        <v>0</v>
      </c>
      <c r="W101" cm="1">
        <f t="array" ref="W101">SUMPRODUCT((Intitules=$A101)*(TEXT(Dates,"mmmyyyy")="Oct2025"), Valeurs)</f>
        <v>0</v>
      </c>
      <c r="X101" cm="1">
        <f t="array" ref="X101">SUMPRODUCT((Intitules=$A101)*(TEXT(Dates,"mmmyyyy")="Nov2025"), Valeurs)</f>
        <v>0</v>
      </c>
      <c r="Y101" cm="1">
        <f t="array" ref="Y101">SUMPRODUCT((Intitules=$A101)*(TEXT(Dates,"mmmyyyy")="Dec2025"), Valeurs)</f>
        <v>0</v>
      </c>
      <c r="Z101" cm="1">
        <f t="array" ref="Z101">SUMPRODUCT((Intitules=$A101)*(TEXT(Dates,"mmmyyyy")="Jan2026"), Valeurs)</f>
        <v>0</v>
      </c>
      <c r="AA101" t="str">
        <v>SNA</v>
      </c>
    </row>
    <row r="102" spans="1:27">
      <c r="A102" t="str">
        <f t="shared" si="2"/>
        <v>SODEXI</v>
      </c>
      <c r="B102" cm="1">
        <f t="array" ref="B102">SUMPRODUCT((Intitules=$A102)*(TEXT(Dates,"mmmyyyy")="Jan2024"), Valeurs)</f>
        <v>180</v>
      </c>
      <c r="C102" cm="1">
        <f t="array" ref="C102">SUMPRODUCT((Intitules=$A102)*(TEXT(Dates,"mmmyyyy")="Feb2024"), Valeurs)</f>
        <v>130</v>
      </c>
      <c r="D102" cm="1">
        <f t="array" ref="D102">SUMPRODUCT((Intitules=$A102)*(TEXT(Dates,"mmmyyyy")="Mar2024"), Valeurs)</f>
        <v>100</v>
      </c>
      <c r="E102" cm="1">
        <f t="array" ref="E102">SUMPRODUCT((Intitules=$A102)*(TEXT(Dates,"mmmyyyy")="Apr2024"), Valeurs)</f>
        <v>10</v>
      </c>
      <c r="F102" cm="1">
        <f t="array" ref="F102">SUMPRODUCT((Intitules=$A102)*(TEXT(Dates,"mmmyyyy")="May2024"), Valeurs)</f>
        <v>0</v>
      </c>
      <c r="G102" cm="1">
        <f t="array" ref="G102">SUMPRODUCT((Intitules=$A102)*(TEXT(Dates,"mmmyyyy")="Jun2024"), Valeurs)</f>
        <v>0</v>
      </c>
      <c r="H102" cm="1">
        <f t="array" ref="H102">SUMPRODUCT((Intitules=$A102)*(TEXT(Dates,"mmmyyyy")="Jul2024"), Valeurs)</f>
        <v>0</v>
      </c>
      <c r="I102" cm="1">
        <f t="array" ref="I102">SUMPRODUCT((Intitules=$A102)*(TEXT(Dates,"mmmyyyy")="Aug2024"), Valeurs)</f>
        <v>0</v>
      </c>
      <c r="J102" cm="1">
        <f t="array" ref="J102">SUMPRODUCT((Intitules=$A102)*(TEXT(Dates,"mmmyyyy")="Sep2024"), Valeurs)</f>
        <v>0</v>
      </c>
      <c r="K102" cm="1">
        <f t="array" ref="K102">SUMPRODUCT((Intitules=$A102)*(TEXT(Dates,"mmmyyyy")="Oct2024"), Valeurs)</f>
        <v>0</v>
      </c>
      <c r="L102" cm="1">
        <f t="array" ref="L102">SUMPRODUCT((Intitules=$A102)*(TEXT(Dates,"mmmyyyy")="Nov2024"), Valeurs)</f>
        <v>0</v>
      </c>
      <c r="M102" cm="1">
        <f t="array" ref="M102">SUMPRODUCT((Intitules=$A102)*(TEXT(Dates,"mmmyyyy")="Dec2024"), Valeurs)</f>
        <v>0</v>
      </c>
      <c r="N102" cm="1">
        <f t="array" ref="N102">SUMPRODUCT((Intitules=$A102)*(TEXT(Dates,"mmmyyyy")="Jan2025"), Valeurs)</f>
        <v>0</v>
      </c>
      <c r="O102" cm="1">
        <f t="array" ref="O102">SUMPRODUCT((Intitules=$A102)*(TEXT(Dates,"mmmyyyy")="Feb2025"), Valeurs)</f>
        <v>0</v>
      </c>
      <c r="P102" cm="1">
        <f t="array" ref="P102">SUMPRODUCT((Intitules=$A102)*(TEXT(Dates,"mmmyyyy")="Mar2025"), Valeurs)</f>
        <v>0</v>
      </c>
      <c r="Q102" cm="1">
        <f t="array" ref="Q102">SUMPRODUCT((Intitules=$A102)*(TEXT(Dates,"mmmyyyy")="Apr2025"), Valeurs)</f>
        <v>0</v>
      </c>
      <c r="R102" cm="1">
        <f t="array" ref="R102">SUMPRODUCT((Intitules=$A102)*(TEXT(Dates,"mmmyyyy")="May2025"), Valeurs)</f>
        <v>0</v>
      </c>
      <c r="S102" cm="1">
        <f t="array" ref="S102">SUMPRODUCT((Intitules=$A102)*(TEXT(Dates,"mmmyyyy")="Jun2025"), Valeurs)</f>
        <v>0</v>
      </c>
      <c r="T102" cm="1">
        <f t="array" ref="T102">SUMPRODUCT((Intitules=$A102)*(TEXT(Dates,"mmmyyyy")="Jul2025"), Valeurs)</f>
        <v>0</v>
      </c>
      <c r="U102" cm="1">
        <f t="array" ref="U102">SUMPRODUCT((Intitules=$A102)*(TEXT(Dates,"mmmyyyy")="Aug2025"), Valeurs)</f>
        <v>0</v>
      </c>
      <c r="V102" cm="1">
        <f t="array" ref="V102">SUMPRODUCT((Intitules=$A102)*(TEXT(Dates,"mmmyyyy")="Sep2025"), Valeurs)</f>
        <v>0</v>
      </c>
      <c r="W102" cm="1">
        <f t="array" ref="W102">SUMPRODUCT((Intitules=$A102)*(TEXT(Dates,"mmmyyyy")="Oct2025"), Valeurs)</f>
        <v>0</v>
      </c>
      <c r="X102" cm="1">
        <f t="array" ref="X102">SUMPRODUCT((Intitules=$A102)*(TEXT(Dates,"mmmyyyy")="Nov2025"), Valeurs)</f>
        <v>0</v>
      </c>
      <c r="Y102" cm="1">
        <f t="array" ref="Y102">SUMPRODUCT((Intitules=$A102)*(TEXT(Dates,"mmmyyyy")="Dec2025"), Valeurs)</f>
        <v>0</v>
      </c>
      <c r="Z102" cm="1">
        <f t="array" ref="Z102">SUMPRODUCT((Intitules=$A102)*(TEXT(Dates,"mmmyyyy")="Jan2026"), Valeurs)</f>
        <v>0</v>
      </c>
      <c r="AA102" t="str">
        <v>SODEXI</v>
      </c>
    </row>
    <row r="103" spans="1:27">
      <c r="A103" t="str">
        <f t="shared" si="2"/>
        <v>Salon AF  minisuites</v>
      </c>
      <c r="B103" cm="1">
        <f t="array" ref="B103">SUMPRODUCT((Intitules=$A103)*(TEXT(Dates,"mmmyyyy")="Jan2024"), Valeurs)</f>
        <v>330</v>
      </c>
      <c r="C103" cm="1">
        <f t="array" ref="C103">SUMPRODUCT((Intitules=$A103)*(TEXT(Dates,"mmmyyyy")="Feb2024"), Valeurs)</f>
        <v>240</v>
      </c>
      <c r="D103" cm="1">
        <f t="array" ref="D103">SUMPRODUCT((Intitules=$A103)*(TEXT(Dates,"mmmyyyy")="Mar2024"), Valeurs)</f>
        <v>60</v>
      </c>
      <c r="E103" cm="1">
        <f t="array" ref="E103">SUMPRODUCT((Intitules=$A103)*(TEXT(Dates,"mmmyyyy")="Apr2024"), Valeurs)</f>
        <v>0</v>
      </c>
      <c r="F103" cm="1">
        <f t="array" ref="F103">SUMPRODUCT((Intitules=$A103)*(TEXT(Dates,"mmmyyyy")="May2024"), Valeurs)</f>
        <v>0</v>
      </c>
      <c r="G103" cm="1">
        <f t="array" ref="G103">SUMPRODUCT((Intitules=$A103)*(TEXT(Dates,"mmmyyyy")="Jun2024"), Valeurs)</f>
        <v>0</v>
      </c>
      <c r="H103" cm="1">
        <f t="array" ref="H103">SUMPRODUCT((Intitules=$A103)*(TEXT(Dates,"mmmyyyy")="Jul2024"), Valeurs)</f>
        <v>0</v>
      </c>
      <c r="I103" cm="1">
        <f t="array" ref="I103">SUMPRODUCT((Intitules=$A103)*(TEXT(Dates,"mmmyyyy")="Aug2024"), Valeurs)</f>
        <v>0</v>
      </c>
      <c r="J103" cm="1">
        <f t="array" ref="J103">SUMPRODUCT((Intitules=$A103)*(TEXT(Dates,"mmmyyyy")="Sep2024"), Valeurs)</f>
        <v>0</v>
      </c>
      <c r="K103" cm="1">
        <f t="array" ref="K103">SUMPRODUCT((Intitules=$A103)*(TEXT(Dates,"mmmyyyy")="Oct2024"), Valeurs)</f>
        <v>0</v>
      </c>
      <c r="L103" cm="1">
        <f t="array" ref="L103">SUMPRODUCT((Intitules=$A103)*(TEXT(Dates,"mmmyyyy")="Nov2024"), Valeurs)</f>
        <v>0</v>
      </c>
      <c r="M103" cm="1">
        <f t="array" ref="M103">SUMPRODUCT((Intitules=$A103)*(TEXT(Dates,"mmmyyyy")="Dec2024"), Valeurs)</f>
        <v>100</v>
      </c>
      <c r="N103" cm="1">
        <f t="array" ref="N103">SUMPRODUCT((Intitules=$A103)*(TEXT(Dates,"mmmyyyy")="Jan2025"), Valeurs)</f>
        <v>60</v>
      </c>
      <c r="O103" cm="1">
        <f t="array" ref="O103">SUMPRODUCT((Intitules=$A103)*(TEXT(Dates,"mmmyyyy")="Feb2025"), Valeurs)</f>
        <v>0</v>
      </c>
      <c r="P103" cm="1">
        <f t="array" ref="P103">SUMPRODUCT((Intitules=$A103)*(TEXT(Dates,"mmmyyyy")="Mar2025"), Valeurs)</f>
        <v>0</v>
      </c>
      <c r="Q103" cm="1">
        <f t="array" ref="Q103">SUMPRODUCT((Intitules=$A103)*(TEXT(Dates,"mmmyyyy")="Apr2025"), Valeurs)</f>
        <v>0</v>
      </c>
      <c r="R103" cm="1">
        <f t="array" ref="R103">SUMPRODUCT((Intitules=$A103)*(TEXT(Dates,"mmmyyyy")="May2025"), Valeurs)</f>
        <v>0</v>
      </c>
      <c r="S103" cm="1">
        <f t="array" ref="S103">SUMPRODUCT((Intitules=$A103)*(TEXT(Dates,"mmmyyyy")="Jun2025"), Valeurs)</f>
        <v>0</v>
      </c>
      <c r="T103" cm="1">
        <f t="array" ref="T103">SUMPRODUCT((Intitules=$A103)*(TEXT(Dates,"mmmyyyy")="Jul2025"), Valeurs)</f>
        <v>0</v>
      </c>
      <c r="U103" cm="1">
        <f t="array" ref="U103">SUMPRODUCT((Intitules=$A103)*(TEXT(Dates,"mmmyyyy")="Aug2025"), Valeurs)</f>
        <v>0</v>
      </c>
      <c r="V103" cm="1">
        <f t="array" ref="V103">SUMPRODUCT((Intitules=$A103)*(TEXT(Dates,"mmmyyyy")="Sep2025"), Valeurs)</f>
        <v>0</v>
      </c>
      <c r="W103" cm="1">
        <f t="array" ref="W103">SUMPRODUCT((Intitules=$A103)*(TEXT(Dates,"mmmyyyy")="Oct2025"), Valeurs)</f>
        <v>0</v>
      </c>
      <c r="X103" cm="1">
        <f t="array" ref="X103">SUMPRODUCT((Intitules=$A103)*(TEXT(Dates,"mmmyyyy")="Nov2025"), Valeurs)</f>
        <v>0</v>
      </c>
      <c r="Y103" cm="1">
        <f t="array" ref="Y103">SUMPRODUCT((Intitules=$A103)*(TEXT(Dates,"mmmyyyy")="Dec2025"), Valeurs)</f>
        <v>0</v>
      </c>
      <c r="Z103" cm="1">
        <f t="array" ref="Z103">SUMPRODUCT((Intitules=$A103)*(TEXT(Dates,"mmmyyyy")="Jan2026"), Valeurs)</f>
        <v>0</v>
      </c>
      <c r="AA103" t="str">
        <v>Salon AF  minisuites</v>
      </c>
    </row>
    <row r="104" spans="1:27">
      <c r="A104" t="str">
        <f t="shared" si="2"/>
        <v>Salon AF  vestibule</v>
      </c>
      <c r="B104" cm="1">
        <f t="array" ref="B104">SUMPRODUCT((Intitules=$A104)*(TEXT(Dates,"mmmyyyy")="Jan2024"), Valeurs)</f>
        <v>830</v>
      </c>
      <c r="C104" cm="1">
        <f t="array" ref="C104">SUMPRODUCT((Intitules=$A104)*(TEXT(Dates,"mmmyyyy")="Feb2024"), Valeurs)</f>
        <v>680</v>
      </c>
      <c r="D104" cm="1">
        <f t="array" ref="D104">SUMPRODUCT((Intitules=$A104)*(TEXT(Dates,"mmmyyyy")="Mar2024"), Valeurs)</f>
        <v>680</v>
      </c>
      <c r="E104" cm="1">
        <f t="array" ref="E104">SUMPRODUCT((Intitules=$A104)*(TEXT(Dates,"mmmyyyy")="Apr2024"), Valeurs)</f>
        <v>810</v>
      </c>
      <c r="F104" cm="1">
        <f t="array" ref="F104">SUMPRODUCT((Intitules=$A104)*(TEXT(Dates,"mmmyyyy")="May2024"), Valeurs)</f>
        <v>290</v>
      </c>
      <c r="G104" cm="1">
        <f t="array" ref="G104">SUMPRODUCT((Intitules=$A104)*(TEXT(Dates,"mmmyyyy")="Jun2024"), Valeurs)</f>
        <v>0</v>
      </c>
      <c r="H104" cm="1">
        <f t="array" ref="H104">SUMPRODUCT((Intitules=$A104)*(TEXT(Dates,"mmmyyyy")="Jul2024"), Valeurs)</f>
        <v>0</v>
      </c>
      <c r="I104" cm="1">
        <f t="array" ref="I104">SUMPRODUCT((Intitules=$A104)*(TEXT(Dates,"mmmyyyy")="Aug2024"), Valeurs)</f>
        <v>0</v>
      </c>
      <c r="J104" cm="1">
        <f t="array" ref="J104">SUMPRODUCT((Intitules=$A104)*(TEXT(Dates,"mmmyyyy")="Sep2024"), Valeurs)</f>
        <v>0</v>
      </c>
      <c r="K104" cm="1">
        <f t="array" ref="K104">SUMPRODUCT((Intitules=$A104)*(TEXT(Dates,"mmmyyyy")="Oct2024"), Valeurs)</f>
        <v>0</v>
      </c>
      <c r="L104" cm="1">
        <f t="array" ref="L104">SUMPRODUCT((Intitules=$A104)*(TEXT(Dates,"mmmyyyy")="Nov2024"), Valeurs)</f>
        <v>0</v>
      </c>
      <c r="M104" cm="1">
        <f t="array" ref="M104">SUMPRODUCT((Intitules=$A104)*(TEXT(Dates,"mmmyyyy")="Dec2024"), Valeurs)</f>
        <v>75</v>
      </c>
      <c r="N104" cm="1">
        <f t="array" ref="N104">SUMPRODUCT((Intitules=$A104)*(TEXT(Dates,"mmmyyyy")="Jan2025"), Valeurs)</f>
        <v>45</v>
      </c>
      <c r="O104" cm="1">
        <f t="array" ref="O104">SUMPRODUCT((Intitules=$A104)*(TEXT(Dates,"mmmyyyy")="Feb2025"), Valeurs)</f>
        <v>0</v>
      </c>
      <c r="P104" cm="1">
        <f t="array" ref="P104">SUMPRODUCT((Intitules=$A104)*(TEXT(Dates,"mmmyyyy")="Mar2025"), Valeurs)</f>
        <v>0</v>
      </c>
      <c r="Q104" cm="1">
        <f t="array" ref="Q104">SUMPRODUCT((Intitules=$A104)*(TEXT(Dates,"mmmyyyy")="Apr2025"), Valeurs)</f>
        <v>0</v>
      </c>
      <c r="R104" cm="1">
        <f t="array" ref="R104">SUMPRODUCT((Intitules=$A104)*(TEXT(Dates,"mmmyyyy")="May2025"), Valeurs)</f>
        <v>0</v>
      </c>
      <c r="S104" cm="1">
        <f t="array" ref="S104">SUMPRODUCT((Intitules=$A104)*(TEXT(Dates,"mmmyyyy")="Jun2025"), Valeurs)</f>
        <v>0</v>
      </c>
      <c r="T104" cm="1">
        <f t="array" ref="T104">SUMPRODUCT((Intitules=$A104)*(TEXT(Dates,"mmmyyyy")="Jul2025"), Valeurs)</f>
        <v>0</v>
      </c>
      <c r="U104" cm="1">
        <f t="array" ref="U104">SUMPRODUCT((Intitules=$A104)*(TEXT(Dates,"mmmyyyy")="Aug2025"), Valeurs)</f>
        <v>0</v>
      </c>
      <c r="V104" cm="1">
        <f t="array" ref="V104">SUMPRODUCT((Intitules=$A104)*(TEXT(Dates,"mmmyyyy")="Sep2025"), Valeurs)</f>
        <v>0</v>
      </c>
      <c r="W104" cm="1">
        <f t="array" ref="W104">SUMPRODUCT((Intitules=$A104)*(TEXT(Dates,"mmmyyyy")="Oct2025"), Valeurs)</f>
        <v>0</v>
      </c>
      <c r="X104" cm="1">
        <f t="array" ref="X104">SUMPRODUCT((Intitules=$A104)*(TEXT(Dates,"mmmyyyy")="Nov2025"), Valeurs)</f>
        <v>0</v>
      </c>
      <c r="Y104" cm="1">
        <f t="array" ref="Y104">SUMPRODUCT((Intitules=$A104)*(TEXT(Dates,"mmmyyyy")="Dec2025"), Valeurs)</f>
        <v>0</v>
      </c>
      <c r="Z104" cm="1">
        <f t="array" ref="Z104">SUMPRODUCT((Intitules=$A104)*(TEXT(Dates,"mmmyyyy")="Jan2026"), Valeurs)</f>
        <v>0</v>
      </c>
      <c r="AA104" t="str">
        <v>Salon AF  vestibule</v>
      </c>
    </row>
    <row r="105" spans="1:27">
      <c r="A105" t="str">
        <f t="shared" si="2"/>
        <v>Salon Lap - infra Mur de soutenement</v>
      </c>
      <c r="B105" cm="1">
        <f t="array" ref="B105">SUMPRODUCT((Intitules=$A105)*(TEXT(Dates,"mmmyyyy")="Jan2024"), Valeurs)</f>
        <v>170</v>
      </c>
      <c r="C105" cm="1">
        <f t="array" ref="C105">SUMPRODUCT((Intitules=$A105)*(TEXT(Dates,"mmmyyyy")="Feb2024"), Valeurs)</f>
        <v>120</v>
      </c>
      <c r="D105" cm="1">
        <f t="array" ref="D105">SUMPRODUCT((Intitules=$A105)*(TEXT(Dates,"mmmyyyy")="Mar2024"), Valeurs)</f>
        <v>120</v>
      </c>
      <c r="E105" cm="1">
        <f t="array" ref="E105">SUMPRODUCT((Intitules=$A105)*(TEXT(Dates,"mmmyyyy")="Apr2024"), Valeurs)</f>
        <v>150</v>
      </c>
      <c r="F105" cm="1">
        <f t="array" ref="F105">SUMPRODUCT((Intitules=$A105)*(TEXT(Dates,"mmmyyyy")="May2024"), Valeurs)</f>
        <v>120</v>
      </c>
      <c r="G105" cm="1">
        <f t="array" ref="G105">SUMPRODUCT((Intitules=$A105)*(TEXT(Dates,"mmmyyyy")="Jun2024"), Valeurs)</f>
        <v>30</v>
      </c>
      <c r="H105" cm="1">
        <f t="array" ref="H105">SUMPRODUCT((Intitules=$A105)*(TEXT(Dates,"mmmyyyy")="Jul2024"), Valeurs)</f>
        <v>0</v>
      </c>
      <c r="I105" cm="1">
        <f t="array" ref="I105">SUMPRODUCT((Intitules=$A105)*(TEXT(Dates,"mmmyyyy")="Aug2024"), Valeurs)</f>
        <v>0</v>
      </c>
      <c r="J105" cm="1">
        <f t="array" ref="J105">SUMPRODUCT((Intitules=$A105)*(TEXT(Dates,"mmmyyyy")="Sep2024"), Valeurs)</f>
        <v>0</v>
      </c>
      <c r="K105" cm="1">
        <f t="array" ref="K105">SUMPRODUCT((Intitules=$A105)*(TEXT(Dates,"mmmyyyy")="Oct2024"), Valeurs)</f>
        <v>0</v>
      </c>
      <c r="L105" cm="1">
        <f t="array" ref="L105">SUMPRODUCT((Intitules=$A105)*(TEXT(Dates,"mmmyyyy")="Nov2024"), Valeurs)</f>
        <v>0</v>
      </c>
      <c r="M105" cm="1">
        <f t="array" ref="M105">SUMPRODUCT((Intitules=$A105)*(TEXT(Dates,"mmmyyyy")="Dec2024"), Valeurs)</f>
        <v>0</v>
      </c>
      <c r="N105" cm="1">
        <f t="array" ref="N105">SUMPRODUCT((Intitules=$A105)*(TEXT(Dates,"mmmyyyy")="Jan2025"), Valeurs)</f>
        <v>0</v>
      </c>
      <c r="O105" cm="1">
        <f t="array" ref="O105">SUMPRODUCT((Intitules=$A105)*(TEXT(Dates,"mmmyyyy")="Feb2025"), Valeurs)</f>
        <v>0</v>
      </c>
      <c r="P105" cm="1">
        <f t="array" ref="P105">SUMPRODUCT((Intitules=$A105)*(TEXT(Dates,"mmmyyyy")="Mar2025"), Valeurs)</f>
        <v>0</v>
      </c>
      <c r="Q105" cm="1">
        <f t="array" ref="Q105">SUMPRODUCT((Intitules=$A105)*(TEXT(Dates,"mmmyyyy")="Apr2025"), Valeurs)</f>
        <v>0</v>
      </c>
      <c r="R105" cm="1">
        <f t="array" ref="R105">SUMPRODUCT((Intitules=$A105)*(TEXT(Dates,"mmmyyyy")="May2025"), Valeurs)</f>
        <v>0</v>
      </c>
      <c r="S105" cm="1">
        <f t="array" ref="S105">SUMPRODUCT((Intitules=$A105)*(TEXT(Dates,"mmmyyyy")="Jun2025"), Valeurs)</f>
        <v>0</v>
      </c>
      <c r="T105" cm="1">
        <f t="array" ref="T105">SUMPRODUCT((Intitules=$A105)*(TEXT(Dates,"mmmyyyy")="Jul2025"), Valeurs)</f>
        <v>0</v>
      </c>
      <c r="U105" cm="1">
        <f t="array" ref="U105">SUMPRODUCT((Intitules=$A105)*(TEXT(Dates,"mmmyyyy")="Aug2025"), Valeurs)</f>
        <v>0</v>
      </c>
      <c r="V105" cm="1">
        <f t="array" ref="V105">SUMPRODUCT((Intitules=$A105)*(TEXT(Dates,"mmmyyyy")="Sep2025"), Valeurs)</f>
        <v>0</v>
      </c>
      <c r="W105" cm="1">
        <f t="array" ref="W105">SUMPRODUCT((Intitules=$A105)*(TEXT(Dates,"mmmyyyy")="Oct2025"), Valeurs)</f>
        <v>0</v>
      </c>
      <c r="X105" cm="1">
        <f t="array" ref="X105">SUMPRODUCT((Intitules=$A105)*(TEXT(Dates,"mmmyyyy")="Nov2025"), Valeurs)</f>
        <v>0</v>
      </c>
      <c r="Y105" cm="1">
        <f t="array" ref="Y105">SUMPRODUCT((Intitules=$A105)*(TEXT(Dates,"mmmyyyy")="Dec2025"), Valeurs)</f>
        <v>0</v>
      </c>
      <c r="Z105" cm="1">
        <f t="array" ref="Z105">SUMPRODUCT((Intitules=$A105)*(TEXT(Dates,"mmmyyyy")="Jan2026"), Valeurs)</f>
        <v>0</v>
      </c>
      <c r="AA105" t="str">
        <v>Salon Lap - infra Mur de soutenement</v>
      </c>
    </row>
    <row r="106" spans="1:27">
      <c r="A106" t="str">
        <f t="shared" si="2"/>
        <v>Salon air France EK</v>
      </c>
      <c r="B106" cm="1">
        <f t="array" ref="B106">SUMPRODUCT((Intitules=$A106)*(TEXT(Dates,"mmmyyyy")="Jan2024"), Valeurs)</f>
        <v>700</v>
      </c>
      <c r="C106" cm="1">
        <f t="array" ref="C106">SUMPRODUCT((Intitules=$A106)*(TEXT(Dates,"mmmyyyy")="Feb2024"), Valeurs)</f>
        <v>380</v>
      </c>
      <c r="D106" cm="1">
        <f t="array" ref="D106">SUMPRODUCT((Intitules=$A106)*(TEXT(Dates,"mmmyyyy")="Mar2024"), Valeurs)</f>
        <v>160</v>
      </c>
      <c r="E106" cm="1">
        <f t="array" ref="E106">SUMPRODUCT((Intitules=$A106)*(TEXT(Dates,"mmmyyyy")="Apr2024"), Valeurs)</f>
        <v>200</v>
      </c>
      <c r="F106" cm="1">
        <f t="array" ref="F106">SUMPRODUCT((Intitules=$A106)*(TEXT(Dates,"mmmyyyy")="May2024"), Valeurs)</f>
        <v>160</v>
      </c>
      <c r="G106" cm="1">
        <f t="array" ref="G106">SUMPRODUCT((Intitules=$A106)*(TEXT(Dates,"mmmyyyy")="Jun2024"), Valeurs)</f>
        <v>160</v>
      </c>
      <c r="H106" cm="1">
        <f t="array" ref="H106">SUMPRODUCT((Intitules=$A106)*(TEXT(Dates,"mmmyyyy")="Jul2024"), Valeurs)</f>
        <v>200</v>
      </c>
      <c r="I106" cm="1">
        <f t="array" ref="I106">SUMPRODUCT((Intitules=$A106)*(TEXT(Dates,"mmmyyyy")="Aug2024"), Valeurs)</f>
        <v>160</v>
      </c>
      <c r="J106" cm="1">
        <f t="array" ref="J106">SUMPRODUCT((Intitules=$A106)*(TEXT(Dates,"mmmyyyy")="Sep2024"), Valeurs)</f>
        <v>200</v>
      </c>
      <c r="K106" cm="1">
        <f t="array" ref="K106">SUMPRODUCT((Intitules=$A106)*(TEXT(Dates,"mmmyyyy")="Oct2024"), Valeurs)</f>
        <v>80</v>
      </c>
      <c r="L106" cm="1">
        <f t="array" ref="L106">SUMPRODUCT((Intitules=$A106)*(TEXT(Dates,"mmmyyyy")="Nov2024"), Valeurs)</f>
        <v>0</v>
      </c>
      <c r="M106" cm="1">
        <f t="array" ref="M106">SUMPRODUCT((Intitules=$A106)*(TEXT(Dates,"mmmyyyy")="Dec2024"), Valeurs)</f>
        <v>50</v>
      </c>
      <c r="N106" cm="1">
        <f t="array" ref="N106">SUMPRODUCT((Intitules=$A106)*(TEXT(Dates,"mmmyyyy")="Jan2025"), Valeurs)</f>
        <v>30</v>
      </c>
      <c r="O106" cm="1">
        <f t="array" ref="O106">SUMPRODUCT((Intitules=$A106)*(TEXT(Dates,"mmmyyyy")="Feb2025"), Valeurs)</f>
        <v>0</v>
      </c>
      <c r="P106" cm="1">
        <f t="array" ref="P106">SUMPRODUCT((Intitules=$A106)*(TEXT(Dates,"mmmyyyy")="Mar2025"), Valeurs)</f>
        <v>0</v>
      </c>
      <c r="Q106" cm="1">
        <f t="array" ref="Q106">SUMPRODUCT((Intitules=$A106)*(TEXT(Dates,"mmmyyyy")="Apr2025"), Valeurs)</f>
        <v>0</v>
      </c>
      <c r="R106" cm="1">
        <f t="array" ref="R106">SUMPRODUCT((Intitules=$A106)*(TEXT(Dates,"mmmyyyy")="May2025"), Valeurs)</f>
        <v>0</v>
      </c>
      <c r="S106" cm="1">
        <f t="array" ref="S106">SUMPRODUCT((Intitules=$A106)*(TEXT(Dates,"mmmyyyy")="Jun2025"), Valeurs)</f>
        <v>0</v>
      </c>
      <c r="T106" cm="1">
        <f t="array" ref="T106">SUMPRODUCT((Intitules=$A106)*(TEXT(Dates,"mmmyyyy")="Jul2025"), Valeurs)</f>
        <v>0</v>
      </c>
      <c r="U106" cm="1">
        <f t="array" ref="U106">SUMPRODUCT((Intitules=$A106)*(TEXT(Dates,"mmmyyyy")="Aug2025"), Valeurs)</f>
        <v>0</v>
      </c>
      <c r="V106" cm="1">
        <f t="array" ref="V106">SUMPRODUCT((Intitules=$A106)*(TEXT(Dates,"mmmyyyy")="Sep2025"), Valeurs)</f>
        <v>0</v>
      </c>
      <c r="W106" cm="1">
        <f t="array" ref="W106">SUMPRODUCT((Intitules=$A106)*(TEXT(Dates,"mmmyyyy")="Oct2025"), Valeurs)</f>
        <v>0</v>
      </c>
      <c r="X106" cm="1">
        <f t="array" ref="X106">SUMPRODUCT((Intitules=$A106)*(TEXT(Dates,"mmmyyyy")="Nov2025"), Valeurs)</f>
        <v>0</v>
      </c>
      <c r="Y106" cm="1">
        <f t="array" ref="Y106">SUMPRODUCT((Intitules=$A106)*(TEXT(Dates,"mmmyyyy")="Dec2025"), Valeurs)</f>
        <v>0</v>
      </c>
      <c r="Z106" cm="1">
        <f t="array" ref="Z106">SUMPRODUCT((Intitules=$A106)*(TEXT(Dates,"mmmyyyy")="Jan2026"), Valeurs)</f>
        <v>0</v>
      </c>
      <c r="AA106" t="str">
        <v>Salon air France EK</v>
      </c>
    </row>
    <row r="107" spans="1:27">
      <c r="A107" t="str">
        <f t="shared" si="2"/>
        <v>T1 - Aménagement locaux CDGU (réaménagement du PCIT)</v>
      </c>
      <c r="B107" cm="1">
        <f t="array" ref="B107">SUMPRODUCT((Intitules=$A107)*(TEXT(Dates,"mmmyyyy")="Jan2024"), Valeurs)</f>
        <v>0</v>
      </c>
      <c r="C107" cm="1">
        <f t="array" ref="C107">SUMPRODUCT((Intitules=$A107)*(TEXT(Dates,"mmmyyyy")="Feb2024"), Valeurs)</f>
        <v>0</v>
      </c>
      <c r="D107" cm="1">
        <f t="array" ref="D107">SUMPRODUCT((Intitules=$A107)*(TEXT(Dates,"mmmyyyy")="Mar2024"), Valeurs)</f>
        <v>20</v>
      </c>
      <c r="E107" cm="1">
        <f t="array" ref="E107">SUMPRODUCT((Intitules=$A107)*(TEXT(Dates,"mmmyyyy")="Apr2024"), Valeurs)</f>
        <v>60</v>
      </c>
      <c r="F107" cm="1">
        <f t="array" ref="F107">SUMPRODUCT((Intitules=$A107)*(TEXT(Dates,"mmmyyyy")="May2024"), Valeurs)</f>
        <v>40</v>
      </c>
      <c r="G107" cm="1">
        <f t="array" ref="G107">SUMPRODUCT((Intitules=$A107)*(TEXT(Dates,"mmmyyyy")="Jun2024"), Valeurs)</f>
        <v>40</v>
      </c>
      <c r="H107" cm="1">
        <f t="array" ref="H107">SUMPRODUCT((Intitules=$A107)*(TEXT(Dates,"mmmyyyy")="Jul2024"), Valeurs)</f>
        <v>0</v>
      </c>
      <c r="I107" cm="1">
        <f t="array" ref="I107">SUMPRODUCT((Intitules=$A107)*(TEXT(Dates,"mmmyyyy")="Aug2024"), Valeurs)</f>
        <v>0</v>
      </c>
      <c r="J107" cm="1">
        <f t="array" ref="J107">SUMPRODUCT((Intitules=$A107)*(TEXT(Dates,"mmmyyyy")="Sep2024"), Valeurs)</f>
        <v>0</v>
      </c>
      <c r="K107" cm="1">
        <f t="array" ref="K107">SUMPRODUCT((Intitules=$A107)*(TEXT(Dates,"mmmyyyy")="Oct2024"), Valeurs)</f>
        <v>0</v>
      </c>
      <c r="L107" cm="1">
        <f t="array" ref="L107">SUMPRODUCT((Intitules=$A107)*(TEXT(Dates,"mmmyyyy")="Nov2024"), Valeurs)</f>
        <v>0</v>
      </c>
      <c r="M107" cm="1">
        <f t="array" ref="M107">SUMPRODUCT((Intitules=$A107)*(TEXT(Dates,"mmmyyyy")="Dec2024"), Valeurs)</f>
        <v>100</v>
      </c>
      <c r="N107" cm="1">
        <f t="array" ref="N107">SUMPRODUCT((Intitules=$A107)*(TEXT(Dates,"mmmyyyy")="Jan2025"), Valeurs)</f>
        <v>80</v>
      </c>
      <c r="O107" cm="1">
        <f t="array" ref="O107">SUMPRODUCT((Intitules=$A107)*(TEXT(Dates,"mmmyyyy")="Feb2025"), Valeurs)</f>
        <v>140</v>
      </c>
      <c r="P107" cm="1">
        <f t="array" ref="P107">SUMPRODUCT((Intitules=$A107)*(TEXT(Dates,"mmmyyyy")="Mar2025"), Valeurs)</f>
        <v>250</v>
      </c>
      <c r="Q107" cm="1">
        <f t="array" ref="Q107">SUMPRODUCT((Intitules=$A107)*(TEXT(Dates,"mmmyyyy")="Apr2025"), Valeurs)</f>
        <v>200</v>
      </c>
      <c r="R107" cm="1">
        <f t="array" ref="R107">SUMPRODUCT((Intitules=$A107)*(TEXT(Dates,"mmmyyyy")="May2025"), Valeurs)</f>
        <v>150</v>
      </c>
      <c r="S107" cm="1">
        <f t="array" ref="S107">SUMPRODUCT((Intitules=$A107)*(TEXT(Dates,"mmmyyyy")="Jun2025"), Valeurs)</f>
        <v>0</v>
      </c>
      <c r="T107" cm="1">
        <f t="array" ref="T107">SUMPRODUCT((Intitules=$A107)*(TEXT(Dates,"mmmyyyy")="Jul2025"), Valeurs)</f>
        <v>0</v>
      </c>
      <c r="U107" cm="1">
        <f t="array" ref="U107">SUMPRODUCT((Intitules=$A107)*(TEXT(Dates,"mmmyyyy")="Aug2025"), Valeurs)</f>
        <v>0</v>
      </c>
      <c r="V107" cm="1">
        <f t="array" ref="V107">SUMPRODUCT((Intitules=$A107)*(TEXT(Dates,"mmmyyyy")="Sep2025"), Valeurs)</f>
        <v>0</v>
      </c>
      <c r="W107" cm="1">
        <f t="array" ref="W107">SUMPRODUCT((Intitules=$A107)*(TEXT(Dates,"mmmyyyy")="Oct2025"), Valeurs)</f>
        <v>0</v>
      </c>
      <c r="X107" cm="1">
        <f t="array" ref="X107">SUMPRODUCT((Intitules=$A107)*(TEXT(Dates,"mmmyyyy")="Nov2025"), Valeurs)</f>
        <v>0</v>
      </c>
      <c r="Y107" cm="1">
        <f t="array" ref="Y107">SUMPRODUCT((Intitules=$A107)*(TEXT(Dates,"mmmyyyy")="Dec2025"), Valeurs)</f>
        <v>0</v>
      </c>
      <c r="Z107" cm="1">
        <f t="array" ref="Z107">SUMPRODUCT((Intitules=$A107)*(TEXT(Dates,"mmmyyyy")="Jan2026"), Valeurs)</f>
        <v>0</v>
      </c>
      <c r="AA107" t="str">
        <v>T1 - Aménagement locaux CDGU (réaménagement du PCIT)</v>
      </c>
    </row>
    <row r="108" spans="1:27">
      <c r="A108" t="str">
        <f t="shared" si="2"/>
        <v>T1 - Niv 4 - couloir - PARAFES -LOCAL DPAF (phase 1)</v>
      </c>
      <c r="B108" cm="1">
        <f t="array" ref="B108">SUMPRODUCT((Intitules=$A108)*(TEXT(Dates,"mmmyyyy")="Jan2024"), Valeurs)</f>
        <v>0</v>
      </c>
      <c r="C108" cm="1">
        <f t="array" ref="C108">SUMPRODUCT((Intitules=$A108)*(TEXT(Dates,"mmmyyyy")="Feb2024"), Valeurs)</f>
        <v>0</v>
      </c>
      <c r="D108" cm="1">
        <f t="array" ref="D108">SUMPRODUCT((Intitules=$A108)*(TEXT(Dates,"mmmyyyy")="Mar2024"), Valeurs)</f>
        <v>150</v>
      </c>
      <c r="E108" cm="1">
        <f t="array" ref="E108">SUMPRODUCT((Intitules=$A108)*(TEXT(Dates,"mmmyyyy")="Apr2024"), Valeurs)</f>
        <v>150</v>
      </c>
      <c r="F108" cm="1">
        <f t="array" ref="F108">SUMPRODUCT((Intitules=$A108)*(TEXT(Dates,"mmmyyyy")="May2024"), Valeurs)</f>
        <v>120</v>
      </c>
      <c r="G108" cm="1">
        <f t="array" ref="G108">SUMPRODUCT((Intitules=$A108)*(TEXT(Dates,"mmmyyyy")="Jun2024"), Valeurs)</f>
        <v>60</v>
      </c>
      <c r="H108" cm="1">
        <f t="array" ref="H108">SUMPRODUCT((Intitules=$A108)*(TEXT(Dates,"mmmyyyy")="Jul2024"), Valeurs)</f>
        <v>0</v>
      </c>
      <c r="I108" cm="1">
        <f t="array" ref="I108">SUMPRODUCT((Intitules=$A108)*(TEXT(Dates,"mmmyyyy")="Aug2024"), Valeurs)</f>
        <v>0</v>
      </c>
      <c r="J108" cm="1">
        <f t="array" ref="J108">SUMPRODUCT((Intitules=$A108)*(TEXT(Dates,"mmmyyyy")="Sep2024"), Valeurs)</f>
        <v>0</v>
      </c>
      <c r="K108" cm="1">
        <f t="array" ref="K108">SUMPRODUCT((Intitules=$A108)*(TEXT(Dates,"mmmyyyy")="Oct2024"), Valeurs)</f>
        <v>0</v>
      </c>
      <c r="L108" cm="1">
        <f t="array" ref="L108">SUMPRODUCT((Intitules=$A108)*(TEXT(Dates,"mmmyyyy")="Nov2024"), Valeurs)</f>
        <v>0</v>
      </c>
      <c r="M108" cm="1">
        <f t="array" ref="M108">SUMPRODUCT((Intitules=$A108)*(TEXT(Dates,"mmmyyyy")="Dec2024"), Valeurs)</f>
        <v>0</v>
      </c>
      <c r="N108" cm="1">
        <f t="array" ref="N108">SUMPRODUCT((Intitules=$A108)*(TEXT(Dates,"mmmyyyy")="Jan2025"), Valeurs)</f>
        <v>0</v>
      </c>
      <c r="O108" cm="1">
        <f t="array" ref="O108">SUMPRODUCT((Intitules=$A108)*(TEXT(Dates,"mmmyyyy")="Feb2025"), Valeurs)</f>
        <v>0</v>
      </c>
      <c r="P108" cm="1">
        <f t="array" ref="P108">SUMPRODUCT((Intitules=$A108)*(TEXT(Dates,"mmmyyyy")="Mar2025"), Valeurs)</f>
        <v>0</v>
      </c>
      <c r="Q108" cm="1">
        <f t="array" ref="Q108">SUMPRODUCT((Intitules=$A108)*(TEXT(Dates,"mmmyyyy")="Apr2025"), Valeurs)</f>
        <v>0</v>
      </c>
      <c r="R108" cm="1">
        <f t="array" ref="R108">SUMPRODUCT((Intitules=$A108)*(TEXT(Dates,"mmmyyyy")="May2025"), Valeurs)</f>
        <v>0</v>
      </c>
      <c r="S108" cm="1">
        <f t="array" ref="S108">SUMPRODUCT((Intitules=$A108)*(TEXT(Dates,"mmmyyyy")="Jun2025"), Valeurs)</f>
        <v>0</v>
      </c>
      <c r="T108" cm="1">
        <f t="array" ref="T108">SUMPRODUCT((Intitules=$A108)*(TEXT(Dates,"mmmyyyy")="Jul2025"), Valeurs)</f>
        <v>0</v>
      </c>
      <c r="U108" cm="1">
        <f t="array" ref="U108">SUMPRODUCT((Intitules=$A108)*(TEXT(Dates,"mmmyyyy")="Aug2025"), Valeurs)</f>
        <v>0</v>
      </c>
      <c r="V108" cm="1">
        <f t="array" ref="V108">SUMPRODUCT((Intitules=$A108)*(TEXT(Dates,"mmmyyyy")="Sep2025"), Valeurs)</f>
        <v>0</v>
      </c>
      <c r="W108" cm="1">
        <f t="array" ref="W108">SUMPRODUCT((Intitules=$A108)*(TEXT(Dates,"mmmyyyy")="Oct2025"), Valeurs)</f>
        <v>0</v>
      </c>
      <c r="X108" cm="1">
        <f t="array" ref="X108">SUMPRODUCT((Intitules=$A108)*(TEXT(Dates,"mmmyyyy")="Nov2025"), Valeurs)</f>
        <v>0</v>
      </c>
      <c r="Y108" cm="1">
        <f t="array" ref="Y108">SUMPRODUCT((Intitules=$A108)*(TEXT(Dates,"mmmyyyy")="Dec2025"), Valeurs)</f>
        <v>0</v>
      </c>
      <c r="Z108" cm="1">
        <f t="array" ref="Z108">SUMPRODUCT((Intitules=$A108)*(TEXT(Dates,"mmmyyyy")="Jan2026"), Valeurs)</f>
        <v>0</v>
      </c>
      <c r="AA108" t="str">
        <v>T1 - Niv 4 - couloir - PARAFES -LOCAL DPAF (phase 1)</v>
      </c>
    </row>
    <row r="109" spans="1:27">
      <c r="A109" t="str">
        <f t="shared" si="2"/>
        <v>T1 - Niv 4 - couloir - PARAFES -LOCAL DPAF (phase 2)</v>
      </c>
      <c r="B109" cm="1">
        <f t="array" ref="B109">SUMPRODUCT((Intitules=$A109)*(TEXT(Dates,"mmmyyyy")="Jan2024"), Valeurs)</f>
        <v>0</v>
      </c>
      <c r="C109" cm="1">
        <f t="array" ref="C109">SUMPRODUCT((Intitules=$A109)*(TEXT(Dates,"mmmyyyy")="Feb2024"), Valeurs)</f>
        <v>0</v>
      </c>
      <c r="D109" cm="1">
        <f t="array" ref="D109">SUMPRODUCT((Intitules=$A109)*(TEXT(Dates,"mmmyyyy")="Mar2024"), Valeurs)</f>
        <v>0</v>
      </c>
      <c r="E109" cm="1">
        <f t="array" ref="E109">SUMPRODUCT((Intitules=$A109)*(TEXT(Dates,"mmmyyyy")="Apr2024"), Valeurs)</f>
        <v>0</v>
      </c>
      <c r="F109" cm="1">
        <f t="array" ref="F109">SUMPRODUCT((Intitules=$A109)*(TEXT(Dates,"mmmyyyy")="May2024"), Valeurs)</f>
        <v>0</v>
      </c>
      <c r="G109" cm="1">
        <f t="array" ref="G109">SUMPRODUCT((Intitules=$A109)*(TEXT(Dates,"mmmyyyy")="Jun2024"), Valeurs)</f>
        <v>0</v>
      </c>
      <c r="H109" cm="1">
        <f t="array" ref="H109">SUMPRODUCT((Intitules=$A109)*(TEXT(Dates,"mmmyyyy")="Jul2024"), Valeurs)</f>
        <v>0</v>
      </c>
      <c r="I109" cm="1">
        <f t="array" ref="I109">SUMPRODUCT((Intitules=$A109)*(TEXT(Dates,"mmmyyyy")="Aug2024"), Valeurs)</f>
        <v>100</v>
      </c>
      <c r="J109" cm="1">
        <f t="array" ref="J109">SUMPRODUCT((Intitules=$A109)*(TEXT(Dates,"mmmyyyy")="Sep2024"), Valeurs)</f>
        <v>1240</v>
      </c>
      <c r="K109" cm="1">
        <f t="array" ref="K109">SUMPRODUCT((Intitules=$A109)*(TEXT(Dates,"mmmyyyy")="Oct2024"), Valeurs)</f>
        <v>570</v>
      </c>
      <c r="L109" cm="1">
        <f t="array" ref="L109">SUMPRODUCT((Intitules=$A109)*(TEXT(Dates,"mmmyyyy")="Nov2024"), Valeurs)</f>
        <v>240</v>
      </c>
      <c r="M109" cm="1">
        <f t="array" ref="M109">SUMPRODUCT((Intitules=$A109)*(TEXT(Dates,"mmmyyyy")="Dec2024"), Valeurs)</f>
        <v>50</v>
      </c>
      <c r="N109" cm="1">
        <f t="array" ref="N109">SUMPRODUCT((Intitules=$A109)*(TEXT(Dates,"mmmyyyy")="Jan2025"), Valeurs)</f>
        <v>40</v>
      </c>
      <c r="O109" cm="1">
        <f t="array" ref="O109">SUMPRODUCT((Intitules=$A109)*(TEXT(Dates,"mmmyyyy")="Feb2025"), Valeurs)</f>
        <v>40</v>
      </c>
      <c r="P109" cm="1">
        <f t="array" ref="P109">SUMPRODUCT((Intitules=$A109)*(TEXT(Dates,"mmmyyyy")="Mar2025"), Valeurs)</f>
        <v>30</v>
      </c>
      <c r="Q109" cm="1">
        <f t="array" ref="Q109">SUMPRODUCT((Intitules=$A109)*(TEXT(Dates,"mmmyyyy")="Apr2025"), Valeurs)</f>
        <v>0</v>
      </c>
      <c r="R109" cm="1">
        <f t="array" ref="R109">SUMPRODUCT((Intitules=$A109)*(TEXT(Dates,"mmmyyyy")="May2025"), Valeurs)</f>
        <v>0</v>
      </c>
      <c r="S109" cm="1">
        <f t="array" ref="S109">SUMPRODUCT((Intitules=$A109)*(TEXT(Dates,"mmmyyyy")="Jun2025"), Valeurs)</f>
        <v>0</v>
      </c>
      <c r="T109" cm="1">
        <f t="array" ref="T109">SUMPRODUCT((Intitules=$A109)*(TEXT(Dates,"mmmyyyy")="Jul2025"), Valeurs)</f>
        <v>0</v>
      </c>
      <c r="U109" cm="1">
        <f t="array" ref="U109">SUMPRODUCT((Intitules=$A109)*(TEXT(Dates,"mmmyyyy")="Aug2025"), Valeurs)</f>
        <v>0</v>
      </c>
      <c r="V109" cm="1">
        <f t="array" ref="V109">SUMPRODUCT((Intitules=$A109)*(TEXT(Dates,"mmmyyyy")="Sep2025"), Valeurs)</f>
        <v>0</v>
      </c>
      <c r="W109" cm="1">
        <f t="array" ref="W109">SUMPRODUCT((Intitules=$A109)*(TEXT(Dates,"mmmyyyy")="Oct2025"), Valeurs)</f>
        <v>0</v>
      </c>
      <c r="X109" cm="1">
        <f t="array" ref="X109">SUMPRODUCT((Intitules=$A109)*(TEXT(Dates,"mmmyyyy")="Nov2025"), Valeurs)</f>
        <v>0</v>
      </c>
      <c r="Y109" cm="1">
        <f t="array" ref="Y109">SUMPRODUCT((Intitules=$A109)*(TEXT(Dates,"mmmyyyy")="Dec2025"), Valeurs)</f>
        <v>0</v>
      </c>
      <c r="Z109" cm="1">
        <f t="array" ref="Z109">SUMPRODUCT((Intitules=$A109)*(TEXT(Dates,"mmmyyyy")="Jan2026"), Valeurs)</f>
        <v>0</v>
      </c>
      <c r="AA109" t="str">
        <v>T1 - Niv 4 - couloir - PARAFES -LOCAL DPAF (phase 2)</v>
      </c>
    </row>
    <row r="110" spans="1:27">
      <c r="A110" t="str">
        <f t="shared" si="2"/>
        <v>T1 - Sanitaires sat 3</v>
      </c>
      <c r="B110" cm="1">
        <f t="array" ref="B110">SUMPRODUCT((Intitules=$A110)*(TEXT(Dates,"mmmyyyy")="Jan2024"), Valeurs)</f>
        <v>0</v>
      </c>
      <c r="C110" cm="1">
        <f t="array" ref="C110">SUMPRODUCT((Intitules=$A110)*(TEXT(Dates,"mmmyyyy")="Feb2024"), Valeurs)</f>
        <v>0</v>
      </c>
      <c r="D110" cm="1">
        <f t="array" ref="D110">SUMPRODUCT((Intitules=$A110)*(TEXT(Dates,"mmmyyyy")="Mar2024"), Valeurs)</f>
        <v>0</v>
      </c>
      <c r="E110" cm="1">
        <f t="array" ref="E110">SUMPRODUCT((Intitules=$A110)*(TEXT(Dates,"mmmyyyy")="Apr2024"), Valeurs)</f>
        <v>0</v>
      </c>
      <c r="F110" cm="1">
        <f t="array" ref="F110">SUMPRODUCT((Intitules=$A110)*(TEXT(Dates,"mmmyyyy")="May2024"), Valeurs)</f>
        <v>0</v>
      </c>
      <c r="G110" cm="1">
        <f t="array" ref="G110">SUMPRODUCT((Intitules=$A110)*(TEXT(Dates,"mmmyyyy")="Jun2024"), Valeurs)</f>
        <v>0</v>
      </c>
      <c r="H110" cm="1">
        <f t="array" ref="H110">SUMPRODUCT((Intitules=$A110)*(TEXT(Dates,"mmmyyyy")="Jul2024"), Valeurs)</f>
        <v>0</v>
      </c>
      <c r="I110" cm="1">
        <f t="array" ref="I110">SUMPRODUCT((Intitules=$A110)*(TEXT(Dates,"mmmyyyy")="Aug2024"), Valeurs)</f>
        <v>0</v>
      </c>
      <c r="J110" cm="1">
        <f t="array" ref="J110">SUMPRODUCT((Intitules=$A110)*(TEXT(Dates,"mmmyyyy")="Sep2024"), Valeurs)</f>
        <v>0</v>
      </c>
      <c r="K110" cm="1">
        <f t="array" ref="K110">SUMPRODUCT((Intitules=$A110)*(TEXT(Dates,"mmmyyyy")="Oct2024"), Valeurs)</f>
        <v>0</v>
      </c>
      <c r="L110" cm="1">
        <f t="array" ref="L110">SUMPRODUCT((Intitules=$A110)*(TEXT(Dates,"mmmyyyy")="Nov2024"), Valeurs)</f>
        <v>0</v>
      </c>
      <c r="M110" cm="1">
        <f t="array" ref="M110">SUMPRODUCT((Intitules=$A110)*(TEXT(Dates,"mmmyyyy")="Dec2024"), Valeurs)</f>
        <v>320</v>
      </c>
      <c r="N110" cm="1">
        <f t="array" ref="N110">SUMPRODUCT((Intitules=$A110)*(TEXT(Dates,"mmmyyyy")="Jan2025"), Valeurs)</f>
        <v>200</v>
      </c>
      <c r="O110" cm="1">
        <f t="array" ref="O110">SUMPRODUCT((Intitules=$A110)*(TEXT(Dates,"mmmyyyy")="Feb2025"), Valeurs)</f>
        <v>200</v>
      </c>
      <c r="P110" cm="1">
        <f t="array" ref="P110">SUMPRODUCT((Intitules=$A110)*(TEXT(Dates,"mmmyyyy")="Mar2025"), Valeurs)</f>
        <v>145</v>
      </c>
      <c r="Q110" cm="1">
        <f t="array" ref="Q110">SUMPRODUCT((Intitules=$A110)*(TEXT(Dates,"mmmyyyy")="Apr2025"), Valeurs)</f>
        <v>20</v>
      </c>
      <c r="R110" cm="1">
        <f t="array" ref="R110">SUMPRODUCT((Intitules=$A110)*(TEXT(Dates,"mmmyyyy")="May2025"), Valeurs)</f>
        <v>15</v>
      </c>
      <c r="S110" cm="1">
        <f t="array" ref="S110">SUMPRODUCT((Intitules=$A110)*(TEXT(Dates,"mmmyyyy")="Jun2025"), Valeurs)</f>
        <v>0</v>
      </c>
      <c r="T110" cm="1">
        <f t="array" ref="T110">SUMPRODUCT((Intitules=$A110)*(TEXT(Dates,"mmmyyyy")="Jul2025"), Valeurs)</f>
        <v>0</v>
      </c>
      <c r="U110" cm="1">
        <f t="array" ref="U110">SUMPRODUCT((Intitules=$A110)*(TEXT(Dates,"mmmyyyy")="Aug2025"), Valeurs)</f>
        <v>0</v>
      </c>
      <c r="V110" cm="1">
        <f t="array" ref="V110">SUMPRODUCT((Intitules=$A110)*(TEXT(Dates,"mmmyyyy")="Sep2025"), Valeurs)</f>
        <v>0</v>
      </c>
      <c r="W110" cm="1">
        <f t="array" ref="W110">SUMPRODUCT((Intitules=$A110)*(TEXT(Dates,"mmmyyyy")="Oct2025"), Valeurs)</f>
        <v>0</v>
      </c>
      <c r="X110" cm="1">
        <f t="array" ref="X110">SUMPRODUCT((Intitules=$A110)*(TEXT(Dates,"mmmyyyy")="Nov2025"), Valeurs)</f>
        <v>0</v>
      </c>
      <c r="Y110" cm="1">
        <f t="array" ref="Y110">SUMPRODUCT((Intitules=$A110)*(TEXT(Dates,"mmmyyyy")="Dec2025"), Valeurs)</f>
        <v>0</v>
      </c>
      <c r="Z110" cm="1">
        <f t="array" ref="Z110">SUMPRODUCT((Intitules=$A110)*(TEXT(Dates,"mmmyyyy")="Jan2026"), Valeurs)</f>
        <v>0</v>
      </c>
      <c r="AA110" t="str">
        <v>T1 - Sanitaires sat 3</v>
      </c>
    </row>
    <row r="111" spans="1:27">
      <c r="A111" t="str">
        <f t="shared" si="2"/>
        <v>T1 - Sat 3 ascenseurs / BS</v>
      </c>
      <c r="B111" cm="1">
        <f t="array" ref="B111">SUMPRODUCT((Intitules=$A111)*(TEXT(Dates,"mmmyyyy")="Jan2024"), Valeurs)</f>
        <v>0</v>
      </c>
      <c r="C111" cm="1">
        <f t="array" ref="C111">SUMPRODUCT((Intitules=$A111)*(TEXT(Dates,"mmmyyyy")="Feb2024"), Valeurs)</f>
        <v>0</v>
      </c>
      <c r="D111" cm="1">
        <f t="array" ref="D111">SUMPRODUCT((Intitules=$A111)*(TEXT(Dates,"mmmyyyy")="Mar2024"), Valeurs)</f>
        <v>0</v>
      </c>
      <c r="E111" cm="1">
        <f t="array" ref="E111">SUMPRODUCT((Intitules=$A111)*(TEXT(Dates,"mmmyyyy")="Apr2024"), Valeurs)</f>
        <v>0</v>
      </c>
      <c r="F111" cm="1">
        <f t="array" ref="F111">SUMPRODUCT((Intitules=$A111)*(TEXT(Dates,"mmmyyyy")="May2024"), Valeurs)</f>
        <v>0</v>
      </c>
      <c r="G111" cm="1">
        <f t="array" ref="G111">SUMPRODUCT((Intitules=$A111)*(TEXT(Dates,"mmmyyyy")="Jun2024"), Valeurs)</f>
        <v>0</v>
      </c>
      <c r="H111" cm="1">
        <f t="array" ref="H111">SUMPRODUCT((Intitules=$A111)*(TEXT(Dates,"mmmyyyy")="Jul2024"), Valeurs)</f>
        <v>0</v>
      </c>
      <c r="I111" cm="1">
        <f t="array" ref="I111">SUMPRODUCT((Intitules=$A111)*(TEXT(Dates,"mmmyyyy")="Aug2024"), Valeurs)</f>
        <v>0</v>
      </c>
      <c r="J111" cm="1">
        <f t="array" ref="J111">SUMPRODUCT((Intitules=$A111)*(TEXT(Dates,"mmmyyyy")="Sep2024"), Valeurs)</f>
        <v>0</v>
      </c>
      <c r="K111" cm="1">
        <f t="array" ref="K111">SUMPRODUCT((Intitules=$A111)*(TEXT(Dates,"mmmyyyy")="Oct2024"), Valeurs)</f>
        <v>0</v>
      </c>
      <c r="L111" cm="1">
        <f t="array" ref="L111">SUMPRODUCT((Intitules=$A111)*(TEXT(Dates,"mmmyyyy")="Nov2024"), Valeurs)</f>
        <v>0</v>
      </c>
      <c r="M111" cm="1">
        <f t="array" ref="M111">SUMPRODUCT((Intitules=$A111)*(TEXT(Dates,"mmmyyyy")="Dec2024"), Valeurs)</f>
        <v>0</v>
      </c>
      <c r="N111" cm="1">
        <f t="array" ref="N111">SUMPRODUCT((Intitules=$A111)*(TEXT(Dates,"mmmyyyy")="Jan2025"), Valeurs)</f>
        <v>0</v>
      </c>
      <c r="O111" cm="1">
        <f t="array" ref="O111">SUMPRODUCT((Intitules=$A111)*(TEXT(Dates,"mmmyyyy")="Feb2025"), Valeurs)</f>
        <v>40</v>
      </c>
      <c r="P111" cm="1">
        <f t="array" ref="P111">SUMPRODUCT((Intitules=$A111)*(TEXT(Dates,"mmmyyyy")="Mar2025"), Valeurs)</f>
        <v>55</v>
      </c>
      <c r="Q111" cm="1">
        <f t="array" ref="Q111">SUMPRODUCT((Intitules=$A111)*(TEXT(Dates,"mmmyyyy")="Apr2025"), Valeurs)</f>
        <v>20</v>
      </c>
      <c r="R111" cm="1">
        <f t="array" ref="R111">SUMPRODUCT((Intitules=$A111)*(TEXT(Dates,"mmmyyyy")="May2025"), Valeurs)</f>
        <v>15</v>
      </c>
      <c r="S111" cm="1">
        <f t="array" ref="S111">SUMPRODUCT((Intitules=$A111)*(TEXT(Dates,"mmmyyyy")="Jun2025"), Valeurs)</f>
        <v>0</v>
      </c>
      <c r="T111" cm="1">
        <f t="array" ref="T111">SUMPRODUCT((Intitules=$A111)*(TEXT(Dates,"mmmyyyy")="Jul2025"), Valeurs)</f>
        <v>0</v>
      </c>
      <c r="U111" cm="1">
        <f t="array" ref="U111">SUMPRODUCT((Intitules=$A111)*(TEXT(Dates,"mmmyyyy")="Aug2025"), Valeurs)</f>
        <v>0</v>
      </c>
      <c r="V111" cm="1">
        <f t="array" ref="V111">SUMPRODUCT((Intitules=$A111)*(TEXT(Dates,"mmmyyyy")="Sep2025"), Valeurs)</f>
        <v>0</v>
      </c>
      <c r="W111" cm="1">
        <f t="array" ref="W111">SUMPRODUCT((Intitules=$A111)*(TEXT(Dates,"mmmyyyy")="Oct2025"), Valeurs)</f>
        <v>0</v>
      </c>
      <c r="X111" cm="1">
        <f t="array" ref="X111">SUMPRODUCT((Intitules=$A111)*(TEXT(Dates,"mmmyyyy")="Nov2025"), Valeurs)</f>
        <v>0</v>
      </c>
      <c r="Y111" cm="1">
        <f t="array" ref="Y111">SUMPRODUCT((Intitules=$A111)*(TEXT(Dates,"mmmyyyy")="Dec2025"), Valeurs)</f>
        <v>0</v>
      </c>
      <c r="Z111" cm="1">
        <f t="array" ref="Z111">SUMPRODUCT((Intitules=$A111)*(TEXT(Dates,"mmmyyyy")="Jan2026"), Valeurs)</f>
        <v>0</v>
      </c>
      <c r="AA111" t="str">
        <v>T1 - Sat 3 ascenseurs / BS</v>
      </c>
    </row>
    <row r="112" spans="1:27">
      <c r="A112" t="str">
        <f t="shared" si="2"/>
        <v>T1- dépose minute linéaire niveau 3 - fluidité</v>
      </c>
      <c r="B112" cm="1">
        <f t="array" ref="B112">SUMPRODUCT((Intitules=$A112)*(TEXT(Dates,"mmmyyyy")="Jan2024"), Valeurs)</f>
        <v>0</v>
      </c>
      <c r="C112" cm="1">
        <f t="array" ref="C112">SUMPRODUCT((Intitules=$A112)*(TEXT(Dates,"mmmyyyy")="Feb2024"), Valeurs)</f>
        <v>0</v>
      </c>
      <c r="D112" cm="1">
        <f t="array" ref="D112">SUMPRODUCT((Intitules=$A112)*(TEXT(Dates,"mmmyyyy")="Mar2024"), Valeurs)</f>
        <v>0</v>
      </c>
      <c r="E112" cm="1">
        <f t="array" ref="E112">SUMPRODUCT((Intitules=$A112)*(TEXT(Dates,"mmmyyyy")="Apr2024"), Valeurs)</f>
        <v>0</v>
      </c>
      <c r="F112" cm="1">
        <f t="array" ref="F112">SUMPRODUCT((Intitules=$A112)*(TEXT(Dates,"mmmyyyy")="May2024"), Valeurs)</f>
        <v>0</v>
      </c>
      <c r="G112" cm="1">
        <f t="array" ref="G112">SUMPRODUCT((Intitules=$A112)*(TEXT(Dates,"mmmyyyy")="Jun2024"), Valeurs)</f>
        <v>0</v>
      </c>
      <c r="H112" cm="1">
        <f t="array" ref="H112">SUMPRODUCT((Intitules=$A112)*(TEXT(Dates,"mmmyyyy")="Jul2024"), Valeurs)</f>
        <v>0</v>
      </c>
      <c r="I112" cm="1">
        <f t="array" ref="I112">SUMPRODUCT((Intitules=$A112)*(TEXT(Dates,"mmmyyyy")="Aug2024"), Valeurs)</f>
        <v>0</v>
      </c>
      <c r="J112" cm="1">
        <f t="array" ref="J112">SUMPRODUCT((Intitules=$A112)*(TEXT(Dates,"mmmyyyy")="Sep2024"), Valeurs)</f>
        <v>0</v>
      </c>
      <c r="K112" cm="1">
        <f t="array" ref="K112">SUMPRODUCT((Intitules=$A112)*(TEXT(Dates,"mmmyyyy")="Oct2024"), Valeurs)</f>
        <v>60</v>
      </c>
      <c r="L112" cm="1">
        <f t="array" ref="L112">SUMPRODUCT((Intitules=$A112)*(TEXT(Dates,"mmmyyyy")="Nov2024"), Valeurs)</f>
        <v>290</v>
      </c>
      <c r="M112" cm="1">
        <f t="array" ref="M112">SUMPRODUCT((Intitules=$A112)*(TEXT(Dates,"mmmyyyy")="Dec2024"), Valeurs)</f>
        <v>0</v>
      </c>
      <c r="N112" cm="1">
        <f t="array" ref="N112">SUMPRODUCT((Intitules=$A112)*(TEXT(Dates,"mmmyyyy")="Jan2025"), Valeurs)</f>
        <v>0</v>
      </c>
      <c r="O112" cm="1">
        <f t="array" ref="O112">SUMPRODUCT((Intitules=$A112)*(TEXT(Dates,"mmmyyyy")="Feb2025"), Valeurs)</f>
        <v>0</v>
      </c>
      <c r="P112" cm="1">
        <f t="array" ref="P112">SUMPRODUCT((Intitules=$A112)*(TEXT(Dates,"mmmyyyy")="Mar2025"), Valeurs)</f>
        <v>0</v>
      </c>
      <c r="Q112" cm="1">
        <f t="array" ref="Q112">SUMPRODUCT((Intitules=$A112)*(TEXT(Dates,"mmmyyyy")="Apr2025"), Valeurs)</f>
        <v>0</v>
      </c>
      <c r="R112" cm="1">
        <f t="array" ref="R112">SUMPRODUCT((Intitules=$A112)*(TEXT(Dates,"mmmyyyy")="May2025"), Valeurs)</f>
        <v>0</v>
      </c>
      <c r="S112" cm="1">
        <f t="array" ref="S112">SUMPRODUCT((Intitules=$A112)*(TEXT(Dates,"mmmyyyy")="Jun2025"), Valeurs)</f>
        <v>0</v>
      </c>
      <c r="T112" cm="1">
        <f t="array" ref="T112">SUMPRODUCT((Intitules=$A112)*(TEXT(Dates,"mmmyyyy")="Jul2025"), Valeurs)</f>
        <v>0</v>
      </c>
      <c r="U112" cm="1">
        <f t="array" ref="U112">SUMPRODUCT((Intitules=$A112)*(TEXT(Dates,"mmmyyyy")="Aug2025"), Valeurs)</f>
        <v>0</v>
      </c>
      <c r="V112" cm="1">
        <f t="array" ref="V112">SUMPRODUCT((Intitules=$A112)*(TEXT(Dates,"mmmyyyy")="Sep2025"), Valeurs)</f>
        <v>0</v>
      </c>
      <c r="W112" cm="1">
        <f t="array" ref="W112">SUMPRODUCT((Intitules=$A112)*(TEXT(Dates,"mmmyyyy")="Oct2025"), Valeurs)</f>
        <v>0</v>
      </c>
      <c r="X112" cm="1">
        <f t="array" ref="X112">SUMPRODUCT((Intitules=$A112)*(TEXT(Dates,"mmmyyyy")="Nov2025"), Valeurs)</f>
        <v>0</v>
      </c>
      <c r="Y112" cm="1">
        <f t="array" ref="Y112">SUMPRODUCT((Intitules=$A112)*(TEXT(Dates,"mmmyyyy")="Dec2025"), Valeurs)</f>
        <v>0</v>
      </c>
      <c r="Z112" cm="1">
        <f t="array" ref="Z112">SUMPRODUCT((Intitules=$A112)*(TEXT(Dates,"mmmyyyy")="Jan2026"), Valeurs)</f>
        <v>0</v>
      </c>
      <c r="AA112" t="str">
        <v>T1- dépose minute linéaire niveau 3 - fluidité</v>
      </c>
    </row>
    <row r="113" spans="1:27">
      <c r="A113" t="str">
        <f t="shared" si="2"/>
        <v>T2A - salon air canada</v>
      </c>
      <c r="B113" cm="1">
        <f t="array" ref="B113">SUMPRODUCT((Intitules=$A113)*(TEXT(Dates,"mmmyyyy")="Jan2024"), Valeurs)</f>
        <v>0</v>
      </c>
      <c r="C113" cm="1">
        <f t="array" ref="C113">SUMPRODUCT((Intitules=$A113)*(TEXT(Dates,"mmmyyyy")="Feb2024"), Valeurs)</f>
        <v>0</v>
      </c>
      <c r="D113" cm="1">
        <f t="array" ref="D113">SUMPRODUCT((Intitules=$A113)*(TEXT(Dates,"mmmyyyy")="Mar2024"), Valeurs)</f>
        <v>90</v>
      </c>
      <c r="E113" cm="1">
        <f t="array" ref="E113">SUMPRODUCT((Intitules=$A113)*(TEXT(Dates,"mmmyyyy")="Apr2024"), Valeurs)</f>
        <v>1000</v>
      </c>
      <c r="F113" cm="1">
        <f t="array" ref="F113">SUMPRODUCT((Intitules=$A113)*(TEXT(Dates,"mmmyyyy")="May2024"), Valeurs)</f>
        <v>500</v>
      </c>
      <c r="G113" cm="1">
        <f t="array" ref="G113">SUMPRODUCT((Intitules=$A113)*(TEXT(Dates,"mmmyyyy")="Jun2024"), Valeurs)</f>
        <v>320</v>
      </c>
      <c r="H113" cm="1">
        <f t="array" ref="H113">SUMPRODUCT((Intitules=$A113)*(TEXT(Dates,"mmmyyyy")="Jul2024"), Valeurs)</f>
        <v>420</v>
      </c>
      <c r="I113" cm="1">
        <f t="array" ref="I113">SUMPRODUCT((Intitules=$A113)*(TEXT(Dates,"mmmyyyy")="Aug2024"), Valeurs)</f>
        <v>400</v>
      </c>
      <c r="J113" cm="1">
        <f t="array" ref="J113">SUMPRODUCT((Intitules=$A113)*(TEXT(Dates,"mmmyyyy")="Sep2024"), Valeurs)</f>
        <v>500</v>
      </c>
      <c r="K113" cm="1">
        <f t="array" ref="K113">SUMPRODUCT((Intitules=$A113)*(TEXT(Dates,"mmmyyyy")="Oct2024"), Valeurs)</f>
        <v>400</v>
      </c>
      <c r="L113" cm="1">
        <f t="array" ref="L113">SUMPRODUCT((Intitules=$A113)*(TEXT(Dates,"mmmyyyy")="Nov2024"), Valeurs)</f>
        <v>400</v>
      </c>
      <c r="M113" cm="1">
        <f t="array" ref="M113">SUMPRODUCT((Intitules=$A113)*(TEXT(Dates,"mmmyyyy")="Dec2024"), Valeurs)</f>
        <v>0</v>
      </c>
      <c r="N113" cm="1">
        <f t="array" ref="N113">SUMPRODUCT((Intitules=$A113)*(TEXT(Dates,"mmmyyyy")="Jan2025"), Valeurs)</f>
        <v>0</v>
      </c>
      <c r="O113" cm="1">
        <f t="array" ref="O113">SUMPRODUCT((Intitules=$A113)*(TEXT(Dates,"mmmyyyy")="Feb2025"), Valeurs)</f>
        <v>0</v>
      </c>
      <c r="P113" cm="1">
        <f t="array" ref="P113">SUMPRODUCT((Intitules=$A113)*(TEXT(Dates,"mmmyyyy")="Mar2025"), Valeurs)</f>
        <v>0</v>
      </c>
      <c r="Q113" cm="1">
        <f t="array" ref="Q113">SUMPRODUCT((Intitules=$A113)*(TEXT(Dates,"mmmyyyy")="Apr2025"), Valeurs)</f>
        <v>0</v>
      </c>
      <c r="R113" cm="1">
        <f t="array" ref="R113">SUMPRODUCT((Intitules=$A113)*(TEXT(Dates,"mmmyyyy")="May2025"), Valeurs)</f>
        <v>0</v>
      </c>
      <c r="S113" cm="1">
        <f t="array" ref="S113">SUMPRODUCT((Intitules=$A113)*(TEXT(Dates,"mmmyyyy")="Jun2025"), Valeurs)</f>
        <v>0</v>
      </c>
      <c r="T113" cm="1">
        <f t="array" ref="T113">SUMPRODUCT((Intitules=$A113)*(TEXT(Dates,"mmmyyyy")="Jul2025"), Valeurs)</f>
        <v>0</v>
      </c>
      <c r="U113" cm="1">
        <f t="array" ref="U113">SUMPRODUCT((Intitules=$A113)*(TEXT(Dates,"mmmyyyy")="Aug2025"), Valeurs)</f>
        <v>0</v>
      </c>
      <c r="V113" cm="1">
        <f t="array" ref="V113">SUMPRODUCT((Intitules=$A113)*(TEXT(Dates,"mmmyyyy")="Sep2025"), Valeurs)</f>
        <v>0</v>
      </c>
      <c r="W113" cm="1">
        <f t="array" ref="W113">SUMPRODUCT((Intitules=$A113)*(TEXT(Dates,"mmmyyyy")="Oct2025"), Valeurs)</f>
        <v>0</v>
      </c>
      <c r="X113" cm="1">
        <f t="array" ref="X113">SUMPRODUCT((Intitules=$A113)*(TEXT(Dates,"mmmyyyy")="Nov2025"), Valeurs)</f>
        <v>0</v>
      </c>
      <c r="Y113" cm="1">
        <f t="array" ref="Y113">SUMPRODUCT((Intitules=$A113)*(TEXT(Dates,"mmmyyyy")="Dec2025"), Valeurs)</f>
        <v>0</v>
      </c>
      <c r="Z113" cm="1">
        <f t="array" ref="Z113">SUMPRODUCT((Intitules=$A113)*(TEXT(Dates,"mmmyyyy")="Jan2026"), Valeurs)</f>
        <v>0</v>
      </c>
      <c r="AA113" t="str">
        <v>T2A - salon air canada</v>
      </c>
    </row>
    <row r="114" spans="1:27">
      <c r="A114" t="str">
        <f t="shared" si="2"/>
        <v xml:space="preserve">T2B - capacité frontière arrivée phase 2 </v>
      </c>
      <c r="B114" cm="1">
        <f t="array" ref="B114">SUMPRODUCT((Intitules=$A114)*(TEXT(Dates,"mmmyyyy")="Jan2024"), Valeurs)</f>
        <v>300</v>
      </c>
      <c r="C114" cm="1">
        <f t="array" ref="C114">SUMPRODUCT((Intitules=$A114)*(TEXT(Dates,"mmmyyyy")="Feb2024"), Valeurs)</f>
        <v>240</v>
      </c>
      <c r="D114" cm="1">
        <f t="array" ref="D114">SUMPRODUCT((Intitules=$A114)*(TEXT(Dates,"mmmyyyy")="Mar2024"), Valeurs)</f>
        <v>240</v>
      </c>
      <c r="E114" cm="1">
        <f t="array" ref="E114">SUMPRODUCT((Intitules=$A114)*(TEXT(Dates,"mmmyyyy")="Apr2024"), Valeurs)</f>
        <v>330</v>
      </c>
      <c r="F114" cm="1">
        <f t="array" ref="F114">SUMPRODUCT((Intitules=$A114)*(TEXT(Dates,"mmmyyyy")="May2024"), Valeurs)</f>
        <v>200</v>
      </c>
      <c r="G114" cm="1">
        <f t="array" ref="G114">SUMPRODUCT((Intitules=$A114)*(TEXT(Dates,"mmmyyyy")="Jun2024"), Valeurs)</f>
        <v>100</v>
      </c>
      <c r="H114" cm="1">
        <f t="array" ref="H114">SUMPRODUCT((Intitules=$A114)*(TEXT(Dates,"mmmyyyy")="Jul2024"), Valeurs)</f>
        <v>0</v>
      </c>
      <c r="I114" cm="1">
        <f t="array" ref="I114">SUMPRODUCT((Intitules=$A114)*(TEXT(Dates,"mmmyyyy")="Aug2024"), Valeurs)</f>
        <v>0</v>
      </c>
      <c r="J114" cm="1">
        <f t="array" ref="J114">SUMPRODUCT((Intitules=$A114)*(TEXT(Dates,"mmmyyyy")="Sep2024"), Valeurs)</f>
        <v>0</v>
      </c>
      <c r="K114" cm="1">
        <f t="array" ref="K114">SUMPRODUCT((Intitules=$A114)*(TEXT(Dates,"mmmyyyy")="Oct2024"), Valeurs)</f>
        <v>0</v>
      </c>
      <c r="L114" cm="1">
        <f t="array" ref="L114">SUMPRODUCT((Intitules=$A114)*(TEXT(Dates,"mmmyyyy")="Nov2024"), Valeurs)</f>
        <v>0</v>
      </c>
      <c r="M114" cm="1">
        <f t="array" ref="M114">SUMPRODUCT((Intitules=$A114)*(TEXT(Dates,"mmmyyyy")="Dec2024"), Valeurs)</f>
        <v>0</v>
      </c>
      <c r="N114" cm="1">
        <f t="array" ref="N114">SUMPRODUCT((Intitules=$A114)*(TEXT(Dates,"mmmyyyy")="Jan2025"), Valeurs)</f>
        <v>0</v>
      </c>
      <c r="O114" cm="1">
        <f t="array" ref="O114">SUMPRODUCT((Intitules=$A114)*(TEXT(Dates,"mmmyyyy")="Feb2025"), Valeurs)</f>
        <v>0</v>
      </c>
      <c r="P114" cm="1">
        <f t="array" ref="P114">SUMPRODUCT((Intitules=$A114)*(TEXT(Dates,"mmmyyyy")="Mar2025"), Valeurs)</f>
        <v>0</v>
      </c>
      <c r="Q114" cm="1">
        <f t="array" ref="Q114">SUMPRODUCT((Intitules=$A114)*(TEXT(Dates,"mmmyyyy")="Apr2025"), Valeurs)</f>
        <v>0</v>
      </c>
      <c r="R114" cm="1">
        <f t="array" ref="R114">SUMPRODUCT((Intitules=$A114)*(TEXT(Dates,"mmmyyyy")="May2025"), Valeurs)</f>
        <v>0</v>
      </c>
      <c r="S114" cm="1">
        <f t="array" ref="S114">SUMPRODUCT((Intitules=$A114)*(TEXT(Dates,"mmmyyyy")="Jun2025"), Valeurs)</f>
        <v>0</v>
      </c>
      <c r="T114" cm="1">
        <f t="array" ref="T114">SUMPRODUCT((Intitules=$A114)*(TEXT(Dates,"mmmyyyy")="Jul2025"), Valeurs)</f>
        <v>0</v>
      </c>
      <c r="U114" cm="1">
        <f t="array" ref="U114">SUMPRODUCT((Intitules=$A114)*(TEXT(Dates,"mmmyyyy")="Aug2025"), Valeurs)</f>
        <v>0</v>
      </c>
      <c r="V114" cm="1">
        <f t="array" ref="V114">SUMPRODUCT((Intitules=$A114)*(TEXT(Dates,"mmmyyyy")="Sep2025"), Valeurs)</f>
        <v>0</v>
      </c>
      <c r="W114" cm="1">
        <f t="array" ref="W114">SUMPRODUCT((Intitules=$A114)*(TEXT(Dates,"mmmyyyy")="Oct2025"), Valeurs)</f>
        <v>0</v>
      </c>
      <c r="X114" cm="1">
        <f t="array" ref="X114">SUMPRODUCT((Intitules=$A114)*(TEXT(Dates,"mmmyyyy")="Nov2025"), Valeurs)</f>
        <v>0</v>
      </c>
      <c r="Y114" cm="1">
        <f t="array" ref="Y114">SUMPRODUCT((Intitules=$A114)*(TEXT(Dates,"mmmyyyy")="Dec2025"), Valeurs)</f>
        <v>0</v>
      </c>
      <c r="Z114" cm="1">
        <f t="array" ref="Z114">SUMPRODUCT((Intitules=$A114)*(TEXT(Dates,"mmmyyyy")="Jan2026"), Valeurs)</f>
        <v>0</v>
      </c>
      <c r="AA114" t="str">
        <v xml:space="preserve">T2B - capacité frontière arrivée phase 2 </v>
      </c>
    </row>
    <row r="115" spans="1:27">
      <c r="A115" t="str">
        <f t="shared" si="2"/>
        <v>T2B - stagging 2B</v>
      </c>
      <c r="B115" cm="1">
        <f t="array" ref="B115">SUMPRODUCT((Intitules=$A115)*(TEXT(Dates,"mmmyyyy")="Jan2024"), Valeurs)</f>
        <v>200</v>
      </c>
      <c r="C115" cm="1">
        <f t="array" ref="C115">SUMPRODUCT((Intitules=$A115)*(TEXT(Dates,"mmmyyyy")="Feb2024"), Valeurs)</f>
        <v>280</v>
      </c>
      <c r="D115" cm="1">
        <f t="array" ref="D115">SUMPRODUCT((Intitules=$A115)*(TEXT(Dates,"mmmyyyy")="Mar2024"), Valeurs)</f>
        <v>270</v>
      </c>
      <c r="E115" cm="1">
        <f t="array" ref="E115">SUMPRODUCT((Intitules=$A115)*(TEXT(Dates,"mmmyyyy")="Apr2024"), Valeurs)</f>
        <v>260</v>
      </c>
      <c r="F115" cm="1">
        <f t="array" ref="F115">SUMPRODUCT((Intitules=$A115)*(TEXT(Dates,"mmmyyyy")="May2024"), Valeurs)</f>
        <v>80</v>
      </c>
      <c r="G115" cm="1">
        <f t="array" ref="G115">SUMPRODUCT((Intitules=$A115)*(TEXT(Dates,"mmmyyyy")="Jun2024"), Valeurs)</f>
        <v>0</v>
      </c>
      <c r="H115" cm="1">
        <f t="array" ref="H115">SUMPRODUCT((Intitules=$A115)*(TEXT(Dates,"mmmyyyy")="Jul2024"), Valeurs)</f>
        <v>0</v>
      </c>
      <c r="I115" cm="1">
        <f t="array" ref="I115">SUMPRODUCT((Intitules=$A115)*(TEXT(Dates,"mmmyyyy")="Aug2024"), Valeurs)</f>
        <v>0</v>
      </c>
      <c r="J115" cm="1">
        <f t="array" ref="J115">SUMPRODUCT((Intitules=$A115)*(TEXT(Dates,"mmmyyyy")="Sep2024"), Valeurs)</f>
        <v>0</v>
      </c>
      <c r="K115" cm="1">
        <f t="array" ref="K115">SUMPRODUCT((Intitules=$A115)*(TEXT(Dates,"mmmyyyy")="Oct2024"), Valeurs)</f>
        <v>0</v>
      </c>
      <c r="L115" cm="1">
        <f t="array" ref="L115">SUMPRODUCT((Intitules=$A115)*(TEXT(Dates,"mmmyyyy")="Nov2024"), Valeurs)</f>
        <v>0</v>
      </c>
      <c r="M115" cm="1">
        <f t="array" ref="M115">SUMPRODUCT((Intitules=$A115)*(TEXT(Dates,"mmmyyyy")="Dec2024"), Valeurs)</f>
        <v>0</v>
      </c>
      <c r="N115" cm="1">
        <f t="array" ref="N115">SUMPRODUCT((Intitules=$A115)*(TEXT(Dates,"mmmyyyy")="Jan2025"), Valeurs)</f>
        <v>0</v>
      </c>
      <c r="O115" cm="1">
        <f t="array" ref="O115">SUMPRODUCT((Intitules=$A115)*(TEXT(Dates,"mmmyyyy")="Feb2025"), Valeurs)</f>
        <v>0</v>
      </c>
      <c r="P115" cm="1">
        <f t="array" ref="P115">SUMPRODUCT((Intitules=$A115)*(TEXT(Dates,"mmmyyyy")="Mar2025"), Valeurs)</f>
        <v>0</v>
      </c>
      <c r="Q115" cm="1">
        <f t="array" ref="Q115">SUMPRODUCT((Intitules=$A115)*(TEXT(Dates,"mmmyyyy")="Apr2025"), Valeurs)</f>
        <v>0</v>
      </c>
      <c r="R115" cm="1">
        <f t="array" ref="R115">SUMPRODUCT((Intitules=$A115)*(TEXT(Dates,"mmmyyyy")="May2025"), Valeurs)</f>
        <v>0</v>
      </c>
      <c r="S115" cm="1">
        <f t="array" ref="S115">SUMPRODUCT((Intitules=$A115)*(TEXT(Dates,"mmmyyyy")="Jun2025"), Valeurs)</f>
        <v>0</v>
      </c>
      <c r="T115" cm="1">
        <f t="array" ref="T115">SUMPRODUCT((Intitules=$A115)*(TEXT(Dates,"mmmyyyy")="Jul2025"), Valeurs)</f>
        <v>0</v>
      </c>
      <c r="U115" cm="1">
        <f t="array" ref="U115">SUMPRODUCT((Intitules=$A115)*(TEXT(Dates,"mmmyyyy")="Aug2025"), Valeurs)</f>
        <v>0</v>
      </c>
      <c r="V115" cm="1">
        <f t="array" ref="V115">SUMPRODUCT((Intitules=$A115)*(TEXT(Dates,"mmmyyyy")="Sep2025"), Valeurs)</f>
        <v>0</v>
      </c>
      <c r="W115" cm="1">
        <f t="array" ref="W115">SUMPRODUCT((Intitules=$A115)*(TEXT(Dates,"mmmyyyy")="Oct2025"), Valeurs)</f>
        <v>0</v>
      </c>
      <c r="X115" cm="1">
        <f t="array" ref="X115">SUMPRODUCT((Intitules=$A115)*(TEXT(Dates,"mmmyyyy")="Nov2025"), Valeurs)</f>
        <v>0</v>
      </c>
      <c r="Y115" cm="1">
        <f t="array" ref="Y115">SUMPRODUCT((Intitules=$A115)*(TEXT(Dates,"mmmyyyy")="Dec2025"), Valeurs)</f>
        <v>0</v>
      </c>
      <c r="Z115" cm="1">
        <f t="array" ref="Z115">SUMPRODUCT((Intitules=$A115)*(TEXT(Dates,"mmmyyyy")="Jan2026"), Valeurs)</f>
        <v>0</v>
      </c>
      <c r="AA115" t="str">
        <v>T2B - stagging 2B</v>
      </c>
    </row>
    <row r="116" spans="1:27">
      <c r="A116" t="str">
        <f t="shared" si="2"/>
        <v>T2C - Salle d'embarquement AC</v>
      </c>
      <c r="B116" cm="1">
        <f t="array" ref="B116">SUMPRODUCT((Intitules=$A116)*(TEXT(Dates,"mmmyyyy")="Jan2024"), Valeurs)</f>
        <v>250</v>
      </c>
      <c r="C116" cm="1">
        <f t="array" ref="C116">SUMPRODUCT((Intitules=$A116)*(TEXT(Dates,"mmmyyyy")="Feb2024"), Valeurs)</f>
        <v>320</v>
      </c>
      <c r="D116" cm="1">
        <f t="array" ref="D116">SUMPRODUCT((Intitules=$A116)*(TEXT(Dates,"mmmyyyy")="Mar2024"), Valeurs)</f>
        <v>245</v>
      </c>
      <c r="E116" cm="1">
        <f t="array" ref="E116">SUMPRODUCT((Intitules=$A116)*(TEXT(Dates,"mmmyyyy")="Apr2024"), Valeurs)</f>
        <v>185</v>
      </c>
      <c r="F116" cm="1">
        <f t="array" ref="F116">SUMPRODUCT((Intitules=$A116)*(TEXT(Dates,"mmmyyyy")="May2024"), Valeurs)</f>
        <v>40</v>
      </c>
      <c r="G116" cm="1">
        <f t="array" ref="G116">SUMPRODUCT((Intitules=$A116)*(TEXT(Dates,"mmmyyyy")="Jun2024"), Valeurs)</f>
        <v>20</v>
      </c>
      <c r="H116" cm="1">
        <f t="array" ref="H116">SUMPRODUCT((Intitules=$A116)*(TEXT(Dates,"mmmyyyy")="Jul2024"), Valeurs)</f>
        <v>0</v>
      </c>
      <c r="I116" cm="1">
        <f t="array" ref="I116">SUMPRODUCT((Intitules=$A116)*(TEXT(Dates,"mmmyyyy")="Aug2024"), Valeurs)</f>
        <v>0</v>
      </c>
      <c r="J116" cm="1">
        <f t="array" ref="J116">SUMPRODUCT((Intitules=$A116)*(TEXT(Dates,"mmmyyyy")="Sep2024"), Valeurs)</f>
        <v>0</v>
      </c>
      <c r="K116" cm="1">
        <f t="array" ref="K116">SUMPRODUCT((Intitules=$A116)*(TEXT(Dates,"mmmyyyy")="Oct2024"), Valeurs)</f>
        <v>0</v>
      </c>
      <c r="L116" cm="1">
        <f t="array" ref="L116">SUMPRODUCT((Intitules=$A116)*(TEXT(Dates,"mmmyyyy")="Nov2024"), Valeurs)</f>
        <v>0</v>
      </c>
      <c r="M116" cm="1">
        <f t="array" ref="M116">SUMPRODUCT((Intitules=$A116)*(TEXT(Dates,"mmmyyyy")="Dec2024"), Valeurs)</f>
        <v>0</v>
      </c>
      <c r="N116" cm="1">
        <f t="array" ref="N116">SUMPRODUCT((Intitules=$A116)*(TEXT(Dates,"mmmyyyy")="Jan2025"), Valeurs)</f>
        <v>0</v>
      </c>
      <c r="O116" cm="1">
        <f t="array" ref="O116">SUMPRODUCT((Intitules=$A116)*(TEXT(Dates,"mmmyyyy")="Feb2025"), Valeurs)</f>
        <v>0</v>
      </c>
      <c r="P116" cm="1">
        <f t="array" ref="P116">SUMPRODUCT((Intitules=$A116)*(TEXT(Dates,"mmmyyyy")="Mar2025"), Valeurs)</f>
        <v>0</v>
      </c>
      <c r="Q116" cm="1">
        <f t="array" ref="Q116">SUMPRODUCT((Intitules=$A116)*(TEXT(Dates,"mmmyyyy")="Apr2025"), Valeurs)</f>
        <v>0</v>
      </c>
      <c r="R116" cm="1">
        <f t="array" ref="R116">SUMPRODUCT((Intitules=$A116)*(TEXT(Dates,"mmmyyyy")="May2025"), Valeurs)</f>
        <v>0</v>
      </c>
      <c r="S116" cm="1">
        <f t="array" ref="S116">SUMPRODUCT((Intitules=$A116)*(TEXT(Dates,"mmmyyyy")="Jun2025"), Valeurs)</f>
        <v>0</v>
      </c>
      <c r="T116" cm="1">
        <f t="array" ref="T116">SUMPRODUCT((Intitules=$A116)*(TEXT(Dates,"mmmyyyy")="Jul2025"), Valeurs)</f>
        <v>0</v>
      </c>
      <c r="U116" cm="1">
        <f t="array" ref="U116">SUMPRODUCT((Intitules=$A116)*(TEXT(Dates,"mmmyyyy")="Aug2025"), Valeurs)</f>
        <v>0</v>
      </c>
      <c r="V116" cm="1">
        <f t="array" ref="V116">SUMPRODUCT((Intitules=$A116)*(TEXT(Dates,"mmmyyyy")="Sep2025"), Valeurs)</f>
        <v>0</v>
      </c>
      <c r="W116" cm="1">
        <f t="array" ref="W116">SUMPRODUCT((Intitules=$A116)*(TEXT(Dates,"mmmyyyy")="Oct2025"), Valeurs)</f>
        <v>0</v>
      </c>
      <c r="X116" cm="1">
        <f t="array" ref="X116">SUMPRODUCT((Intitules=$A116)*(TEXT(Dates,"mmmyyyy")="Nov2025"), Valeurs)</f>
        <v>0</v>
      </c>
      <c r="Y116" cm="1">
        <f t="array" ref="Y116">SUMPRODUCT((Intitules=$A116)*(TEXT(Dates,"mmmyyyy")="Dec2025"), Valeurs)</f>
        <v>0</v>
      </c>
      <c r="Z116" cm="1">
        <f t="array" ref="Z116">SUMPRODUCT((Intitules=$A116)*(TEXT(Dates,"mmmyyyy")="Jan2026"), Valeurs)</f>
        <v>0</v>
      </c>
      <c r="AA116" t="str">
        <v>T2C - Salle d'embarquement AC</v>
      </c>
    </row>
    <row r="117" spans="1:27">
      <c r="A117" t="str">
        <f t="shared" si="2"/>
        <v>T2E - déplacement comptoir correspondance AF</v>
      </c>
      <c r="B117" cm="1">
        <f t="array" ref="B117">SUMPRODUCT((Intitules=$A117)*(TEXT(Dates,"mmmyyyy")="Jan2024"), Valeurs)</f>
        <v>250</v>
      </c>
      <c r="C117" cm="1">
        <f t="array" ref="C117">SUMPRODUCT((Intitules=$A117)*(TEXT(Dates,"mmmyyyy")="Feb2024"), Valeurs)</f>
        <v>200</v>
      </c>
      <c r="D117" cm="1">
        <f t="array" ref="D117">SUMPRODUCT((Intitules=$A117)*(TEXT(Dates,"mmmyyyy")="Mar2024"), Valeurs)</f>
        <v>150</v>
      </c>
      <c r="E117" cm="1">
        <f t="array" ref="E117">SUMPRODUCT((Intitules=$A117)*(TEXT(Dates,"mmmyyyy")="Apr2024"), Valeurs)</f>
        <v>0</v>
      </c>
      <c r="F117" cm="1">
        <f t="array" ref="F117">SUMPRODUCT((Intitules=$A117)*(TEXT(Dates,"mmmyyyy")="May2024"), Valeurs)</f>
        <v>0</v>
      </c>
      <c r="G117" cm="1">
        <f t="array" ref="G117">SUMPRODUCT((Intitules=$A117)*(TEXT(Dates,"mmmyyyy")="Jun2024"), Valeurs)</f>
        <v>0</v>
      </c>
      <c r="H117" cm="1">
        <f t="array" ref="H117">SUMPRODUCT((Intitules=$A117)*(TEXT(Dates,"mmmyyyy")="Jul2024"), Valeurs)</f>
        <v>0</v>
      </c>
      <c r="I117" cm="1">
        <f t="array" ref="I117">SUMPRODUCT((Intitules=$A117)*(TEXT(Dates,"mmmyyyy")="Aug2024"), Valeurs)</f>
        <v>0</v>
      </c>
      <c r="J117" cm="1">
        <f t="array" ref="J117">SUMPRODUCT((Intitules=$A117)*(TEXT(Dates,"mmmyyyy")="Sep2024"), Valeurs)</f>
        <v>0</v>
      </c>
      <c r="K117" cm="1">
        <f t="array" ref="K117">SUMPRODUCT((Intitules=$A117)*(TEXT(Dates,"mmmyyyy")="Oct2024"), Valeurs)</f>
        <v>0</v>
      </c>
      <c r="L117" cm="1">
        <f t="array" ref="L117">SUMPRODUCT((Intitules=$A117)*(TEXT(Dates,"mmmyyyy")="Nov2024"), Valeurs)</f>
        <v>0</v>
      </c>
      <c r="M117" cm="1">
        <f t="array" ref="M117">SUMPRODUCT((Intitules=$A117)*(TEXT(Dates,"mmmyyyy")="Dec2024"), Valeurs)</f>
        <v>0</v>
      </c>
      <c r="N117" cm="1">
        <f t="array" ref="N117">SUMPRODUCT((Intitules=$A117)*(TEXT(Dates,"mmmyyyy")="Jan2025"), Valeurs)</f>
        <v>0</v>
      </c>
      <c r="O117" cm="1">
        <f t="array" ref="O117">SUMPRODUCT((Intitules=$A117)*(TEXT(Dates,"mmmyyyy")="Feb2025"), Valeurs)</f>
        <v>0</v>
      </c>
      <c r="P117" cm="1">
        <f t="array" ref="P117">SUMPRODUCT((Intitules=$A117)*(TEXT(Dates,"mmmyyyy")="Mar2025"), Valeurs)</f>
        <v>0</v>
      </c>
      <c r="Q117" cm="1">
        <f t="array" ref="Q117">SUMPRODUCT((Intitules=$A117)*(TEXT(Dates,"mmmyyyy")="Apr2025"), Valeurs)</f>
        <v>0</v>
      </c>
      <c r="R117" cm="1">
        <f t="array" ref="R117">SUMPRODUCT((Intitules=$A117)*(TEXT(Dates,"mmmyyyy")="May2025"), Valeurs)</f>
        <v>0</v>
      </c>
      <c r="S117" cm="1">
        <f t="array" ref="S117">SUMPRODUCT((Intitules=$A117)*(TEXT(Dates,"mmmyyyy")="Jun2025"), Valeurs)</f>
        <v>0</v>
      </c>
      <c r="T117" cm="1">
        <f t="array" ref="T117">SUMPRODUCT((Intitules=$A117)*(TEXT(Dates,"mmmyyyy")="Jul2025"), Valeurs)</f>
        <v>0</v>
      </c>
      <c r="U117" cm="1">
        <f t="array" ref="U117">SUMPRODUCT((Intitules=$A117)*(TEXT(Dates,"mmmyyyy")="Aug2025"), Valeurs)</f>
        <v>0</v>
      </c>
      <c r="V117" cm="1">
        <f t="array" ref="V117">SUMPRODUCT((Intitules=$A117)*(TEXT(Dates,"mmmyyyy")="Sep2025"), Valeurs)</f>
        <v>0</v>
      </c>
      <c r="W117" cm="1">
        <f t="array" ref="W117">SUMPRODUCT((Intitules=$A117)*(TEXT(Dates,"mmmyyyy")="Oct2025"), Valeurs)</f>
        <v>0</v>
      </c>
      <c r="X117" cm="1">
        <f t="array" ref="X117">SUMPRODUCT((Intitules=$A117)*(TEXT(Dates,"mmmyyyy")="Nov2025"), Valeurs)</f>
        <v>0</v>
      </c>
      <c r="Y117" cm="1">
        <f t="array" ref="Y117">SUMPRODUCT((Intitules=$A117)*(TEXT(Dates,"mmmyyyy")="Dec2025"), Valeurs)</f>
        <v>0</v>
      </c>
      <c r="Z117" cm="1">
        <f t="array" ref="Z117">SUMPRODUCT((Intitules=$A117)*(TEXT(Dates,"mmmyyyy")="Jan2026"), Valeurs)</f>
        <v>0</v>
      </c>
      <c r="AA117" t="str">
        <v>T2E - déplacement comptoir correspondance AF</v>
      </c>
    </row>
    <row r="118" spans="1:27">
      <c r="A118" t="str">
        <f t="shared" si="2"/>
        <v>T2E S3 Amélioration du circuit IFU (phase 2)</v>
      </c>
      <c r="B118" cm="1">
        <f t="array" ref="B118">SUMPRODUCT((Intitules=$A118)*(TEXT(Dates,"mmmyyyy")="Jan2024"), Valeurs)</f>
        <v>710</v>
      </c>
      <c r="C118" cm="1">
        <f t="array" ref="C118">SUMPRODUCT((Intitules=$A118)*(TEXT(Dates,"mmmyyyy")="Feb2024"), Valeurs)</f>
        <v>245</v>
      </c>
      <c r="D118" cm="1">
        <f t="array" ref="D118">SUMPRODUCT((Intitules=$A118)*(TEXT(Dates,"mmmyyyy")="Mar2024"), Valeurs)</f>
        <v>200</v>
      </c>
      <c r="E118" cm="1">
        <f t="array" ref="E118">SUMPRODUCT((Intitules=$A118)*(TEXT(Dates,"mmmyyyy")="Apr2024"), Valeurs)</f>
        <v>210</v>
      </c>
      <c r="F118" cm="1">
        <f t="array" ref="F118">SUMPRODUCT((Intitules=$A118)*(TEXT(Dates,"mmmyyyy")="May2024"), Valeurs)</f>
        <v>100</v>
      </c>
      <c r="G118" cm="1">
        <f t="array" ref="G118">SUMPRODUCT((Intitules=$A118)*(TEXT(Dates,"mmmyyyy")="Jun2024"), Valeurs)</f>
        <v>0</v>
      </c>
      <c r="H118" cm="1">
        <f t="array" ref="H118">SUMPRODUCT((Intitules=$A118)*(TEXT(Dates,"mmmyyyy")="Jul2024"), Valeurs)</f>
        <v>0</v>
      </c>
      <c r="I118" cm="1">
        <f t="array" ref="I118">SUMPRODUCT((Intitules=$A118)*(TEXT(Dates,"mmmyyyy")="Aug2024"), Valeurs)</f>
        <v>0</v>
      </c>
      <c r="J118" cm="1">
        <f t="array" ref="J118">SUMPRODUCT((Intitules=$A118)*(TEXT(Dates,"mmmyyyy")="Sep2024"), Valeurs)</f>
        <v>0</v>
      </c>
      <c r="K118" cm="1">
        <f t="array" ref="K118">SUMPRODUCT((Intitules=$A118)*(TEXT(Dates,"mmmyyyy")="Oct2024"), Valeurs)</f>
        <v>0</v>
      </c>
      <c r="L118" cm="1">
        <f t="array" ref="L118">SUMPRODUCT((Intitules=$A118)*(TEXT(Dates,"mmmyyyy")="Nov2024"), Valeurs)</f>
        <v>0</v>
      </c>
      <c r="M118" cm="1">
        <f t="array" ref="M118">SUMPRODUCT((Intitules=$A118)*(TEXT(Dates,"mmmyyyy")="Dec2024"), Valeurs)</f>
        <v>20</v>
      </c>
      <c r="N118" cm="1">
        <f t="array" ref="N118">SUMPRODUCT((Intitules=$A118)*(TEXT(Dates,"mmmyyyy")="Jan2025"), Valeurs)</f>
        <v>0</v>
      </c>
      <c r="O118" cm="1">
        <f t="array" ref="O118">SUMPRODUCT((Intitules=$A118)*(TEXT(Dates,"mmmyyyy")="Feb2025"), Valeurs)</f>
        <v>0</v>
      </c>
      <c r="P118" cm="1">
        <f t="array" ref="P118">SUMPRODUCT((Intitules=$A118)*(TEXT(Dates,"mmmyyyy")="Mar2025"), Valeurs)</f>
        <v>0</v>
      </c>
      <c r="Q118" cm="1">
        <f t="array" ref="Q118">SUMPRODUCT((Intitules=$A118)*(TEXT(Dates,"mmmyyyy")="Apr2025"), Valeurs)</f>
        <v>0</v>
      </c>
      <c r="R118" cm="1">
        <f t="array" ref="R118">SUMPRODUCT((Intitules=$A118)*(TEXT(Dates,"mmmyyyy")="May2025"), Valeurs)</f>
        <v>0</v>
      </c>
      <c r="S118" cm="1">
        <f t="array" ref="S118">SUMPRODUCT((Intitules=$A118)*(TEXT(Dates,"mmmyyyy")="Jun2025"), Valeurs)</f>
        <v>0</v>
      </c>
      <c r="T118" cm="1">
        <f t="array" ref="T118">SUMPRODUCT((Intitules=$A118)*(TEXT(Dates,"mmmyyyy")="Jul2025"), Valeurs)</f>
        <v>0</v>
      </c>
      <c r="U118" cm="1">
        <f t="array" ref="U118">SUMPRODUCT((Intitules=$A118)*(TEXT(Dates,"mmmyyyy")="Aug2025"), Valeurs)</f>
        <v>0</v>
      </c>
      <c r="V118" cm="1">
        <f t="array" ref="V118">SUMPRODUCT((Intitules=$A118)*(TEXT(Dates,"mmmyyyy")="Sep2025"), Valeurs)</f>
        <v>0</v>
      </c>
      <c r="W118" cm="1">
        <f t="array" ref="W118">SUMPRODUCT((Intitules=$A118)*(TEXT(Dates,"mmmyyyy")="Oct2025"), Valeurs)</f>
        <v>0</v>
      </c>
      <c r="X118" cm="1">
        <f t="array" ref="X118">SUMPRODUCT((Intitules=$A118)*(TEXT(Dates,"mmmyyyy")="Nov2025"), Valeurs)</f>
        <v>0</v>
      </c>
      <c r="Y118" cm="1">
        <f t="array" ref="Y118">SUMPRODUCT((Intitules=$A118)*(TEXT(Dates,"mmmyyyy")="Dec2025"), Valeurs)</f>
        <v>0</v>
      </c>
      <c r="Z118" cm="1">
        <f t="array" ref="Z118">SUMPRODUCT((Intitules=$A118)*(TEXT(Dates,"mmmyyyy")="Jan2026"), Valeurs)</f>
        <v>0</v>
      </c>
      <c r="AA118" t="str">
        <v>T2E S3 Amélioration du circuit IFU (phase 2)</v>
      </c>
    </row>
    <row r="119" spans="1:27">
      <c r="A119" t="str">
        <f t="shared" si="2"/>
        <v>T2E S3 Amélioration du circuit IFU - Uturn (phase 2)</v>
      </c>
      <c r="B119" cm="1">
        <f t="array" ref="B119">SUMPRODUCT((Intitules=$A119)*(TEXT(Dates,"mmmyyyy")="Jan2024"), Valeurs)</f>
        <v>290</v>
      </c>
      <c r="C119" cm="1">
        <f t="array" ref="C119">SUMPRODUCT((Intitules=$A119)*(TEXT(Dates,"mmmyyyy")="Feb2024"), Valeurs)</f>
        <v>110</v>
      </c>
      <c r="D119" cm="1">
        <f t="array" ref="D119">SUMPRODUCT((Intitules=$A119)*(TEXT(Dates,"mmmyyyy")="Mar2024"), Valeurs)</f>
        <v>80</v>
      </c>
      <c r="E119" cm="1">
        <f t="array" ref="E119">SUMPRODUCT((Intitules=$A119)*(TEXT(Dates,"mmmyyyy")="Apr2024"), Valeurs)</f>
        <v>100</v>
      </c>
      <c r="F119" cm="1">
        <f t="array" ref="F119">SUMPRODUCT((Intitules=$A119)*(TEXT(Dates,"mmmyyyy")="May2024"), Valeurs)</f>
        <v>80</v>
      </c>
      <c r="G119" cm="1">
        <f t="array" ref="G119">SUMPRODUCT((Intitules=$A119)*(TEXT(Dates,"mmmyyyy")="Jun2024"), Valeurs)</f>
        <v>0</v>
      </c>
      <c r="H119" cm="1">
        <f t="array" ref="H119">SUMPRODUCT((Intitules=$A119)*(TEXT(Dates,"mmmyyyy")="Jul2024"), Valeurs)</f>
        <v>0</v>
      </c>
      <c r="I119" cm="1">
        <f t="array" ref="I119">SUMPRODUCT((Intitules=$A119)*(TEXT(Dates,"mmmyyyy")="Aug2024"), Valeurs)</f>
        <v>0</v>
      </c>
      <c r="J119" cm="1">
        <f t="array" ref="J119">SUMPRODUCT((Intitules=$A119)*(TEXT(Dates,"mmmyyyy")="Sep2024"), Valeurs)</f>
        <v>0</v>
      </c>
      <c r="K119" cm="1">
        <f t="array" ref="K119">SUMPRODUCT((Intitules=$A119)*(TEXT(Dates,"mmmyyyy")="Oct2024"), Valeurs)</f>
        <v>0</v>
      </c>
      <c r="L119" cm="1">
        <f t="array" ref="L119">SUMPRODUCT((Intitules=$A119)*(TEXT(Dates,"mmmyyyy")="Nov2024"), Valeurs)</f>
        <v>0</v>
      </c>
      <c r="M119" cm="1">
        <f t="array" ref="M119">SUMPRODUCT((Intitules=$A119)*(TEXT(Dates,"mmmyyyy")="Dec2024"), Valeurs)</f>
        <v>0</v>
      </c>
      <c r="N119" cm="1">
        <f t="array" ref="N119">SUMPRODUCT((Intitules=$A119)*(TEXT(Dates,"mmmyyyy")="Jan2025"), Valeurs)</f>
        <v>0</v>
      </c>
      <c r="O119" cm="1">
        <f t="array" ref="O119">SUMPRODUCT((Intitules=$A119)*(TEXT(Dates,"mmmyyyy")="Feb2025"), Valeurs)</f>
        <v>0</v>
      </c>
      <c r="P119" cm="1">
        <f t="array" ref="P119">SUMPRODUCT((Intitules=$A119)*(TEXT(Dates,"mmmyyyy")="Mar2025"), Valeurs)</f>
        <v>0</v>
      </c>
      <c r="Q119" cm="1">
        <f t="array" ref="Q119">SUMPRODUCT((Intitules=$A119)*(TEXT(Dates,"mmmyyyy")="Apr2025"), Valeurs)</f>
        <v>0</v>
      </c>
      <c r="R119" cm="1">
        <f t="array" ref="R119">SUMPRODUCT((Intitules=$A119)*(TEXT(Dates,"mmmyyyy")="May2025"), Valeurs)</f>
        <v>0</v>
      </c>
      <c r="S119" cm="1">
        <f t="array" ref="S119">SUMPRODUCT((Intitules=$A119)*(TEXT(Dates,"mmmyyyy")="Jun2025"), Valeurs)</f>
        <v>0</v>
      </c>
      <c r="T119" cm="1">
        <f t="array" ref="T119">SUMPRODUCT((Intitules=$A119)*(TEXT(Dates,"mmmyyyy")="Jul2025"), Valeurs)</f>
        <v>0</v>
      </c>
      <c r="U119" cm="1">
        <f t="array" ref="U119">SUMPRODUCT((Intitules=$A119)*(TEXT(Dates,"mmmyyyy")="Aug2025"), Valeurs)</f>
        <v>0</v>
      </c>
      <c r="V119" cm="1">
        <f t="array" ref="V119">SUMPRODUCT((Intitules=$A119)*(TEXT(Dates,"mmmyyyy")="Sep2025"), Valeurs)</f>
        <v>0</v>
      </c>
      <c r="W119" cm="1">
        <f t="array" ref="W119">SUMPRODUCT((Intitules=$A119)*(TEXT(Dates,"mmmyyyy")="Oct2025"), Valeurs)</f>
        <v>0</v>
      </c>
      <c r="X119" cm="1">
        <f t="array" ref="X119">SUMPRODUCT((Intitules=$A119)*(TEXT(Dates,"mmmyyyy")="Nov2025"), Valeurs)</f>
        <v>0</v>
      </c>
      <c r="Y119" cm="1">
        <f t="array" ref="Y119">SUMPRODUCT((Intitules=$A119)*(TEXT(Dates,"mmmyyyy")="Dec2025"), Valeurs)</f>
        <v>0</v>
      </c>
      <c r="Z119" cm="1">
        <f t="array" ref="Z119">SUMPRODUCT((Intitules=$A119)*(TEXT(Dates,"mmmyyyy")="Jan2026"), Valeurs)</f>
        <v>0</v>
      </c>
      <c r="AA119" t="str">
        <v>T2E S3 Amélioration du circuit IFU - Uturn (phase 2)</v>
      </c>
    </row>
    <row r="120" spans="1:27">
      <c r="A120" t="str">
        <f t="shared" si="2"/>
        <v>Téléphones poste avion</v>
      </c>
      <c r="B120" cm="1">
        <f t="array" ref="B120">SUMPRODUCT((Intitules=$A120)*(TEXT(Dates,"mmmyyyy")="Jan2024"), Valeurs)</f>
        <v>220</v>
      </c>
      <c r="C120" cm="1">
        <f t="array" ref="C120">SUMPRODUCT((Intitules=$A120)*(TEXT(Dates,"mmmyyyy")="Feb2024"), Valeurs)</f>
        <v>0</v>
      </c>
      <c r="D120" cm="1">
        <f t="array" ref="D120">SUMPRODUCT((Intitules=$A120)*(TEXT(Dates,"mmmyyyy")="Mar2024"), Valeurs)</f>
        <v>50</v>
      </c>
      <c r="E120" cm="1">
        <f t="array" ref="E120">SUMPRODUCT((Intitules=$A120)*(TEXT(Dates,"mmmyyyy")="Apr2024"), Valeurs)</f>
        <v>150</v>
      </c>
      <c r="F120" cm="1">
        <f t="array" ref="F120">SUMPRODUCT((Intitules=$A120)*(TEXT(Dates,"mmmyyyy")="May2024"), Valeurs)</f>
        <v>120</v>
      </c>
      <c r="G120" cm="1">
        <f t="array" ref="G120">SUMPRODUCT((Intitules=$A120)*(TEXT(Dates,"mmmyyyy")="Jun2024"), Valeurs)</f>
        <v>120</v>
      </c>
      <c r="H120" cm="1">
        <f t="array" ref="H120">SUMPRODUCT((Intitules=$A120)*(TEXT(Dates,"mmmyyyy")="Jul2024"), Valeurs)</f>
        <v>150</v>
      </c>
      <c r="I120" cm="1">
        <f t="array" ref="I120">SUMPRODUCT((Intitules=$A120)*(TEXT(Dates,"mmmyyyy")="Aug2024"), Valeurs)</f>
        <v>100</v>
      </c>
      <c r="J120" cm="1">
        <f t="array" ref="J120">SUMPRODUCT((Intitules=$A120)*(TEXT(Dates,"mmmyyyy")="Sep2024"), Valeurs)</f>
        <v>50</v>
      </c>
      <c r="K120" cm="1">
        <f t="array" ref="K120">SUMPRODUCT((Intitules=$A120)*(TEXT(Dates,"mmmyyyy")="Oct2024"), Valeurs)</f>
        <v>40</v>
      </c>
      <c r="L120" cm="1">
        <f t="array" ref="L120">SUMPRODUCT((Intitules=$A120)*(TEXT(Dates,"mmmyyyy")="Nov2024"), Valeurs)</f>
        <v>40</v>
      </c>
      <c r="M120" cm="1">
        <f t="array" ref="M120">SUMPRODUCT((Intitules=$A120)*(TEXT(Dates,"mmmyyyy")="Dec2024"), Valeurs)</f>
        <v>0</v>
      </c>
      <c r="N120" cm="1">
        <f t="array" ref="N120">SUMPRODUCT((Intitules=$A120)*(TEXT(Dates,"mmmyyyy")="Jan2025"), Valeurs)</f>
        <v>0</v>
      </c>
      <c r="O120" cm="1">
        <f t="array" ref="O120">SUMPRODUCT((Intitules=$A120)*(TEXT(Dates,"mmmyyyy")="Feb2025"), Valeurs)</f>
        <v>0</v>
      </c>
      <c r="P120" cm="1">
        <f t="array" ref="P120">SUMPRODUCT((Intitules=$A120)*(TEXT(Dates,"mmmyyyy")="Mar2025"), Valeurs)</f>
        <v>0</v>
      </c>
      <c r="Q120" cm="1">
        <f t="array" ref="Q120">SUMPRODUCT((Intitules=$A120)*(TEXT(Dates,"mmmyyyy")="Apr2025"), Valeurs)</f>
        <v>0</v>
      </c>
      <c r="R120" cm="1">
        <f t="array" ref="R120">SUMPRODUCT((Intitules=$A120)*(TEXT(Dates,"mmmyyyy")="May2025"), Valeurs)</f>
        <v>0</v>
      </c>
      <c r="S120" cm="1">
        <f t="array" ref="S120">SUMPRODUCT((Intitules=$A120)*(TEXT(Dates,"mmmyyyy")="Jun2025"), Valeurs)</f>
        <v>0</v>
      </c>
      <c r="T120" cm="1">
        <f t="array" ref="T120">SUMPRODUCT((Intitules=$A120)*(TEXT(Dates,"mmmyyyy")="Jul2025"), Valeurs)</f>
        <v>0</v>
      </c>
      <c r="U120" cm="1">
        <f t="array" ref="U120">SUMPRODUCT((Intitules=$A120)*(TEXT(Dates,"mmmyyyy")="Aug2025"), Valeurs)</f>
        <v>0</v>
      </c>
      <c r="V120" cm="1">
        <f t="array" ref="V120">SUMPRODUCT((Intitules=$A120)*(TEXT(Dates,"mmmyyyy")="Sep2025"), Valeurs)</f>
        <v>0</v>
      </c>
      <c r="W120" cm="1">
        <f t="array" ref="W120">SUMPRODUCT((Intitules=$A120)*(TEXT(Dates,"mmmyyyy")="Oct2025"), Valeurs)</f>
        <v>0</v>
      </c>
      <c r="X120" cm="1">
        <f t="array" ref="X120">SUMPRODUCT((Intitules=$A120)*(TEXT(Dates,"mmmyyyy")="Nov2025"), Valeurs)</f>
        <v>0</v>
      </c>
      <c r="Y120" cm="1">
        <f t="array" ref="Y120">SUMPRODUCT((Intitules=$A120)*(TEXT(Dates,"mmmyyyy")="Dec2025"), Valeurs)</f>
        <v>0</v>
      </c>
      <c r="Z120" cm="1">
        <f t="array" ref="Z120">SUMPRODUCT((Intitules=$A120)*(TEXT(Dates,"mmmyyyy")="Jan2026"), Valeurs)</f>
        <v>0</v>
      </c>
      <c r="AA120" t="str">
        <v>Téléphones poste avion</v>
      </c>
    </row>
    <row r="121" spans="1:27">
      <c r="A121" t="str">
        <f t="shared" si="2"/>
        <v>adaptations PC crise à pluton</v>
      </c>
      <c r="B121" cm="1">
        <f t="array" ref="B121">SUMPRODUCT((Intitules=$A121)*(TEXT(Dates,"mmmyyyy")="Jan2024"), Valeurs)</f>
        <v>320</v>
      </c>
      <c r="C121" cm="1">
        <f t="array" ref="C121">SUMPRODUCT((Intitules=$A121)*(TEXT(Dates,"mmmyyyy")="Feb2024"), Valeurs)</f>
        <v>220</v>
      </c>
      <c r="D121" cm="1">
        <f t="array" ref="D121">SUMPRODUCT((Intitules=$A121)*(TEXT(Dates,"mmmyyyy")="Mar2024"), Valeurs)</f>
        <v>155</v>
      </c>
      <c r="E121" cm="1">
        <f t="array" ref="E121">SUMPRODUCT((Intitules=$A121)*(TEXT(Dates,"mmmyyyy")="Apr2024"), Valeurs)</f>
        <v>250</v>
      </c>
      <c r="F121" cm="1">
        <f t="array" ref="F121">SUMPRODUCT((Intitules=$A121)*(TEXT(Dates,"mmmyyyy")="May2024"), Valeurs)</f>
        <v>200</v>
      </c>
      <c r="G121" cm="1">
        <f t="array" ref="G121">SUMPRODUCT((Intitules=$A121)*(TEXT(Dates,"mmmyyyy")="Jun2024"), Valeurs)</f>
        <v>0</v>
      </c>
      <c r="H121" cm="1">
        <f t="array" ref="H121">SUMPRODUCT((Intitules=$A121)*(TEXT(Dates,"mmmyyyy")="Jul2024"), Valeurs)</f>
        <v>0</v>
      </c>
      <c r="I121" cm="1">
        <f t="array" ref="I121">SUMPRODUCT((Intitules=$A121)*(TEXT(Dates,"mmmyyyy")="Aug2024"), Valeurs)</f>
        <v>0</v>
      </c>
      <c r="J121" cm="1">
        <f t="array" ref="J121">SUMPRODUCT((Intitules=$A121)*(TEXT(Dates,"mmmyyyy")="Sep2024"), Valeurs)</f>
        <v>0</v>
      </c>
      <c r="K121" cm="1">
        <f t="array" ref="K121">SUMPRODUCT((Intitules=$A121)*(TEXT(Dates,"mmmyyyy")="Oct2024"), Valeurs)</f>
        <v>0</v>
      </c>
      <c r="L121" cm="1">
        <f t="array" ref="L121">SUMPRODUCT((Intitules=$A121)*(TEXT(Dates,"mmmyyyy")="Nov2024"), Valeurs)</f>
        <v>0</v>
      </c>
      <c r="M121" cm="1">
        <f t="array" ref="M121">SUMPRODUCT((Intitules=$A121)*(TEXT(Dates,"mmmyyyy")="Dec2024"), Valeurs)</f>
        <v>0</v>
      </c>
      <c r="N121" cm="1">
        <f t="array" ref="N121">SUMPRODUCT((Intitules=$A121)*(TEXT(Dates,"mmmyyyy")="Jan2025"), Valeurs)</f>
        <v>0</v>
      </c>
      <c r="O121" cm="1">
        <f t="array" ref="O121">SUMPRODUCT((Intitules=$A121)*(TEXT(Dates,"mmmyyyy")="Feb2025"), Valeurs)</f>
        <v>0</v>
      </c>
      <c r="P121" cm="1">
        <f t="array" ref="P121">SUMPRODUCT((Intitules=$A121)*(TEXT(Dates,"mmmyyyy")="Mar2025"), Valeurs)</f>
        <v>0</v>
      </c>
      <c r="Q121" cm="1">
        <f t="array" ref="Q121">SUMPRODUCT((Intitules=$A121)*(TEXT(Dates,"mmmyyyy")="Apr2025"), Valeurs)</f>
        <v>0</v>
      </c>
      <c r="R121" cm="1">
        <f t="array" ref="R121">SUMPRODUCT((Intitules=$A121)*(TEXT(Dates,"mmmyyyy")="May2025"), Valeurs)</f>
        <v>0</v>
      </c>
      <c r="S121" cm="1">
        <f t="array" ref="S121">SUMPRODUCT((Intitules=$A121)*(TEXT(Dates,"mmmyyyy")="Jun2025"), Valeurs)</f>
        <v>0</v>
      </c>
      <c r="T121" cm="1">
        <f t="array" ref="T121">SUMPRODUCT((Intitules=$A121)*(TEXT(Dates,"mmmyyyy")="Jul2025"), Valeurs)</f>
        <v>0</v>
      </c>
      <c r="U121" cm="1">
        <f t="array" ref="U121">SUMPRODUCT((Intitules=$A121)*(TEXT(Dates,"mmmyyyy")="Aug2025"), Valeurs)</f>
        <v>0</v>
      </c>
      <c r="V121" cm="1">
        <f t="array" ref="V121">SUMPRODUCT((Intitules=$A121)*(TEXT(Dates,"mmmyyyy")="Sep2025"), Valeurs)</f>
        <v>0</v>
      </c>
      <c r="W121" cm="1">
        <f t="array" ref="W121">SUMPRODUCT((Intitules=$A121)*(TEXT(Dates,"mmmyyyy")="Oct2025"), Valeurs)</f>
        <v>0</v>
      </c>
      <c r="X121" cm="1">
        <f t="array" ref="X121">SUMPRODUCT((Intitules=$A121)*(TEXT(Dates,"mmmyyyy")="Nov2025"), Valeurs)</f>
        <v>0</v>
      </c>
      <c r="Y121" cm="1">
        <f t="array" ref="Y121">SUMPRODUCT((Intitules=$A121)*(TEXT(Dates,"mmmyyyy")="Dec2025"), Valeurs)</f>
        <v>0</v>
      </c>
      <c r="Z121" cm="1">
        <f t="array" ref="Z121">SUMPRODUCT((Intitules=$A121)*(TEXT(Dates,"mmmyyyy")="Jan2026"), Valeurs)</f>
        <v>0</v>
      </c>
      <c r="AA121" t="str">
        <v>adaptations PC crise à pluton</v>
      </c>
    </row>
    <row r="122" spans="1:27">
      <c r="A122" t="str">
        <f t="shared" si="2"/>
        <v>déménagement BLS à pluton</v>
      </c>
      <c r="B122" cm="1">
        <f t="array" ref="B122">SUMPRODUCT((Intitules=$A122)*(TEXT(Dates,"mmmyyyy")="Jan2024"), Valeurs)</f>
        <v>500</v>
      </c>
      <c r="C122" cm="1">
        <f t="array" ref="C122">SUMPRODUCT((Intitules=$A122)*(TEXT(Dates,"mmmyyyy")="Feb2024"), Valeurs)</f>
        <v>200</v>
      </c>
      <c r="D122" cm="1">
        <f t="array" ref="D122">SUMPRODUCT((Intitules=$A122)*(TEXT(Dates,"mmmyyyy")="Mar2024"), Valeurs)</f>
        <v>200</v>
      </c>
      <c r="E122" cm="1">
        <f t="array" ref="E122">SUMPRODUCT((Intitules=$A122)*(TEXT(Dates,"mmmyyyy")="Apr2024"), Valeurs)</f>
        <v>150</v>
      </c>
      <c r="F122" cm="1">
        <f t="array" ref="F122">SUMPRODUCT((Intitules=$A122)*(TEXT(Dates,"mmmyyyy")="May2024"), Valeurs)</f>
        <v>0</v>
      </c>
      <c r="G122" cm="1">
        <f t="array" ref="G122">SUMPRODUCT((Intitules=$A122)*(TEXT(Dates,"mmmyyyy")="Jun2024"), Valeurs)</f>
        <v>140</v>
      </c>
      <c r="H122" cm="1">
        <f t="array" ref="H122">SUMPRODUCT((Intitules=$A122)*(TEXT(Dates,"mmmyyyy")="Jul2024"), Valeurs)</f>
        <v>1280</v>
      </c>
      <c r="I122" cm="1">
        <f t="array" ref="I122">SUMPRODUCT((Intitules=$A122)*(TEXT(Dates,"mmmyyyy")="Aug2024"), Valeurs)</f>
        <v>260</v>
      </c>
      <c r="J122" cm="1">
        <f t="array" ref="J122">SUMPRODUCT((Intitules=$A122)*(TEXT(Dates,"mmmyyyy")="Sep2024"), Valeurs)</f>
        <v>150</v>
      </c>
      <c r="K122" cm="1">
        <f t="array" ref="K122">SUMPRODUCT((Intitules=$A122)*(TEXT(Dates,"mmmyyyy")="Oct2024"), Valeurs)</f>
        <v>120</v>
      </c>
      <c r="L122" cm="1">
        <f t="array" ref="L122">SUMPRODUCT((Intitules=$A122)*(TEXT(Dates,"mmmyyyy")="Nov2024"), Valeurs)</f>
        <v>120</v>
      </c>
      <c r="M122" cm="1">
        <f t="array" ref="M122">SUMPRODUCT((Intitules=$A122)*(TEXT(Dates,"mmmyyyy")="Dec2024"), Valeurs)</f>
        <v>150</v>
      </c>
      <c r="N122" cm="1">
        <f t="array" ref="N122">SUMPRODUCT((Intitules=$A122)*(TEXT(Dates,"mmmyyyy")="Jan2025"), Valeurs)</f>
        <v>120</v>
      </c>
      <c r="O122" cm="1">
        <f t="array" ref="O122">SUMPRODUCT((Intitules=$A122)*(TEXT(Dates,"mmmyyyy")="Feb2025"), Valeurs)</f>
        <v>60</v>
      </c>
      <c r="P122" cm="1">
        <f t="array" ref="P122">SUMPRODUCT((Intitules=$A122)*(TEXT(Dates,"mmmyyyy")="Mar2025"), Valeurs)</f>
        <v>0</v>
      </c>
      <c r="Q122" cm="1">
        <f t="array" ref="Q122">SUMPRODUCT((Intitules=$A122)*(TEXT(Dates,"mmmyyyy")="Apr2025"), Valeurs)</f>
        <v>0</v>
      </c>
      <c r="R122" cm="1">
        <f t="array" ref="R122">SUMPRODUCT((Intitules=$A122)*(TEXT(Dates,"mmmyyyy")="May2025"), Valeurs)</f>
        <v>0</v>
      </c>
      <c r="S122" cm="1">
        <f t="array" ref="S122">SUMPRODUCT((Intitules=$A122)*(TEXT(Dates,"mmmyyyy")="Jun2025"), Valeurs)</f>
        <v>0</v>
      </c>
      <c r="T122" cm="1">
        <f t="array" ref="T122">SUMPRODUCT((Intitules=$A122)*(TEXT(Dates,"mmmyyyy")="Jul2025"), Valeurs)</f>
        <v>0</v>
      </c>
      <c r="U122" cm="1">
        <f t="array" ref="U122">SUMPRODUCT((Intitules=$A122)*(TEXT(Dates,"mmmyyyy")="Aug2025"), Valeurs)</f>
        <v>0</v>
      </c>
      <c r="V122" cm="1">
        <f t="array" ref="V122">SUMPRODUCT((Intitules=$A122)*(TEXT(Dates,"mmmyyyy")="Sep2025"), Valeurs)</f>
        <v>0</v>
      </c>
      <c r="W122" cm="1">
        <f t="array" ref="W122">SUMPRODUCT((Intitules=$A122)*(TEXT(Dates,"mmmyyyy")="Oct2025"), Valeurs)</f>
        <v>0</v>
      </c>
      <c r="X122" cm="1">
        <f t="array" ref="X122">SUMPRODUCT((Intitules=$A122)*(TEXT(Dates,"mmmyyyy")="Nov2025"), Valeurs)</f>
        <v>0</v>
      </c>
      <c r="Y122" cm="1">
        <f t="array" ref="Y122">SUMPRODUCT((Intitules=$A122)*(TEXT(Dates,"mmmyyyy")="Dec2025"), Valeurs)</f>
        <v>0</v>
      </c>
      <c r="Z122" cm="1">
        <f t="array" ref="Z122">SUMPRODUCT((Intitules=$A122)*(TEXT(Dates,"mmmyyyy")="Jan2026"), Valeurs)</f>
        <v>0</v>
      </c>
      <c r="AA122" t="str">
        <v>déménagement BLS à pluton</v>
      </c>
    </row>
    <row r="123" spans="1:27">
      <c r="A123" t="str">
        <f t="shared" si="2"/>
        <v>lieu cultuel BAT</v>
      </c>
      <c r="B123" cm="1">
        <f t="array" ref="B123">SUMPRODUCT((Intitules=$A123)*(TEXT(Dates,"mmmyyyy")="Jan2024"), Valeurs)</f>
        <v>0</v>
      </c>
      <c r="C123" cm="1">
        <f t="array" ref="C123">SUMPRODUCT((Intitules=$A123)*(TEXT(Dates,"mmmyyyy")="Feb2024"), Valeurs)</f>
        <v>0</v>
      </c>
      <c r="D123" cm="1">
        <f t="array" ref="D123">SUMPRODUCT((Intitules=$A123)*(TEXT(Dates,"mmmyyyy")="Mar2024"), Valeurs)</f>
        <v>0</v>
      </c>
      <c r="E123" cm="1">
        <f t="array" ref="E123">SUMPRODUCT((Intitules=$A123)*(TEXT(Dates,"mmmyyyy")="Apr2024"), Valeurs)</f>
        <v>0</v>
      </c>
      <c r="F123" cm="1">
        <f t="array" ref="F123">SUMPRODUCT((Intitules=$A123)*(TEXT(Dates,"mmmyyyy")="May2024"), Valeurs)</f>
        <v>0</v>
      </c>
      <c r="G123" cm="1">
        <f t="array" ref="G123">SUMPRODUCT((Intitules=$A123)*(TEXT(Dates,"mmmyyyy")="Jun2024"), Valeurs)</f>
        <v>0</v>
      </c>
      <c r="H123" cm="1">
        <f t="array" ref="H123">SUMPRODUCT((Intitules=$A123)*(TEXT(Dates,"mmmyyyy")="Jul2024"), Valeurs)</f>
        <v>0</v>
      </c>
      <c r="I123" cm="1">
        <f t="array" ref="I123">SUMPRODUCT((Intitules=$A123)*(TEXT(Dates,"mmmyyyy")="Aug2024"), Valeurs)</f>
        <v>230</v>
      </c>
      <c r="J123" cm="1">
        <f t="array" ref="J123">SUMPRODUCT((Intitules=$A123)*(TEXT(Dates,"mmmyyyy")="Sep2024"), Valeurs)</f>
        <v>790</v>
      </c>
      <c r="K123" cm="1">
        <f t="array" ref="K123">SUMPRODUCT((Intitules=$A123)*(TEXT(Dates,"mmmyyyy")="Oct2024"), Valeurs)</f>
        <v>140</v>
      </c>
      <c r="L123" cm="1">
        <f t="array" ref="L123">SUMPRODUCT((Intitules=$A123)*(TEXT(Dates,"mmmyyyy")="Nov2024"), Valeurs)</f>
        <v>70</v>
      </c>
      <c r="M123" cm="1">
        <f t="array" ref="M123">SUMPRODUCT((Intitules=$A123)*(TEXT(Dates,"mmmyyyy")="Dec2024"), Valeurs)</f>
        <v>0</v>
      </c>
      <c r="N123" cm="1">
        <f t="array" ref="N123">SUMPRODUCT((Intitules=$A123)*(TEXT(Dates,"mmmyyyy")="Jan2025"), Valeurs)</f>
        <v>0</v>
      </c>
      <c r="O123" cm="1">
        <f t="array" ref="O123">SUMPRODUCT((Intitules=$A123)*(TEXT(Dates,"mmmyyyy")="Feb2025"), Valeurs)</f>
        <v>0</v>
      </c>
      <c r="P123" cm="1">
        <f t="array" ref="P123">SUMPRODUCT((Intitules=$A123)*(TEXT(Dates,"mmmyyyy")="Mar2025"), Valeurs)</f>
        <v>0</v>
      </c>
      <c r="Q123" cm="1">
        <f t="array" ref="Q123">SUMPRODUCT((Intitules=$A123)*(TEXT(Dates,"mmmyyyy")="Apr2025"), Valeurs)</f>
        <v>0</v>
      </c>
      <c r="R123" cm="1">
        <f t="array" ref="R123">SUMPRODUCT((Intitules=$A123)*(TEXT(Dates,"mmmyyyy")="May2025"), Valeurs)</f>
        <v>0</v>
      </c>
      <c r="S123" cm="1">
        <f t="array" ref="S123">SUMPRODUCT((Intitules=$A123)*(TEXT(Dates,"mmmyyyy")="Jun2025"), Valeurs)</f>
        <v>0</v>
      </c>
      <c r="T123" cm="1">
        <f t="array" ref="T123">SUMPRODUCT((Intitules=$A123)*(TEXT(Dates,"mmmyyyy")="Jul2025"), Valeurs)</f>
        <v>0</v>
      </c>
      <c r="U123" cm="1">
        <f t="array" ref="U123">SUMPRODUCT((Intitules=$A123)*(TEXT(Dates,"mmmyyyy")="Aug2025"), Valeurs)</f>
        <v>0</v>
      </c>
      <c r="V123" cm="1">
        <f t="array" ref="V123">SUMPRODUCT((Intitules=$A123)*(TEXT(Dates,"mmmyyyy")="Sep2025"), Valeurs)</f>
        <v>0</v>
      </c>
      <c r="W123" cm="1">
        <f t="array" ref="W123">SUMPRODUCT((Intitules=$A123)*(TEXT(Dates,"mmmyyyy")="Oct2025"), Valeurs)</f>
        <v>0</v>
      </c>
      <c r="X123" cm="1">
        <f t="array" ref="X123">SUMPRODUCT((Intitules=$A123)*(TEXT(Dates,"mmmyyyy")="Nov2025"), Valeurs)</f>
        <v>0</v>
      </c>
      <c r="Y123" cm="1">
        <f t="array" ref="Y123">SUMPRODUCT((Intitules=$A123)*(TEXT(Dates,"mmmyyyy")="Dec2025"), Valeurs)</f>
        <v>0</v>
      </c>
      <c r="Z123" cm="1">
        <f t="array" ref="Z123">SUMPRODUCT((Intitules=$A123)*(TEXT(Dates,"mmmyyyy")="Jan2026"), Valeurs)</f>
        <v>0</v>
      </c>
      <c r="AA123" t="str">
        <v>lieu cultuel BAT</v>
      </c>
    </row>
    <row r="124" spans="1:27">
      <c r="A124" t="str">
        <f t="shared" si="2"/>
        <v>réaménagement PCIT</v>
      </c>
      <c r="B124" cm="1">
        <f t="array" ref="B124">SUMPRODUCT((Intitules=$A124)*(TEXT(Dates,"mmmyyyy")="Jan2024"), Valeurs)</f>
        <v>0</v>
      </c>
      <c r="C124" cm="1">
        <f t="array" ref="C124">SUMPRODUCT((Intitules=$A124)*(TEXT(Dates,"mmmyyyy")="Feb2024"), Valeurs)</f>
        <v>0</v>
      </c>
      <c r="D124" cm="1">
        <f t="array" ref="D124">SUMPRODUCT((Intitules=$A124)*(TEXT(Dates,"mmmyyyy")="Mar2024"), Valeurs)</f>
        <v>0</v>
      </c>
      <c r="E124" cm="1">
        <f t="array" ref="E124">SUMPRODUCT((Intitules=$A124)*(TEXT(Dates,"mmmyyyy")="Apr2024"), Valeurs)</f>
        <v>0</v>
      </c>
      <c r="F124" cm="1">
        <f t="array" ref="F124">SUMPRODUCT((Intitules=$A124)*(TEXT(Dates,"mmmyyyy")="May2024"), Valeurs)</f>
        <v>0</v>
      </c>
      <c r="G124" cm="1">
        <f t="array" ref="G124">SUMPRODUCT((Intitules=$A124)*(TEXT(Dates,"mmmyyyy")="Jun2024"), Valeurs)</f>
        <v>0</v>
      </c>
      <c r="H124" cm="1">
        <f t="array" ref="H124">SUMPRODUCT((Intitules=$A124)*(TEXT(Dates,"mmmyyyy")="Jul2024"), Valeurs)</f>
        <v>0</v>
      </c>
      <c r="I124" cm="1">
        <f t="array" ref="I124">SUMPRODUCT((Intitules=$A124)*(TEXT(Dates,"mmmyyyy")="Aug2024"), Valeurs)</f>
        <v>0</v>
      </c>
      <c r="J124" cm="1">
        <f t="array" ref="J124">SUMPRODUCT((Intitules=$A124)*(TEXT(Dates,"mmmyyyy")="Sep2024"), Valeurs)</f>
        <v>0</v>
      </c>
      <c r="K124" cm="1">
        <f t="array" ref="K124">SUMPRODUCT((Intitules=$A124)*(TEXT(Dates,"mmmyyyy")="Oct2024"), Valeurs)</f>
        <v>240</v>
      </c>
      <c r="L124" cm="1">
        <f t="array" ref="L124">SUMPRODUCT((Intitules=$A124)*(TEXT(Dates,"mmmyyyy")="Nov2024"), Valeurs)</f>
        <v>660</v>
      </c>
      <c r="M124" cm="1">
        <f t="array" ref="M124">SUMPRODUCT((Intitules=$A124)*(TEXT(Dates,"mmmyyyy")="Dec2024"), Valeurs)</f>
        <v>0</v>
      </c>
      <c r="N124" cm="1">
        <f t="array" ref="N124">SUMPRODUCT((Intitules=$A124)*(TEXT(Dates,"mmmyyyy")="Jan2025"), Valeurs)</f>
        <v>0</v>
      </c>
      <c r="O124" cm="1">
        <f t="array" ref="O124">SUMPRODUCT((Intitules=$A124)*(TEXT(Dates,"mmmyyyy")="Feb2025"), Valeurs)</f>
        <v>0</v>
      </c>
      <c r="P124" cm="1">
        <f t="array" ref="P124">SUMPRODUCT((Intitules=$A124)*(TEXT(Dates,"mmmyyyy")="Mar2025"), Valeurs)</f>
        <v>0</v>
      </c>
      <c r="Q124" cm="1">
        <f t="array" ref="Q124">SUMPRODUCT((Intitules=$A124)*(TEXT(Dates,"mmmyyyy")="Apr2025"), Valeurs)</f>
        <v>0</v>
      </c>
      <c r="R124" cm="1">
        <f t="array" ref="R124">SUMPRODUCT((Intitules=$A124)*(TEXT(Dates,"mmmyyyy")="May2025"), Valeurs)</f>
        <v>0</v>
      </c>
      <c r="S124" cm="1">
        <f t="array" ref="S124">SUMPRODUCT((Intitules=$A124)*(TEXT(Dates,"mmmyyyy")="Jun2025"), Valeurs)</f>
        <v>0</v>
      </c>
      <c r="T124" cm="1">
        <f t="array" ref="T124">SUMPRODUCT((Intitules=$A124)*(TEXT(Dates,"mmmyyyy")="Jul2025"), Valeurs)</f>
        <v>0</v>
      </c>
      <c r="U124" cm="1">
        <f t="array" ref="U124">SUMPRODUCT((Intitules=$A124)*(TEXT(Dates,"mmmyyyy")="Aug2025"), Valeurs)</f>
        <v>0</v>
      </c>
      <c r="V124" cm="1">
        <f t="array" ref="V124">SUMPRODUCT((Intitules=$A124)*(TEXT(Dates,"mmmyyyy")="Sep2025"), Valeurs)</f>
        <v>0</v>
      </c>
      <c r="W124" cm="1">
        <f t="array" ref="W124">SUMPRODUCT((Intitules=$A124)*(TEXT(Dates,"mmmyyyy")="Oct2025"), Valeurs)</f>
        <v>0</v>
      </c>
      <c r="X124" cm="1">
        <f t="array" ref="X124">SUMPRODUCT((Intitules=$A124)*(TEXT(Dates,"mmmyyyy")="Nov2025"), Valeurs)</f>
        <v>0</v>
      </c>
      <c r="Y124" cm="1">
        <f t="array" ref="Y124">SUMPRODUCT((Intitules=$A124)*(TEXT(Dates,"mmmyyyy")="Dec2025"), Valeurs)</f>
        <v>0</v>
      </c>
      <c r="Z124" cm="1">
        <f t="array" ref="Z124">SUMPRODUCT((Intitules=$A124)*(TEXT(Dates,"mmmyyyy")="Jan2026"), Valeurs)</f>
        <v>0</v>
      </c>
      <c r="AA124" t="str">
        <v>réaménagement PCIT</v>
      </c>
    </row>
    <row r="125" spans="1:27">
      <c r="A125" t="s">
        <v>5387</v>
      </c>
      <c r="Z125">
        <f>SUBTOTAL(109,Table5[Jan-26])</f>
        <v>0</v>
      </c>
      <c r="AA125">
        <v>0</v>
      </c>
    </row>
  </sheetData>
  <phoneticPr fontId="5" type="noConversion"/>
  <pageMargins left="0.7" right="0.7" top="0.75" bottom="0.75" header="0.3" footer="0.3"/>
  <ignoredErrors>
    <ignoredError sqref="B3:C17 D3:E26 B18:C26" calculatedColumn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Clients</vt:lpstr>
      <vt:lpstr>Agents</vt:lpstr>
      <vt:lpstr>Plan de Charge</vt:lpstr>
      <vt:lpstr>Dates</vt:lpstr>
      <vt:lpstr>Affaires</vt:lpstr>
      <vt:lpstr>Code Couleur</vt:lpstr>
      <vt:lpstr>Visu</vt:lpstr>
      <vt:lpstr>Graph</vt:lpstr>
      <vt:lpstr>Agents</vt:lpstr>
      <vt:lpstr>Dates</vt:lpstr>
      <vt:lpstr>Entites</vt:lpstr>
      <vt:lpstr>Intitules</vt:lpstr>
      <vt:lpstr>Valeurs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2024-06-03T09:09:05Z</dcterms:created>
  <dcterms:modified xsi:type="dcterms:W3CDTF">2024-07-08T09:50:07Z</dcterms:modified>
</cp:coreProperties>
</file>