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538ABAF5-62B7-3244-81BB-5CCFC58A100E}" xr6:coauthVersionLast="45" xr6:coauthVersionMax="45" xr10:uidLastSave="{00000000-0000-0000-0000-000000000000}"/>
  <bookViews>
    <workbookView xWindow="0" yWindow="500" windowWidth="35840" windowHeight="20460" activeTab="4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Report" sheetId="7" r:id="rId5"/>
    <sheet name="Inv Portfolio" sheetId="21" r:id="rId6"/>
  </sheets>
  <definedNames>
    <definedName name="_xlnm._FilterDatabase" localSheetId="2" hidden="1">I_TransRecord!$A$1:$E$13</definedName>
    <definedName name="_xlnm._FilterDatabase" localSheetId="5" hidden="1">'Inv Portfolio'!$A$1:$G$19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" i="7" l="1"/>
  <c r="G119" i="7"/>
  <c r="D19" i="21"/>
  <c r="G9" i="21"/>
  <c r="G87" i="7"/>
  <c r="G85" i="7"/>
  <c r="G45" i="7"/>
  <c r="G43" i="7"/>
  <c r="D31" i="12"/>
  <c r="G16" i="21"/>
  <c r="G18" i="21"/>
  <c r="G5" i="21"/>
  <c r="G17" i="21"/>
  <c r="G6" i="21"/>
  <c r="G7" i="21"/>
  <c r="G3" i="21"/>
  <c r="G8" i="21"/>
  <c r="G4" i="21"/>
  <c r="G15" i="21"/>
  <c r="G14" i="21"/>
  <c r="G13" i="21"/>
  <c r="G12" i="21"/>
  <c r="G11" i="21"/>
  <c r="G10" i="21"/>
  <c r="G2" i="21"/>
  <c r="G1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<sst xmlns="http://schemas.openxmlformats.org/spreadsheetml/2006/main" count="1080" uniqueCount="195">
  <si>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</si>
  <si>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</si>
  <si>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</si>
  <si>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</si>
  <si>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</si>
  <si>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</si>
  <si>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</si>
  <si>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</si>
  <si>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</si>
  <si>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</si>
  <si>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</si>
  <si>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</si>
  <si>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</si>
  <si>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</si>
  <si>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</si>
  <si>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</si>
  <si>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</si>
  <si>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</si>
  <si>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</si>
  <si>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</si>
  <si>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</si>
  <si>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</si>
  <si>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</si>
  <si>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</si>
  <si>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</si>
  <si>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</si>
  <si>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</si>
  <si>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</si>
  <si>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</si>
  <si>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</si>
  <si>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</si>
  <si>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</si>
  <si>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</si>
  <si>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</si>
  <si>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</si>
  <si>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</si>
  <si>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</si>
  <si>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</si>
  <si>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</si>
  <si>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</si>
  <si>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</si>
  <si>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</si>
  <si>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</si>
  <si>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</si>
  <si>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</si>
  <si>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</si>
  <si>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</si>
  <si>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</si>
  <si>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</si>
  <si>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</si>
  <si>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</si>
  <si>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</si>
  <si>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</si>
  <si>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</si>
  <si>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</si>
  <si>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</si>
  <si>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</si>
  <si>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</si>
  <si>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</si>
  <si>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</si>
  <si>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</si>
  <si>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</si>
  <si>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</si>
  <si>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</si>
  <si>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</si>
  <si>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</si>
  <si>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</si>
  <si>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</si>
  <si>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</si>
  <si>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</si>
  <si>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</si>
  <si>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</si>
  <si>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</si>
  <si>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</si>
  <si>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</si>
  <si>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</si>
  <si>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</si>
  <si>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</si>
  <si>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</si>
  <si>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</si>
  <si>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</si>
  <si>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</si>
  <si>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</si>
  <si>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</si>
  <si>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</si>
  <si>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</si>
  <si>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</si>
  <si>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</si>
  <si>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</si>
  <si>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</si>
  <si>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</si>
  <si>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</si>
  <si>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</si>
  <si>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</si>
  <si>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</si>
  <si>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</si>
  <si>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</si>
  <si>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</si>
  <si>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</si>
  <si>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</si>
  <si>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</si>
  <si>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</si>
  <si>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</si>
  <si>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</si>
  <si>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</si>
  <si>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</si>
  <si>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Row Labels</t>
  </si>
  <si>
    <t>Grand Total</t>
  </si>
  <si>
    <t>Sum of 现值</t>
  </si>
  <si>
    <t>Column Labels</t>
  </si>
  <si>
    <t>大成中证红利指数A</t>
  </si>
  <si>
    <t>090010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</si>
  <si>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</si>
  <si>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</si>
  <si>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</si>
  <si>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</si>
  <si>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</si>
  <si>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</si>
  <si>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</si>
  <si>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</si>
  <si>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</si>
  <si>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</si>
  <si>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</si>
  <si>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</si>
  <si>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</si>
  <si>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</si>
  <si>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</si>
  <si>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</si>
  <si>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</si>
  <si>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</si>
  <si>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</si>
  <si>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</si>
  <si>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</si>
  <si>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</si>
  <si>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</si>
  <si>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</si>
  <si>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</si>
  <si>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</si>
  <si>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</si>
  <si>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</si>
  <si>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</si>
  <si>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</si>
  <si>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</si>
  <si>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</si>
  <si>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</si>
  <si>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</si>
  <si>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</si>
  <si>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</si>
  <si>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</si>
  <si>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</si>
  <si>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</si>
  <si>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</si>
  <si>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</si>
  <si>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易方达蓝筹</t>
  </si>
  <si>
    <t>公募</t>
  </si>
  <si>
    <t>私募</t>
  </si>
  <si>
    <t>进化论</t>
  </si>
  <si>
    <t>2021/01/31</t>
  </si>
  <si>
    <t>2021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</si>
  <si>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</si>
  <si>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</si>
  <si>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</si>
  <si>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</si>
  <si>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</si>
  <si>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</si>
  <si>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</si>
  <si>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</si>
  <si>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</si>
  <si>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</si>
  <si>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</si>
  <si>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</si>
  <si>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</si>
  <si>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</si>
  <si>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</si>
  <si>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</si>
  <si>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</si>
  <si>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</si>
  <si>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</si>
  <si>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</si>
  <si>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</si>
  <si>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</si>
  <si>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</si>
  <si>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</si>
  <si>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</si>
  <si>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海外股票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</si>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</sst>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166" fontId="0" fillId="0" borderId="0" xfId="0" applyNumberFormat="1"/>
    <xf numFmtId="166" fontId="0" fillId="3" borderId="7" xfId="0" applyNumberFormat="1" applyFont="1" applyFill="1" applyBorder="1"/>
    <xf numFmtId="0" fontId="0" fillId="3" borderId="4" xfId="0" applyFont="1" applyFill="1" applyBorder="1"/>
    <xf numFmtId="4" fontId="0" fillId="3" borderId="8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166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0" fontId="0" fillId="0" borderId="0" xfId="0" applyFont="1" applyBorder="1"/>
    <xf numFmtId="4" fontId="0" fillId="0" borderId="11" xfId="0" applyNumberFormat="1" applyFont="1" applyBorder="1"/>
    <xf numFmtId="0" fontId="0" fillId="0" borderId="11" xfId="0" applyNumberFormat="1" applyFont="1" applyBorder="1"/>
    <xf numFmtId="0" fontId="1" fillId="0" borderId="12" xfId="0" applyFont="1" applyBorder="1"/>
    <xf numFmtId="9" fontId="0" fillId="0" borderId="0" xfId="0" applyNumberFormat="1"/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MonthlyReport!$I$18:$I$39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MonthlyReport!$J$18:$J$39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34373</xdr:colOff>
      <xdr:row>16</xdr:row>
      <xdr:rowOff>3436</xdr:rowOff>
    </xdr:from>
    <xdr:to>
      <xdr:col>17</xdr:col>
      <xdr:colOff>0</xdr:colOff>
      <xdr:row>31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5.844386921293" createdVersion="6" refreshedVersion="6" minRefreshableVersion="3" recordCount="129" xr:uid="{CDAB3D45-F239-224D-AD8D-36210D3AEE87}">
  <cacheSource type="worksheet">
    <worksheetSource name="Table1" sheet="Inv Portfolio"/>
  </cacheSource>
  <cacheFields count="9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8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2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3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3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3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3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3"/>
    <x v="1"/>
    <n v="29764.799999999999"/>
  </r>
  <r>
    <x v="16"/>
    <s v="2020/12/31"/>
    <s v="德国30ETF"/>
    <s v="SH513030"/>
    <x v="3"/>
    <x v="3"/>
    <n v="19269.599999999999"/>
  </r>
  <r>
    <x v="16"/>
    <s v="2020/12/31"/>
    <s v="广发中证100ETF联接C"/>
    <s v="007136"/>
    <x v="2"/>
    <x v="1"/>
    <n v="0"/>
  </r>
  <r>
    <x v="16"/>
    <s v="2020/12/31"/>
    <s v="余额宝/微信"/>
    <m/>
    <x v="4"/>
    <x v="4"/>
    <n v="266822.62"/>
  </r>
  <r>
    <x v="16"/>
    <s v="2020/12/31"/>
    <s v="华泰证券-现金余额"/>
    <m/>
    <x v="4"/>
    <x v="4"/>
    <n v="36348.57"/>
  </r>
  <r>
    <x v="16"/>
    <s v="2020/12/31"/>
    <s v="招行-货币基金/招行余额"/>
    <m/>
    <x v="4"/>
    <x v="4"/>
    <n v="301621.53000000003"/>
  </r>
  <r>
    <x v="16"/>
    <s v="2020/12/31"/>
    <s v="香港AIA保险"/>
    <m/>
    <x v="5"/>
    <x v="5"/>
    <n v="80000"/>
  </r>
  <r>
    <x v="16"/>
    <s v="2020/12/31"/>
    <s v="中信信托100万"/>
    <m/>
    <x v="4"/>
    <x v="6"/>
    <n v="1000000"/>
  </r>
  <r>
    <x v="16"/>
    <s v="2020/12/31"/>
    <s v="天弘500增强私募"/>
    <m/>
    <x v="6"/>
    <x v="1"/>
    <n v="503080"/>
  </r>
  <r>
    <x v="16"/>
    <s v="2020/12/31"/>
    <s v="SAP德国股票-OwnSAP"/>
    <m/>
    <x v="7"/>
    <x v="3"/>
    <n v="221172.2"/>
  </r>
  <r>
    <x v="16"/>
    <s v="2020/12/31"/>
    <s v="招商股票+现金"/>
    <m/>
    <x v="7"/>
    <x v="1"/>
    <n v="5000"/>
  </r>
  <r>
    <x v="16"/>
    <s v="2020/12/31"/>
    <s v="建信理财佳"/>
    <m/>
    <x v="8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3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2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3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3"/>
    <x v="1"/>
    <n v="97415.2"/>
  </r>
  <r>
    <x v="17"/>
    <s v="2021/01/31"/>
    <s v="华宝油气"/>
    <s v="SZ162411"/>
    <x v="3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3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3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2"/>
    <x v="1"/>
    <n v="0"/>
  </r>
  <r>
    <x v="17"/>
    <s v="2021/01/31"/>
    <s v="余额宝/微信"/>
    <m/>
    <x v="4"/>
    <x v="4"/>
    <n v="194193.66999999998"/>
  </r>
  <r>
    <x v="17"/>
    <s v="2021/01/31"/>
    <s v="华泰证券-现金余额"/>
    <m/>
    <x v="4"/>
    <x v="4"/>
    <n v="230.45"/>
  </r>
  <r>
    <x v="17"/>
    <s v="2021/01/31"/>
    <s v="招行-货币基金/招行余额"/>
    <m/>
    <x v="4"/>
    <x v="4"/>
    <n v="254225.81999999998"/>
  </r>
  <r>
    <x v="17"/>
    <s v="2021/01/31"/>
    <s v="香港AIA保险"/>
    <m/>
    <x v="5"/>
    <x v="5"/>
    <n v="80000"/>
  </r>
  <r>
    <x v="17"/>
    <s v="2021/01/31"/>
    <s v="中信信托100万"/>
    <m/>
    <x v="4"/>
    <x v="6"/>
    <n v="1000000"/>
  </r>
  <r>
    <x v="17"/>
    <s v="2021/01/31"/>
    <s v="天弘500增强私募"/>
    <m/>
    <x v="6"/>
    <x v="1"/>
    <n v="507120"/>
  </r>
  <r>
    <x v="17"/>
    <s v="2021/01/31"/>
    <s v="SAP德国股票-OwnSAP"/>
    <m/>
    <x v="7"/>
    <x v="3"/>
    <n v="226867.57"/>
  </r>
  <r>
    <x v="17"/>
    <s v="2021/01/31"/>
    <s v="招商股票+现金"/>
    <m/>
    <x v="7"/>
    <x v="1"/>
    <n v="4000"/>
  </r>
  <r>
    <x v="17"/>
    <s v="2021/01/31"/>
    <s v="建信理财佳"/>
    <m/>
    <x v="8"/>
    <x v="7"/>
    <n v="249924.02"/>
  </r>
  <r>
    <x v="17"/>
    <s v="2021/01/31"/>
    <s v="稳稳的幸福"/>
    <m/>
    <x v="8"/>
    <x v="7"/>
    <n v="19909.64"/>
  </r>
  <r>
    <x v="18"/>
    <s v="2021/02/27"/>
    <s v="富国中证红利指数增强A"/>
    <s v="100032"/>
    <x v="1"/>
    <x v="1"/>
    <n v="595913.78"/>
  </r>
  <r>
    <x v="18"/>
    <s v="2021/02/27"/>
    <s v="广发养老指数A"/>
    <s v="000968"/>
    <x v="1"/>
    <x v="1"/>
    <n v="463154.49"/>
  </r>
  <r>
    <x v="18"/>
    <s v="2021/02/27"/>
    <s v="广发医药卫生联接A"/>
    <s v="001180"/>
    <x v="1"/>
    <x v="1"/>
    <n v="374206.71999999997"/>
  </r>
  <r>
    <x v="18"/>
    <s v="2021/02/27"/>
    <s v="中证100ETF"/>
    <s v="SH512910"/>
    <x v="3"/>
    <x v="1"/>
    <n v="318084"/>
  </r>
  <r>
    <x v="18"/>
    <s v="2021/02/27"/>
    <s v="广发中证全指金融地产联接A"/>
    <s v="001469"/>
    <x v="1"/>
    <x v="1"/>
    <n v="306567.36"/>
  </r>
  <r>
    <x v="18"/>
    <s v="2021/02/27"/>
    <s v="传媒ETF"/>
    <s v="SH512980"/>
    <x v="3"/>
    <x v="1"/>
    <n v="300291.20000000001"/>
  </r>
  <r>
    <x v="18"/>
    <s v="2021/02/27"/>
    <s v="中欧价值发现混合A"/>
    <s v="166005"/>
    <x v="1"/>
    <x v="1"/>
    <n v="298443.49"/>
  </r>
  <r>
    <x v="18"/>
    <s v="2021/02/27"/>
    <s v="申万菱信沪深300指数增强A"/>
    <s v="310318"/>
    <x v="1"/>
    <x v="1"/>
    <n v="276799.64"/>
  </r>
  <r>
    <x v="18"/>
    <s v="2021/02/27"/>
    <s v="广发中证环保ETF联接A"/>
    <s v="001064"/>
    <x v="1"/>
    <x v="1"/>
    <n v="271826.84999999998"/>
  </r>
  <r>
    <x v="18"/>
    <s v="2021/02/27"/>
    <s v="汇添富价值精选混合A"/>
    <s v="519069"/>
    <x v="1"/>
    <x v="1"/>
    <n v="265924.26"/>
  </r>
  <r>
    <x v="18"/>
    <s v="2021/02/27"/>
    <s v="易方达消费行业股票"/>
    <s v="110022"/>
    <x v="1"/>
    <x v="1"/>
    <n v="144677.34"/>
  </r>
  <r>
    <x v="18"/>
    <s v="2021/02/27"/>
    <s v="H股ETF"/>
    <s v="SH510900"/>
    <x v="3"/>
    <x v="3"/>
    <n v="132031.20000000001"/>
  </r>
  <r>
    <x v="18"/>
    <s v="2021/02/27"/>
    <s v="大成中证红利指数A"/>
    <s v="090010"/>
    <x v="1"/>
    <x v="1"/>
    <n v="129175.31"/>
  </r>
  <r>
    <x v="18"/>
    <s v="2021/02/27"/>
    <s v="中欧医疗健康混合A"/>
    <s v="003095"/>
    <x v="1"/>
    <x v="1"/>
    <n v="85479.72"/>
  </r>
  <r>
    <x v="18"/>
    <s v="2021/02/27"/>
    <s v="易方达证券公司(LOF)"/>
    <s v="502010"/>
    <x v="1"/>
    <x v="1"/>
    <n v="70335.199999999997"/>
  </r>
  <r>
    <x v="18"/>
    <s v="2021/02/27"/>
    <s v="易方达蓝筹精选混合"/>
    <s v="005827"/>
    <x v="1"/>
    <x v="1"/>
    <n v="58551.21"/>
  </r>
  <r>
    <x v="18"/>
    <s v="2021/02/27"/>
    <s v="恒生ETF"/>
    <s v="SZ159920"/>
    <x v="3"/>
    <x v="1"/>
    <n v="31512"/>
  </r>
  <r>
    <x v="18"/>
    <s v="2021/02/27"/>
    <s v="华安德国30(DAX)联接"/>
    <s v="000614"/>
    <x v="1"/>
    <x v="3"/>
    <n v="14998.41"/>
  </r>
  <r>
    <x v="18"/>
    <s v="2021/02/27"/>
    <s v="鹏扬泓利债券C"/>
    <s v="006060"/>
    <x v="1"/>
    <x v="7"/>
    <n v="12104.04"/>
  </r>
  <r>
    <x v="18"/>
    <s v="2021/02/27"/>
    <s v="广发趋势优选灵活配置混合C"/>
    <s v="008127"/>
    <x v="1"/>
    <x v="7"/>
    <n v="12014.6"/>
  </r>
  <r>
    <x v="18"/>
    <s v="2021/02/27"/>
    <s v="东方红策略精选混合C"/>
    <s v="001406"/>
    <x v="1"/>
    <x v="7"/>
    <n v="11995.75"/>
  </r>
  <r>
    <x v="18"/>
    <s v="2021/02/27"/>
    <s v="工银瑞信双利债券B"/>
    <s v="485011"/>
    <x v="1"/>
    <x v="7"/>
    <n v="11989.17"/>
  </r>
  <r>
    <x v="18"/>
    <s v="2021/02/27"/>
    <s v="南方安裕混合C"/>
    <s v="006586"/>
    <x v="1"/>
    <x v="7"/>
    <n v="7937.94"/>
  </r>
  <r>
    <x v="18"/>
    <s v="2021/02/27"/>
    <s v="南方宝元债券C"/>
    <s v="006585"/>
    <x v="1"/>
    <x v="7"/>
    <n v="3999.37"/>
  </r>
  <r>
    <x v="18"/>
    <s v="2021/02/27"/>
    <s v="余额宝/微信"/>
    <m/>
    <x v="4"/>
    <x v="4"/>
    <n v="95710.17"/>
  </r>
  <r>
    <x v="18"/>
    <s v="2021/02/27"/>
    <s v="华泰证券-现金余额"/>
    <m/>
    <x v="4"/>
    <x v="4"/>
    <n v="191687.61"/>
  </r>
  <r>
    <x v="18"/>
    <s v="2021/02/27"/>
    <s v="招行-货币基金/招行余额"/>
    <m/>
    <x v="4"/>
    <x v="4"/>
    <n v="262189.09999999998"/>
  </r>
  <r>
    <x v="18"/>
    <s v="2021/02/27"/>
    <s v="香港AIA保险"/>
    <m/>
    <x v="5"/>
    <x v="5"/>
    <n v="80000"/>
  </r>
  <r>
    <x v="18"/>
    <s v="2021/02/27"/>
    <s v="中信信托100万"/>
    <m/>
    <x v="4"/>
    <x v="6"/>
    <n v="1000000"/>
  </r>
  <r>
    <x v="18"/>
    <s v="2021/02/27"/>
    <s v="天弘500增强私募"/>
    <m/>
    <x v="6"/>
    <x v="1"/>
    <n v="539000"/>
  </r>
  <r>
    <x v="18"/>
    <s v="2021/02/27"/>
    <s v="SAP德国股票-OwnSAP"/>
    <m/>
    <x v="7"/>
    <x v="3"/>
    <n v="224166.9"/>
  </r>
  <r>
    <x v="18"/>
    <s v="2021/02/27"/>
    <s v="招商股票+现金"/>
    <m/>
    <x v="7"/>
    <x v="1"/>
    <n v="5000"/>
  </r>
  <r>
    <x v="18"/>
    <s v="2021/02/27"/>
    <s v="稳稳的幸福"/>
    <m/>
    <x v="8"/>
    <x v="7"/>
    <n v="19951.27"/>
  </r>
  <r>
    <x v="18"/>
    <s v="2021/02/27"/>
    <s v="白鹭量化CTA一号"/>
    <m/>
    <x v="6"/>
    <x v="1"/>
    <n v="1000000"/>
  </r>
  <r>
    <x v="18"/>
    <s v="2021/02/27"/>
    <s v="幻方量化专享71号1期"/>
    <m/>
    <x v="6"/>
    <x v="1"/>
    <n v="1000000"/>
  </r>
  <r>
    <x v="18"/>
    <s v="2021/02/27"/>
    <s v="进化论复合策略一号"/>
    <m/>
    <x v="6"/>
    <x v="1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7:J39" firstHeaderRow="1" firstDataRow="1" firstDataCol="1"/>
  <pivotFields count="9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Sum of 现值" fld="6" baseField="0" baseItem="0"/>
  </dataFields>
  <formats count="5">
    <format dxfId="14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13">
      <pivotArea collapsedLevelsAreSubtotals="1" fieldPosition="0">
        <references count="1">
          <reference field="8" count="1">
            <x v="2"/>
          </reference>
        </references>
      </pivotArea>
    </format>
    <format dxfId="12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11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  <format dxfId="10">
      <pivotArea collapsedLevelsAreSubtotals="1" fieldPosition="0">
        <references count="2">
          <reference field="0" count="1">
            <x v="2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P13" firstHeaderRow="1" firstDataRow="2" firstDataCol="1" rowPageCount="2" colPageCount="1"/>
  <pivotFields count="9">
    <pivotField axis="axisPage" numFmtId="166" multipleItemSelectionAllowed="1"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0"/>
        <item x="2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15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52" totalsRowShown="0" headerRowDxfId="25" dataDxfId="24" tableBorderDxfId="23">
  <autoFilter ref="A1:F52" xr:uid="{1B9475A0-6538-3643-9FED-9B9491E333C6}"/>
  <tableColumns count="6">
    <tableColumn id="1" xr3:uid="{AEA82409-3F03-C840-82D3-87540F5B9778}" name="name" dataDxfId="22"/>
    <tableColumn id="2" xr3:uid="{251F1083-A37F-3444-A6D7-BC9FACE5C50E}" name="code" dataDxfId="21"/>
    <tableColumn id="3" xr3:uid="{3FED01B9-D658-1843-B8CD-C4206FF3954E}" name="inv_place" dataDxfId="20"/>
    <tableColumn id="4" xr3:uid="{AF276848-EE65-1343-9E98-7EAA72BC7E4C}" name="type_1" dataDxfId="19"/>
    <tableColumn id="5" xr3:uid="{332C8679-A0C1-E745-A594-DA84AD7EF4F5}" name="type_2" dataDxfId="18"/>
    <tableColumn id="6" xr3:uid="{76A2C98D-480A-7448-B23B-400A529C60D1}" name="Validatio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130" totalsRowShown="0" headerRowDxfId="9" dataDxfId="8" tableBorderDxfId="7">
  <autoFilter ref="A1:G130" xr:uid="{ED01596B-9391-F143-94B1-8ED7349E1561}"/>
  <tableColumns count="7">
    <tableColumn id="1" xr3:uid="{FEA5E9B0-FCEB-D746-9A8D-F082F26F6402}" name="期间" dataDxfId="6"/>
    <tableColumn id="2" xr3:uid="{3C3D8363-3260-CD47-8936-AB06ED9509BD}" name="记录日期" dataDxfId="5"/>
    <tableColumn id="3" xr3:uid="{6E0A2021-7D03-F64C-BAF2-7187E4FD7ED8}" name="项目" dataDxfId="4"/>
    <tableColumn id="4" xr3:uid="{41420C05-F0DC-F345-927C-7D7F021BCEFA}" name="代码" dataDxfId="3"/>
    <tableColumn id="5" xr3:uid="{A3360DDB-01D9-A040-ABCC-9A3327FDE085}" name="分类1" dataDxfId="2"/>
    <tableColumn id="6" xr3:uid="{6C784401-1598-7245-AE8E-7250ADA13C78}" name="分类2" dataDxfId="1"/>
    <tableColumn id="7" xr3:uid="{6193811C-37F5-FA42-89D5-0EACF66799CB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52"/>
  <sheetViews>
    <sheetView topLeftCell="A14" zoomScale="150" zoomScaleNormal="150" workbookViewId="0">
      <selection activeCell="D29" sqref="D29:F29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160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161</v>
      </c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 t="s">
        <v>159</v>
      </c>
    </row>
    <row r="4" spans="1:6" x14ac:dyDescent="0.2">
      <c r="A4" s="5" t="s">
        <v>98</v>
      </c>
      <c r="B4" s="4" t="s">
        <v>14</v>
      </c>
      <c r="C4" s="5" t="s">
        <v>7</v>
      </c>
      <c r="D4" s="5" t="s">
        <v>8</v>
      </c>
      <c r="E4" s="5" t="s">
        <v>15</v>
      </c>
      <c r="F4" s="5" t="s">
        <v>159</v>
      </c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 t="s">
        <v>159</v>
      </c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 t="s">
        <v>161</v>
      </c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 t="s">
        <v>159</v>
      </c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 t="s">
        <v>161</v>
      </c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 t="s">
        <v>159</v>
      </c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 t="s">
        <v>159</v>
      </c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166</v>
      </c>
      <c r="E11" s="5" t="s">
        <v>12</v>
      </c>
      <c r="F11" s="5" t="s">
        <v>159</v>
      </c>
    </row>
    <row r="12" spans="1:6" x14ac:dyDescent="0.2">
      <c r="A12" s="5" t="s">
        <v>27</v>
      </c>
      <c r="B12" s="4" t="s">
        <v>28</v>
      </c>
      <c r="C12" s="5" t="s">
        <v>7</v>
      </c>
      <c r="D12" s="5" t="s">
        <v>166</v>
      </c>
      <c r="E12" s="5" t="s">
        <v>12</v>
      </c>
      <c r="F12" s="5" t="s">
        <v>161</v>
      </c>
    </row>
    <row r="13" spans="1:6" x14ac:dyDescent="0.2">
      <c r="A13" s="5" t="s">
        <v>29</v>
      </c>
      <c r="B13" s="4" t="s">
        <v>30</v>
      </c>
      <c r="C13" s="5" t="s">
        <v>7</v>
      </c>
      <c r="D13" s="5" t="s">
        <v>8</v>
      </c>
      <c r="E13" s="5" t="s">
        <v>12</v>
      </c>
      <c r="F13" s="5" t="s">
        <v>159</v>
      </c>
    </row>
    <row r="14" spans="1:6" x14ac:dyDescent="0.2">
      <c r="A14" s="5" t="s">
        <v>29</v>
      </c>
      <c r="B14" s="4" t="s">
        <v>30</v>
      </c>
      <c r="C14" s="5" t="s">
        <v>31</v>
      </c>
      <c r="D14" s="5" t="s">
        <v>8</v>
      </c>
      <c r="E14" s="5" t="s">
        <v>12</v>
      </c>
      <c r="F14" s="5" t="s">
        <v>159</v>
      </c>
    </row>
    <row r="15" spans="1:6" x14ac:dyDescent="0.2">
      <c r="A15" s="5" t="s">
        <v>110</v>
      </c>
      <c r="B15" s="4" t="s">
        <v>111</v>
      </c>
      <c r="C15" s="5" t="s">
        <v>7</v>
      </c>
      <c r="D15" s="5" t="s">
        <v>8</v>
      </c>
      <c r="E15" s="5" t="s">
        <v>12</v>
      </c>
      <c r="F15" s="5" t="s">
        <v>159</v>
      </c>
    </row>
    <row r="16" spans="1:6" x14ac:dyDescent="0.2">
      <c r="A16" s="5" t="s">
        <v>32</v>
      </c>
      <c r="B16" s="4" t="s">
        <v>33</v>
      </c>
      <c r="C16" s="5" t="s">
        <v>7</v>
      </c>
      <c r="D16" s="5" t="s">
        <v>8</v>
      </c>
      <c r="E16" s="5" t="s">
        <v>12</v>
      </c>
      <c r="F16" s="5" t="s">
        <v>159</v>
      </c>
    </row>
    <row r="17" spans="1:6" x14ac:dyDescent="0.2">
      <c r="A17" s="5" t="s">
        <v>91</v>
      </c>
      <c r="B17" s="4" t="s">
        <v>34</v>
      </c>
      <c r="C17" s="5" t="s">
        <v>31</v>
      </c>
      <c r="D17" s="5" t="s">
        <v>166</v>
      </c>
      <c r="E17" s="5" t="s">
        <v>12</v>
      </c>
      <c r="F17" s="5" t="s">
        <v>161</v>
      </c>
    </row>
    <row r="18" spans="1:6" x14ac:dyDescent="0.2">
      <c r="A18" s="5" t="s">
        <v>92</v>
      </c>
      <c r="B18" s="4" t="s">
        <v>36</v>
      </c>
      <c r="C18" s="5" t="s">
        <v>31</v>
      </c>
      <c r="D18" s="5" t="s">
        <v>35</v>
      </c>
      <c r="E18" s="5" t="s">
        <v>12</v>
      </c>
      <c r="F18" s="5" t="s">
        <v>159</v>
      </c>
    </row>
    <row r="19" spans="1:6" x14ac:dyDescent="0.2">
      <c r="A19" s="5" t="s">
        <v>37</v>
      </c>
      <c r="B19" s="4" t="s">
        <v>38</v>
      </c>
      <c r="C19" s="5" t="s">
        <v>7</v>
      </c>
      <c r="D19" s="5" t="s">
        <v>8</v>
      </c>
      <c r="E19" s="5" t="s">
        <v>12</v>
      </c>
      <c r="F19" s="5" t="s">
        <v>159</v>
      </c>
    </row>
    <row r="20" spans="1:6" x14ac:dyDescent="0.2">
      <c r="A20" s="5" t="s">
        <v>93</v>
      </c>
      <c r="B20" s="4" t="s">
        <v>39</v>
      </c>
      <c r="C20" s="5" t="s">
        <v>31</v>
      </c>
      <c r="D20" s="5" t="s">
        <v>35</v>
      </c>
      <c r="E20" s="5" t="s">
        <v>15</v>
      </c>
      <c r="F20" s="5" t="s">
        <v>161</v>
      </c>
    </row>
    <row r="21" spans="1:6" x14ac:dyDescent="0.2">
      <c r="A21" s="5" t="s">
        <v>40</v>
      </c>
      <c r="B21" s="4" t="s">
        <v>41</v>
      </c>
      <c r="C21" s="5" t="s">
        <v>7</v>
      </c>
      <c r="D21" s="5" t="s">
        <v>8</v>
      </c>
      <c r="E21" s="5" t="s">
        <v>12</v>
      </c>
      <c r="F21" s="5" t="s">
        <v>159</v>
      </c>
    </row>
    <row r="22" spans="1:6" x14ac:dyDescent="0.2">
      <c r="A22" s="5" t="s">
        <v>42</v>
      </c>
      <c r="B22" s="4" t="s">
        <v>43</v>
      </c>
      <c r="C22" s="5" t="s">
        <v>7</v>
      </c>
      <c r="D22" s="5" t="s">
        <v>8</v>
      </c>
      <c r="E22" s="5" t="s">
        <v>12</v>
      </c>
      <c r="F22" s="5" t="s">
        <v>159</v>
      </c>
    </row>
    <row r="23" spans="1:6" x14ac:dyDescent="0.2">
      <c r="A23" s="5" t="s">
        <v>44</v>
      </c>
      <c r="B23" s="4" t="s">
        <v>45</v>
      </c>
      <c r="C23" s="5" t="s">
        <v>7</v>
      </c>
      <c r="D23" s="5" t="s">
        <v>8</v>
      </c>
      <c r="E23" s="5" t="s">
        <v>9</v>
      </c>
      <c r="F23" s="5" t="s">
        <v>161</v>
      </c>
    </row>
    <row r="24" spans="1:6" x14ac:dyDescent="0.2">
      <c r="A24" s="5" t="s">
        <v>112</v>
      </c>
      <c r="B24" s="4" t="s">
        <v>47</v>
      </c>
      <c r="C24" s="5" t="s">
        <v>7</v>
      </c>
      <c r="D24" s="5" t="s">
        <v>8</v>
      </c>
      <c r="E24" s="5" t="s">
        <v>12</v>
      </c>
      <c r="F24" s="5" t="s">
        <v>159</v>
      </c>
    </row>
    <row r="25" spans="1:6" x14ac:dyDescent="0.2">
      <c r="A25" s="5" t="s">
        <v>94</v>
      </c>
      <c r="B25" s="4" t="s">
        <v>48</v>
      </c>
      <c r="C25" s="5" t="s">
        <v>31</v>
      </c>
      <c r="D25" s="5" t="s">
        <v>35</v>
      </c>
      <c r="E25" s="5" t="s">
        <v>12</v>
      </c>
      <c r="F25" s="5" t="s">
        <v>161</v>
      </c>
    </row>
    <row r="26" spans="1:6" x14ac:dyDescent="0.2">
      <c r="A26" s="5" t="s">
        <v>95</v>
      </c>
      <c r="B26" s="4" t="s">
        <v>49</v>
      </c>
      <c r="C26" s="5" t="s">
        <v>31</v>
      </c>
      <c r="D26" s="5" t="s">
        <v>35</v>
      </c>
      <c r="E26" s="5" t="s">
        <v>15</v>
      </c>
      <c r="F26" s="5" t="s">
        <v>159</v>
      </c>
    </row>
    <row r="27" spans="1:6" x14ac:dyDescent="0.2">
      <c r="A27" s="5" t="s">
        <v>96</v>
      </c>
      <c r="B27" s="4" t="s">
        <v>50</v>
      </c>
      <c r="C27" s="5" t="s">
        <v>31</v>
      </c>
      <c r="D27" s="5" t="s">
        <v>35</v>
      </c>
      <c r="E27" s="5" t="s">
        <v>12</v>
      </c>
      <c r="F27" s="5" t="s">
        <v>159</v>
      </c>
    </row>
    <row r="28" spans="1:6" x14ac:dyDescent="0.2">
      <c r="A28" s="5" t="s">
        <v>97</v>
      </c>
      <c r="B28" s="4" t="s">
        <v>51</v>
      </c>
      <c r="C28" s="5" t="s">
        <v>31</v>
      </c>
      <c r="D28" s="5" t="s">
        <v>35</v>
      </c>
      <c r="E28" s="5" t="s">
        <v>15</v>
      </c>
      <c r="F28" s="5" t="s">
        <v>161</v>
      </c>
    </row>
    <row r="29" spans="1:6" x14ac:dyDescent="0.2">
      <c r="A29" s="5" t="s">
        <v>192</v>
      </c>
      <c r="B29" s="4" t="s">
        <v>193</v>
      </c>
      <c r="C29" s="5" t="s">
        <v>31</v>
      </c>
      <c r="D29" s="5" t="s">
        <v>35</v>
      </c>
      <c r="E29" s="5" t="s">
        <v>12</v>
      </c>
      <c r="F29" s="5" t="s">
        <v>159</v>
      </c>
    </row>
    <row r="30" spans="1:6" x14ac:dyDescent="0.2">
      <c r="A30" s="5" t="s">
        <v>52</v>
      </c>
      <c r="B30" s="4" t="s">
        <v>53</v>
      </c>
      <c r="C30" s="5" t="s">
        <v>7</v>
      </c>
      <c r="D30" s="5" t="s">
        <v>8</v>
      </c>
      <c r="E30" s="5" t="s">
        <v>12</v>
      </c>
      <c r="F30" s="5" t="s">
        <v>159</v>
      </c>
    </row>
    <row r="31" spans="1:6" x14ac:dyDescent="0.2">
      <c r="A31" s="5" t="s">
        <v>140</v>
      </c>
      <c r="B31" s="4" t="s">
        <v>141</v>
      </c>
      <c r="C31" s="5" t="s">
        <v>7</v>
      </c>
      <c r="D31" s="5" t="s">
        <v>8</v>
      </c>
      <c r="E31" s="5" t="s">
        <v>75</v>
      </c>
      <c r="F31" s="5" t="s">
        <v>159</v>
      </c>
    </row>
    <row r="32" spans="1:6" x14ac:dyDescent="0.2">
      <c r="A32" s="5" t="s">
        <v>132</v>
      </c>
      <c r="B32" s="4" t="s">
        <v>128</v>
      </c>
      <c r="C32" s="5" t="s">
        <v>7</v>
      </c>
      <c r="D32" s="5" t="s">
        <v>8</v>
      </c>
      <c r="E32" s="5" t="s">
        <v>75</v>
      </c>
      <c r="F32" s="5" t="s">
        <v>159</v>
      </c>
    </row>
    <row r="33" spans="1:6" x14ac:dyDescent="0.2">
      <c r="A33" s="5" t="s">
        <v>133</v>
      </c>
      <c r="B33" s="4" t="s">
        <v>129</v>
      </c>
      <c r="C33" s="5" t="s">
        <v>7</v>
      </c>
      <c r="D33" s="5" t="s">
        <v>8</v>
      </c>
      <c r="E33" s="5" t="s">
        <v>75</v>
      </c>
      <c r="F33" s="5" t="s">
        <v>159</v>
      </c>
    </row>
    <row r="34" spans="1:6" x14ac:dyDescent="0.2">
      <c r="A34" s="5" t="s">
        <v>137</v>
      </c>
      <c r="B34" s="4" t="s">
        <v>136</v>
      </c>
      <c r="C34" s="5" t="s">
        <v>7</v>
      </c>
      <c r="D34" s="5" t="s">
        <v>8</v>
      </c>
      <c r="E34" s="5" t="s">
        <v>75</v>
      </c>
      <c r="F34" s="5" t="s">
        <v>159</v>
      </c>
    </row>
    <row r="35" spans="1:6" x14ac:dyDescent="0.2">
      <c r="A35" s="5" t="s">
        <v>134</v>
      </c>
      <c r="B35" s="4" t="s">
        <v>130</v>
      </c>
      <c r="C35" s="5" t="s">
        <v>7</v>
      </c>
      <c r="D35" s="5" t="s">
        <v>8</v>
      </c>
      <c r="E35" s="5" t="s">
        <v>75</v>
      </c>
      <c r="F35" s="5" t="s">
        <v>159</v>
      </c>
    </row>
    <row r="36" spans="1:6" x14ac:dyDescent="0.2">
      <c r="A36" s="5" t="s">
        <v>135</v>
      </c>
      <c r="B36" s="4" t="s">
        <v>131</v>
      </c>
      <c r="C36" s="5" t="s">
        <v>7</v>
      </c>
      <c r="D36" s="5" t="s">
        <v>8</v>
      </c>
      <c r="E36" s="5" t="s">
        <v>75</v>
      </c>
      <c r="F36" s="5" t="s">
        <v>159</v>
      </c>
    </row>
    <row r="37" spans="1:6" x14ac:dyDescent="0.2">
      <c r="A37" s="5" t="s">
        <v>143</v>
      </c>
      <c r="B37" s="4" t="s">
        <v>144</v>
      </c>
      <c r="C37" s="5" t="s">
        <v>31</v>
      </c>
      <c r="D37" s="5" t="s">
        <v>166</v>
      </c>
      <c r="E37" s="5" t="s">
        <v>12</v>
      </c>
      <c r="F37" s="5" t="s">
        <v>159</v>
      </c>
    </row>
    <row r="38" spans="1:6" x14ac:dyDescent="0.2">
      <c r="A38" s="5" t="s">
        <v>145</v>
      </c>
      <c r="B38" s="4" t="s">
        <v>146</v>
      </c>
      <c r="C38" s="5" t="s">
        <v>7</v>
      </c>
      <c r="D38" s="5" t="s">
        <v>8</v>
      </c>
      <c r="E38" s="5" t="s">
        <v>12</v>
      </c>
      <c r="F38" s="5" t="s">
        <v>159</v>
      </c>
    </row>
    <row r="39" spans="1:6" x14ac:dyDescent="0.2">
      <c r="A39" s="5" t="s">
        <v>190</v>
      </c>
      <c r="B39" s="4" t="s">
        <v>191</v>
      </c>
      <c r="C39" s="5" t="s">
        <v>7</v>
      </c>
      <c r="D39" s="5" t="s">
        <v>8</v>
      </c>
      <c r="E39" s="5" t="s">
        <v>12</v>
      </c>
      <c r="F39" s="5" t="s">
        <v>159</v>
      </c>
    </row>
    <row r="40" spans="1:6" x14ac:dyDescent="0.2">
      <c r="A40" s="5" t="s">
        <v>54</v>
      </c>
      <c r="B40" s="4"/>
      <c r="C40" s="5" t="s">
        <v>55</v>
      </c>
      <c r="D40" s="5" t="s">
        <v>56</v>
      </c>
      <c r="E40" s="5" t="s">
        <v>56</v>
      </c>
      <c r="F40" s="5" t="s">
        <v>159</v>
      </c>
    </row>
    <row r="41" spans="1:6" x14ac:dyDescent="0.2">
      <c r="A41" s="5" t="s">
        <v>57</v>
      </c>
      <c r="B41" s="4"/>
      <c r="C41" s="5" t="s">
        <v>31</v>
      </c>
      <c r="D41" s="5" t="s">
        <v>56</v>
      </c>
      <c r="E41" s="5" t="s">
        <v>56</v>
      </c>
      <c r="F41" s="5" t="s">
        <v>159</v>
      </c>
    </row>
    <row r="42" spans="1:6" x14ac:dyDescent="0.2">
      <c r="A42" s="5" t="s">
        <v>58</v>
      </c>
      <c r="B42" s="4"/>
      <c r="C42" s="5" t="s">
        <v>59</v>
      </c>
      <c r="D42" s="5" t="s">
        <v>56</v>
      </c>
      <c r="E42" s="5" t="s">
        <v>56</v>
      </c>
      <c r="F42" s="5" t="s">
        <v>159</v>
      </c>
    </row>
    <row r="43" spans="1:6" x14ac:dyDescent="0.2">
      <c r="A43" s="5" t="s">
        <v>60</v>
      </c>
      <c r="B43" s="4"/>
      <c r="C43" s="5" t="s">
        <v>61</v>
      </c>
      <c r="D43" s="5" t="s">
        <v>62</v>
      </c>
      <c r="E43" s="5" t="s">
        <v>63</v>
      </c>
      <c r="F43" s="5" t="s">
        <v>159</v>
      </c>
    </row>
    <row r="44" spans="1:6" x14ac:dyDescent="0.2">
      <c r="A44" s="5" t="s">
        <v>64</v>
      </c>
      <c r="B44" s="4"/>
      <c r="C44" s="5" t="s">
        <v>65</v>
      </c>
      <c r="D44" s="5" t="s">
        <v>56</v>
      </c>
      <c r="E44" s="5" t="s">
        <v>66</v>
      </c>
      <c r="F44" s="5" t="s">
        <v>159</v>
      </c>
    </row>
    <row r="45" spans="1:6" x14ac:dyDescent="0.2">
      <c r="A45" s="5" t="s">
        <v>67</v>
      </c>
      <c r="B45" s="4"/>
      <c r="C45" s="5" t="s">
        <v>7</v>
      </c>
      <c r="D45" s="5" t="s">
        <v>68</v>
      </c>
      <c r="E45" s="5" t="s">
        <v>12</v>
      </c>
      <c r="F45" s="5" t="s">
        <v>159</v>
      </c>
    </row>
    <row r="46" spans="1:6" x14ac:dyDescent="0.2">
      <c r="A46" s="5" t="s">
        <v>69</v>
      </c>
      <c r="B46" s="4"/>
      <c r="C46" s="5" t="s">
        <v>70</v>
      </c>
      <c r="D46" s="5" t="s">
        <v>71</v>
      </c>
      <c r="E46" s="5" t="s">
        <v>15</v>
      </c>
      <c r="F46" s="5" t="s">
        <v>159</v>
      </c>
    </row>
    <row r="47" spans="1:6" x14ac:dyDescent="0.2">
      <c r="A47" s="5" t="s">
        <v>72</v>
      </c>
      <c r="B47" s="4"/>
      <c r="C47" s="5" t="s">
        <v>73</v>
      </c>
      <c r="D47" s="5" t="s">
        <v>71</v>
      </c>
      <c r="E47" s="5" t="s">
        <v>12</v>
      </c>
      <c r="F47" s="5" t="s">
        <v>159</v>
      </c>
    </row>
    <row r="48" spans="1:6" x14ac:dyDescent="0.2">
      <c r="A48" s="5" t="s">
        <v>74</v>
      </c>
      <c r="B48" s="4"/>
      <c r="C48" s="5" t="s">
        <v>7</v>
      </c>
      <c r="D48" s="5" t="s">
        <v>75</v>
      </c>
      <c r="E48" s="5" t="s">
        <v>75</v>
      </c>
      <c r="F48" s="5" t="s">
        <v>161</v>
      </c>
    </row>
    <row r="49" spans="1:6" x14ac:dyDescent="0.2">
      <c r="A49" s="5" t="s">
        <v>138</v>
      </c>
      <c r="B49" s="4"/>
      <c r="C49" s="5" t="s">
        <v>139</v>
      </c>
      <c r="D49" s="5" t="s">
        <v>75</v>
      </c>
      <c r="E49" s="5" t="s">
        <v>75</v>
      </c>
      <c r="F49" s="5" t="s">
        <v>159</v>
      </c>
    </row>
    <row r="50" spans="1:6" x14ac:dyDescent="0.2">
      <c r="A50" s="5" t="s">
        <v>167</v>
      </c>
      <c r="B50" s="4"/>
      <c r="C50" s="5" t="s">
        <v>168</v>
      </c>
      <c r="D50" s="5" t="s">
        <v>68</v>
      </c>
      <c r="E50" s="5" t="s">
        <v>12</v>
      </c>
      <c r="F50" s="5" t="s">
        <v>159</v>
      </c>
    </row>
    <row r="51" spans="1:6" x14ac:dyDescent="0.2">
      <c r="A51" s="5" t="s">
        <v>186</v>
      </c>
      <c r="B51" s="4"/>
      <c r="C51" s="5" t="s">
        <v>31</v>
      </c>
      <c r="D51" s="5" t="s">
        <v>68</v>
      </c>
      <c r="E51" s="5" t="s">
        <v>12</v>
      </c>
      <c r="F51" s="5" t="s">
        <v>159</v>
      </c>
    </row>
    <row r="52" spans="1:6" x14ac:dyDescent="0.2">
      <c r="A52" s="5" t="s">
        <v>189</v>
      </c>
      <c r="B52" s="4"/>
      <c r="C52" s="5" t="s">
        <v>156</v>
      </c>
      <c r="D52" s="5" t="s">
        <v>68</v>
      </c>
      <c r="E52" s="5" t="s">
        <v>12</v>
      </c>
      <c r="F52" s="5" t="s">
        <v>159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3"/>
  <sheetViews>
    <sheetView zoomScale="109" zoomScaleNormal="109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P58" sqref="P58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1.832031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111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32" t="s">
        <v>141</v>
      </c>
      <c r="U1" s="32" t="s">
        <v>128</v>
      </c>
      <c r="V1" s="32" t="s">
        <v>129</v>
      </c>
      <c r="W1" s="32" t="s">
        <v>136</v>
      </c>
      <c r="X1" s="32" t="s">
        <v>130</v>
      </c>
      <c r="Y1" s="32" t="s">
        <v>131</v>
      </c>
      <c r="Z1" s="1" t="s">
        <v>146</v>
      </c>
      <c r="AA1" s="1" t="s">
        <v>191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110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33" t="s">
        <v>140</v>
      </c>
      <c r="U2" s="33" t="s">
        <v>132</v>
      </c>
      <c r="V2" s="33" t="s">
        <v>133</v>
      </c>
      <c r="W2" s="33" t="s">
        <v>137</v>
      </c>
      <c r="X2" s="33" t="s">
        <v>134</v>
      </c>
      <c r="Y2" s="33" t="s">
        <v>135</v>
      </c>
      <c r="Z2" s="1" t="s">
        <v>145</v>
      </c>
      <c r="AA2" s="1" t="s">
        <v>190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0">
        <v>2</v>
      </c>
      <c r="AA3" s="10">
        <v>2</v>
      </c>
    </row>
    <row r="4" spans="1:27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7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7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7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7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7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7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7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7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7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7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7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88</v>
      </c>
      <c r="B30" s="6" t="s">
        <v>89</v>
      </c>
      <c r="C30" s="6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/>
      <c r="J30" s="8"/>
      <c r="K30" s="6" t="s">
        <v>89</v>
      </c>
      <c r="L30" s="6"/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88</v>
      </c>
      <c r="B32" s="6"/>
      <c r="C32" s="6" t="s">
        <v>89</v>
      </c>
      <c r="D32" s="6" t="s">
        <v>89</v>
      </c>
      <c r="E32" s="6" t="s">
        <v>89</v>
      </c>
      <c r="F32" s="6"/>
      <c r="G32" s="6"/>
      <c r="H32" s="6"/>
      <c r="I32" s="6"/>
      <c r="J32" s="6"/>
      <c r="K32" s="6"/>
      <c r="L32" s="6" t="s">
        <v>89</v>
      </c>
      <c r="M32" s="6"/>
      <c r="N32" s="6" t="s">
        <v>89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ht="16" customHeight="1" x14ac:dyDescent="0.2">
      <c r="A45" s="1">
        <v>20210208</v>
      </c>
      <c r="B45" s="6">
        <v>-5.0000000000000001E-3</v>
      </c>
      <c r="C45" s="6"/>
      <c r="D45" s="6">
        <v>-5.0000000000000001E-3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ht="16" customHeight="1" x14ac:dyDescent="0.2">
      <c r="A47" s="1">
        <v>20210210</v>
      </c>
      <c r="B47" s="6"/>
      <c r="C47" s="6"/>
      <c r="D47" s="6"/>
      <c r="E47" s="6">
        <v>-60000</v>
      </c>
      <c r="F47" s="6"/>
      <c r="G47" s="6">
        <v>-60000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A48" s="1">
        <v>20210218</v>
      </c>
      <c r="B48" s="6"/>
      <c r="C48" s="6"/>
      <c r="D48" s="6"/>
      <c r="E48" s="6"/>
      <c r="F48" s="6"/>
      <c r="G48" s="6"/>
      <c r="H48" s="6"/>
      <c r="I48" s="6"/>
      <c r="J48" s="6"/>
      <c r="K48" s="6">
        <v>-40000</v>
      </c>
      <c r="L48" s="6"/>
      <c r="M48" s="6">
        <v>-337.60500000000002</v>
      </c>
      <c r="N48" s="6"/>
      <c r="O48" s="6"/>
      <c r="P48" s="6"/>
      <c r="Q48" s="6"/>
      <c r="R48" s="6"/>
      <c r="S48" s="6"/>
      <c r="T48" s="6"/>
      <c r="Z48" s="6">
        <v>1990.0050000000001</v>
      </c>
    </row>
    <row r="49" spans="1:27" x14ac:dyDescent="0.2">
      <c r="A49" s="1">
        <v>20210219</v>
      </c>
      <c r="B49" s="6"/>
      <c r="C49" s="6"/>
      <c r="D49" s="6"/>
      <c r="E49" s="6"/>
      <c r="F49" s="6"/>
      <c r="G49" s="6"/>
      <c r="H49" s="6"/>
      <c r="I49" s="6"/>
      <c r="J49" s="6"/>
      <c r="K49" s="6">
        <v>-75538.960000000006</v>
      </c>
      <c r="L49" s="6"/>
      <c r="M49" s="6">
        <v>-338.60500000000002</v>
      </c>
      <c r="N49" s="6"/>
      <c r="O49" s="6"/>
      <c r="P49" s="6"/>
      <c r="Q49" s="6"/>
      <c r="R49" s="6"/>
      <c r="S49" s="6"/>
      <c r="T49" s="6"/>
      <c r="Z49" s="6">
        <v>1990.0050000000001</v>
      </c>
    </row>
    <row r="50" spans="1:27" x14ac:dyDescent="0.2">
      <c r="A50" s="1">
        <v>20210222</v>
      </c>
      <c r="B50" s="6"/>
      <c r="C50" s="8">
        <v>-5.0000000000000001E-3</v>
      </c>
      <c r="D50" s="6"/>
      <c r="E50" s="6">
        <v>-59656</v>
      </c>
      <c r="F50" s="6">
        <v>-30000</v>
      </c>
      <c r="G50" s="6">
        <v>-40650</v>
      </c>
      <c r="H50" s="6"/>
      <c r="I50" s="6"/>
      <c r="J50" s="6"/>
      <c r="K50" s="6"/>
      <c r="L50" s="6"/>
      <c r="M50" s="6"/>
      <c r="N50" s="8">
        <v>-5.0000000000000001E-3</v>
      </c>
      <c r="O50" s="6"/>
      <c r="P50" s="6">
        <v>-10845</v>
      </c>
      <c r="Q50" s="6"/>
      <c r="R50" s="6"/>
      <c r="S50" s="6">
        <v>-22280</v>
      </c>
      <c r="T50" s="6"/>
    </row>
    <row r="51" spans="1:27" x14ac:dyDescent="0.2">
      <c r="A51" s="1" t="s">
        <v>88</v>
      </c>
      <c r="B51" s="6"/>
      <c r="C51" s="8"/>
      <c r="D51" s="6" t="s">
        <v>89</v>
      </c>
      <c r="E51" s="6"/>
      <c r="F51" s="6"/>
      <c r="G51" s="6"/>
      <c r="H51" s="6"/>
      <c r="I51" s="6"/>
      <c r="J51" s="6"/>
      <c r="K51" s="6"/>
      <c r="L51" s="6"/>
      <c r="M51" s="6" t="s">
        <v>89</v>
      </c>
      <c r="N51" s="8"/>
      <c r="O51" s="6"/>
      <c r="P51" s="6"/>
      <c r="Q51" s="6"/>
      <c r="R51" s="6"/>
      <c r="S51" s="6"/>
      <c r="T51" s="6"/>
      <c r="Z51" s="6" t="s">
        <v>89</v>
      </c>
    </row>
    <row r="52" spans="1:27" x14ac:dyDescent="0.2">
      <c r="A52" s="1">
        <v>20210223</v>
      </c>
      <c r="B52" s="6"/>
      <c r="C52" s="6"/>
      <c r="D52" s="6">
        <v>14987.205</v>
      </c>
      <c r="E52" s="6"/>
      <c r="F52" s="6"/>
      <c r="G52" s="6"/>
      <c r="H52" s="6"/>
      <c r="I52" s="6">
        <v>-5.0000000000000001E-3</v>
      </c>
      <c r="J52" s="6"/>
      <c r="K52" s="6"/>
      <c r="L52" s="6"/>
      <c r="M52" s="6">
        <v>-868.90499999999997</v>
      </c>
      <c r="N52" s="6"/>
      <c r="O52" s="6"/>
      <c r="P52" s="6"/>
      <c r="Q52" s="6"/>
      <c r="R52" s="6"/>
      <c r="S52" s="6"/>
      <c r="T52" s="6">
        <v>2000</v>
      </c>
      <c r="V52" s="6">
        <v>2000</v>
      </c>
      <c r="W52" s="6">
        <v>2000</v>
      </c>
      <c r="X52" s="6">
        <v>2000</v>
      </c>
      <c r="Y52" s="6">
        <v>2000</v>
      </c>
      <c r="Z52" s="6">
        <v>4860.5050000000001</v>
      </c>
    </row>
    <row r="53" spans="1:27" x14ac:dyDescent="0.2">
      <c r="A53" s="1">
        <v>20210225</v>
      </c>
      <c r="G53" s="6">
        <v>-70000.005000000005</v>
      </c>
      <c r="AA53" s="6">
        <v>87567.604999999996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topLeftCell="A14" zoomScale="187" zoomScaleNormal="187" workbookViewId="0">
      <selection activeCell="E24" sqref="E24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14" t="s">
        <v>81</v>
      </c>
      <c r="C2">
        <v>1.6205000000000001</v>
      </c>
      <c r="D2">
        <v>72800</v>
      </c>
      <c r="E2" s="35">
        <v>0</v>
      </c>
    </row>
    <row r="3" spans="1:5" x14ac:dyDescent="0.2">
      <c r="A3" s="1">
        <v>20190331</v>
      </c>
      <c r="B3" s="14" t="s">
        <v>82</v>
      </c>
      <c r="C3">
        <v>1.5175000000000001</v>
      </c>
      <c r="D3">
        <v>20800</v>
      </c>
      <c r="E3" s="35">
        <v>0</v>
      </c>
    </row>
    <row r="4" spans="1:5" x14ac:dyDescent="0.2">
      <c r="A4" s="1" t="s">
        <v>90</v>
      </c>
      <c r="B4" s="14" t="s">
        <v>84</v>
      </c>
      <c r="C4">
        <v>2.823</v>
      </c>
      <c r="D4">
        <v>26300</v>
      </c>
      <c r="E4" s="35">
        <v>0</v>
      </c>
    </row>
    <row r="5" spans="1:5" x14ac:dyDescent="0.2">
      <c r="A5" s="1">
        <v>20190331</v>
      </c>
      <c r="B5" s="14" t="s">
        <v>85</v>
      </c>
      <c r="C5">
        <v>1.2143999999999999</v>
      </c>
      <c r="D5">
        <v>142200</v>
      </c>
      <c r="E5" s="35">
        <v>0</v>
      </c>
    </row>
    <row r="6" spans="1:5" x14ac:dyDescent="0.2">
      <c r="A6" s="1">
        <v>20190331</v>
      </c>
      <c r="B6" s="14" t="s">
        <v>86</v>
      </c>
      <c r="C6">
        <v>0.87590000000000001</v>
      </c>
      <c r="D6">
        <v>248400</v>
      </c>
      <c r="E6" s="35">
        <v>0</v>
      </c>
    </row>
    <row r="7" spans="1:5" x14ac:dyDescent="0.2">
      <c r="A7" s="1">
        <v>20190331</v>
      </c>
      <c r="B7" s="15" t="s">
        <v>87</v>
      </c>
      <c r="C7">
        <v>0.96499999999999997</v>
      </c>
      <c r="D7">
        <v>16800</v>
      </c>
      <c r="E7" s="35">
        <v>0</v>
      </c>
    </row>
    <row r="8" spans="1:5" x14ac:dyDescent="0.2">
      <c r="A8" s="1">
        <v>20191204</v>
      </c>
      <c r="B8" s="14" t="s">
        <v>84</v>
      </c>
      <c r="C8">
        <v>1236.0999999999999</v>
      </c>
      <c r="D8">
        <v>0</v>
      </c>
      <c r="E8" s="35">
        <v>0</v>
      </c>
    </row>
    <row r="9" spans="1:5" x14ac:dyDescent="0.2">
      <c r="A9" s="1">
        <v>20201202</v>
      </c>
      <c r="B9" s="14" t="s">
        <v>84</v>
      </c>
      <c r="C9">
        <v>1341.3</v>
      </c>
      <c r="D9">
        <v>0</v>
      </c>
      <c r="E9" s="35">
        <v>0</v>
      </c>
    </row>
    <row r="10" spans="1:5" x14ac:dyDescent="0.2">
      <c r="A10" s="1">
        <v>20190403</v>
      </c>
      <c r="B10" s="14" t="s">
        <v>86</v>
      </c>
      <c r="C10">
        <v>0.90900000000000003</v>
      </c>
      <c r="D10">
        <v>33000</v>
      </c>
      <c r="E10" s="35">
        <v>6</v>
      </c>
    </row>
    <row r="11" spans="1:5" x14ac:dyDescent="0.2">
      <c r="A11" s="1">
        <v>20190827</v>
      </c>
      <c r="B11" s="14" t="s">
        <v>83</v>
      </c>
      <c r="C11">
        <v>0.38700000000000001</v>
      </c>
      <c r="D11">
        <v>80000</v>
      </c>
      <c r="E11" s="35">
        <v>6.19</v>
      </c>
    </row>
    <row r="12" spans="1:5" x14ac:dyDescent="0.2">
      <c r="A12" s="1">
        <v>20200210</v>
      </c>
      <c r="B12" s="14" t="s">
        <v>83</v>
      </c>
      <c r="C12">
        <v>0.35899999999999999</v>
      </c>
      <c r="D12">
        <v>85000</v>
      </c>
      <c r="E12" s="35">
        <v>6.1</v>
      </c>
    </row>
    <row r="13" spans="1:5" x14ac:dyDescent="0.2">
      <c r="A13" s="1">
        <v>20201029</v>
      </c>
      <c r="B13" s="14" t="s">
        <v>83</v>
      </c>
      <c r="C13">
        <v>0.221</v>
      </c>
      <c r="D13">
        <v>120000</v>
      </c>
      <c r="E13" s="35">
        <v>2.65</v>
      </c>
    </row>
    <row r="14" spans="1:5" x14ac:dyDescent="0.2">
      <c r="A14" s="1">
        <v>20210112</v>
      </c>
      <c r="B14" s="34" t="s">
        <v>86</v>
      </c>
      <c r="C14">
        <v>0.86699999999999999</v>
      </c>
      <c r="D14">
        <v>30000</v>
      </c>
      <c r="E14" s="35">
        <v>2.6</v>
      </c>
    </row>
    <row r="15" spans="1:5" x14ac:dyDescent="0.2">
      <c r="A15" s="1">
        <v>20210120</v>
      </c>
      <c r="B15" s="34" t="s">
        <v>86</v>
      </c>
      <c r="C15">
        <v>0.873</v>
      </c>
      <c r="D15">
        <v>47800</v>
      </c>
      <c r="E15" s="35">
        <v>4.17</v>
      </c>
    </row>
    <row r="16" spans="1:5" x14ac:dyDescent="0.2">
      <c r="A16" s="1">
        <v>20210120</v>
      </c>
      <c r="B16" s="34" t="s">
        <v>85</v>
      </c>
      <c r="C16">
        <v>1.32</v>
      </c>
      <c r="D16">
        <v>-33800</v>
      </c>
      <c r="E16" s="35">
        <v>4.46</v>
      </c>
    </row>
    <row r="17" spans="1:5" x14ac:dyDescent="0.2">
      <c r="A17" s="1">
        <v>20210127</v>
      </c>
      <c r="B17" s="14" t="s">
        <v>81</v>
      </c>
      <c r="C17">
        <v>3.16</v>
      </c>
      <c r="D17">
        <v>-72800</v>
      </c>
      <c r="E17" s="35">
        <v>23</v>
      </c>
    </row>
    <row r="18" spans="1:5" x14ac:dyDescent="0.2">
      <c r="A18" s="1">
        <v>20210127</v>
      </c>
      <c r="B18" s="34" t="s">
        <v>142</v>
      </c>
      <c r="C18">
        <v>0.746</v>
      </c>
      <c r="D18">
        <v>172700</v>
      </c>
      <c r="E18" s="35">
        <v>12.88</v>
      </c>
    </row>
    <row r="19" spans="1:5" x14ac:dyDescent="0.2">
      <c r="A19" s="1">
        <v>20210127</v>
      </c>
      <c r="B19" s="34" t="s">
        <v>142</v>
      </c>
      <c r="C19">
        <v>0.753</v>
      </c>
      <c r="D19">
        <v>305500</v>
      </c>
      <c r="E19" s="35">
        <v>23</v>
      </c>
    </row>
    <row r="20" spans="1:5" x14ac:dyDescent="0.2">
      <c r="A20" s="1">
        <v>20210208</v>
      </c>
      <c r="B20" s="34" t="s">
        <v>87</v>
      </c>
      <c r="C20">
        <v>1.141</v>
      </c>
      <c r="D20">
        <v>-16800</v>
      </c>
      <c r="E20" s="35">
        <v>1.92</v>
      </c>
    </row>
    <row r="21" spans="1:5" x14ac:dyDescent="0.2">
      <c r="A21" s="1">
        <v>20210208</v>
      </c>
      <c r="B21" s="34" t="s">
        <v>83</v>
      </c>
      <c r="C21">
        <v>0.33900000000000002</v>
      </c>
      <c r="D21">
        <v>-285000</v>
      </c>
      <c r="E21" s="35">
        <v>9.66</v>
      </c>
    </row>
    <row r="22" spans="1:5" x14ac:dyDescent="0.2">
      <c r="A22" s="1">
        <v>20210208</v>
      </c>
      <c r="B22" s="34" t="s">
        <v>84</v>
      </c>
      <c r="C22">
        <v>3.8679999999999999</v>
      </c>
      <c r="D22">
        <v>-26300</v>
      </c>
      <c r="E22" s="35">
        <v>10.17</v>
      </c>
    </row>
    <row r="23" spans="1:5" x14ac:dyDescent="0.2">
      <c r="A23" s="1">
        <v>20210223</v>
      </c>
      <c r="B23" s="34" t="s">
        <v>142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34" t="s">
        <v>185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34" t="s">
        <v>185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13" bestFit="1" customWidth="1"/>
  </cols>
  <sheetData>
    <row r="1" spans="1:4" x14ac:dyDescent="0.2">
      <c r="A1" t="s">
        <v>164</v>
      </c>
      <c r="B1" t="s">
        <v>162</v>
      </c>
      <c r="C1" t="s">
        <v>163</v>
      </c>
      <c r="D1" s="13" t="s">
        <v>165</v>
      </c>
    </row>
    <row r="2" spans="1:4" x14ac:dyDescent="0.2">
      <c r="A2">
        <v>20210219</v>
      </c>
      <c r="B2" t="s">
        <v>167</v>
      </c>
      <c r="C2" t="s">
        <v>168</v>
      </c>
      <c r="D2" s="13">
        <v>1000000</v>
      </c>
    </row>
    <row r="3" spans="1:4" x14ac:dyDescent="0.2">
      <c r="A3">
        <v>20210222</v>
      </c>
      <c r="B3" t="s">
        <v>186</v>
      </c>
      <c r="C3" t="s">
        <v>31</v>
      </c>
      <c r="D3" s="13">
        <v>1000000</v>
      </c>
    </row>
    <row r="4" spans="1:4" x14ac:dyDescent="0.2">
      <c r="A4">
        <v>20210301</v>
      </c>
      <c r="B4" t="s">
        <v>189</v>
      </c>
      <c r="C4" t="s">
        <v>156</v>
      </c>
      <c r="D4" s="13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P130"/>
  <sheetViews>
    <sheetView tabSelected="1" topLeftCell="B1" zoomScale="133" workbookViewId="0">
      <selection activeCell="P15" sqref="P15"/>
    </sheetView>
  </sheetViews>
  <sheetFormatPr baseColWidth="10" defaultColWidth="11.33203125" defaultRowHeight="15" x14ac:dyDescent="0.2"/>
  <cols>
    <col min="1" max="1" width="10.83203125" style="16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1" width="9.1640625" bestFit="1" customWidth="1"/>
    <col min="12" max="12" width="10.1640625" bestFit="1" customWidth="1"/>
    <col min="13" max="13" width="9.1640625" bestFit="1" customWidth="1"/>
    <col min="14" max="14" width="10.1640625" bestFit="1" customWidth="1"/>
    <col min="15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6" s="9" customFormat="1" x14ac:dyDescent="0.2">
      <c r="A1" s="26" t="s">
        <v>99</v>
      </c>
      <c r="B1" s="27" t="s">
        <v>100</v>
      </c>
      <c r="C1" s="27" t="s">
        <v>101</v>
      </c>
      <c r="D1" s="27" t="s">
        <v>102</v>
      </c>
      <c r="E1" s="27" t="s">
        <v>103</v>
      </c>
      <c r="F1" s="27" t="s">
        <v>104</v>
      </c>
      <c r="G1" s="28" t="s">
        <v>105</v>
      </c>
      <c r="I1" s="11" t="s">
        <v>127</v>
      </c>
      <c r="J1" t="s">
        <v>158</v>
      </c>
      <c r="K1"/>
    </row>
    <row r="2" spans="1:16" x14ac:dyDescent="0.2">
      <c r="A2" s="17">
        <v>43525</v>
      </c>
      <c r="B2" s="18"/>
      <c r="C2" s="18"/>
      <c r="D2" s="18"/>
      <c r="E2" s="18"/>
      <c r="F2" s="18"/>
      <c r="G2" s="19">
        <v>4520157.8100000005</v>
      </c>
      <c r="I2" s="11" t="s">
        <v>99</v>
      </c>
      <c r="J2" s="16" t="s">
        <v>125</v>
      </c>
    </row>
    <row r="3" spans="1:16" x14ac:dyDescent="0.2">
      <c r="A3" s="20">
        <v>43556</v>
      </c>
      <c r="B3" s="21"/>
      <c r="C3" s="21"/>
      <c r="D3" s="21"/>
      <c r="E3" s="21"/>
      <c r="F3" s="21"/>
      <c r="G3" s="22">
        <v>4375849.79</v>
      </c>
    </row>
    <row r="4" spans="1:16" x14ac:dyDescent="0.2">
      <c r="A4" s="23">
        <v>43586</v>
      </c>
      <c r="B4" s="24"/>
      <c r="C4" s="24"/>
      <c r="D4" s="24"/>
      <c r="E4" s="24"/>
      <c r="F4" s="24"/>
      <c r="G4" s="25">
        <v>4315937.05</v>
      </c>
      <c r="I4" s="11" t="s">
        <v>108</v>
      </c>
      <c r="J4" s="11" t="s">
        <v>109</v>
      </c>
    </row>
    <row r="5" spans="1:16" x14ac:dyDescent="0.2">
      <c r="A5" s="20">
        <v>43647</v>
      </c>
      <c r="B5" s="21"/>
      <c r="C5" s="21"/>
      <c r="D5" s="21"/>
      <c r="E5" s="21"/>
      <c r="F5" s="21"/>
      <c r="G5" s="22">
        <v>4480243.3099999996</v>
      </c>
      <c r="I5" s="11" t="s">
        <v>106</v>
      </c>
      <c r="J5" t="s">
        <v>12</v>
      </c>
      <c r="K5" t="s">
        <v>75</v>
      </c>
      <c r="L5" t="s">
        <v>56</v>
      </c>
      <c r="M5" t="s">
        <v>63</v>
      </c>
      <c r="N5" t="s">
        <v>15</v>
      </c>
      <c r="O5" t="s">
        <v>66</v>
      </c>
      <c r="P5" t="s">
        <v>107</v>
      </c>
    </row>
    <row r="6" spans="1:16" x14ac:dyDescent="0.2">
      <c r="A6" s="23">
        <v>43678</v>
      </c>
      <c r="B6" s="24"/>
      <c r="C6" s="24"/>
      <c r="D6" s="24"/>
      <c r="E6" s="24"/>
      <c r="F6" s="24"/>
      <c r="G6" s="25">
        <v>5038832.72</v>
      </c>
      <c r="I6" s="12" t="s">
        <v>75</v>
      </c>
      <c r="J6" s="13"/>
      <c r="K6" s="13">
        <v>19951.27</v>
      </c>
      <c r="L6" s="13"/>
      <c r="M6" s="13"/>
      <c r="N6" s="13"/>
      <c r="O6" s="13"/>
      <c r="P6" s="13">
        <v>19951.27</v>
      </c>
    </row>
    <row r="7" spans="1:16" x14ac:dyDescent="0.2">
      <c r="A7" s="20">
        <v>43739</v>
      </c>
      <c r="B7" s="21"/>
      <c r="C7" s="21"/>
      <c r="D7" s="21"/>
      <c r="E7" s="21"/>
      <c r="F7" s="21"/>
      <c r="G7" s="22">
        <v>5082338.07</v>
      </c>
      <c r="I7" s="12" t="s">
        <v>56</v>
      </c>
      <c r="J7" s="13"/>
      <c r="K7" s="13"/>
      <c r="L7" s="13">
        <v>549586.88</v>
      </c>
      <c r="M7" s="13"/>
      <c r="N7" s="13"/>
      <c r="O7" s="13">
        <v>1000000</v>
      </c>
      <c r="P7" s="13">
        <v>1549586.88</v>
      </c>
    </row>
    <row r="8" spans="1:16" x14ac:dyDescent="0.2">
      <c r="A8" s="23">
        <v>43770</v>
      </c>
      <c r="B8" s="24"/>
      <c r="C8" s="24"/>
      <c r="D8" s="24"/>
      <c r="E8" s="24"/>
      <c r="F8" s="24"/>
      <c r="G8" s="25">
        <v>5137453.5599999996</v>
      </c>
      <c r="I8" s="12" t="s">
        <v>8</v>
      </c>
      <c r="J8" s="13">
        <v>3341055.37</v>
      </c>
      <c r="K8" s="13">
        <v>60040.869999999995</v>
      </c>
      <c r="L8" s="13"/>
      <c r="M8" s="13"/>
      <c r="N8" s="13">
        <v>14998.41</v>
      </c>
      <c r="O8" s="13"/>
      <c r="P8" s="13">
        <v>3416094.6500000004</v>
      </c>
    </row>
    <row r="9" spans="1:16" x14ac:dyDescent="0.2">
      <c r="A9" s="20">
        <v>43800</v>
      </c>
      <c r="B9" s="21"/>
      <c r="C9" s="21"/>
      <c r="D9" s="21"/>
      <c r="E9" s="21"/>
      <c r="F9" s="21"/>
      <c r="G9" s="22">
        <v>5501908.3899999997</v>
      </c>
      <c r="I9" s="12" t="s">
        <v>35</v>
      </c>
      <c r="J9" s="13">
        <v>649887.19999999995</v>
      </c>
      <c r="K9" s="13"/>
      <c r="L9" s="13"/>
      <c r="M9" s="13"/>
      <c r="N9" s="13">
        <v>132031.20000000001</v>
      </c>
      <c r="O9" s="13"/>
      <c r="P9" s="13">
        <v>781918.39999999991</v>
      </c>
    </row>
    <row r="10" spans="1:16" x14ac:dyDescent="0.2">
      <c r="A10" s="23">
        <v>43831</v>
      </c>
      <c r="B10" s="24"/>
      <c r="C10" s="24"/>
      <c r="D10" s="24"/>
      <c r="E10" s="24"/>
      <c r="F10" s="24"/>
      <c r="G10" s="25">
        <v>5235010.3900000006</v>
      </c>
      <c r="I10" s="12" t="s">
        <v>62</v>
      </c>
      <c r="J10" s="13"/>
      <c r="K10" s="13"/>
      <c r="L10" s="13"/>
      <c r="M10" s="13">
        <v>80000</v>
      </c>
      <c r="N10" s="13"/>
      <c r="O10" s="13"/>
      <c r="P10" s="13">
        <v>80000</v>
      </c>
    </row>
    <row r="11" spans="1:16" x14ac:dyDescent="0.2">
      <c r="A11" s="20">
        <v>43862</v>
      </c>
      <c r="B11" s="21"/>
      <c r="C11" s="21"/>
      <c r="D11" s="21"/>
      <c r="E11" s="21"/>
      <c r="F11" s="21"/>
      <c r="G11" s="22">
        <v>5537386.25</v>
      </c>
      <c r="I11" s="12" t="s">
        <v>68</v>
      </c>
      <c r="J11" s="13">
        <v>3539000</v>
      </c>
      <c r="K11" s="13"/>
      <c r="L11" s="13"/>
      <c r="M11" s="13"/>
      <c r="N11" s="13"/>
      <c r="O11" s="13"/>
      <c r="P11" s="13">
        <v>3539000</v>
      </c>
    </row>
    <row r="12" spans="1:16" x14ac:dyDescent="0.2">
      <c r="A12" s="23">
        <v>43922</v>
      </c>
      <c r="B12" s="24"/>
      <c r="C12" s="24"/>
      <c r="D12" s="24"/>
      <c r="E12" s="24"/>
      <c r="F12" s="24"/>
      <c r="G12" s="25">
        <v>6395014.0300000003</v>
      </c>
      <c r="I12" s="12" t="s">
        <v>71</v>
      </c>
      <c r="J12" s="13">
        <v>5000</v>
      </c>
      <c r="K12" s="13"/>
      <c r="L12" s="13"/>
      <c r="M12" s="13"/>
      <c r="N12" s="13">
        <v>224166.9</v>
      </c>
      <c r="O12" s="13"/>
      <c r="P12" s="13">
        <v>229166.9</v>
      </c>
    </row>
    <row r="13" spans="1:16" x14ac:dyDescent="0.2">
      <c r="A13" s="20">
        <v>43952</v>
      </c>
      <c r="B13" s="21"/>
      <c r="C13" s="21"/>
      <c r="D13" s="21"/>
      <c r="E13" s="21"/>
      <c r="F13" s="21"/>
      <c r="G13" s="22">
        <v>7237885.4300000006</v>
      </c>
      <c r="I13" s="12" t="s">
        <v>107</v>
      </c>
      <c r="J13" s="13">
        <v>7534942.5700000003</v>
      </c>
      <c r="K13" s="13">
        <v>79992.14</v>
      </c>
      <c r="L13" s="13">
        <v>549586.88</v>
      </c>
      <c r="M13" s="13">
        <v>80000</v>
      </c>
      <c r="N13" s="13">
        <v>371196.51</v>
      </c>
      <c r="O13" s="13">
        <v>1000000</v>
      </c>
      <c r="P13" s="13">
        <v>9615718.1000000015</v>
      </c>
    </row>
    <row r="14" spans="1:16" x14ac:dyDescent="0.2">
      <c r="A14" s="23">
        <v>43983</v>
      </c>
      <c r="B14" s="24"/>
      <c r="C14" s="24"/>
      <c r="D14" s="24"/>
      <c r="E14" s="24"/>
      <c r="F14" s="24"/>
      <c r="G14" s="25">
        <v>7764298.0251120012</v>
      </c>
    </row>
    <row r="15" spans="1:16" x14ac:dyDescent="0.2">
      <c r="A15" s="20">
        <v>44013</v>
      </c>
      <c r="B15" s="21"/>
      <c r="C15" s="21"/>
      <c r="D15" s="21"/>
      <c r="E15" s="21"/>
      <c r="F15" s="21"/>
      <c r="G15" s="22">
        <v>8607592.6799999997</v>
      </c>
    </row>
    <row r="16" spans="1:16" x14ac:dyDescent="0.2">
      <c r="A16" s="23">
        <v>44044</v>
      </c>
      <c r="B16" s="24"/>
      <c r="C16" s="24"/>
      <c r="D16" s="24"/>
      <c r="E16" s="24"/>
      <c r="F16" s="24"/>
      <c r="G16" s="25">
        <v>8950012.6800000016</v>
      </c>
    </row>
    <row r="17" spans="1:10" x14ac:dyDescent="0.2">
      <c r="A17" s="20">
        <v>44136</v>
      </c>
      <c r="B17" s="21"/>
      <c r="C17" s="21"/>
      <c r="D17" s="21"/>
      <c r="E17" s="21"/>
      <c r="F17" s="21"/>
      <c r="G17" s="22">
        <v>9008171.4100000001</v>
      </c>
      <c r="I17" s="11" t="s">
        <v>106</v>
      </c>
      <c r="J17" t="s">
        <v>108</v>
      </c>
    </row>
    <row r="18" spans="1:10" x14ac:dyDescent="0.2">
      <c r="A18" s="23">
        <v>44166</v>
      </c>
      <c r="B18" s="24" t="s">
        <v>113</v>
      </c>
      <c r="C18" s="24" t="s">
        <v>16</v>
      </c>
      <c r="D18" s="24" t="s">
        <v>17</v>
      </c>
      <c r="E18" s="24" t="s">
        <v>8</v>
      </c>
      <c r="F18" s="24" t="s">
        <v>12</v>
      </c>
      <c r="G18" s="25">
        <v>743825.95</v>
      </c>
      <c r="I18" s="12" t="s">
        <v>114</v>
      </c>
      <c r="J18" s="10"/>
    </row>
    <row r="19" spans="1:10" x14ac:dyDescent="0.2">
      <c r="A19" s="20">
        <v>44166</v>
      </c>
      <c r="B19" s="21" t="s">
        <v>113</v>
      </c>
      <c r="C19" s="21" t="s">
        <v>29</v>
      </c>
      <c r="D19" s="21" t="s">
        <v>30</v>
      </c>
      <c r="E19" s="21" t="s">
        <v>8</v>
      </c>
      <c r="F19" s="21" t="s">
        <v>12</v>
      </c>
      <c r="G19" s="22">
        <v>702621.55</v>
      </c>
      <c r="I19" s="29" t="s">
        <v>115</v>
      </c>
      <c r="J19" s="13">
        <v>4520157.8100000005</v>
      </c>
    </row>
    <row r="20" spans="1:10" x14ac:dyDescent="0.2">
      <c r="A20" s="23">
        <v>44166</v>
      </c>
      <c r="B20" s="24" t="s">
        <v>113</v>
      </c>
      <c r="C20" s="24" t="s">
        <v>21</v>
      </c>
      <c r="D20" s="24" t="s">
        <v>22</v>
      </c>
      <c r="E20" s="24" t="s">
        <v>8</v>
      </c>
      <c r="F20" s="24" t="s">
        <v>12</v>
      </c>
      <c r="G20" s="25">
        <v>646521.43000000005</v>
      </c>
      <c r="I20" s="29" t="s">
        <v>116</v>
      </c>
      <c r="J20" s="13">
        <v>4375849.79</v>
      </c>
    </row>
    <row r="21" spans="1:10" x14ac:dyDescent="0.2">
      <c r="A21" s="20">
        <v>44166</v>
      </c>
      <c r="B21" s="21" t="s">
        <v>113</v>
      </c>
      <c r="C21" s="21" t="s">
        <v>10</v>
      </c>
      <c r="D21" s="21" t="s">
        <v>11</v>
      </c>
      <c r="E21" s="21" t="s">
        <v>8</v>
      </c>
      <c r="F21" s="21" t="s">
        <v>12</v>
      </c>
      <c r="G21" s="22">
        <v>623026.43000000005</v>
      </c>
      <c r="I21" s="29" t="s">
        <v>117</v>
      </c>
      <c r="J21" s="13">
        <v>4315937.05</v>
      </c>
    </row>
    <row r="22" spans="1:10" x14ac:dyDescent="0.2">
      <c r="A22" s="23">
        <v>44166</v>
      </c>
      <c r="B22" s="24" t="s">
        <v>113</v>
      </c>
      <c r="C22" s="24" t="s">
        <v>19</v>
      </c>
      <c r="D22" s="24" t="s">
        <v>20</v>
      </c>
      <c r="E22" s="24" t="s">
        <v>8</v>
      </c>
      <c r="F22" s="24" t="s">
        <v>12</v>
      </c>
      <c r="G22" s="25">
        <v>464895.32</v>
      </c>
      <c r="I22" s="29" t="s">
        <v>118</v>
      </c>
      <c r="J22" s="13">
        <v>4480243.3099999996</v>
      </c>
    </row>
    <row r="23" spans="1:10" x14ac:dyDescent="0.2">
      <c r="A23" s="20">
        <v>44166</v>
      </c>
      <c r="B23" s="21" t="s">
        <v>113</v>
      </c>
      <c r="C23" s="21" t="s">
        <v>42</v>
      </c>
      <c r="D23" s="21" t="s">
        <v>43</v>
      </c>
      <c r="E23" s="21" t="s">
        <v>8</v>
      </c>
      <c r="F23" s="21" t="s">
        <v>12</v>
      </c>
      <c r="G23" s="22">
        <v>347075.22</v>
      </c>
      <c r="I23" s="29" t="s">
        <v>119</v>
      </c>
      <c r="J23" s="13">
        <v>5038832.72</v>
      </c>
    </row>
    <row r="24" spans="1:10" x14ac:dyDescent="0.2">
      <c r="A24" s="23">
        <v>44166</v>
      </c>
      <c r="B24" s="24" t="s">
        <v>113</v>
      </c>
      <c r="C24" s="24" t="s">
        <v>52</v>
      </c>
      <c r="D24" s="24" t="s">
        <v>53</v>
      </c>
      <c r="E24" s="24" t="s">
        <v>8</v>
      </c>
      <c r="F24" s="24" t="s">
        <v>12</v>
      </c>
      <c r="G24" s="25">
        <v>346572.76</v>
      </c>
      <c r="I24" s="29" t="s">
        <v>120</v>
      </c>
      <c r="J24" s="13">
        <v>5082338.07</v>
      </c>
    </row>
    <row r="25" spans="1:10" x14ac:dyDescent="0.2">
      <c r="A25" s="20">
        <v>44166</v>
      </c>
      <c r="B25" s="21" t="s">
        <v>113</v>
      </c>
      <c r="C25" s="21" t="s">
        <v>40</v>
      </c>
      <c r="D25" s="21" t="s">
        <v>41</v>
      </c>
      <c r="E25" s="21" t="s">
        <v>8</v>
      </c>
      <c r="F25" s="21" t="s">
        <v>12</v>
      </c>
      <c r="G25" s="22">
        <v>282231.06</v>
      </c>
      <c r="I25" s="29" t="s">
        <v>121</v>
      </c>
      <c r="J25" s="13">
        <v>5137453.5599999996</v>
      </c>
    </row>
    <row r="26" spans="1:10" x14ac:dyDescent="0.2">
      <c r="A26" s="23">
        <v>44166</v>
      </c>
      <c r="B26" s="24" t="s">
        <v>113</v>
      </c>
      <c r="C26" s="24" t="s">
        <v>25</v>
      </c>
      <c r="D26" s="24" t="s">
        <v>26</v>
      </c>
      <c r="E26" s="40" t="s">
        <v>166</v>
      </c>
      <c r="F26" s="24" t="s">
        <v>12</v>
      </c>
      <c r="G26" s="25">
        <v>272661.15000000002</v>
      </c>
      <c r="I26" s="29" t="s">
        <v>122</v>
      </c>
      <c r="J26" s="13">
        <v>5501908.3899999997</v>
      </c>
    </row>
    <row r="27" spans="1:10" x14ac:dyDescent="0.2">
      <c r="A27" s="20">
        <v>44166</v>
      </c>
      <c r="B27" s="21" t="s">
        <v>113</v>
      </c>
      <c r="C27" s="21" t="s">
        <v>44</v>
      </c>
      <c r="D27" s="21" t="s">
        <v>45</v>
      </c>
      <c r="E27" s="21" t="s">
        <v>8</v>
      </c>
      <c r="F27" s="21" t="s">
        <v>9</v>
      </c>
      <c r="G27" s="22">
        <v>266543.56</v>
      </c>
      <c r="I27" s="12" t="s">
        <v>123</v>
      </c>
      <c r="J27" s="13"/>
    </row>
    <row r="28" spans="1:10" x14ac:dyDescent="0.2">
      <c r="A28" s="23">
        <v>44166</v>
      </c>
      <c r="B28" s="24" t="s">
        <v>113</v>
      </c>
      <c r="C28" s="24" t="s">
        <v>32</v>
      </c>
      <c r="D28" s="24" t="s">
        <v>33</v>
      </c>
      <c r="E28" s="24" t="s">
        <v>8</v>
      </c>
      <c r="F28" s="24" t="s">
        <v>12</v>
      </c>
      <c r="G28" s="25">
        <v>259049.76</v>
      </c>
      <c r="I28" s="29" t="s">
        <v>124</v>
      </c>
      <c r="J28" s="13">
        <v>5235010.3900000006</v>
      </c>
    </row>
    <row r="29" spans="1:10" x14ac:dyDescent="0.2">
      <c r="A29" s="20">
        <v>44166</v>
      </c>
      <c r="B29" s="21" t="s">
        <v>113</v>
      </c>
      <c r="C29" s="21" t="s">
        <v>23</v>
      </c>
      <c r="D29" s="21" t="s">
        <v>24</v>
      </c>
      <c r="E29" s="21" t="s">
        <v>8</v>
      </c>
      <c r="F29" s="21" t="s">
        <v>12</v>
      </c>
      <c r="G29" s="22">
        <v>244909.91</v>
      </c>
      <c r="I29" s="29" t="s">
        <v>125</v>
      </c>
      <c r="J29" s="13">
        <v>5537386.25</v>
      </c>
    </row>
    <row r="30" spans="1:10" x14ac:dyDescent="0.2">
      <c r="A30" s="23">
        <v>44166</v>
      </c>
      <c r="B30" s="24" t="s">
        <v>113</v>
      </c>
      <c r="C30" s="24" t="s">
        <v>96</v>
      </c>
      <c r="D30" s="24" t="s">
        <v>86</v>
      </c>
      <c r="E30" s="24" t="s">
        <v>35</v>
      </c>
      <c r="F30" s="24" t="s">
        <v>12</v>
      </c>
      <c r="G30" s="25">
        <v>242566.8</v>
      </c>
      <c r="I30" s="29" t="s">
        <v>116</v>
      </c>
      <c r="J30" s="13">
        <v>6395014.0300000003</v>
      </c>
    </row>
    <row r="31" spans="1:10" x14ac:dyDescent="0.2">
      <c r="A31" s="20">
        <v>44166</v>
      </c>
      <c r="B31" s="21" t="s">
        <v>113</v>
      </c>
      <c r="C31" s="21" t="s">
        <v>5</v>
      </c>
      <c r="D31" s="21" t="s">
        <v>6</v>
      </c>
      <c r="E31" s="21" t="s">
        <v>8</v>
      </c>
      <c r="F31" s="21" t="s">
        <v>9</v>
      </c>
      <c r="G31" s="22">
        <v>210758.38</v>
      </c>
      <c r="I31" s="29" t="s">
        <v>117</v>
      </c>
      <c r="J31" s="13">
        <v>7237885.4300000006</v>
      </c>
    </row>
    <row r="32" spans="1:10" x14ac:dyDescent="0.2">
      <c r="A32" s="23">
        <v>44166</v>
      </c>
      <c r="B32" s="24" t="s">
        <v>113</v>
      </c>
      <c r="C32" s="24" t="s">
        <v>91</v>
      </c>
      <c r="D32" s="24" t="s">
        <v>81</v>
      </c>
      <c r="E32" s="40" t="s">
        <v>166</v>
      </c>
      <c r="F32" s="24" t="s">
        <v>12</v>
      </c>
      <c r="G32" s="25">
        <v>208644.8</v>
      </c>
      <c r="I32" s="29" t="s">
        <v>126</v>
      </c>
      <c r="J32" s="13">
        <v>7764298.0251120012</v>
      </c>
    </row>
    <row r="33" spans="1:10" x14ac:dyDescent="0.2">
      <c r="A33" s="20">
        <v>44166</v>
      </c>
      <c r="B33" s="21" t="s">
        <v>113</v>
      </c>
      <c r="C33" s="21" t="s">
        <v>95</v>
      </c>
      <c r="D33" s="21" t="s">
        <v>85</v>
      </c>
      <c r="E33" s="21" t="s">
        <v>35</v>
      </c>
      <c r="F33" s="21" t="s">
        <v>15</v>
      </c>
      <c r="G33" s="22">
        <v>165378.6</v>
      </c>
      <c r="I33" s="29" t="s">
        <v>118</v>
      </c>
      <c r="J33" s="13">
        <v>8607592.6799999997</v>
      </c>
    </row>
    <row r="34" spans="1:10" x14ac:dyDescent="0.2">
      <c r="A34" s="23">
        <v>44166</v>
      </c>
      <c r="B34" s="24" t="s">
        <v>113</v>
      </c>
      <c r="C34" s="24" t="s">
        <v>110</v>
      </c>
      <c r="D34" s="24" t="s">
        <v>111</v>
      </c>
      <c r="E34" s="24" t="s">
        <v>8</v>
      </c>
      <c r="F34" s="24" t="s">
        <v>12</v>
      </c>
      <c r="G34" s="25">
        <v>126161.67</v>
      </c>
      <c r="I34" s="29" t="s">
        <v>119</v>
      </c>
      <c r="J34" s="13">
        <v>8950012.6800000016</v>
      </c>
    </row>
    <row r="35" spans="1:10" x14ac:dyDescent="0.2">
      <c r="A35" s="20">
        <v>44166</v>
      </c>
      <c r="B35" s="21" t="s">
        <v>113</v>
      </c>
      <c r="C35" s="21" t="s">
        <v>94</v>
      </c>
      <c r="D35" s="21" t="s">
        <v>84</v>
      </c>
      <c r="E35" s="21" t="s">
        <v>35</v>
      </c>
      <c r="F35" s="21" t="s">
        <v>12</v>
      </c>
      <c r="G35" s="22">
        <v>95574.2</v>
      </c>
      <c r="I35" s="29" t="s">
        <v>121</v>
      </c>
      <c r="J35" s="13">
        <v>9008171.4100000001</v>
      </c>
    </row>
    <row r="36" spans="1:10" x14ac:dyDescent="0.2">
      <c r="A36" s="23">
        <v>44166</v>
      </c>
      <c r="B36" s="24" t="s">
        <v>113</v>
      </c>
      <c r="C36" s="24" t="s">
        <v>98</v>
      </c>
      <c r="D36" s="24" t="s">
        <v>14</v>
      </c>
      <c r="E36" s="24" t="s">
        <v>8</v>
      </c>
      <c r="F36" s="24" t="s">
        <v>15</v>
      </c>
      <c r="G36" s="25">
        <v>87391.62</v>
      </c>
      <c r="I36" s="29" t="s">
        <v>122</v>
      </c>
      <c r="J36" s="13">
        <v>9273470.589999998</v>
      </c>
    </row>
    <row r="37" spans="1:10" x14ac:dyDescent="0.2">
      <c r="A37" s="20">
        <v>44166</v>
      </c>
      <c r="B37" s="21" t="s">
        <v>113</v>
      </c>
      <c r="C37" s="21" t="s">
        <v>93</v>
      </c>
      <c r="D37" s="21" t="s">
        <v>83</v>
      </c>
      <c r="E37" s="21" t="s">
        <v>35</v>
      </c>
      <c r="F37" s="21" t="s">
        <v>15</v>
      </c>
      <c r="G37" s="22">
        <v>82935</v>
      </c>
      <c r="I37" s="12" t="s">
        <v>158</v>
      </c>
      <c r="J37" s="10"/>
    </row>
    <row r="38" spans="1:10" x14ac:dyDescent="0.2">
      <c r="A38" s="23">
        <v>44166</v>
      </c>
      <c r="B38" s="24" t="s">
        <v>113</v>
      </c>
      <c r="C38" s="24" t="s">
        <v>112</v>
      </c>
      <c r="D38" s="24" t="s">
        <v>47</v>
      </c>
      <c r="E38" s="24" t="s">
        <v>8</v>
      </c>
      <c r="F38" s="24" t="s">
        <v>12</v>
      </c>
      <c r="G38" s="25">
        <v>77581.960000000006</v>
      </c>
      <c r="I38" s="29" t="s">
        <v>124</v>
      </c>
      <c r="J38" s="13">
        <v>9434555.0800000001</v>
      </c>
    </row>
    <row r="39" spans="1:10" x14ac:dyDescent="0.2">
      <c r="A39" s="20">
        <v>44166</v>
      </c>
      <c r="B39" s="21" t="s">
        <v>113</v>
      </c>
      <c r="C39" s="21" t="s">
        <v>37</v>
      </c>
      <c r="D39" s="21" t="s">
        <v>38</v>
      </c>
      <c r="E39" s="21" t="s">
        <v>8</v>
      </c>
      <c r="F39" s="21" t="s">
        <v>12</v>
      </c>
      <c r="G39" s="22">
        <v>64072.12</v>
      </c>
      <c r="I39" s="29" t="s">
        <v>125</v>
      </c>
      <c r="J39" s="13">
        <v>9615718.1000000015</v>
      </c>
    </row>
    <row r="40" spans="1:10" x14ac:dyDescent="0.2">
      <c r="A40" s="23">
        <v>44166</v>
      </c>
      <c r="B40" s="24" t="s">
        <v>113</v>
      </c>
      <c r="C40" s="24" t="s">
        <v>92</v>
      </c>
      <c r="D40" s="24" t="s">
        <v>82</v>
      </c>
      <c r="E40" s="24" t="s">
        <v>35</v>
      </c>
      <c r="F40" s="24" t="s">
        <v>12</v>
      </c>
      <c r="G40" s="25">
        <v>29764.799999999999</v>
      </c>
    </row>
    <row r="41" spans="1:10" x14ac:dyDescent="0.2">
      <c r="A41" s="20">
        <v>44166</v>
      </c>
      <c r="B41" s="21" t="s">
        <v>113</v>
      </c>
      <c r="C41" s="21" t="s">
        <v>97</v>
      </c>
      <c r="D41" s="21" t="s">
        <v>87</v>
      </c>
      <c r="E41" s="21" t="s">
        <v>35</v>
      </c>
      <c r="F41" s="21" t="s">
        <v>15</v>
      </c>
      <c r="G41" s="22">
        <v>19269.599999999999</v>
      </c>
    </row>
    <row r="42" spans="1:10" x14ac:dyDescent="0.2">
      <c r="A42" s="23">
        <v>44166</v>
      </c>
      <c r="B42" s="24" t="s">
        <v>113</v>
      </c>
      <c r="C42" s="24" t="s">
        <v>27</v>
      </c>
      <c r="D42" s="24" t="s">
        <v>28</v>
      </c>
      <c r="E42" s="40" t="s">
        <v>166</v>
      </c>
      <c r="F42" s="24" t="s">
        <v>12</v>
      </c>
      <c r="G42" s="25">
        <v>0</v>
      </c>
    </row>
    <row r="43" spans="1:10" x14ac:dyDescent="0.2">
      <c r="A43" s="20">
        <v>44166</v>
      </c>
      <c r="B43" s="21" t="s">
        <v>113</v>
      </c>
      <c r="C43" s="21" t="s">
        <v>54</v>
      </c>
      <c r="D43" s="21"/>
      <c r="E43" s="21" t="s">
        <v>56</v>
      </c>
      <c r="F43" s="21" t="s">
        <v>56</v>
      </c>
      <c r="G43" s="22">
        <f>191945.08+74877.54</f>
        <v>266822.62</v>
      </c>
    </row>
    <row r="44" spans="1:10" x14ac:dyDescent="0.2">
      <c r="A44" s="23">
        <v>44166</v>
      </c>
      <c r="B44" s="24" t="s">
        <v>113</v>
      </c>
      <c r="C44" s="24" t="s">
        <v>57</v>
      </c>
      <c r="D44" s="24"/>
      <c r="E44" s="24" t="s">
        <v>56</v>
      </c>
      <c r="F44" s="24" t="s">
        <v>56</v>
      </c>
      <c r="G44" s="25">
        <v>36348.57</v>
      </c>
    </row>
    <row r="45" spans="1:10" x14ac:dyDescent="0.2">
      <c r="A45" s="20">
        <v>44166</v>
      </c>
      <c r="B45" s="21" t="s">
        <v>113</v>
      </c>
      <c r="C45" s="21" t="s">
        <v>58</v>
      </c>
      <c r="D45" s="21"/>
      <c r="E45" s="21" t="s">
        <v>56</v>
      </c>
      <c r="F45" s="21" t="s">
        <v>56</v>
      </c>
      <c r="G45" s="22">
        <f>48967.43+207754.1+40000+4900</f>
        <v>301621.53000000003</v>
      </c>
    </row>
    <row r="46" spans="1:10" x14ac:dyDescent="0.2">
      <c r="A46" s="23">
        <v>44166</v>
      </c>
      <c r="B46" s="24" t="s">
        <v>113</v>
      </c>
      <c r="C46" s="24" t="s">
        <v>60</v>
      </c>
      <c r="D46" s="24"/>
      <c r="E46" s="24" t="s">
        <v>62</v>
      </c>
      <c r="F46" s="24" t="s">
        <v>63</v>
      </c>
      <c r="G46" s="25">
        <v>80000</v>
      </c>
    </row>
    <row r="47" spans="1:10" x14ac:dyDescent="0.2">
      <c r="A47" s="20">
        <v>44166</v>
      </c>
      <c r="B47" s="21" t="s">
        <v>113</v>
      </c>
      <c r="C47" s="21" t="s">
        <v>64</v>
      </c>
      <c r="D47" s="21"/>
      <c r="E47" s="21" t="s">
        <v>56</v>
      </c>
      <c r="F47" s="21" t="s">
        <v>66</v>
      </c>
      <c r="G47" s="22">
        <v>1000000</v>
      </c>
    </row>
    <row r="48" spans="1:10" x14ac:dyDescent="0.2">
      <c r="A48" s="23">
        <v>44166</v>
      </c>
      <c r="B48" s="24" t="s">
        <v>113</v>
      </c>
      <c r="C48" s="24" t="s">
        <v>67</v>
      </c>
      <c r="D48" s="24"/>
      <c r="E48" s="24" t="s">
        <v>68</v>
      </c>
      <c r="F48" s="24" t="s">
        <v>12</v>
      </c>
      <c r="G48" s="25">
        <v>503080</v>
      </c>
    </row>
    <row r="49" spans="1:7" x14ac:dyDescent="0.2">
      <c r="A49" s="20">
        <v>44166</v>
      </c>
      <c r="B49" s="21" t="s">
        <v>113</v>
      </c>
      <c r="C49" s="21" t="s">
        <v>69</v>
      </c>
      <c r="D49" s="21"/>
      <c r="E49" s="21" t="s">
        <v>71</v>
      </c>
      <c r="F49" s="21" t="s">
        <v>15</v>
      </c>
      <c r="G49" s="22">
        <v>221172.2</v>
      </c>
    </row>
    <row r="50" spans="1:7" x14ac:dyDescent="0.2">
      <c r="A50" s="23">
        <v>44166</v>
      </c>
      <c r="B50" s="24" t="s">
        <v>113</v>
      </c>
      <c r="C50" s="24" t="s">
        <v>72</v>
      </c>
      <c r="D50" s="24"/>
      <c r="E50" s="24" t="s">
        <v>71</v>
      </c>
      <c r="F50" s="24" t="s">
        <v>12</v>
      </c>
      <c r="G50" s="25">
        <v>5000</v>
      </c>
    </row>
    <row r="51" spans="1:7" x14ac:dyDescent="0.2">
      <c r="A51" s="20">
        <v>44166</v>
      </c>
      <c r="B51" s="21" t="s">
        <v>113</v>
      </c>
      <c r="C51" s="21" t="s">
        <v>74</v>
      </c>
      <c r="D51" s="21"/>
      <c r="E51" s="21" t="s">
        <v>75</v>
      </c>
      <c r="F51" s="21" t="s">
        <v>75</v>
      </c>
      <c r="G51" s="22">
        <v>249392.02</v>
      </c>
    </row>
    <row r="52" spans="1:7" x14ac:dyDescent="0.2">
      <c r="A52" s="20">
        <v>44197</v>
      </c>
      <c r="B52" s="21" t="s">
        <v>157</v>
      </c>
      <c r="C52" s="21" t="s">
        <v>16</v>
      </c>
      <c r="D52" s="21" t="s">
        <v>17</v>
      </c>
      <c r="E52" s="21" t="s">
        <v>8</v>
      </c>
      <c r="F52" s="21" t="s">
        <v>12</v>
      </c>
      <c r="G52" s="22">
        <v>764948.44</v>
      </c>
    </row>
    <row r="53" spans="1:7" x14ac:dyDescent="0.2">
      <c r="A53" s="20">
        <v>44197</v>
      </c>
      <c r="B53" s="37" t="s">
        <v>157</v>
      </c>
      <c r="C53" s="37" t="s">
        <v>29</v>
      </c>
      <c r="D53" s="37" t="s">
        <v>30</v>
      </c>
      <c r="E53" s="37" t="s">
        <v>8</v>
      </c>
      <c r="F53" s="37" t="s">
        <v>12</v>
      </c>
      <c r="G53" s="22">
        <v>690141.59</v>
      </c>
    </row>
    <row r="54" spans="1:7" x14ac:dyDescent="0.2">
      <c r="A54" s="20">
        <v>44197</v>
      </c>
      <c r="B54" s="37" t="s">
        <v>157</v>
      </c>
      <c r="C54" s="37" t="s">
        <v>21</v>
      </c>
      <c r="D54" s="37" t="s">
        <v>22</v>
      </c>
      <c r="E54" s="37" t="s">
        <v>8</v>
      </c>
      <c r="F54" s="37" t="s">
        <v>12</v>
      </c>
      <c r="G54" s="22">
        <v>652833.63</v>
      </c>
    </row>
    <row r="55" spans="1:7" x14ac:dyDescent="0.2">
      <c r="A55" s="20">
        <v>44197</v>
      </c>
      <c r="B55" s="37" t="s">
        <v>157</v>
      </c>
      <c r="C55" s="37" t="s">
        <v>10</v>
      </c>
      <c r="D55" s="37" t="s">
        <v>11</v>
      </c>
      <c r="E55" s="37" t="s">
        <v>8</v>
      </c>
      <c r="F55" s="37" t="s">
        <v>12</v>
      </c>
      <c r="G55" s="38">
        <v>640514.89</v>
      </c>
    </row>
    <row r="56" spans="1:7" x14ac:dyDescent="0.2">
      <c r="A56" s="20">
        <v>44197</v>
      </c>
      <c r="B56" s="37" t="s">
        <v>157</v>
      </c>
      <c r="C56" s="37" t="s">
        <v>19</v>
      </c>
      <c r="D56" s="37" t="s">
        <v>20</v>
      </c>
      <c r="E56" s="37" t="s">
        <v>8</v>
      </c>
      <c r="F56" s="37" t="s">
        <v>12</v>
      </c>
      <c r="G56" s="38">
        <v>458172.68</v>
      </c>
    </row>
    <row r="57" spans="1:7" x14ac:dyDescent="0.2">
      <c r="A57" s="20">
        <v>44197</v>
      </c>
      <c r="B57" s="37" t="s">
        <v>157</v>
      </c>
      <c r="C57" s="37" t="s">
        <v>52</v>
      </c>
      <c r="D57" s="37" t="s">
        <v>53</v>
      </c>
      <c r="E57" s="37" t="s">
        <v>8</v>
      </c>
      <c r="F57" s="37" t="s">
        <v>12</v>
      </c>
      <c r="G57" s="38">
        <v>365831.69</v>
      </c>
    </row>
    <row r="58" spans="1:7" x14ac:dyDescent="0.2">
      <c r="A58" s="20">
        <v>44197</v>
      </c>
      <c r="B58" s="37" t="s">
        <v>157</v>
      </c>
      <c r="C58" s="37" t="s">
        <v>42</v>
      </c>
      <c r="D58" s="37" t="s">
        <v>43</v>
      </c>
      <c r="E58" s="37" t="s">
        <v>8</v>
      </c>
      <c r="F58" s="37" t="s">
        <v>12</v>
      </c>
      <c r="G58" s="38">
        <v>356863.51</v>
      </c>
    </row>
    <row r="59" spans="1:7" x14ac:dyDescent="0.2">
      <c r="A59" s="20">
        <v>44197</v>
      </c>
      <c r="B59" s="37" t="s">
        <v>157</v>
      </c>
      <c r="C59" s="37" t="s">
        <v>143</v>
      </c>
      <c r="D59" s="37" t="s">
        <v>142</v>
      </c>
      <c r="E59" s="40" t="s">
        <v>166</v>
      </c>
      <c r="F59" s="37" t="s">
        <v>12</v>
      </c>
      <c r="G59" s="38">
        <v>344782.2</v>
      </c>
    </row>
    <row r="60" spans="1:7" x14ac:dyDescent="0.2">
      <c r="A60" s="20">
        <v>44197</v>
      </c>
      <c r="B60" s="37" t="s">
        <v>157</v>
      </c>
      <c r="C60" s="37" t="s">
        <v>96</v>
      </c>
      <c r="D60" s="37" t="s">
        <v>86</v>
      </c>
      <c r="E60" s="37" t="s">
        <v>35</v>
      </c>
      <c r="F60" s="37" t="s">
        <v>12</v>
      </c>
      <c r="G60" s="38">
        <v>313940.8</v>
      </c>
    </row>
    <row r="61" spans="1:7" x14ac:dyDescent="0.2">
      <c r="A61" s="20">
        <v>44197</v>
      </c>
      <c r="B61" s="37" t="s">
        <v>157</v>
      </c>
      <c r="C61" s="37" t="s">
        <v>23</v>
      </c>
      <c r="D61" s="37" t="s">
        <v>24</v>
      </c>
      <c r="E61" s="37" t="s">
        <v>8</v>
      </c>
      <c r="F61" s="37" t="s">
        <v>12</v>
      </c>
      <c r="G61" s="38">
        <v>299961.19</v>
      </c>
    </row>
    <row r="62" spans="1:7" x14ac:dyDescent="0.2">
      <c r="A62" s="20">
        <v>44197</v>
      </c>
      <c r="B62" s="37" t="s">
        <v>157</v>
      </c>
      <c r="C62" s="37" t="s">
        <v>25</v>
      </c>
      <c r="D62" s="37" t="s">
        <v>26</v>
      </c>
      <c r="E62" s="40" t="s">
        <v>166</v>
      </c>
      <c r="F62" s="37" t="s">
        <v>12</v>
      </c>
      <c r="G62" s="38">
        <v>287190.40999999997</v>
      </c>
    </row>
    <row r="63" spans="1:7" x14ac:dyDescent="0.2">
      <c r="A63" s="20">
        <v>44197</v>
      </c>
      <c r="B63" s="37" t="s">
        <v>157</v>
      </c>
      <c r="C63" s="37" t="s">
        <v>40</v>
      </c>
      <c r="D63" s="37" t="s">
        <v>41</v>
      </c>
      <c r="E63" s="37" t="s">
        <v>8</v>
      </c>
      <c r="F63" s="37" t="s">
        <v>12</v>
      </c>
      <c r="G63" s="38">
        <v>272506.53000000003</v>
      </c>
    </row>
    <row r="64" spans="1:7" x14ac:dyDescent="0.2">
      <c r="A64" s="20">
        <v>44197</v>
      </c>
      <c r="B64" s="37" t="s">
        <v>157</v>
      </c>
      <c r="C64" s="37" t="s">
        <v>44</v>
      </c>
      <c r="D64" s="37" t="s">
        <v>45</v>
      </c>
      <c r="E64" s="37" t="s">
        <v>8</v>
      </c>
      <c r="F64" s="37" t="s">
        <v>9</v>
      </c>
      <c r="G64" s="38">
        <v>264884.25</v>
      </c>
    </row>
    <row r="65" spans="1:7" x14ac:dyDescent="0.2">
      <c r="A65" s="20">
        <v>44197</v>
      </c>
      <c r="B65" s="37" t="s">
        <v>157</v>
      </c>
      <c r="C65" s="37" t="s">
        <v>5</v>
      </c>
      <c r="D65" s="37" t="s">
        <v>6</v>
      </c>
      <c r="E65" s="37" t="s">
        <v>8</v>
      </c>
      <c r="F65" s="37" t="s">
        <v>9</v>
      </c>
      <c r="G65" s="38">
        <v>215778.93</v>
      </c>
    </row>
    <row r="66" spans="1:7" x14ac:dyDescent="0.2">
      <c r="A66" s="20">
        <v>44197</v>
      </c>
      <c r="B66" s="37" t="s">
        <v>157</v>
      </c>
      <c r="C66" s="37" t="s">
        <v>32</v>
      </c>
      <c r="D66" s="37" t="s">
        <v>33</v>
      </c>
      <c r="E66" s="37" t="s">
        <v>8</v>
      </c>
      <c r="F66" s="37" t="s">
        <v>12</v>
      </c>
      <c r="G66" s="38">
        <v>183913.44</v>
      </c>
    </row>
    <row r="67" spans="1:7" x14ac:dyDescent="0.2">
      <c r="A67" s="20">
        <v>44197</v>
      </c>
      <c r="B67" s="37" t="s">
        <v>157</v>
      </c>
      <c r="C67" s="37" t="s">
        <v>95</v>
      </c>
      <c r="D67" s="37" t="s">
        <v>85</v>
      </c>
      <c r="E67" s="37" t="s">
        <v>35</v>
      </c>
      <c r="F67" s="37" t="s">
        <v>15</v>
      </c>
      <c r="G67" s="38">
        <v>132031.20000000001</v>
      </c>
    </row>
    <row r="68" spans="1:7" x14ac:dyDescent="0.2">
      <c r="A68" s="20">
        <v>44197</v>
      </c>
      <c r="B68" s="37" t="s">
        <v>157</v>
      </c>
      <c r="C68" s="37" t="s">
        <v>110</v>
      </c>
      <c r="D68" s="37" t="s">
        <v>111</v>
      </c>
      <c r="E68" s="37" t="s">
        <v>8</v>
      </c>
      <c r="F68" s="37" t="s">
        <v>12</v>
      </c>
      <c r="G68" s="38">
        <v>122120.67</v>
      </c>
    </row>
    <row r="69" spans="1:7" x14ac:dyDescent="0.2">
      <c r="A69" s="20">
        <v>44197</v>
      </c>
      <c r="B69" s="37" t="s">
        <v>157</v>
      </c>
      <c r="C69" s="37" t="s">
        <v>94</v>
      </c>
      <c r="D69" s="37" t="s">
        <v>84</v>
      </c>
      <c r="E69" s="37" t="s">
        <v>35</v>
      </c>
      <c r="F69" s="37" t="s">
        <v>12</v>
      </c>
      <c r="G69" s="38">
        <v>97415.2</v>
      </c>
    </row>
    <row r="70" spans="1:7" x14ac:dyDescent="0.2">
      <c r="A70" s="20">
        <v>44197</v>
      </c>
      <c r="B70" s="37" t="s">
        <v>157</v>
      </c>
      <c r="C70" s="37" t="s">
        <v>93</v>
      </c>
      <c r="D70" s="37" t="s">
        <v>83</v>
      </c>
      <c r="E70" s="37" t="s">
        <v>35</v>
      </c>
      <c r="F70" s="37" t="s">
        <v>15</v>
      </c>
      <c r="G70" s="38">
        <v>91485</v>
      </c>
    </row>
    <row r="71" spans="1:7" x14ac:dyDescent="0.2">
      <c r="A71" s="20">
        <v>44197</v>
      </c>
      <c r="B71" s="37" t="s">
        <v>157</v>
      </c>
      <c r="C71" s="37" t="s">
        <v>98</v>
      </c>
      <c r="D71" s="37" t="s">
        <v>14</v>
      </c>
      <c r="E71" s="37" t="s">
        <v>8</v>
      </c>
      <c r="F71" s="37" t="s">
        <v>15</v>
      </c>
      <c r="G71" s="38">
        <v>85263.26</v>
      </c>
    </row>
    <row r="72" spans="1:7" x14ac:dyDescent="0.2">
      <c r="A72" s="20">
        <v>44197</v>
      </c>
      <c r="B72" s="37" t="s">
        <v>157</v>
      </c>
      <c r="C72" s="37" t="s">
        <v>112</v>
      </c>
      <c r="D72" s="37" t="s">
        <v>47</v>
      </c>
      <c r="E72" s="37" t="s">
        <v>8</v>
      </c>
      <c r="F72" s="37" t="s">
        <v>12</v>
      </c>
      <c r="G72" s="38">
        <v>73818.89</v>
      </c>
    </row>
    <row r="73" spans="1:7" x14ac:dyDescent="0.2">
      <c r="A73" s="20">
        <v>44197</v>
      </c>
      <c r="B73" s="37" t="s">
        <v>157</v>
      </c>
      <c r="C73" s="37" t="s">
        <v>37</v>
      </c>
      <c r="D73" s="37" t="s">
        <v>38</v>
      </c>
      <c r="E73" s="37" t="s">
        <v>8</v>
      </c>
      <c r="F73" s="37" t="s">
        <v>12</v>
      </c>
      <c r="G73" s="38">
        <v>65090.53</v>
      </c>
    </row>
    <row r="74" spans="1:7" x14ac:dyDescent="0.2">
      <c r="A74" s="20">
        <v>44197</v>
      </c>
      <c r="B74" s="37" t="s">
        <v>157</v>
      </c>
      <c r="C74" s="37" t="s">
        <v>92</v>
      </c>
      <c r="D74" s="37" t="s">
        <v>82</v>
      </c>
      <c r="E74" s="37" t="s">
        <v>35</v>
      </c>
      <c r="F74" s="37" t="s">
        <v>12</v>
      </c>
      <c r="G74" s="38">
        <v>30721.599999999999</v>
      </c>
    </row>
    <row r="75" spans="1:7" x14ac:dyDescent="0.2">
      <c r="A75" s="20">
        <v>44197</v>
      </c>
      <c r="B75" s="37" t="s">
        <v>157</v>
      </c>
      <c r="C75" s="37" t="s">
        <v>145</v>
      </c>
      <c r="D75" s="37" t="s">
        <v>146</v>
      </c>
      <c r="E75" s="37" t="s">
        <v>8</v>
      </c>
      <c r="F75" s="37" t="s">
        <v>12</v>
      </c>
      <c r="G75" s="38">
        <v>29427.14</v>
      </c>
    </row>
    <row r="76" spans="1:7" x14ac:dyDescent="0.2">
      <c r="A76" s="20">
        <v>44197</v>
      </c>
      <c r="B76" s="37" t="s">
        <v>157</v>
      </c>
      <c r="C76" s="37" t="s">
        <v>97</v>
      </c>
      <c r="D76" s="37" t="s">
        <v>87</v>
      </c>
      <c r="E76" s="37" t="s">
        <v>35</v>
      </c>
      <c r="F76" s="37" t="s">
        <v>15</v>
      </c>
      <c r="G76" s="38">
        <v>18580.8</v>
      </c>
    </row>
    <row r="77" spans="1:7" x14ac:dyDescent="0.2">
      <c r="A77" s="20">
        <v>44197</v>
      </c>
      <c r="B77" s="37" t="s">
        <v>157</v>
      </c>
      <c r="C77" s="37" t="s">
        <v>133</v>
      </c>
      <c r="D77" s="37" t="s">
        <v>129</v>
      </c>
      <c r="E77" s="37" t="s">
        <v>8</v>
      </c>
      <c r="F77" s="37" t="s">
        <v>75</v>
      </c>
      <c r="G77" s="38">
        <v>8002.74</v>
      </c>
    </row>
    <row r="78" spans="1:7" x14ac:dyDescent="0.2">
      <c r="A78" s="20">
        <v>44197</v>
      </c>
      <c r="B78" s="37" t="s">
        <v>157</v>
      </c>
      <c r="C78" s="37" t="s">
        <v>134</v>
      </c>
      <c r="D78" s="37" t="s">
        <v>130</v>
      </c>
      <c r="E78" s="37" t="s">
        <v>8</v>
      </c>
      <c r="F78" s="37" t="s">
        <v>75</v>
      </c>
      <c r="G78" s="38">
        <v>7975.7</v>
      </c>
    </row>
    <row r="79" spans="1:7" x14ac:dyDescent="0.2">
      <c r="A79" s="20">
        <v>44197</v>
      </c>
      <c r="B79" s="37" t="s">
        <v>157</v>
      </c>
      <c r="C79" s="37" t="s">
        <v>135</v>
      </c>
      <c r="D79" s="37" t="s">
        <v>131</v>
      </c>
      <c r="E79" s="37" t="s">
        <v>8</v>
      </c>
      <c r="F79" s="37" t="s">
        <v>75</v>
      </c>
      <c r="G79" s="38">
        <v>7963.01</v>
      </c>
    </row>
    <row r="80" spans="1:7" x14ac:dyDescent="0.2">
      <c r="A80" s="20">
        <v>44197</v>
      </c>
      <c r="B80" s="37" t="s">
        <v>157</v>
      </c>
      <c r="C80" s="37" t="s">
        <v>137</v>
      </c>
      <c r="D80" s="37" t="s">
        <v>136</v>
      </c>
      <c r="E80" s="37" t="s">
        <v>8</v>
      </c>
      <c r="F80" s="37" t="s">
        <v>75</v>
      </c>
      <c r="G80" s="38">
        <v>7961.06</v>
      </c>
    </row>
    <row r="81" spans="1:7" x14ac:dyDescent="0.2">
      <c r="A81" s="20">
        <v>44197</v>
      </c>
      <c r="B81" s="37" t="s">
        <v>157</v>
      </c>
      <c r="C81" s="37" t="s">
        <v>132</v>
      </c>
      <c r="D81" s="37" t="s">
        <v>128</v>
      </c>
      <c r="E81" s="37" t="s">
        <v>8</v>
      </c>
      <c r="F81" s="37" t="s">
        <v>75</v>
      </c>
      <c r="G81" s="38">
        <v>3990.55</v>
      </c>
    </row>
    <row r="82" spans="1:7" x14ac:dyDescent="0.2">
      <c r="A82" s="20">
        <v>44197</v>
      </c>
      <c r="B82" s="37" t="s">
        <v>157</v>
      </c>
      <c r="C82" s="37" t="s">
        <v>140</v>
      </c>
      <c r="D82" s="37" t="s">
        <v>141</v>
      </c>
      <c r="E82" s="37" t="s">
        <v>8</v>
      </c>
      <c r="F82" s="37" t="s">
        <v>75</v>
      </c>
      <c r="G82" s="38">
        <v>3972.38</v>
      </c>
    </row>
    <row r="83" spans="1:7" x14ac:dyDescent="0.2">
      <c r="A83" s="20">
        <v>44197</v>
      </c>
      <c r="B83" s="37" t="s">
        <v>157</v>
      </c>
      <c r="C83" s="37" t="s">
        <v>91</v>
      </c>
      <c r="D83" s="37" t="s">
        <v>81</v>
      </c>
      <c r="E83" s="40" t="s">
        <v>166</v>
      </c>
      <c r="F83" s="37" t="s">
        <v>12</v>
      </c>
      <c r="G83" s="39">
        <v>0</v>
      </c>
    </row>
    <row r="84" spans="1:7" x14ac:dyDescent="0.2">
      <c r="A84" s="20">
        <v>44197</v>
      </c>
      <c r="B84" s="37" t="s">
        <v>157</v>
      </c>
      <c r="C84" s="37" t="s">
        <v>27</v>
      </c>
      <c r="D84" s="37" t="s">
        <v>28</v>
      </c>
      <c r="E84" s="40" t="s">
        <v>166</v>
      </c>
      <c r="F84" s="37" t="s">
        <v>12</v>
      </c>
      <c r="G84" s="39">
        <v>0</v>
      </c>
    </row>
    <row r="85" spans="1:7" x14ac:dyDescent="0.2">
      <c r="A85" s="20">
        <v>44197</v>
      </c>
      <c r="B85" s="37" t="s">
        <v>157</v>
      </c>
      <c r="C85" s="37" t="s">
        <v>54</v>
      </c>
      <c r="D85" s="37"/>
      <c r="E85" s="37" t="s">
        <v>56</v>
      </c>
      <c r="F85" s="37" t="s">
        <v>56</v>
      </c>
      <c r="G85" s="38">
        <f>32238.18+161955.49</f>
        <v>194193.66999999998</v>
      </c>
    </row>
    <row r="86" spans="1:7" x14ac:dyDescent="0.2">
      <c r="A86" s="20">
        <v>44197</v>
      </c>
      <c r="B86" s="37" t="s">
        <v>157</v>
      </c>
      <c r="C86" s="37" t="s">
        <v>57</v>
      </c>
      <c r="D86" s="37"/>
      <c r="E86" s="37" t="s">
        <v>56</v>
      </c>
      <c r="F86" s="37" t="s">
        <v>56</v>
      </c>
      <c r="G86" s="38">
        <v>230.45</v>
      </c>
    </row>
    <row r="87" spans="1:7" x14ac:dyDescent="0.2">
      <c r="A87" s="20">
        <v>44197</v>
      </c>
      <c r="B87" s="37" t="s">
        <v>157</v>
      </c>
      <c r="C87" s="37" t="s">
        <v>58</v>
      </c>
      <c r="D87" s="37"/>
      <c r="E87" s="37" t="s">
        <v>56</v>
      </c>
      <c r="F87" s="37" t="s">
        <v>56</v>
      </c>
      <c r="G87" s="38">
        <f>169069.36+40000+4900+40256.46</f>
        <v>254225.81999999998</v>
      </c>
    </row>
    <row r="88" spans="1:7" x14ac:dyDescent="0.2">
      <c r="A88" s="20">
        <v>44197</v>
      </c>
      <c r="B88" s="37" t="s">
        <v>157</v>
      </c>
      <c r="C88" s="37" t="s">
        <v>60</v>
      </c>
      <c r="D88" s="37"/>
      <c r="E88" s="37" t="s">
        <v>62</v>
      </c>
      <c r="F88" s="37" t="s">
        <v>63</v>
      </c>
      <c r="G88" s="25">
        <v>80000</v>
      </c>
    </row>
    <row r="89" spans="1:7" x14ac:dyDescent="0.2">
      <c r="A89" s="20">
        <v>44197</v>
      </c>
      <c r="B89" s="37" t="s">
        <v>157</v>
      </c>
      <c r="C89" s="37" t="s">
        <v>64</v>
      </c>
      <c r="D89" s="37"/>
      <c r="E89" s="37" t="s">
        <v>56</v>
      </c>
      <c r="F89" s="37" t="s">
        <v>66</v>
      </c>
      <c r="G89" s="38">
        <v>1000000</v>
      </c>
    </row>
    <row r="90" spans="1:7" x14ac:dyDescent="0.2">
      <c r="A90" s="20">
        <v>44197</v>
      </c>
      <c r="B90" s="37" t="s">
        <v>157</v>
      </c>
      <c r="C90" s="37" t="s">
        <v>67</v>
      </c>
      <c r="D90" s="37"/>
      <c r="E90" s="37" t="s">
        <v>68</v>
      </c>
      <c r="F90" s="37" t="s">
        <v>12</v>
      </c>
      <c r="G90" s="38">
        <v>507120</v>
      </c>
    </row>
    <row r="91" spans="1:7" x14ac:dyDescent="0.2">
      <c r="A91" s="20">
        <v>44197</v>
      </c>
      <c r="B91" s="37" t="s">
        <v>157</v>
      </c>
      <c r="C91" s="37" t="s">
        <v>69</v>
      </c>
      <c r="D91" s="37"/>
      <c r="E91" s="37" t="s">
        <v>71</v>
      </c>
      <c r="F91" s="37" t="s">
        <v>15</v>
      </c>
      <c r="G91" s="38">
        <v>226867.57</v>
      </c>
    </row>
    <row r="92" spans="1:7" x14ac:dyDescent="0.2">
      <c r="A92" s="20">
        <v>44197</v>
      </c>
      <c r="B92" s="37" t="s">
        <v>157</v>
      </c>
      <c r="C92" s="37" t="s">
        <v>72</v>
      </c>
      <c r="D92" s="37"/>
      <c r="E92" s="37" t="s">
        <v>71</v>
      </c>
      <c r="F92" s="37" t="s">
        <v>12</v>
      </c>
      <c r="G92" s="38">
        <v>4000</v>
      </c>
    </row>
    <row r="93" spans="1:7" x14ac:dyDescent="0.2">
      <c r="A93" s="20">
        <v>44197</v>
      </c>
      <c r="B93" s="37" t="s">
        <v>157</v>
      </c>
      <c r="C93" s="37" t="s">
        <v>74</v>
      </c>
      <c r="D93" s="37"/>
      <c r="E93" s="37" t="s">
        <v>75</v>
      </c>
      <c r="F93" s="37" t="s">
        <v>75</v>
      </c>
      <c r="G93" s="38">
        <v>249924.02</v>
      </c>
    </row>
    <row r="94" spans="1:7" x14ac:dyDescent="0.2">
      <c r="A94" s="20">
        <v>44197</v>
      </c>
      <c r="B94" s="37" t="s">
        <v>157</v>
      </c>
      <c r="C94" s="37" t="s">
        <v>138</v>
      </c>
      <c r="D94" s="37"/>
      <c r="E94" s="37" t="s">
        <v>75</v>
      </c>
      <c r="F94" s="37" t="s">
        <v>75</v>
      </c>
      <c r="G94" s="38">
        <v>19909.64</v>
      </c>
    </row>
    <row r="95" spans="1:7" x14ac:dyDescent="0.2">
      <c r="A95" s="20">
        <v>44228</v>
      </c>
      <c r="B95" s="21" t="s">
        <v>194</v>
      </c>
      <c r="C95" s="21" t="s">
        <v>29</v>
      </c>
      <c r="D95" s="21" t="s">
        <v>30</v>
      </c>
      <c r="E95" s="21" t="s">
        <v>8</v>
      </c>
      <c r="F95" s="21" t="s">
        <v>12</v>
      </c>
      <c r="G95" s="38">
        <v>595913.78</v>
      </c>
    </row>
    <row r="96" spans="1:7" x14ac:dyDescent="0.2">
      <c r="A96" s="20">
        <v>44228</v>
      </c>
      <c r="B96" s="37" t="s">
        <v>194</v>
      </c>
      <c r="C96" s="37" t="s">
        <v>16</v>
      </c>
      <c r="D96" s="37" t="s">
        <v>17</v>
      </c>
      <c r="E96" s="37" t="s">
        <v>8</v>
      </c>
      <c r="F96" s="37" t="s">
        <v>12</v>
      </c>
      <c r="G96" s="38">
        <v>463154.49</v>
      </c>
    </row>
    <row r="97" spans="1:7" x14ac:dyDescent="0.2">
      <c r="A97" s="20">
        <v>44228</v>
      </c>
      <c r="B97" s="37" t="s">
        <v>194</v>
      </c>
      <c r="C97" s="37" t="s">
        <v>21</v>
      </c>
      <c r="D97" s="37" t="s">
        <v>22</v>
      </c>
      <c r="E97" s="37" t="s">
        <v>8</v>
      </c>
      <c r="F97" s="37" t="s">
        <v>12</v>
      </c>
      <c r="G97" s="38">
        <v>374206.71999999997</v>
      </c>
    </row>
    <row r="98" spans="1:7" x14ac:dyDescent="0.2">
      <c r="A98" s="20">
        <v>44228</v>
      </c>
      <c r="B98" s="37" t="s">
        <v>194</v>
      </c>
      <c r="C98" s="37" t="s">
        <v>192</v>
      </c>
      <c r="D98" s="37" t="s">
        <v>185</v>
      </c>
      <c r="E98" s="37" t="s">
        <v>35</v>
      </c>
      <c r="F98" s="37" t="s">
        <v>12</v>
      </c>
      <c r="G98" s="38">
        <v>318084</v>
      </c>
    </row>
    <row r="99" spans="1:7" x14ac:dyDescent="0.2">
      <c r="A99" s="20">
        <v>44228</v>
      </c>
      <c r="B99" s="37" t="s">
        <v>194</v>
      </c>
      <c r="C99" s="37" t="s">
        <v>23</v>
      </c>
      <c r="D99" s="37" t="s">
        <v>24</v>
      </c>
      <c r="E99" s="37" t="s">
        <v>8</v>
      </c>
      <c r="F99" s="37" t="s">
        <v>12</v>
      </c>
      <c r="G99" s="38">
        <v>306567.36</v>
      </c>
    </row>
    <row r="100" spans="1:7" x14ac:dyDescent="0.2">
      <c r="A100" s="20">
        <v>44228</v>
      </c>
      <c r="B100" s="37" t="s">
        <v>194</v>
      </c>
      <c r="C100" s="37" t="s">
        <v>96</v>
      </c>
      <c r="D100" s="37" t="s">
        <v>86</v>
      </c>
      <c r="E100" s="37" t="s">
        <v>35</v>
      </c>
      <c r="F100" s="37" t="s">
        <v>12</v>
      </c>
      <c r="G100" s="38">
        <v>300291.20000000001</v>
      </c>
    </row>
    <row r="101" spans="1:7" x14ac:dyDescent="0.2">
      <c r="A101" s="20">
        <v>44228</v>
      </c>
      <c r="B101" s="37" t="s">
        <v>194</v>
      </c>
      <c r="C101" s="37" t="s">
        <v>40</v>
      </c>
      <c r="D101" s="37" t="s">
        <v>41</v>
      </c>
      <c r="E101" s="37" t="s">
        <v>8</v>
      </c>
      <c r="F101" s="37" t="s">
        <v>12</v>
      </c>
      <c r="G101" s="38">
        <v>298443.49</v>
      </c>
    </row>
    <row r="102" spans="1:7" x14ac:dyDescent="0.2">
      <c r="A102" s="20">
        <v>44228</v>
      </c>
      <c r="B102" s="37" t="s">
        <v>194</v>
      </c>
      <c r="C102" s="37" t="s">
        <v>42</v>
      </c>
      <c r="D102" s="37" t="s">
        <v>43</v>
      </c>
      <c r="E102" s="37" t="s">
        <v>8</v>
      </c>
      <c r="F102" s="37" t="s">
        <v>12</v>
      </c>
      <c r="G102" s="38">
        <v>276799.64</v>
      </c>
    </row>
    <row r="103" spans="1:7" x14ac:dyDescent="0.2">
      <c r="A103" s="20">
        <v>44228</v>
      </c>
      <c r="B103" s="37" t="s">
        <v>194</v>
      </c>
      <c r="C103" s="37" t="s">
        <v>19</v>
      </c>
      <c r="D103" s="37" t="s">
        <v>20</v>
      </c>
      <c r="E103" s="37" t="s">
        <v>8</v>
      </c>
      <c r="F103" s="37" t="s">
        <v>12</v>
      </c>
      <c r="G103" s="38">
        <v>271826.84999999998</v>
      </c>
    </row>
    <row r="104" spans="1:7" x14ac:dyDescent="0.2">
      <c r="A104" s="20">
        <v>44228</v>
      </c>
      <c r="B104" s="37" t="s">
        <v>194</v>
      </c>
      <c r="C104" s="37" t="s">
        <v>52</v>
      </c>
      <c r="D104" s="37" t="s">
        <v>53</v>
      </c>
      <c r="E104" s="37" t="s">
        <v>8</v>
      </c>
      <c r="F104" s="37" t="s">
        <v>12</v>
      </c>
      <c r="G104" s="38">
        <v>265924.26</v>
      </c>
    </row>
    <row r="105" spans="1:7" x14ac:dyDescent="0.2">
      <c r="A105" s="20">
        <v>44228</v>
      </c>
      <c r="B105" s="37" t="s">
        <v>194</v>
      </c>
      <c r="C105" s="37" t="s">
        <v>32</v>
      </c>
      <c r="D105" s="37" t="s">
        <v>33</v>
      </c>
      <c r="E105" s="37" t="s">
        <v>8</v>
      </c>
      <c r="F105" s="37" t="s">
        <v>12</v>
      </c>
      <c r="G105" s="38">
        <v>144677.34</v>
      </c>
    </row>
    <row r="106" spans="1:7" x14ac:dyDescent="0.2">
      <c r="A106" s="20">
        <v>44228</v>
      </c>
      <c r="B106" s="37" t="s">
        <v>194</v>
      </c>
      <c r="C106" s="37" t="s">
        <v>95</v>
      </c>
      <c r="D106" s="37" t="s">
        <v>85</v>
      </c>
      <c r="E106" s="37" t="s">
        <v>35</v>
      </c>
      <c r="F106" s="37" t="s">
        <v>15</v>
      </c>
      <c r="G106" s="38">
        <v>132031.20000000001</v>
      </c>
    </row>
    <row r="107" spans="1:7" x14ac:dyDescent="0.2">
      <c r="A107" s="20">
        <v>44228</v>
      </c>
      <c r="B107" s="37" t="s">
        <v>194</v>
      </c>
      <c r="C107" s="37" t="s">
        <v>110</v>
      </c>
      <c r="D107" s="37" t="s">
        <v>111</v>
      </c>
      <c r="E107" s="37" t="s">
        <v>8</v>
      </c>
      <c r="F107" s="37" t="s">
        <v>12</v>
      </c>
      <c r="G107" s="38">
        <v>129175.31</v>
      </c>
    </row>
    <row r="108" spans="1:7" x14ac:dyDescent="0.2">
      <c r="A108" s="20">
        <v>44228</v>
      </c>
      <c r="B108" s="37" t="s">
        <v>194</v>
      </c>
      <c r="C108" s="37" t="s">
        <v>190</v>
      </c>
      <c r="D108" s="37" t="s">
        <v>191</v>
      </c>
      <c r="E108" s="37" t="s">
        <v>8</v>
      </c>
      <c r="F108" s="37" t="s">
        <v>12</v>
      </c>
      <c r="G108" s="38">
        <v>85479.72</v>
      </c>
    </row>
    <row r="109" spans="1:7" x14ac:dyDescent="0.2">
      <c r="A109" s="20">
        <v>44228</v>
      </c>
      <c r="B109" s="37" t="s">
        <v>194</v>
      </c>
      <c r="C109" s="37" t="s">
        <v>112</v>
      </c>
      <c r="D109" s="37" t="s">
        <v>47</v>
      </c>
      <c r="E109" s="37" t="s">
        <v>8</v>
      </c>
      <c r="F109" s="37" t="s">
        <v>12</v>
      </c>
      <c r="G109" s="38">
        <v>70335.199999999997</v>
      </c>
    </row>
    <row r="110" spans="1:7" x14ac:dyDescent="0.2">
      <c r="A110" s="20">
        <v>44228</v>
      </c>
      <c r="B110" s="37" t="s">
        <v>194</v>
      </c>
      <c r="C110" s="37" t="s">
        <v>145</v>
      </c>
      <c r="D110" s="37" t="s">
        <v>146</v>
      </c>
      <c r="E110" s="37" t="s">
        <v>8</v>
      </c>
      <c r="F110" s="37" t="s">
        <v>12</v>
      </c>
      <c r="G110" s="38">
        <v>58551.21</v>
      </c>
    </row>
    <row r="111" spans="1:7" x14ac:dyDescent="0.2">
      <c r="A111" s="20">
        <v>44228</v>
      </c>
      <c r="B111" s="37" t="s">
        <v>194</v>
      </c>
      <c r="C111" s="37" t="s">
        <v>92</v>
      </c>
      <c r="D111" s="37" t="s">
        <v>82</v>
      </c>
      <c r="E111" s="37" t="s">
        <v>35</v>
      </c>
      <c r="F111" s="37" t="s">
        <v>12</v>
      </c>
      <c r="G111" s="38">
        <v>31512</v>
      </c>
    </row>
    <row r="112" spans="1:7" x14ac:dyDescent="0.2">
      <c r="A112" s="20">
        <v>44228</v>
      </c>
      <c r="B112" s="37" t="s">
        <v>194</v>
      </c>
      <c r="C112" s="37" t="s">
        <v>98</v>
      </c>
      <c r="D112" s="37" t="s">
        <v>14</v>
      </c>
      <c r="E112" s="37" t="s">
        <v>8</v>
      </c>
      <c r="F112" s="37" t="s">
        <v>15</v>
      </c>
      <c r="G112" s="38">
        <v>14998.41</v>
      </c>
    </row>
    <row r="113" spans="1:7" x14ac:dyDescent="0.2">
      <c r="A113" s="20">
        <v>44228</v>
      </c>
      <c r="B113" s="37" t="s">
        <v>194</v>
      </c>
      <c r="C113" s="37" t="s">
        <v>133</v>
      </c>
      <c r="D113" s="37" t="s">
        <v>129</v>
      </c>
      <c r="E113" s="37" t="s">
        <v>8</v>
      </c>
      <c r="F113" s="37" t="s">
        <v>75</v>
      </c>
      <c r="G113" s="38">
        <v>12104.04</v>
      </c>
    </row>
    <row r="114" spans="1:7" x14ac:dyDescent="0.2">
      <c r="A114" s="20">
        <v>44228</v>
      </c>
      <c r="B114" s="37" t="s">
        <v>194</v>
      </c>
      <c r="C114" s="37" t="s">
        <v>137</v>
      </c>
      <c r="D114" s="37" t="s">
        <v>136</v>
      </c>
      <c r="E114" s="37" t="s">
        <v>8</v>
      </c>
      <c r="F114" s="37" t="s">
        <v>75</v>
      </c>
      <c r="G114" s="38">
        <v>12014.6</v>
      </c>
    </row>
    <row r="115" spans="1:7" x14ac:dyDescent="0.2">
      <c r="A115" s="20">
        <v>44228</v>
      </c>
      <c r="B115" s="37" t="s">
        <v>194</v>
      </c>
      <c r="C115" s="37" t="s">
        <v>135</v>
      </c>
      <c r="D115" s="37" t="s">
        <v>131</v>
      </c>
      <c r="E115" s="37" t="s">
        <v>8</v>
      </c>
      <c r="F115" s="37" t="s">
        <v>75</v>
      </c>
      <c r="G115" s="38">
        <v>11995.75</v>
      </c>
    </row>
    <row r="116" spans="1:7" x14ac:dyDescent="0.2">
      <c r="A116" s="20">
        <v>44228</v>
      </c>
      <c r="B116" s="37" t="s">
        <v>194</v>
      </c>
      <c r="C116" s="37" t="s">
        <v>134</v>
      </c>
      <c r="D116" s="37" t="s">
        <v>130</v>
      </c>
      <c r="E116" s="37" t="s">
        <v>8</v>
      </c>
      <c r="F116" s="37" t="s">
        <v>75</v>
      </c>
      <c r="G116" s="38">
        <v>11989.17</v>
      </c>
    </row>
    <row r="117" spans="1:7" x14ac:dyDescent="0.2">
      <c r="A117" s="20">
        <v>44228</v>
      </c>
      <c r="B117" s="37" t="s">
        <v>194</v>
      </c>
      <c r="C117" s="37" t="s">
        <v>140</v>
      </c>
      <c r="D117" s="37" t="s">
        <v>141</v>
      </c>
      <c r="E117" s="37" t="s">
        <v>8</v>
      </c>
      <c r="F117" s="37" t="s">
        <v>75</v>
      </c>
      <c r="G117" s="38">
        <v>7937.94</v>
      </c>
    </row>
    <row r="118" spans="1:7" x14ac:dyDescent="0.2">
      <c r="A118" s="20">
        <v>44228</v>
      </c>
      <c r="B118" s="37" t="s">
        <v>194</v>
      </c>
      <c r="C118" s="37" t="s">
        <v>132</v>
      </c>
      <c r="D118" s="37" t="s">
        <v>128</v>
      </c>
      <c r="E118" s="37" t="s">
        <v>8</v>
      </c>
      <c r="F118" s="37" t="s">
        <v>75</v>
      </c>
      <c r="G118" s="38">
        <v>3999.37</v>
      </c>
    </row>
    <row r="119" spans="1:7" x14ac:dyDescent="0.2">
      <c r="A119" s="20">
        <v>44228</v>
      </c>
      <c r="B119" s="37" t="s">
        <v>194</v>
      </c>
      <c r="C119" s="37" t="s">
        <v>54</v>
      </c>
      <c r="D119" s="37"/>
      <c r="E119" s="37" t="s">
        <v>56</v>
      </c>
      <c r="F119" s="37" t="s">
        <v>56</v>
      </c>
      <c r="G119" s="38">
        <f>11706.17+84004</f>
        <v>95710.17</v>
      </c>
    </row>
    <row r="120" spans="1:7" x14ac:dyDescent="0.2">
      <c r="A120" s="20">
        <v>44228</v>
      </c>
      <c r="B120" s="37" t="s">
        <v>194</v>
      </c>
      <c r="C120" s="37" t="s">
        <v>57</v>
      </c>
      <c r="D120" s="37"/>
      <c r="E120" s="37" t="s">
        <v>56</v>
      </c>
      <c r="F120" s="37" t="s">
        <v>56</v>
      </c>
      <c r="G120" s="38">
        <v>191687.61</v>
      </c>
    </row>
    <row r="121" spans="1:7" x14ac:dyDescent="0.2">
      <c r="A121" s="20">
        <v>44228</v>
      </c>
      <c r="B121" s="37" t="s">
        <v>194</v>
      </c>
      <c r="C121" s="37" t="s">
        <v>58</v>
      </c>
      <c r="D121" s="37"/>
      <c r="E121" s="37" t="s">
        <v>56</v>
      </c>
      <c r="F121" s="37" t="s">
        <v>56</v>
      </c>
      <c r="G121" s="38">
        <f>128846.01+34893+98450.09</f>
        <v>262189.09999999998</v>
      </c>
    </row>
    <row r="122" spans="1:7" x14ac:dyDescent="0.2">
      <c r="A122" s="20">
        <v>44228</v>
      </c>
      <c r="B122" s="37" t="s">
        <v>194</v>
      </c>
      <c r="C122" s="37" t="s">
        <v>60</v>
      </c>
      <c r="D122" s="37"/>
      <c r="E122" s="37" t="s">
        <v>62</v>
      </c>
      <c r="F122" s="37" t="s">
        <v>63</v>
      </c>
      <c r="G122" s="38">
        <v>80000</v>
      </c>
    </row>
    <row r="123" spans="1:7" x14ac:dyDescent="0.2">
      <c r="A123" s="20">
        <v>44228</v>
      </c>
      <c r="B123" s="37" t="s">
        <v>194</v>
      </c>
      <c r="C123" s="37" t="s">
        <v>64</v>
      </c>
      <c r="D123" s="37"/>
      <c r="E123" s="37" t="s">
        <v>56</v>
      </c>
      <c r="F123" s="37" t="s">
        <v>66</v>
      </c>
      <c r="G123" s="38">
        <v>1000000</v>
      </c>
    </row>
    <row r="124" spans="1:7" x14ac:dyDescent="0.2">
      <c r="A124" s="20">
        <v>44228</v>
      </c>
      <c r="B124" s="37" t="s">
        <v>194</v>
      </c>
      <c r="C124" s="37" t="s">
        <v>67</v>
      </c>
      <c r="D124" s="37"/>
      <c r="E124" s="37" t="s">
        <v>68</v>
      </c>
      <c r="F124" s="37" t="s">
        <v>12</v>
      </c>
      <c r="G124" s="38">
        <v>539000</v>
      </c>
    </row>
    <row r="125" spans="1:7" x14ac:dyDescent="0.2">
      <c r="A125" s="20">
        <v>44228</v>
      </c>
      <c r="B125" s="37" t="s">
        <v>194</v>
      </c>
      <c r="C125" s="37" t="s">
        <v>69</v>
      </c>
      <c r="D125" s="37"/>
      <c r="E125" s="37" t="s">
        <v>71</v>
      </c>
      <c r="F125" s="37" t="s">
        <v>15</v>
      </c>
      <c r="G125" s="38">
        <v>224166.9</v>
      </c>
    </row>
    <row r="126" spans="1:7" x14ac:dyDescent="0.2">
      <c r="A126" s="20">
        <v>44228</v>
      </c>
      <c r="B126" s="37" t="s">
        <v>194</v>
      </c>
      <c r="C126" s="37" t="s">
        <v>72</v>
      </c>
      <c r="D126" s="37"/>
      <c r="E126" s="37" t="s">
        <v>71</v>
      </c>
      <c r="F126" s="37" t="s">
        <v>12</v>
      </c>
      <c r="G126" s="38">
        <v>5000</v>
      </c>
    </row>
    <row r="127" spans="1:7" x14ac:dyDescent="0.2">
      <c r="A127" s="20">
        <v>44228</v>
      </c>
      <c r="B127" s="37" t="s">
        <v>194</v>
      </c>
      <c r="C127" s="37" t="s">
        <v>138</v>
      </c>
      <c r="D127" s="37"/>
      <c r="E127" s="37" t="s">
        <v>75</v>
      </c>
      <c r="F127" s="37" t="s">
        <v>75</v>
      </c>
      <c r="G127" s="38">
        <v>19951.27</v>
      </c>
    </row>
    <row r="128" spans="1:7" x14ac:dyDescent="0.2">
      <c r="A128" s="20">
        <v>44228</v>
      </c>
      <c r="B128" s="37" t="s">
        <v>194</v>
      </c>
      <c r="C128" s="37" t="s">
        <v>167</v>
      </c>
      <c r="D128" s="37"/>
      <c r="E128" s="37" t="s">
        <v>68</v>
      </c>
      <c r="F128" s="37" t="s">
        <v>12</v>
      </c>
      <c r="G128" s="38">
        <v>1000000</v>
      </c>
    </row>
    <row r="129" spans="1:7" x14ac:dyDescent="0.2">
      <c r="A129" s="20">
        <v>44228</v>
      </c>
      <c r="B129" s="37" t="s">
        <v>194</v>
      </c>
      <c r="C129" s="37" t="s">
        <v>186</v>
      </c>
      <c r="D129" s="37"/>
      <c r="E129" s="37" t="s">
        <v>68</v>
      </c>
      <c r="F129" s="37" t="s">
        <v>12</v>
      </c>
      <c r="G129" s="38">
        <v>1000000</v>
      </c>
    </row>
    <row r="130" spans="1:7" x14ac:dyDescent="0.2">
      <c r="A130" s="20">
        <v>44228</v>
      </c>
      <c r="B130" s="37" t="s">
        <v>194</v>
      </c>
      <c r="C130" s="37" t="s">
        <v>189</v>
      </c>
      <c r="D130" s="37"/>
      <c r="E130" s="37" t="s">
        <v>68</v>
      </c>
      <c r="F130" s="37" t="s">
        <v>12</v>
      </c>
      <c r="G130" s="38">
        <v>1000000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G19"/>
  <sheetViews>
    <sheetView zoomScale="210" zoomScaleNormal="210" zoomScaleSheetLayoutView="100" workbookViewId="0">
      <selection activeCell="C2" sqref="C2"/>
    </sheetView>
  </sheetViews>
  <sheetFormatPr baseColWidth="10" defaultColWidth="8.83203125" defaultRowHeight="15" x14ac:dyDescent="0.2"/>
  <cols>
    <col min="3" max="3" width="14" bestFit="1" customWidth="1"/>
    <col min="7" max="7" width="9.33203125" style="36"/>
  </cols>
  <sheetData>
    <row r="1" spans="1:7" x14ac:dyDescent="0.2">
      <c r="A1" s="43" t="s">
        <v>103</v>
      </c>
      <c r="B1" s="43" t="s">
        <v>104</v>
      </c>
      <c r="C1" s="43" t="s">
        <v>162</v>
      </c>
      <c r="D1" s="43" t="s">
        <v>175</v>
      </c>
      <c r="E1" s="43" t="s">
        <v>181</v>
      </c>
      <c r="F1" s="43" t="s">
        <v>179</v>
      </c>
      <c r="G1" s="43" t="s">
        <v>179</v>
      </c>
    </row>
    <row r="2" spans="1:7" x14ac:dyDescent="0.2">
      <c r="A2" t="s">
        <v>169</v>
      </c>
      <c r="B2" t="s">
        <v>155</v>
      </c>
      <c r="C2" t="s">
        <v>156</v>
      </c>
      <c r="D2">
        <v>100</v>
      </c>
      <c r="E2" s="44" t="s">
        <v>180</v>
      </c>
      <c r="F2" s="41">
        <v>0.2</v>
      </c>
      <c r="G2" s="36">
        <f t="shared" ref="G2:G8" si="0">F2*D2/$D$19</f>
        <v>2.4096385542168676E-2</v>
      </c>
    </row>
    <row r="3" spans="1:7" x14ac:dyDescent="0.2">
      <c r="A3" t="s">
        <v>169</v>
      </c>
      <c r="B3" t="s">
        <v>155</v>
      </c>
      <c r="C3" t="s">
        <v>170</v>
      </c>
      <c r="D3">
        <v>100</v>
      </c>
      <c r="E3" s="44"/>
      <c r="F3" s="41">
        <v>0.2</v>
      </c>
      <c r="G3" s="36">
        <f t="shared" si="0"/>
        <v>2.4096385542168676E-2</v>
      </c>
    </row>
    <row r="4" spans="1:7" x14ac:dyDescent="0.2">
      <c r="A4" t="s">
        <v>169</v>
      </c>
      <c r="B4" t="s">
        <v>154</v>
      </c>
      <c r="C4" t="s">
        <v>153</v>
      </c>
      <c r="D4">
        <v>10</v>
      </c>
      <c r="E4" s="44" t="s">
        <v>180</v>
      </c>
      <c r="F4" s="41">
        <v>0.15</v>
      </c>
      <c r="G4" s="36">
        <f t="shared" si="0"/>
        <v>1.8072289156626507E-3</v>
      </c>
    </row>
    <row r="5" spans="1:7" x14ac:dyDescent="0.2">
      <c r="A5" t="s">
        <v>169</v>
      </c>
      <c r="B5" t="s">
        <v>154</v>
      </c>
      <c r="C5" t="s">
        <v>182</v>
      </c>
      <c r="D5">
        <v>25</v>
      </c>
      <c r="E5" s="44" t="s">
        <v>180</v>
      </c>
      <c r="F5" s="41">
        <v>0.15</v>
      </c>
      <c r="G5" s="36">
        <f t="shared" si="0"/>
        <v>4.5180722891566263E-3</v>
      </c>
    </row>
    <row r="6" spans="1:7" x14ac:dyDescent="0.2">
      <c r="A6" t="s">
        <v>169</v>
      </c>
      <c r="B6" t="s">
        <v>154</v>
      </c>
      <c r="C6" t="s">
        <v>152</v>
      </c>
      <c r="D6">
        <v>30</v>
      </c>
      <c r="E6" s="44" t="s">
        <v>180</v>
      </c>
      <c r="F6" s="41">
        <v>0.15</v>
      </c>
      <c r="G6" s="36">
        <f t="shared" si="0"/>
        <v>5.4216867469879517E-3</v>
      </c>
    </row>
    <row r="7" spans="1:7" x14ac:dyDescent="0.2">
      <c r="A7" t="s">
        <v>147</v>
      </c>
      <c r="B7" t="s">
        <v>155</v>
      </c>
      <c r="C7" t="s">
        <v>171</v>
      </c>
      <c r="D7">
        <v>100</v>
      </c>
      <c r="E7" s="44" t="s">
        <v>180</v>
      </c>
      <c r="F7" s="41">
        <v>0.15</v>
      </c>
      <c r="G7" s="36">
        <f t="shared" si="0"/>
        <v>1.8072289156626505E-2</v>
      </c>
    </row>
    <row r="8" spans="1:7" x14ac:dyDescent="0.2">
      <c r="A8" t="s">
        <v>147</v>
      </c>
      <c r="B8" t="s">
        <v>154</v>
      </c>
      <c r="C8" t="s">
        <v>148</v>
      </c>
      <c r="D8">
        <v>40</v>
      </c>
      <c r="E8" s="44" t="s">
        <v>180</v>
      </c>
      <c r="F8" s="41">
        <v>0.12</v>
      </c>
      <c r="G8" s="36">
        <f t="shared" si="0"/>
        <v>5.7831325301204821E-3</v>
      </c>
    </row>
    <row r="9" spans="1:7" x14ac:dyDescent="0.2">
      <c r="A9" t="s">
        <v>147</v>
      </c>
      <c r="B9" t="s">
        <v>154</v>
      </c>
      <c r="C9" t="s">
        <v>187</v>
      </c>
      <c r="D9">
        <v>30</v>
      </c>
      <c r="E9" s="44" t="s">
        <v>180</v>
      </c>
      <c r="F9" s="41">
        <v>0.12</v>
      </c>
      <c r="G9" s="36">
        <f t="shared" ref="G9:G15" si="1">F9*D9/$D$19</f>
        <v>4.3373493975903607E-3</v>
      </c>
    </row>
    <row r="10" spans="1:7" x14ac:dyDescent="0.2">
      <c r="A10" t="s">
        <v>147</v>
      </c>
      <c r="B10" t="s">
        <v>154</v>
      </c>
      <c r="C10" t="s">
        <v>188</v>
      </c>
      <c r="D10">
        <v>10</v>
      </c>
      <c r="E10" s="44" t="s">
        <v>180</v>
      </c>
      <c r="F10" s="41">
        <v>0.12</v>
      </c>
      <c r="G10" s="36">
        <f t="shared" si="1"/>
        <v>1.4457831325301205E-3</v>
      </c>
    </row>
    <row r="11" spans="1:7" x14ac:dyDescent="0.2">
      <c r="A11" t="s">
        <v>147</v>
      </c>
      <c r="B11" t="s">
        <v>154</v>
      </c>
      <c r="C11" t="s">
        <v>183</v>
      </c>
      <c r="D11">
        <v>10</v>
      </c>
      <c r="E11" s="44"/>
      <c r="F11" s="41">
        <v>0.12</v>
      </c>
      <c r="G11" s="36">
        <f t="shared" si="1"/>
        <v>1.4457831325301205E-3</v>
      </c>
    </row>
    <row r="12" spans="1:7" x14ac:dyDescent="0.2">
      <c r="A12" t="s">
        <v>147</v>
      </c>
      <c r="B12" t="s">
        <v>154</v>
      </c>
      <c r="C12" t="s">
        <v>151</v>
      </c>
      <c r="D12">
        <v>30</v>
      </c>
      <c r="E12" s="44" t="s">
        <v>180</v>
      </c>
      <c r="F12" s="41">
        <v>0.12</v>
      </c>
      <c r="G12" s="36">
        <f t="shared" si="1"/>
        <v>4.3373493975903607E-3</v>
      </c>
    </row>
    <row r="13" spans="1:7" x14ac:dyDescent="0.2">
      <c r="A13" t="s">
        <v>147</v>
      </c>
      <c r="B13" t="s">
        <v>154</v>
      </c>
      <c r="C13" t="s">
        <v>149</v>
      </c>
      <c r="D13">
        <v>20</v>
      </c>
      <c r="E13" s="44" t="s">
        <v>180</v>
      </c>
      <c r="F13" s="41">
        <v>0.12</v>
      </c>
      <c r="G13" s="36">
        <f t="shared" si="1"/>
        <v>2.891566265060241E-3</v>
      </c>
    </row>
    <row r="14" spans="1:7" x14ac:dyDescent="0.2">
      <c r="A14" t="s">
        <v>147</v>
      </c>
      <c r="B14" t="s">
        <v>154</v>
      </c>
      <c r="C14" t="s">
        <v>150</v>
      </c>
      <c r="D14">
        <v>30</v>
      </c>
      <c r="E14" s="44" t="s">
        <v>180</v>
      </c>
      <c r="F14" s="41">
        <v>0.12</v>
      </c>
      <c r="G14" s="36">
        <f t="shared" si="1"/>
        <v>4.3373493975903607E-3</v>
      </c>
    </row>
    <row r="15" spans="1:7" x14ac:dyDescent="0.2">
      <c r="A15" t="s">
        <v>147</v>
      </c>
      <c r="B15" t="s">
        <v>154</v>
      </c>
      <c r="C15" t="s">
        <v>184</v>
      </c>
      <c r="D15">
        <v>45</v>
      </c>
      <c r="E15" s="44" t="s">
        <v>180</v>
      </c>
      <c r="F15" s="41">
        <v>0.12</v>
      </c>
      <c r="G15" s="36">
        <f t="shared" si="1"/>
        <v>6.5060240963855419E-3</v>
      </c>
    </row>
    <row r="16" spans="1:7" x14ac:dyDescent="0.2">
      <c r="A16" t="s">
        <v>172</v>
      </c>
      <c r="B16" t="s">
        <v>155</v>
      </c>
      <c r="C16" t="s">
        <v>173</v>
      </c>
      <c r="D16">
        <v>100</v>
      </c>
      <c r="E16" s="44"/>
      <c r="F16" s="41">
        <v>0.12</v>
      </c>
      <c r="G16" s="36">
        <f>F16*D16/$D$19</f>
        <v>1.4457831325301205E-2</v>
      </c>
    </row>
    <row r="17" spans="1:7" x14ac:dyDescent="0.2">
      <c r="A17" t="s">
        <v>172</v>
      </c>
      <c r="B17" t="s">
        <v>155</v>
      </c>
      <c r="C17" t="s">
        <v>174</v>
      </c>
      <c r="D17">
        <v>100</v>
      </c>
      <c r="E17" s="44" t="s">
        <v>180</v>
      </c>
      <c r="F17" s="41">
        <v>0.12</v>
      </c>
      <c r="G17" s="36">
        <f>F17*D17/$D$19</f>
        <v>1.4457831325301205E-2</v>
      </c>
    </row>
    <row r="18" spans="1:7" x14ac:dyDescent="0.2">
      <c r="A18" t="s">
        <v>177</v>
      </c>
      <c r="B18" t="s">
        <v>154</v>
      </c>
      <c r="C18" t="s">
        <v>178</v>
      </c>
      <c r="D18">
        <v>50</v>
      </c>
      <c r="E18" s="44" t="s">
        <v>180</v>
      </c>
      <c r="F18" s="41">
        <v>0.2</v>
      </c>
      <c r="G18" s="36">
        <f>F18*D18/$D$19</f>
        <v>1.2048192771084338E-2</v>
      </c>
    </row>
    <row r="19" spans="1:7" x14ac:dyDescent="0.2">
      <c r="C19" s="42" t="s">
        <v>176</v>
      </c>
      <c r="D19">
        <f>SUM(D2:D18)</f>
        <v>830</v>
      </c>
      <c r="G19" s="36">
        <f>SUM(G2:G18)</f>
        <v>0.15006024096385545</v>
      </c>
    </row>
  </sheetData>
  <autoFilter ref="A1:G19" xr:uid="{7A77F285-1919-EA41-846E-233C1B3D4B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MasterData</vt:lpstr>
      <vt:lpstr>E_TransRecord</vt:lpstr>
      <vt:lpstr>I_TransRecord</vt:lpstr>
      <vt:lpstr>P_TransRecord</vt:lpstr>
      <vt:lpstr>MonthlyReport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2021-03-01T03:20:47Z</dcterms:modified>
</cp:coreProperties>
</file>