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AC98AE81-7131-264E-AC29-1981E8EB3343}" xr6:coauthVersionLast="46" xr6:coauthVersionMax="46" xr10:uidLastSave="{00000000-0000-0000-0000-000000000000}"/>
  <bookViews>
    <workbookView xWindow="0" yWindow="50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Sheet1" sheetId="24" r:id="rId7"/>
  </sheets>
  <definedNames>
    <definedName name="_xlnm._FilterDatabase" localSheetId="2" hidden="1">I_TransRecord!$A$1:$E$13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E3" i="24" s="1"/>
  <c r="E4" i="24" s="1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 s="1"/>
  <c r="L12" i="21"/>
  <c r="K10" i="21"/>
  <c r="K5" i="21"/>
  <c r="N9" i="21"/>
  <c r="L9" i="21"/>
  <c r="N8" i="21"/>
  <c r="L8" i="21"/>
  <c r="N7" i="21"/>
  <c r="N10" i="21" s="1"/>
  <c r="L7" i="21"/>
  <c r="N4" i="21"/>
  <c r="N5" i="21" s="1"/>
  <c r="N3" i="21"/>
  <c r="N2" i="21"/>
  <c r="L4" i="21"/>
  <c r="L3" i="21"/>
  <c r="L2" i="21"/>
  <c r="D17" i="21"/>
  <c r="G4" i="21" s="1"/>
  <c r="D31" i="12"/>
  <c r="G2" i="21" l="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<sst xmlns="http://schemas.openxmlformats.org/spreadsheetml/2006/main" count="1253" uniqueCount="206">
  <si>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</si>
  <si>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</si>
  <si>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</si>
  <si>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</si>
  <si>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</si>
  <si>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</si>
  <si>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</si>
  <si>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</si>
  <si>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</si>
  <si>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</si>
  <si>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</si>
  <si>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</si>
  <si>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</si>
  <si>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</si>
  <si>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</si>
  <si>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</si>
  <si>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</si>
  <si>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</si>
  <si>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</si>
  <si>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</si>
  <si>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</si>
  <si>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</si>
  <si>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</si>
  <si>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</si>
  <si>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</si>
  <si>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</si>
  <si>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</si>
  <si>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</si>
  <si>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</si>
  <si>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</si>
  <si>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</si>
  <si>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</si>
  <si>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</si>
  <si>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</si>
  <si>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</si>
  <si>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</si>
  <si>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</si>
  <si>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</si>
  <si>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</si>
  <si>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</si>
  <si>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</si>
  <si>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</si>
  <si>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</si>
  <si>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</si>
  <si>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</si>
  <si>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</si>
  <si>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</si>
  <si>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</si>
  <si>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</si>
  <si>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</si>
  <si>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</si>
  <si>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</si>
  <si>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</si>
  <si>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</si>
  <si>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</si>
  <si>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</si>
  <si>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</si>
  <si>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</si>
  <si>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</si>
  <si>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</si>
  <si>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</si>
  <si>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</si>
  <si>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</si>
  <si>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</si>
  <si>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</si>
  <si>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</si>
  <si>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</si>
  <si>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</si>
  <si>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</si>
  <si>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</si>
  <si>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</si>
  <si>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</si>
  <si>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</si>
  <si>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</si>
  <si>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</si>
  <si>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</si>
  <si>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</si>
  <si>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</si>
  <si>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</si>
  <si>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</si>
  <si>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</si>
  <si>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</si>
  <si>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</si>
  <si>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</si>
  <si>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</si>
  <si>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</si>
  <si>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</si>
  <si>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</si>
  <si>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</si>
  <si>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</si>
  <si>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</si>
  <si>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</si>
  <si>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</si>
  <si>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</si>
  <si>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</si>
  <si>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</si>
  <si>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</si>
  <si>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</si>
  <si>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</si>
  <si>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</si>
  <si>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</si>
  <si>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</si>
  <si>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</si>
  <si>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</si>
  <si>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</si>
  <si>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</si>
  <si>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</si>
  <si>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</si>
  <si>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</si>
  <si>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</si>
  <si>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</si>
  <si>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</si>
  <si>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</si>
  <si>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</si>
  <si>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</si>
  <si>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</si>
  <si>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</si>
  <si>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</si>
  <si>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</si>
  <si>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</si>
  <si>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</si>
  <si>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</si>
  <si>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</si>
  <si>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</si>
  <si>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</si>
  <si>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</si>
  <si>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</si>
  <si>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</si>
  <si>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</si>
  <si>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</si>
  <si>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</si>
  <si>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</si>
  <si>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</si>
  <si>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</si>
  <si>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</si>
  <si>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</si>
  <si>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</si>
  <si>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</si>
  <si>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</si>
  <si>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</si>
  <si>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</si>
  <si>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</si>
  <si>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</si>
  <si>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</si>
  <si>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</si>
  <si>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</si>
  <si>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</si>
  <si>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</si>
  <si>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</si>
  <si>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</si>
  <si>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</si>
  <si>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</si>
  <si>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</si>
  <si>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</si>
  <si>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</si>
  <si>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</si>
  <si>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</si>
  <si>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</si>
  <si>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</si>
  <si>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</si>
  <si>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</si>
  <si>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</si>
  <si>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</si>
  <si>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</si>
  <si>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</si>
  <si>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</si>
  <si>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</si>
  <si>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</si>
  <si>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</si>
  <si>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</si>
  <si>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</si>
  <si>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</si>
  <si>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</si>
  <si>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</si>
  <si>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</si>
  <si>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</si>
  <si>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</si>
  <si>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</si>
  <si>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</si>
  <si>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</si>
  <si>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</si>
  <si>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</si>
  <si>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</si>
  <si>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</si>
  <si>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</si>
  <si>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</si>
  <si>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</si>
  <si>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</si>
  <si>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</si>
  <si>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</si>
  <si>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</si>
  <si>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</si>
  <si>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</si>
  <si>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</si>
  <si>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</si>
  <si>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</si>
  <si>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</si>
  <si>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</si>
  <si>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</si>
  <si>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</si>
  <si>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2021</t>
  </si>
  <si>
    <t>Years</t>
  </si>
  <si>
    <t>资产总额</t>
  </si>
  <si>
    <t>总额</t>
  </si>
  <si>
    <t>工资收入</t>
  </si>
  <si>
    <t>年化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</si>
</sst>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yyyy/mm"/>
    <numFmt numFmtId="167" formatCode="0.00_);[Red]\(0.00\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7" xfId="0" applyNumberFormat="1" applyFont="1" applyFill="1" applyBorder="1"/>
    <xf numFmtId="0" fontId="0" fillId="3" borderId="8" xfId="0" applyFont="1" applyFill="1" applyBorder="1"/>
    <xf numFmtId="4" fontId="0" fillId="3" borderId="9" xfId="0" applyNumberFormat="1" applyFont="1" applyFill="1" applyBorder="1"/>
    <xf numFmtId="166" fontId="0" fillId="0" borderId="1" xfId="0" applyNumberFormat="1" applyFont="1" applyBorder="1"/>
    <xf numFmtId="0" fontId="0" fillId="0" borderId="2" xfId="0" applyFont="1" applyBorder="1"/>
    <xf numFmtId="4" fontId="0" fillId="0" borderId="5" xfId="0" applyNumberFormat="1" applyFont="1" applyBorder="1"/>
    <xf numFmtId="166" fontId="0" fillId="3" borderId="1" xfId="0" applyNumberFormat="1" applyFont="1" applyFill="1" applyBorder="1"/>
    <xf numFmtId="0" fontId="0" fillId="3" borderId="2" xfId="0" applyFont="1" applyFill="1" applyBorder="1"/>
    <xf numFmtId="4" fontId="0" fillId="3" borderId="5" xfId="0" applyNumberFormat="1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6" fontId="0" fillId="3" borderId="12" xfId="0" applyNumberFormat="1" applyFont="1" applyFill="1" applyBorder="1"/>
    <xf numFmtId="0" fontId="0" fillId="3" borderId="3" xfId="0" applyFont="1" applyFill="1" applyBorder="1"/>
    <xf numFmtId="4" fontId="0" fillId="3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资产总额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Monthly_Report!$J$26:$J$47</c:f>
              <c:multiLvlStrCache>
                <c:ptCount val="19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Monthly_Report!$K$26:$K$47</c:f>
              <c:numCache>
                <c:formatCode>#,##0.00</c:formatCode>
                <c:ptCount val="19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164D-A746-82F9BE2F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005776"/>
        <c:axId val="1575729856"/>
      </c:lineChart>
      <c:catAx>
        <c:axId val="15750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729856"/>
        <c:crosses val="autoZero"/>
        <c:auto val="1"/>
        <c:lblAlgn val="ctr"/>
        <c:lblOffset val="100"/>
        <c:noMultiLvlLbl val="0"/>
      </c:catAx>
      <c:valAx>
        <c:axId val="1575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0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74143</xdr:colOff>
      <xdr:row>24</xdr:row>
      <xdr:rowOff>45221</xdr:rowOff>
    </xdr:from>
    <xdr:to>
      <xdr:col>18</xdr:col>
      <xdr:colOff>300981</xdr:colOff>
      <xdr:row>38</xdr:row>
      <xdr:rowOff>116282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4ED50-6BA8-1C4A-89F7-20852871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58.432934143515" createdVersion="6" refreshedVersion="6" minRefreshableVersion="3" recordCount="129" xr:uid="{1C30A492-D50A-C348-AE5E-FD51ABE387FC}">
  <cacheSource type="worksheet">
    <worksheetSource name="Table1"/>
  </cacheSource>
  <cacheFields count="10">
    <cacheField name="期间" numFmtId="166">
      <sharedItems containsSemiMixedTypes="0" containsNonDate="0" containsDate="1" containsString="0" minDate="2019-03-01T00:00:00" maxDate="2021-02-02T00:00:00" count="19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</sharedItems>
      <fieldGroup par="9" base="0">
        <rangePr groupBy="months" startDate="2019-03-01T00:00:00" endDate="2021-0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2-02T00:00:00"/>
        <groupItems count="6">
          <s v="&lt;2019/3/1"/>
          <s v="Qtr1"/>
          <s v="Qtr2"/>
          <s v="Qtr3"/>
          <s v="Qtr4"/>
          <s v="&gt;2021/2/2"/>
        </groupItems>
      </fieldGroup>
    </cacheField>
    <cacheField name="Years" numFmtId="0" databaseField="0">
      <fieldGroup base="0">
        <rangePr groupBy="years" startDate="2019-03-01T00:00:00" endDate="2021-02-02T00:00:00"/>
        <groupItems count="5">
          <s v="&lt;2019/3/1"/>
          <s v="2019"/>
          <s v="2020"/>
          <s v="2021"/>
          <s v="&gt;2021/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26761-86E1-714F-A722-B064F4FAED9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4:Q23" firstHeaderRow="1" firstDataRow="2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2">
    <pageField fld="9" hier="-1"/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6F478-7B73-C44B-B3F4-37A2B1BA9A7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L8" firstHeaderRow="0" firstDataRow="1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0" hier="-1"/>
  </pageFields>
  <dataFields count="2">
    <dataField name="总额" fld="7" baseField="0" baseItem="0" numFmtId="4"/>
    <dataField name="比例" fld="7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CC176-C3A5-D34B-981E-19FB1ABCB366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J25:K47" firstHeaderRow="1" firstDataRow="1" firstDataCol="1"/>
  <pivotFields count="10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0"/>
  </rowFields>
  <rowItems count="22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  <i r="1">
      <x v="2"/>
    </i>
  </rowItems>
  <colItems count="1">
    <i/>
  </colItems>
  <dataFields count="1">
    <dataField name="资产总额" fld="7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2" totalsRowShown="0" headerRowDxfId="22" dataDxfId="21" tableBorderDxfId="20">
  <autoFilter ref="A1:G52" xr:uid="{EFD34260-A02A-FB46-B08A-10B33E9F197D}"/>
  <tableColumns count="7">
    <tableColumn id="1" xr3:uid="{939C74AE-9F5B-5A46-851D-88AAB79145FC}" name="name" dataDxfId="19"/>
    <tableColumn id="2" xr3:uid="{B1F7BD77-C3C2-AB4A-93A2-1C1403329E31}" name="code" dataDxfId="18"/>
    <tableColumn id="3" xr3:uid="{92E38D14-BF52-C642-9F75-C8652FEC0515}" name="inv_place" dataDxfId="17"/>
    <tableColumn id="4" xr3:uid="{DD7A772A-150A-7947-A63C-B30F7D0227E9}" name="type_1" dataDxfId="16"/>
    <tableColumn id="5" xr3:uid="{07F03570-52F6-FF4D-A6D0-3161A14324F7}" name="type_2" dataDxfId="15"/>
    <tableColumn id="6" xr3:uid="{30719090-2786-8B4D-A901-631C4CE05490}" name="type_3" dataDxfId="14"/>
    <tableColumn id="7" xr3:uid="{A385F69F-7FE4-0F41-8604-C66005FB4A9D}" name="Valida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4604F-839A-1049-BC1D-A41B1498A817}" name="Table1" displayName="Table1" ref="A1:H130" totalsRowShown="0" headerRowDxfId="11" dataDxfId="9" headerRowBorderDxfId="10" tableBorderDxfId="8">
  <autoFilter ref="A1:H130" xr:uid="{3D96C940-0FE5-8746-999D-8828EE6AE281}"/>
  <tableColumns count="8">
    <tableColumn id="1" xr3:uid="{4DF56433-5DAF-2C41-9AB5-6F88B4F9D44D}" name="期间" dataDxfId="7"/>
    <tableColumn id="2" xr3:uid="{CB826871-D1D3-3E44-B418-118E05F19B9A}" name="记录日期" dataDxfId="6"/>
    <tableColumn id="3" xr3:uid="{84CF45F0-3698-5D42-A279-9EECB3E0BD08}" name="项目" dataDxfId="5"/>
    <tableColumn id="4" xr3:uid="{7AB24FE9-77BE-0347-BBA0-B5172A6B9000}" name="代码" dataDxfId="4"/>
    <tableColumn id="5" xr3:uid="{48F230CA-3B91-4742-A2FB-2C261E474A1D}" name="分类1" dataDxfId="3"/>
    <tableColumn id="6" xr3:uid="{A0411F19-E463-6142-9415-489AC17E7C9D}" name="分类2" dataDxfId="2"/>
    <tableColumn id="7" xr3:uid="{C7CA0668-95D2-6546-8F33-5CBCECD1F26C}" name="分类3" dataDxfId="1"/>
    <tableColumn id="8" xr3:uid="{F696CD22-ADF9-5745-8C4E-C2FFDDEFD052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2"/>
  <sheetViews>
    <sheetView zoomScale="150" zoomScaleNormal="150" workbookViewId="0">
      <selection activeCell="B22" sqref="B22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139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/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139</v>
      </c>
    </row>
    <row r="19" spans="1:7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139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1" t="s">
        <v>129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129</v>
      </c>
      <c r="G37" s="24" t="s">
        <v>139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129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129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139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149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58"/>
  <sheetViews>
    <sheetView tabSelected="1" zoomScale="109" zoomScaleNormal="109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58" sqref="F58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5"/>
  <sheetViews>
    <sheetView zoomScale="187" zoomScaleNormal="187" workbookViewId="0">
      <selection activeCell="D27" sqref="D27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4"/>
  <sheetViews>
    <sheetView zoomScale="205" zoomScaleNormal="205" workbookViewId="0">
      <selection activeCell="C17" sqref="C17"/>
    </sheetView>
  </sheetViews>
  <sheetFormatPr baseColWidth="10" defaultColWidth="11.33203125" defaultRowHeight="15" x14ac:dyDescent="0.2"/>
  <cols>
    <col min="2" max="2" width="17.83203125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Q130"/>
  <sheetViews>
    <sheetView showGridLines="0" zoomScale="140" zoomScaleNormal="140" workbookViewId="0">
      <selection activeCell="G133" sqref="G133"/>
    </sheetView>
  </sheetViews>
  <sheetFormatPr baseColWidth="10" defaultRowHeight="15" x14ac:dyDescent="0.2"/>
  <cols>
    <col min="1" max="1" width="7.83203125" bestFit="1" customWidth="1"/>
    <col min="2" max="2" width="10.5" bestFit="1" customWidth="1"/>
    <col min="3" max="3" width="24.5" bestFit="1" customWidth="1"/>
    <col min="4" max="4" width="9.1640625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bestFit="1" customWidth="1"/>
    <col min="10" max="10" width="12.1640625" bestFit="1" customWidth="1"/>
    <col min="11" max="11" width="14.83203125" bestFit="1" customWidth="1"/>
    <col min="12" max="12" width="11.664062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9.1640625" bestFit="1" customWidth="1"/>
    <col min="19" max="19" width="16.33203125" bestFit="1" customWidth="1"/>
    <col min="20" max="20" width="13.33203125" bestFit="1" customWidth="1"/>
    <col min="21" max="21" width="10.1640625" bestFit="1" customWidth="1"/>
    <col min="22" max="22" width="15.83203125" bestFit="1" customWidth="1"/>
    <col min="23" max="23" width="9.1640625" bestFit="1" customWidth="1"/>
    <col min="24" max="24" width="9.6640625" bestFit="1" customWidth="1"/>
    <col min="25" max="27" width="11.6640625" bestFit="1" customWidth="1"/>
    <col min="28" max="28" width="8.1640625" bestFit="1" customWidth="1"/>
    <col min="29" max="30" width="10.1640625" bestFit="1" customWidth="1"/>
    <col min="31" max="31" width="11.6640625" bestFit="1" customWidth="1"/>
  </cols>
  <sheetData>
    <row r="1" spans="1:17" x14ac:dyDescent="0.2">
      <c r="A1" s="42" t="s">
        <v>99</v>
      </c>
      <c r="B1" s="43" t="s">
        <v>100</v>
      </c>
      <c r="C1" s="43" t="s">
        <v>101</v>
      </c>
      <c r="D1" s="43" t="s">
        <v>102</v>
      </c>
      <c r="E1" s="43" t="s">
        <v>103</v>
      </c>
      <c r="F1" s="43" t="s">
        <v>104</v>
      </c>
      <c r="G1" s="43" t="s">
        <v>182</v>
      </c>
      <c r="H1" s="44" t="s">
        <v>105</v>
      </c>
      <c r="J1" s="48" t="s">
        <v>201</v>
      </c>
      <c r="K1" t="s">
        <v>200</v>
      </c>
    </row>
    <row r="2" spans="1:17" x14ac:dyDescent="0.2">
      <c r="A2" s="27">
        <v>43525</v>
      </c>
      <c r="B2" s="28"/>
      <c r="C2" s="28"/>
      <c r="D2" s="28"/>
      <c r="E2" s="28"/>
      <c r="F2" s="28"/>
      <c r="G2" s="28"/>
      <c r="H2" s="29">
        <v>4520157.8100000005</v>
      </c>
      <c r="J2" s="48" t="s">
        <v>99</v>
      </c>
      <c r="K2" s="51" t="s">
        <v>198</v>
      </c>
    </row>
    <row r="3" spans="1:17" x14ac:dyDescent="0.2">
      <c r="A3" s="30">
        <v>43556</v>
      </c>
      <c r="B3" s="31"/>
      <c r="C3" s="31"/>
      <c r="D3" s="31"/>
      <c r="E3" s="31"/>
      <c r="F3" s="31"/>
      <c r="G3" s="31"/>
      <c r="H3" s="32">
        <v>4375849.79</v>
      </c>
    </row>
    <row r="4" spans="1:17" x14ac:dyDescent="0.2">
      <c r="A4" s="33">
        <v>43586</v>
      </c>
      <c r="B4" s="34"/>
      <c r="C4" s="34"/>
      <c r="D4" s="34"/>
      <c r="E4" s="34"/>
      <c r="F4" s="34"/>
      <c r="G4" s="34"/>
      <c r="H4" s="35">
        <v>4315937.05</v>
      </c>
      <c r="J4" s="48" t="s">
        <v>184</v>
      </c>
      <c r="K4" t="s">
        <v>203</v>
      </c>
      <c r="L4" t="s">
        <v>175</v>
      </c>
    </row>
    <row r="5" spans="1:17" x14ac:dyDescent="0.2">
      <c r="A5" s="30">
        <v>43647</v>
      </c>
      <c r="B5" s="31"/>
      <c r="C5" s="31"/>
      <c r="D5" s="31"/>
      <c r="E5" s="31"/>
      <c r="F5" s="31"/>
      <c r="G5" s="31"/>
      <c r="H5" s="32">
        <v>4480243.3099999996</v>
      </c>
      <c r="J5" s="49" t="s">
        <v>149</v>
      </c>
      <c r="K5" s="8">
        <v>1793534.65</v>
      </c>
      <c r="L5" s="15">
        <v>0.18652113459940134</v>
      </c>
    </row>
    <row r="6" spans="1:17" x14ac:dyDescent="0.2">
      <c r="A6" s="33">
        <v>43678</v>
      </c>
      <c r="B6" s="34"/>
      <c r="C6" s="34"/>
      <c r="D6" s="34"/>
      <c r="E6" s="34"/>
      <c r="F6" s="34"/>
      <c r="G6" s="34"/>
      <c r="H6" s="35">
        <v>5038832.72</v>
      </c>
      <c r="J6" s="49" t="s">
        <v>174</v>
      </c>
      <c r="K6" s="8">
        <v>2709579.02</v>
      </c>
      <c r="L6" s="15">
        <v>0.28178644504979816</v>
      </c>
    </row>
    <row r="7" spans="1:17" x14ac:dyDescent="0.2">
      <c r="A7" s="30">
        <v>43739</v>
      </c>
      <c r="B7" s="31"/>
      <c r="C7" s="31"/>
      <c r="D7" s="31"/>
      <c r="E7" s="31"/>
      <c r="F7" s="31"/>
      <c r="G7" s="31"/>
      <c r="H7" s="32">
        <v>5082338.07</v>
      </c>
      <c r="J7" s="49" t="s">
        <v>129</v>
      </c>
      <c r="K7" s="8">
        <v>5112604.4300000006</v>
      </c>
      <c r="L7" s="15">
        <v>0.53169242035080044</v>
      </c>
    </row>
    <row r="8" spans="1:17" x14ac:dyDescent="0.2">
      <c r="A8" s="33">
        <v>43770</v>
      </c>
      <c r="B8" s="34"/>
      <c r="C8" s="34"/>
      <c r="D8" s="34"/>
      <c r="E8" s="34"/>
      <c r="F8" s="34"/>
      <c r="G8" s="34"/>
      <c r="H8" s="35">
        <v>5137453.5599999996</v>
      </c>
      <c r="J8" s="49" t="s">
        <v>185</v>
      </c>
      <c r="K8" s="8">
        <v>9615718.1000000015</v>
      </c>
      <c r="L8" s="15">
        <v>1</v>
      </c>
    </row>
    <row r="9" spans="1:17" x14ac:dyDescent="0.2">
      <c r="A9" s="30">
        <v>43800</v>
      </c>
      <c r="B9" s="31"/>
      <c r="C9" s="31"/>
      <c r="D9" s="31"/>
      <c r="E9" s="31"/>
      <c r="F9" s="31"/>
      <c r="G9" s="31"/>
      <c r="H9" s="32">
        <v>5501908.3899999997</v>
      </c>
    </row>
    <row r="10" spans="1:17" x14ac:dyDescent="0.2">
      <c r="A10" s="33">
        <v>43831</v>
      </c>
      <c r="B10" s="34"/>
      <c r="C10" s="34"/>
      <c r="D10" s="34"/>
      <c r="E10" s="34"/>
      <c r="F10" s="34"/>
      <c r="G10" s="34"/>
      <c r="H10" s="35">
        <v>5235010.3900000006</v>
      </c>
    </row>
    <row r="11" spans="1:17" x14ac:dyDescent="0.2">
      <c r="A11" s="30">
        <v>43862</v>
      </c>
      <c r="B11" s="31"/>
      <c r="C11" s="31"/>
      <c r="D11" s="31"/>
      <c r="E11" s="31"/>
      <c r="F11" s="31"/>
      <c r="G11" s="31"/>
      <c r="H11" s="32">
        <v>5537386.25</v>
      </c>
      <c r="J11" s="48" t="s">
        <v>201</v>
      </c>
      <c r="K11" t="s">
        <v>200</v>
      </c>
    </row>
    <row r="12" spans="1:17" x14ac:dyDescent="0.2">
      <c r="A12" s="33">
        <v>43922</v>
      </c>
      <c r="B12" s="34"/>
      <c r="C12" s="34"/>
      <c r="D12" s="34"/>
      <c r="E12" s="34"/>
      <c r="F12" s="34"/>
      <c r="G12" s="34"/>
      <c r="H12" s="35">
        <v>6395014.0300000003</v>
      </c>
      <c r="J12" s="48" t="s">
        <v>99</v>
      </c>
      <c r="K12" s="51" t="s">
        <v>198</v>
      </c>
    </row>
    <row r="13" spans="1:17" x14ac:dyDescent="0.2">
      <c r="A13" s="30">
        <v>43952</v>
      </c>
      <c r="B13" s="31"/>
      <c r="C13" s="31"/>
      <c r="D13" s="31"/>
      <c r="E13" s="31"/>
      <c r="F13" s="31"/>
      <c r="G13" s="31"/>
      <c r="H13" s="32">
        <v>7237885.4300000006</v>
      </c>
    </row>
    <row r="14" spans="1:17" x14ac:dyDescent="0.2">
      <c r="A14" s="33">
        <v>43983</v>
      </c>
      <c r="B14" s="34"/>
      <c r="C14" s="34"/>
      <c r="D14" s="34"/>
      <c r="E14" s="34"/>
      <c r="F14" s="34"/>
      <c r="G14" s="34"/>
      <c r="H14" s="35">
        <v>7764298.0251120012</v>
      </c>
      <c r="J14" s="48" t="s">
        <v>183</v>
      </c>
      <c r="K14" s="48" t="s">
        <v>186</v>
      </c>
    </row>
    <row r="15" spans="1:17" x14ac:dyDescent="0.2">
      <c r="A15" s="30">
        <v>44013</v>
      </c>
      <c r="B15" s="31"/>
      <c r="C15" s="31"/>
      <c r="D15" s="31"/>
      <c r="E15" s="31"/>
      <c r="F15" s="31"/>
      <c r="G15" s="31"/>
      <c r="H15" s="32">
        <v>8607592.6799999997</v>
      </c>
      <c r="J15" s="48" t="s">
        <v>184</v>
      </c>
      <c r="K15" t="s">
        <v>12</v>
      </c>
      <c r="L15" t="s">
        <v>75</v>
      </c>
      <c r="M15" t="s">
        <v>56</v>
      </c>
      <c r="N15" t="s">
        <v>63</v>
      </c>
      <c r="O15" t="s">
        <v>15</v>
      </c>
      <c r="P15" t="s">
        <v>66</v>
      </c>
      <c r="Q15" t="s">
        <v>185</v>
      </c>
    </row>
    <row r="16" spans="1:17" x14ac:dyDescent="0.2">
      <c r="A16" s="33">
        <v>44044</v>
      </c>
      <c r="B16" s="34"/>
      <c r="C16" s="34"/>
      <c r="D16" s="34"/>
      <c r="E16" s="34"/>
      <c r="F16" s="34"/>
      <c r="G16" s="34"/>
      <c r="H16" s="35">
        <v>8950012.6800000016</v>
      </c>
      <c r="J16" s="49" t="s">
        <v>75</v>
      </c>
      <c r="K16" s="8"/>
      <c r="L16" s="8">
        <v>19951.27</v>
      </c>
      <c r="M16" s="8"/>
      <c r="N16" s="8"/>
      <c r="O16" s="8"/>
      <c r="P16" s="8"/>
      <c r="Q16" s="8">
        <v>19951.27</v>
      </c>
    </row>
    <row r="17" spans="1:17" x14ac:dyDescent="0.2">
      <c r="A17" s="30">
        <v>44136</v>
      </c>
      <c r="B17" s="31"/>
      <c r="C17" s="31"/>
      <c r="D17" s="31"/>
      <c r="E17" s="31"/>
      <c r="F17" s="31"/>
      <c r="G17" s="31"/>
      <c r="H17" s="32">
        <v>9008171.4100000001</v>
      </c>
      <c r="J17" s="49" t="s">
        <v>56</v>
      </c>
      <c r="K17" s="8"/>
      <c r="L17" s="8"/>
      <c r="M17" s="8">
        <v>549586.88</v>
      </c>
      <c r="N17" s="8"/>
      <c r="O17" s="8"/>
      <c r="P17" s="8">
        <v>1000000</v>
      </c>
      <c r="Q17" s="8">
        <v>1549586.88</v>
      </c>
    </row>
    <row r="18" spans="1:17" x14ac:dyDescent="0.2">
      <c r="A18" s="33">
        <v>44166</v>
      </c>
      <c r="B18" s="34" t="s">
        <v>109</v>
      </c>
      <c r="C18" s="34" t="s">
        <v>16</v>
      </c>
      <c r="D18" s="34" t="s">
        <v>17</v>
      </c>
      <c r="E18" s="34" t="s">
        <v>8</v>
      </c>
      <c r="F18" s="34" t="s">
        <v>12</v>
      </c>
      <c r="G18" s="34" t="s">
        <v>129</v>
      </c>
      <c r="H18" s="35">
        <v>743825.95</v>
      </c>
      <c r="J18" s="49" t="s">
        <v>8</v>
      </c>
      <c r="K18" s="8">
        <v>3341055.37</v>
      </c>
      <c r="L18" s="8">
        <v>60040.869999999995</v>
      </c>
      <c r="M18" s="8"/>
      <c r="N18" s="8"/>
      <c r="O18" s="8">
        <v>14998.41</v>
      </c>
      <c r="P18" s="8"/>
      <c r="Q18" s="8">
        <v>3416094.6500000004</v>
      </c>
    </row>
    <row r="19" spans="1:17" x14ac:dyDescent="0.2">
      <c r="A19" s="30">
        <v>44166</v>
      </c>
      <c r="B19" s="31" t="s">
        <v>109</v>
      </c>
      <c r="C19" s="31" t="s">
        <v>29</v>
      </c>
      <c r="D19" s="31" t="s">
        <v>30</v>
      </c>
      <c r="E19" s="31" t="s">
        <v>8</v>
      </c>
      <c r="F19" s="31" t="s">
        <v>12</v>
      </c>
      <c r="G19" s="31" t="s">
        <v>129</v>
      </c>
      <c r="H19" s="32">
        <v>702621.55</v>
      </c>
      <c r="J19" s="49" t="s">
        <v>35</v>
      </c>
      <c r="K19" s="8">
        <v>649887.19999999995</v>
      </c>
      <c r="L19" s="8"/>
      <c r="M19" s="8"/>
      <c r="N19" s="8"/>
      <c r="O19" s="8">
        <v>132031.20000000001</v>
      </c>
      <c r="P19" s="8"/>
      <c r="Q19" s="8">
        <v>781918.39999999991</v>
      </c>
    </row>
    <row r="20" spans="1:17" x14ac:dyDescent="0.2">
      <c r="A20" s="33">
        <v>44166</v>
      </c>
      <c r="B20" s="34" t="s">
        <v>109</v>
      </c>
      <c r="C20" s="34" t="s">
        <v>21</v>
      </c>
      <c r="D20" s="34" t="s">
        <v>22</v>
      </c>
      <c r="E20" s="34" t="s">
        <v>8</v>
      </c>
      <c r="F20" s="34" t="s">
        <v>12</v>
      </c>
      <c r="G20" s="34" t="s">
        <v>129</v>
      </c>
      <c r="H20" s="35">
        <v>646521.43000000005</v>
      </c>
      <c r="J20" s="49" t="s">
        <v>62</v>
      </c>
      <c r="K20" s="8"/>
      <c r="L20" s="8"/>
      <c r="M20" s="8"/>
      <c r="N20" s="8">
        <v>80000</v>
      </c>
      <c r="O20" s="8"/>
      <c r="P20" s="8"/>
      <c r="Q20" s="8">
        <v>80000</v>
      </c>
    </row>
    <row r="21" spans="1:17" x14ac:dyDescent="0.2">
      <c r="A21" s="30">
        <v>44166</v>
      </c>
      <c r="B21" s="31" t="s">
        <v>109</v>
      </c>
      <c r="C21" s="31" t="s">
        <v>10</v>
      </c>
      <c r="D21" s="31" t="s">
        <v>11</v>
      </c>
      <c r="E21" s="31" t="s">
        <v>8</v>
      </c>
      <c r="F21" s="31" t="s">
        <v>12</v>
      </c>
      <c r="G21" s="31" t="s">
        <v>129</v>
      </c>
      <c r="H21" s="32">
        <v>623026.43000000005</v>
      </c>
      <c r="J21" s="49" t="s">
        <v>68</v>
      </c>
      <c r="K21" s="8">
        <v>2539000</v>
      </c>
      <c r="L21" s="8">
        <v>1000000</v>
      </c>
      <c r="M21" s="8"/>
      <c r="N21" s="8"/>
      <c r="O21" s="8"/>
      <c r="P21" s="8"/>
      <c r="Q21" s="8">
        <v>3539000</v>
      </c>
    </row>
    <row r="22" spans="1:17" x14ac:dyDescent="0.2">
      <c r="A22" s="33">
        <v>44166</v>
      </c>
      <c r="B22" s="34" t="s">
        <v>109</v>
      </c>
      <c r="C22" s="34" t="s">
        <v>19</v>
      </c>
      <c r="D22" s="34" t="s">
        <v>20</v>
      </c>
      <c r="E22" s="34" t="s">
        <v>8</v>
      </c>
      <c r="F22" s="34" t="s">
        <v>12</v>
      </c>
      <c r="G22" s="34" t="s">
        <v>129</v>
      </c>
      <c r="H22" s="35">
        <v>464895.32</v>
      </c>
      <c r="J22" s="49" t="s">
        <v>71</v>
      </c>
      <c r="K22" s="8">
        <v>5000</v>
      </c>
      <c r="L22" s="8"/>
      <c r="M22" s="8"/>
      <c r="N22" s="8"/>
      <c r="O22" s="8">
        <v>224166.9</v>
      </c>
      <c r="P22" s="8"/>
      <c r="Q22" s="8">
        <v>229166.9</v>
      </c>
    </row>
    <row r="23" spans="1:17" x14ac:dyDescent="0.2">
      <c r="A23" s="30">
        <v>44166</v>
      </c>
      <c r="B23" s="31" t="s">
        <v>109</v>
      </c>
      <c r="C23" s="31" t="s">
        <v>42</v>
      </c>
      <c r="D23" s="31" t="s">
        <v>43</v>
      </c>
      <c r="E23" s="31" t="s">
        <v>8</v>
      </c>
      <c r="F23" s="31" t="s">
        <v>12</v>
      </c>
      <c r="G23" s="31" t="s">
        <v>129</v>
      </c>
      <c r="H23" s="32">
        <v>347075.22</v>
      </c>
      <c r="J23" s="49" t="s">
        <v>185</v>
      </c>
      <c r="K23" s="8">
        <v>6534942.5700000003</v>
      </c>
      <c r="L23" s="8">
        <v>1079992.1399999999</v>
      </c>
      <c r="M23" s="8">
        <v>549586.88</v>
      </c>
      <c r="N23" s="8">
        <v>80000</v>
      </c>
      <c r="O23" s="8">
        <v>371196.51</v>
      </c>
      <c r="P23" s="8">
        <v>1000000</v>
      </c>
      <c r="Q23" s="8">
        <v>9615718.1000000015</v>
      </c>
    </row>
    <row r="24" spans="1:17" x14ac:dyDescent="0.2">
      <c r="A24" s="33">
        <v>44166</v>
      </c>
      <c r="B24" s="34" t="s">
        <v>109</v>
      </c>
      <c r="C24" s="34" t="s">
        <v>52</v>
      </c>
      <c r="D24" s="34" t="s">
        <v>53</v>
      </c>
      <c r="E24" s="34" t="s">
        <v>8</v>
      </c>
      <c r="F24" s="34" t="s">
        <v>12</v>
      </c>
      <c r="G24" s="34" t="s">
        <v>149</v>
      </c>
      <c r="H24" s="35">
        <v>346572.76</v>
      </c>
    </row>
    <row r="25" spans="1:17" x14ac:dyDescent="0.2">
      <c r="A25" s="30">
        <v>44166</v>
      </c>
      <c r="B25" s="31" t="s">
        <v>109</v>
      </c>
      <c r="C25" s="31" t="s">
        <v>40</v>
      </c>
      <c r="D25" s="31" t="s">
        <v>41</v>
      </c>
      <c r="E25" s="31" t="s">
        <v>8</v>
      </c>
      <c r="F25" s="31" t="s">
        <v>12</v>
      </c>
      <c r="G25" s="31" t="s">
        <v>149</v>
      </c>
      <c r="H25" s="32">
        <v>282231.06</v>
      </c>
      <c r="J25" s="48" t="s">
        <v>184</v>
      </c>
      <c r="K25" t="s">
        <v>202</v>
      </c>
    </row>
    <row r="26" spans="1:17" x14ac:dyDescent="0.2">
      <c r="A26" s="33">
        <v>44166</v>
      </c>
      <c r="B26" s="34" t="s">
        <v>109</v>
      </c>
      <c r="C26" s="34" t="s">
        <v>25</v>
      </c>
      <c r="D26" s="34" t="s">
        <v>26</v>
      </c>
      <c r="E26" s="36" t="s">
        <v>146</v>
      </c>
      <c r="F26" s="34" t="s">
        <v>12</v>
      </c>
      <c r="G26" s="34" t="s">
        <v>129</v>
      </c>
      <c r="H26" s="35">
        <v>272661.15000000002</v>
      </c>
      <c r="J26" s="49" t="s">
        <v>187</v>
      </c>
      <c r="K26" s="8"/>
    </row>
    <row r="27" spans="1:17" x14ac:dyDescent="0.2">
      <c r="A27" s="30">
        <v>44166</v>
      </c>
      <c r="B27" s="31" t="s">
        <v>109</v>
      </c>
      <c r="C27" s="31" t="s">
        <v>44</v>
      </c>
      <c r="D27" s="31" t="s">
        <v>45</v>
      </c>
      <c r="E27" s="31" t="s">
        <v>8</v>
      </c>
      <c r="F27" s="31" t="s">
        <v>9</v>
      </c>
      <c r="G27" s="31" t="s">
        <v>129</v>
      </c>
      <c r="H27" s="32">
        <v>266543.56</v>
      </c>
      <c r="J27" s="50" t="s">
        <v>188</v>
      </c>
      <c r="K27" s="8">
        <v>4520157.8100000005</v>
      </c>
    </row>
    <row r="28" spans="1:17" x14ac:dyDescent="0.2">
      <c r="A28" s="33">
        <v>44166</v>
      </c>
      <c r="B28" s="34" t="s">
        <v>109</v>
      </c>
      <c r="C28" s="34" t="s">
        <v>32</v>
      </c>
      <c r="D28" s="34" t="s">
        <v>33</v>
      </c>
      <c r="E28" s="34" t="s">
        <v>8</v>
      </c>
      <c r="F28" s="34" t="s">
        <v>12</v>
      </c>
      <c r="G28" s="34" t="s">
        <v>129</v>
      </c>
      <c r="H28" s="35">
        <v>259049.76</v>
      </c>
      <c r="J28" s="50" t="s">
        <v>189</v>
      </c>
      <c r="K28" s="8">
        <v>4375849.79</v>
      </c>
    </row>
    <row r="29" spans="1:17" x14ac:dyDescent="0.2">
      <c r="A29" s="30">
        <v>44166</v>
      </c>
      <c r="B29" s="31" t="s">
        <v>109</v>
      </c>
      <c r="C29" s="31" t="s">
        <v>23</v>
      </c>
      <c r="D29" s="31" t="s">
        <v>24</v>
      </c>
      <c r="E29" s="31" t="s">
        <v>8</v>
      </c>
      <c r="F29" s="31" t="s">
        <v>12</v>
      </c>
      <c r="G29" s="31" t="s">
        <v>129</v>
      </c>
      <c r="H29" s="32">
        <v>244909.91</v>
      </c>
      <c r="J29" s="50" t="s">
        <v>190</v>
      </c>
      <c r="K29" s="8">
        <v>4315937.05</v>
      </c>
    </row>
    <row r="30" spans="1:17" x14ac:dyDescent="0.2">
      <c r="A30" s="33">
        <v>44166</v>
      </c>
      <c r="B30" s="34" t="s">
        <v>109</v>
      </c>
      <c r="C30" s="34" t="s">
        <v>96</v>
      </c>
      <c r="D30" s="34" t="s">
        <v>86</v>
      </c>
      <c r="E30" s="34" t="s">
        <v>35</v>
      </c>
      <c r="F30" s="34" t="s">
        <v>12</v>
      </c>
      <c r="G30" s="34" t="s">
        <v>129</v>
      </c>
      <c r="H30" s="35">
        <v>242566.8</v>
      </c>
      <c r="J30" s="50" t="s">
        <v>191</v>
      </c>
      <c r="K30" s="8">
        <v>4480243.3099999996</v>
      </c>
    </row>
    <row r="31" spans="1:17" x14ac:dyDescent="0.2">
      <c r="A31" s="30">
        <v>44166</v>
      </c>
      <c r="B31" s="31" t="s">
        <v>109</v>
      </c>
      <c r="C31" s="31" t="s">
        <v>5</v>
      </c>
      <c r="D31" s="31" t="s">
        <v>6</v>
      </c>
      <c r="E31" s="31" t="s">
        <v>8</v>
      </c>
      <c r="F31" s="31" t="s">
        <v>9</v>
      </c>
      <c r="G31" s="31" t="s">
        <v>129</v>
      </c>
      <c r="H31" s="32">
        <v>210758.38</v>
      </c>
      <c r="J31" s="50" t="s">
        <v>192</v>
      </c>
      <c r="K31" s="8">
        <v>5038832.72</v>
      </c>
    </row>
    <row r="32" spans="1:17" x14ac:dyDescent="0.2">
      <c r="A32" s="33">
        <v>44166</v>
      </c>
      <c r="B32" s="34" t="s">
        <v>109</v>
      </c>
      <c r="C32" s="34" t="s">
        <v>91</v>
      </c>
      <c r="D32" s="34" t="s">
        <v>81</v>
      </c>
      <c r="E32" s="36" t="s">
        <v>146</v>
      </c>
      <c r="F32" s="34" t="s">
        <v>12</v>
      </c>
      <c r="G32" s="34" t="s">
        <v>129</v>
      </c>
      <c r="H32" s="35">
        <v>208644.8</v>
      </c>
      <c r="J32" s="50" t="s">
        <v>193</v>
      </c>
      <c r="K32" s="8">
        <v>5082338.07</v>
      </c>
    </row>
    <row r="33" spans="1:11" x14ac:dyDescent="0.2">
      <c r="A33" s="30">
        <v>44166</v>
      </c>
      <c r="B33" s="31" t="s">
        <v>109</v>
      </c>
      <c r="C33" s="31" t="s">
        <v>95</v>
      </c>
      <c r="D33" s="31" t="s">
        <v>85</v>
      </c>
      <c r="E33" s="31" t="s">
        <v>35</v>
      </c>
      <c r="F33" s="31" t="s">
        <v>15</v>
      </c>
      <c r="G33" s="31" t="s">
        <v>129</v>
      </c>
      <c r="H33" s="32">
        <v>165378.6</v>
      </c>
      <c r="J33" s="50" t="s">
        <v>194</v>
      </c>
      <c r="K33" s="8">
        <v>5137453.5599999996</v>
      </c>
    </row>
    <row r="34" spans="1:11" x14ac:dyDescent="0.2">
      <c r="A34" s="33">
        <v>44166</v>
      </c>
      <c r="B34" s="34" t="s">
        <v>109</v>
      </c>
      <c r="C34" s="34" t="s">
        <v>106</v>
      </c>
      <c r="D34" s="34" t="s">
        <v>107</v>
      </c>
      <c r="E34" s="34" t="s">
        <v>8</v>
      </c>
      <c r="F34" s="34" t="s">
        <v>12</v>
      </c>
      <c r="G34" s="34" t="s">
        <v>129</v>
      </c>
      <c r="H34" s="35">
        <v>126161.67</v>
      </c>
      <c r="J34" s="50" t="s">
        <v>195</v>
      </c>
      <c r="K34" s="8">
        <v>5501908.3899999997</v>
      </c>
    </row>
    <row r="35" spans="1:11" x14ac:dyDescent="0.2">
      <c r="A35" s="30">
        <v>44166</v>
      </c>
      <c r="B35" s="31" t="s">
        <v>109</v>
      </c>
      <c r="C35" s="31" t="s">
        <v>94</v>
      </c>
      <c r="D35" s="31" t="s">
        <v>84</v>
      </c>
      <c r="E35" s="31" t="s">
        <v>35</v>
      </c>
      <c r="F35" s="31" t="s">
        <v>12</v>
      </c>
      <c r="G35" s="31" t="s">
        <v>129</v>
      </c>
      <c r="H35" s="32">
        <v>95574.2</v>
      </c>
      <c r="J35" s="49" t="s">
        <v>196</v>
      </c>
      <c r="K35" s="8"/>
    </row>
    <row r="36" spans="1:11" x14ac:dyDescent="0.2">
      <c r="A36" s="33">
        <v>44166</v>
      </c>
      <c r="B36" s="34" t="s">
        <v>109</v>
      </c>
      <c r="C36" s="34" t="s">
        <v>98</v>
      </c>
      <c r="D36" s="34" t="s">
        <v>14</v>
      </c>
      <c r="E36" s="34" t="s">
        <v>8</v>
      </c>
      <c r="F36" s="34" t="s">
        <v>15</v>
      </c>
      <c r="G36" s="34" t="s">
        <v>129</v>
      </c>
      <c r="H36" s="35">
        <v>87391.62</v>
      </c>
      <c r="J36" s="50" t="s">
        <v>197</v>
      </c>
      <c r="K36" s="8">
        <v>5235010.3900000006</v>
      </c>
    </row>
    <row r="37" spans="1:11" x14ac:dyDescent="0.2">
      <c r="A37" s="30">
        <v>44166</v>
      </c>
      <c r="B37" s="31" t="s">
        <v>109</v>
      </c>
      <c r="C37" s="31" t="s">
        <v>93</v>
      </c>
      <c r="D37" s="31" t="s">
        <v>83</v>
      </c>
      <c r="E37" s="31" t="s">
        <v>35</v>
      </c>
      <c r="F37" s="31" t="s">
        <v>15</v>
      </c>
      <c r="G37" s="31" t="s">
        <v>129</v>
      </c>
      <c r="H37" s="32">
        <v>82935</v>
      </c>
      <c r="J37" s="50" t="s">
        <v>198</v>
      </c>
      <c r="K37" s="8">
        <v>5537386.25</v>
      </c>
    </row>
    <row r="38" spans="1:11" x14ac:dyDescent="0.2">
      <c r="A38" s="33">
        <v>44166</v>
      </c>
      <c r="B38" s="34" t="s">
        <v>109</v>
      </c>
      <c r="C38" s="34" t="s">
        <v>108</v>
      </c>
      <c r="D38" s="34" t="s">
        <v>47</v>
      </c>
      <c r="E38" s="34" t="s">
        <v>8</v>
      </c>
      <c r="F38" s="34" t="s">
        <v>12</v>
      </c>
      <c r="G38" s="34" t="s">
        <v>129</v>
      </c>
      <c r="H38" s="35">
        <v>77581.960000000006</v>
      </c>
      <c r="J38" s="50" t="s">
        <v>189</v>
      </c>
      <c r="K38" s="8">
        <v>6395014.0300000003</v>
      </c>
    </row>
    <row r="39" spans="1:11" x14ac:dyDescent="0.2">
      <c r="A39" s="30">
        <v>44166</v>
      </c>
      <c r="B39" s="31" t="s">
        <v>109</v>
      </c>
      <c r="C39" s="31" t="s">
        <v>37</v>
      </c>
      <c r="D39" s="31" t="s">
        <v>38</v>
      </c>
      <c r="E39" s="31" t="s">
        <v>8</v>
      </c>
      <c r="F39" s="31" t="s">
        <v>12</v>
      </c>
      <c r="G39" s="31" t="s">
        <v>129</v>
      </c>
      <c r="H39" s="32">
        <v>64072.12</v>
      </c>
      <c r="J39" s="50" t="s">
        <v>190</v>
      </c>
      <c r="K39" s="8">
        <v>7237885.4300000006</v>
      </c>
    </row>
    <row r="40" spans="1:11" x14ac:dyDescent="0.2">
      <c r="A40" s="33">
        <v>44166</v>
      </c>
      <c r="B40" s="34" t="s">
        <v>109</v>
      </c>
      <c r="C40" s="34" t="s">
        <v>92</v>
      </c>
      <c r="D40" s="34" t="s">
        <v>82</v>
      </c>
      <c r="E40" s="34" t="s">
        <v>35</v>
      </c>
      <c r="F40" s="34" t="s">
        <v>12</v>
      </c>
      <c r="G40" s="34" t="s">
        <v>129</v>
      </c>
      <c r="H40" s="35">
        <v>29764.799999999999</v>
      </c>
      <c r="J40" s="50" t="s">
        <v>199</v>
      </c>
      <c r="K40" s="8">
        <v>7764298.0251120012</v>
      </c>
    </row>
    <row r="41" spans="1:11" x14ac:dyDescent="0.2">
      <c r="A41" s="30">
        <v>44166</v>
      </c>
      <c r="B41" s="31" t="s">
        <v>109</v>
      </c>
      <c r="C41" s="31" t="s">
        <v>97</v>
      </c>
      <c r="D41" s="31" t="s">
        <v>87</v>
      </c>
      <c r="E41" s="31" t="s">
        <v>35</v>
      </c>
      <c r="F41" s="31" t="s">
        <v>15</v>
      </c>
      <c r="G41" s="31" t="s">
        <v>129</v>
      </c>
      <c r="H41" s="32">
        <v>19269.599999999999</v>
      </c>
      <c r="J41" s="50" t="s">
        <v>191</v>
      </c>
      <c r="K41" s="8">
        <v>8607592.6799999997</v>
      </c>
    </row>
    <row r="42" spans="1:11" x14ac:dyDescent="0.2">
      <c r="A42" s="33">
        <v>44166</v>
      </c>
      <c r="B42" s="34" t="s">
        <v>109</v>
      </c>
      <c r="C42" s="34" t="s">
        <v>27</v>
      </c>
      <c r="D42" s="34" t="s">
        <v>28</v>
      </c>
      <c r="E42" s="36" t="s">
        <v>146</v>
      </c>
      <c r="F42" s="34" t="s">
        <v>12</v>
      </c>
      <c r="G42" s="34" t="s">
        <v>129</v>
      </c>
      <c r="H42" s="35">
        <v>0</v>
      </c>
      <c r="J42" s="50" t="s">
        <v>192</v>
      </c>
      <c r="K42" s="8">
        <v>8950012.6800000016</v>
      </c>
    </row>
    <row r="43" spans="1:11" x14ac:dyDescent="0.2">
      <c r="A43" s="30">
        <v>44166</v>
      </c>
      <c r="B43" s="31" t="s">
        <v>109</v>
      </c>
      <c r="C43" s="31" t="s">
        <v>54</v>
      </c>
      <c r="D43" s="31"/>
      <c r="E43" s="31" t="s">
        <v>56</v>
      </c>
      <c r="F43" s="31" t="s">
        <v>56</v>
      </c>
      <c r="G43" s="31" t="s">
        <v>174</v>
      </c>
      <c r="H43" s="32">
        <f>191945.08+74877.54</f>
        <v>266822.62</v>
      </c>
      <c r="J43" s="50" t="s">
        <v>194</v>
      </c>
      <c r="K43" s="8">
        <v>9008171.4100000001</v>
      </c>
    </row>
    <row r="44" spans="1:11" x14ac:dyDescent="0.2">
      <c r="A44" s="33">
        <v>44166</v>
      </c>
      <c r="B44" s="34" t="s">
        <v>109</v>
      </c>
      <c r="C44" s="34" t="s">
        <v>57</v>
      </c>
      <c r="D44" s="34"/>
      <c r="E44" s="34" t="s">
        <v>56</v>
      </c>
      <c r="F44" s="34" t="s">
        <v>56</v>
      </c>
      <c r="G44" s="34" t="s">
        <v>174</v>
      </c>
      <c r="H44" s="35">
        <v>36348.57</v>
      </c>
      <c r="J44" s="50" t="s">
        <v>195</v>
      </c>
      <c r="K44" s="8">
        <v>9273470.589999998</v>
      </c>
    </row>
    <row r="45" spans="1:11" x14ac:dyDescent="0.2">
      <c r="A45" s="30">
        <v>44166</v>
      </c>
      <c r="B45" s="31" t="s">
        <v>109</v>
      </c>
      <c r="C45" s="31" t="s">
        <v>58</v>
      </c>
      <c r="D45" s="31"/>
      <c r="E45" s="31" t="s">
        <v>56</v>
      </c>
      <c r="F45" s="31" t="s">
        <v>56</v>
      </c>
      <c r="G45" s="31" t="s">
        <v>174</v>
      </c>
      <c r="H45" s="32">
        <f>48967.43+207754.1+40000+4900</f>
        <v>301621.53000000003</v>
      </c>
      <c r="J45" s="49" t="s">
        <v>200</v>
      </c>
      <c r="K45" s="8"/>
    </row>
    <row r="46" spans="1:11" x14ac:dyDescent="0.2">
      <c r="A46" s="33">
        <v>44166</v>
      </c>
      <c r="B46" s="34" t="s">
        <v>109</v>
      </c>
      <c r="C46" s="34" t="s">
        <v>60</v>
      </c>
      <c r="D46" s="34"/>
      <c r="E46" s="34" t="s">
        <v>62</v>
      </c>
      <c r="F46" s="34" t="s">
        <v>63</v>
      </c>
      <c r="G46" s="34" t="s">
        <v>174</v>
      </c>
      <c r="H46" s="35">
        <v>80000</v>
      </c>
      <c r="J46" s="50" t="s">
        <v>197</v>
      </c>
      <c r="K46" s="8">
        <v>9434555.0800000001</v>
      </c>
    </row>
    <row r="47" spans="1:11" x14ac:dyDescent="0.2">
      <c r="A47" s="30">
        <v>44166</v>
      </c>
      <c r="B47" s="31" t="s">
        <v>109</v>
      </c>
      <c r="C47" s="31" t="s">
        <v>64</v>
      </c>
      <c r="D47" s="31"/>
      <c r="E47" s="31" t="s">
        <v>56</v>
      </c>
      <c r="F47" s="31" t="s">
        <v>66</v>
      </c>
      <c r="G47" s="31" t="s">
        <v>174</v>
      </c>
      <c r="H47" s="32">
        <v>1000000</v>
      </c>
      <c r="J47" s="50" t="s">
        <v>198</v>
      </c>
      <c r="K47" s="8">
        <v>9615718.1000000015</v>
      </c>
    </row>
    <row r="48" spans="1:11" x14ac:dyDescent="0.2">
      <c r="A48" s="33">
        <v>44166</v>
      </c>
      <c r="B48" s="34" t="s">
        <v>109</v>
      </c>
      <c r="C48" s="34" t="s">
        <v>67</v>
      </c>
      <c r="D48" s="34"/>
      <c r="E48" s="34" t="s">
        <v>68</v>
      </c>
      <c r="F48" s="34" t="s">
        <v>12</v>
      </c>
      <c r="G48" s="34" t="s">
        <v>129</v>
      </c>
      <c r="H48" s="35">
        <v>503080</v>
      </c>
    </row>
    <row r="49" spans="1:8" x14ac:dyDescent="0.2">
      <c r="A49" s="30">
        <v>44166</v>
      </c>
      <c r="B49" s="31" t="s">
        <v>109</v>
      </c>
      <c r="C49" s="31" t="s">
        <v>69</v>
      </c>
      <c r="D49" s="31"/>
      <c r="E49" s="31" t="s">
        <v>71</v>
      </c>
      <c r="F49" s="31" t="s">
        <v>15</v>
      </c>
      <c r="G49" s="31" t="s">
        <v>149</v>
      </c>
      <c r="H49" s="32">
        <v>221172.2</v>
      </c>
    </row>
    <row r="50" spans="1:8" x14ac:dyDescent="0.2">
      <c r="A50" s="33">
        <v>44166</v>
      </c>
      <c r="B50" s="34" t="s">
        <v>109</v>
      </c>
      <c r="C50" s="34" t="s">
        <v>72</v>
      </c>
      <c r="D50" s="34"/>
      <c r="E50" s="34" t="s">
        <v>71</v>
      </c>
      <c r="F50" s="34" t="s">
        <v>12</v>
      </c>
      <c r="G50" s="34" t="s">
        <v>149</v>
      </c>
      <c r="H50" s="35">
        <v>5000</v>
      </c>
    </row>
    <row r="51" spans="1:8" x14ac:dyDescent="0.2">
      <c r="A51" s="30">
        <v>44166</v>
      </c>
      <c r="B51" s="31" t="s">
        <v>109</v>
      </c>
      <c r="C51" s="31" t="s">
        <v>74</v>
      </c>
      <c r="D51" s="31"/>
      <c r="E51" s="31" t="s">
        <v>75</v>
      </c>
      <c r="F51" s="31" t="s">
        <v>75</v>
      </c>
      <c r="G51" s="31" t="s">
        <v>174</v>
      </c>
      <c r="H51" s="32">
        <v>249392.02</v>
      </c>
    </row>
    <row r="52" spans="1:8" x14ac:dyDescent="0.2">
      <c r="A52" s="33">
        <v>44197</v>
      </c>
      <c r="B52" s="34" t="s">
        <v>138</v>
      </c>
      <c r="C52" s="34" t="s">
        <v>16</v>
      </c>
      <c r="D52" s="34" t="s">
        <v>17</v>
      </c>
      <c r="E52" s="34" t="s">
        <v>8</v>
      </c>
      <c r="F52" s="34" t="s">
        <v>12</v>
      </c>
      <c r="G52" s="34" t="s">
        <v>129</v>
      </c>
      <c r="H52" s="35">
        <v>764948.44</v>
      </c>
    </row>
    <row r="53" spans="1:8" x14ac:dyDescent="0.2">
      <c r="A53" s="30">
        <v>44197</v>
      </c>
      <c r="B53" s="31" t="s">
        <v>138</v>
      </c>
      <c r="C53" s="31" t="s">
        <v>29</v>
      </c>
      <c r="D53" s="31" t="s">
        <v>30</v>
      </c>
      <c r="E53" s="31" t="s">
        <v>8</v>
      </c>
      <c r="F53" s="31" t="s">
        <v>12</v>
      </c>
      <c r="G53" s="31" t="s">
        <v>129</v>
      </c>
      <c r="H53" s="32">
        <v>690141.59</v>
      </c>
    </row>
    <row r="54" spans="1:8" x14ac:dyDescent="0.2">
      <c r="A54" s="33">
        <v>44197</v>
      </c>
      <c r="B54" s="34" t="s">
        <v>138</v>
      </c>
      <c r="C54" s="34" t="s">
        <v>21</v>
      </c>
      <c r="D54" s="34" t="s">
        <v>22</v>
      </c>
      <c r="E54" s="34" t="s">
        <v>8</v>
      </c>
      <c r="F54" s="34" t="s">
        <v>12</v>
      </c>
      <c r="G54" s="34" t="s">
        <v>129</v>
      </c>
      <c r="H54" s="35">
        <v>652833.63</v>
      </c>
    </row>
    <row r="55" spans="1:8" x14ac:dyDescent="0.2">
      <c r="A55" s="30">
        <v>44197</v>
      </c>
      <c r="B55" s="31" t="s">
        <v>138</v>
      </c>
      <c r="C55" s="31" t="s">
        <v>10</v>
      </c>
      <c r="D55" s="31" t="s">
        <v>11</v>
      </c>
      <c r="E55" s="31" t="s">
        <v>8</v>
      </c>
      <c r="F55" s="31" t="s">
        <v>12</v>
      </c>
      <c r="G55" s="31" t="s">
        <v>129</v>
      </c>
      <c r="H55" s="32">
        <v>640514.89</v>
      </c>
    </row>
    <row r="56" spans="1:8" x14ac:dyDescent="0.2">
      <c r="A56" s="33">
        <v>44197</v>
      </c>
      <c r="B56" s="34" t="s">
        <v>138</v>
      </c>
      <c r="C56" s="34" t="s">
        <v>19</v>
      </c>
      <c r="D56" s="34" t="s">
        <v>20</v>
      </c>
      <c r="E56" s="34" t="s">
        <v>8</v>
      </c>
      <c r="F56" s="34" t="s">
        <v>12</v>
      </c>
      <c r="G56" s="34" t="s">
        <v>129</v>
      </c>
      <c r="H56" s="35">
        <v>458172.68</v>
      </c>
    </row>
    <row r="57" spans="1:8" x14ac:dyDescent="0.2">
      <c r="A57" s="30">
        <v>44197</v>
      </c>
      <c r="B57" s="31" t="s">
        <v>138</v>
      </c>
      <c r="C57" s="31" t="s">
        <v>52</v>
      </c>
      <c r="D57" s="31" t="s">
        <v>53</v>
      </c>
      <c r="E57" s="31" t="s">
        <v>8</v>
      </c>
      <c r="F57" s="31" t="s">
        <v>12</v>
      </c>
      <c r="G57" s="31" t="s">
        <v>149</v>
      </c>
      <c r="H57" s="32">
        <v>365831.69</v>
      </c>
    </row>
    <row r="58" spans="1:8" x14ac:dyDescent="0.2">
      <c r="A58" s="33">
        <v>44197</v>
      </c>
      <c r="B58" s="34" t="s">
        <v>138</v>
      </c>
      <c r="C58" s="34" t="s">
        <v>42</v>
      </c>
      <c r="D58" s="34" t="s">
        <v>43</v>
      </c>
      <c r="E58" s="34" t="s">
        <v>8</v>
      </c>
      <c r="F58" s="34" t="s">
        <v>12</v>
      </c>
      <c r="G58" s="34" t="s">
        <v>129</v>
      </c>
      <c r="H58" s="35">
        <v>356863.51</v>
      </c>
    </row>
    <row r="59" spans="1:8" x14ac:dyDescent="0.2">
      <c r="A59" s="30">
        <v>44197</v>
      </c>
      <c r="B59" s="31" t="s">
        <v>138</v>
      </c>
      <c r="C59" s="31" t="s">
        <v>125</v>
      </c>
      <c r="D59" s="31" t="s">
        <v>124</v>
      </c>
      <c r="E59" s="37" t="s">
        <v>146</v>
      </c>
      <c r="F59" s="31" t="s">
        <v>12</v>
      </c>
      <c r="G59" s="31" t="s">
        <v>129</v>
      </c>
      <c r="H59" s="32">
        <v>344782.2</v>
      </c>
    </row>
    <row r="60" spans="1:8" x14ac:dyDescent="0.2">
      <c r="A60" s="33">
        <v>44197</v>
      </c>
      <c r="B60" s="34" t="s">
        <v>138</v>
      </c>
      <c r="C60" s="34" t="s">
        <v>96</v>
      </c>
      <c r="D60" s="34" t="s">
        <v>86</v>
      </c>
      <c r="E60" s="38" t="s">
        <v>35</v>
      </c>
      <c r="F60" s="34" t="s">
        <v>12</v>
      </c>
      <c r="G60" s="34" t="s">
        <v>129</v>
      </c>
      <c r="H60" s="35">
        <v>313940.8</v>
      </c>
    </row>
    <row r="61" spans="1:8" x14ac:dyDescent="0.2">
      <c r="A61" s="30">
        <v>44197</v>
      </c>
      <c r="B61" s="31" t="s">
        <v>138</v>
      </c>
      <c r="C61" s="31" t="s">
        <v>23</v>
      </c>
      <c r="D61" s="31" t="s">
        <v>24</v>
      </c>
      <c r="E61" s="31" t="s">
        <v>8</v>
      </c>
      <c r="F61" s="31" t="s">
        <v>12</v>
      </c>
      <c r="G61" s="31" t="s">
        <v>129</v>
      </c>
      <c r="H61" s="32">
        <v>299961.19</v>
      </c>
    </row>
    <row r="62" spans="1:8" x14ac:dyDescent="0.2">
      <c r="A62" s="33">
        <v>44197</v>
      </c>
      <c r="B62" s="34" t="s">
        <v>138</v>
      </c>
      <c r="C62" s="34" t="s">
        <v>25</v>
      </c>
      <c r="D62" s="34" t="s">
        <v>26</v>
      </c>
      <c r="E62" s="36" t="s">
        <v>146</v>
      </c>
      <c r="F62" s="34" t="s">
        <v>12</v>
      </c>
      <c r="G62" s="34" t="s">
        <v>129</v>
      </c>
      <c r="H62" s="35">
        <v>287190.40999999997</v>
      </c>
    </row>
    <row r="63" spans="1:8" x14ac:dyDescent="0.2">
      <c r="A63" s="30">
        <v>44197</v>
      </c>
      <c r="B63" s="31" t="s">
        <v>138</v>
      </c>
      <c r="C63" s="31" t="s">
        <v>40</v>
      </c>
      <c r="D63" s="31" t="s">
        <v>41</v>
      </c>
      <c r="E63" s="39" t="s">
        <v>8</v>
      </c>
      <c r="F63" s="31" t="s">
        <v>12</v>
      </c>
      <c r="G63" s="31" t="s">
        <v>149</v>
      </c>
      <c r="H63" s="32">
        <v>272506.53000000003</v>
      </c>
    </row>
    <row r="64" spans="1:8" x14ac:dyDescent="0.2">
      <c r="A64" s="33">
        <v>44197</v>
      </c>
      <c r="B64" s="34" t="s">
        <v>138</v>
      </c>
      <c r="C64" s="34" t="s">
        <v>44</v>
      </c>
      <c r="D64" s="34" t="s">
        <v>45</v>
      </c>
      <c r="E64" s="34" t="s">
        <v>8</v>
      </c>
      <c r="F64" s="34" t="s">
        <v>9</v>
      </c>
      <c r="G64" s="34" t="s">
        <v>129</v>
      </c>
      <c r="H64" s="35">
        <v>264884.25</v>
      </c>
    </row>
    <row r="65" spans="1:8" x14ac:dyDescent="0.2">
      <c r="A65" s="30">
        <v>44197</v>
      </c>
      <c r="B65" s="31" t="s">
        <v>138</v>
      </c>
      <c r="C65" s="31" t="s">
        <v>5</v>
      </c>
      <c r="D65" s="31" t="s">
        <v>6</v>
      </c>
      <c r="E65" s="31" t="s">
        <v>8</v>
      </c>
      <c r="F65" s="31" t="s">
        <v>9</v>
      </c>
      <c r="G65" s="31" t="s">
        <v>129</v>
      </c>
      <c r="H65" s="32">
        <v>215778.93</v>
      </c>
    </row>
    <row r="66" spans="1:8" x14ac:dyDescent="0.2">
      <c r="A66" s="33">
        <v>44197</v>
      </c>
      <c r="B66" s="34" t="s">
        <v>138</v>
      </c>
      <c r="C66" s="34" t="s">
        <v>32</v>
      </c>
      <c r="D66" s="34" t="s">
        <v>33</v>
      </c>
      <c r="E66" s="34" t="s">
        <v>8</v>
      </c>
      <c r="F66" s="34" t="s">
        <v>12</v>
      </c>
      <c r="G66" s="34" t="s">
        <v>129</v>
      </c>
      <c r="H66" s="35">
        <v>183913.44</v>
      </c>
    </row>
    <row r="67" spans="1:8" x14ac:dyDescent="0.2">
      <c r="A67" s="30">
        <v>44197</v>
      </c>
      <c r="B67" s="31" t="s">
        <v>138</v>
      </c>
      <c r="C67" s="31" t="s">
        <v>95</v>
      </c>
      <c r="D67" s="31" t="s">
        <v>85</v>
      </c>
      <c r="E67" s="31" t="s">
        <v>35</v>
      </c>
      <c r="F67" s="31" t="s">
        <v>15</v>
      </c>
      <c r="G67" s="31" t="s">
        <v>129</v>
      </c>
      <c r="H67" s="32">
        <v>132031.20000000001</v>
      </c>
    </row>
    <row r="68" spans="1:8" x14ac:dyDescent="0.2">
      <c r="A68" s="33">
        <v>44197</v>
      </c>
      <c r="B68" s="34" t="s">
        <v>138</v>
      </c>
      <c r="C68" s="34" t="s">
        <v>106</v>
      </c>
      <c r="D68" s="34" t="s">
        <v>107</v>
      </c>
      <c r="E68" s="34" t="s">
        <v>8</v>
      </c>
      <c r="F68" s="34" t="s">
        <v>12</v>
      </c>
      <c r="G68" s="34" t="s">
        <v>129</v>
      </c>
      <c r="H68" s="35">
        <v>122120.67</v>
      </c>
    </row>
    <row r="69" spans="1:8" x14ac:dyDescent="0.2">
      <c r="A69" s="30">
        <v>44197</v>
      </c>
      <c r="B69" s="31" t="s">
        <v>138</v>
      </c>
      <c r="C69" s="31" t="s">
        <v>94</v>
      </c>
      <c r="D69" s="31" t="s">
        <v>84</v>
      </c>
      <c r="E69" s="31" t="s">
        <v>35</v>
      </c>
      <c r="F69" s="31" t="s">
        <v>12</v>
      </c>
      <c r="G69" s="31" t="s">
        <v>129</v>
      </c>
      <c r="H69" s="32">
        <v>97415.2</v>
      </c>
    </row>
    <row r="70" spans="1:8" x14ac:dyDescent="0.2">
      <c r="A70" s="33">
        <v>44197</v>
      </c>
      <c r="B70" s="34" t="s">
        <v>138</v>
      </c>
      <c r="C70" s="34" t="s">
        <v>93</v>
      </c>
      <c r="D70" s="34" t="s">
        <v>83</v>
      </c>
      <c r="E70" s="34" t="s">
        <v>35</v>
      </c>
      <c r="F70" s="34" t="s">
        <v>15</v>
      </c>
      <c r="G70" s="34" t="s">
        <v>129</v>
      </c>
      <c r="H70" s="35">
        <v>91485</v>
      </c>
    </row>
    <row r="71" spans="1:8" x14ac:dyDescent="0.2">
      <c r="A71" s="30">
        <v>44197</v>
      </c>
      <c r="B71" s="31" t="s">
        <v>138</v>
      </c>
      <c r="C71" s="31" t="s">
        <v>98</v>
      </c>
      <c r="D71" s="31" t="s">
        <v>14</v>
      </c>
      <c r="E71" s="31" t="s">
        <v>8</v>
      </c>
      <c r="F71" s="31" t="s">
        <v>15</v>
      </c>
      <c r="G71" s="31" t="s">
        <v>129</v>
      </c>
      <c r="H71" s="32">
        <v>85263.26</v>
      </c>
    </row>
    <row r="72" spans="1:8" x14ac:dyDescent="0.2">
      <c r="A72" s="33">
        <v>44197</v>
      </c>
      <c r="B72" s="34" t="s">
        <v>138</v>
      </c>
      <c r="C72" s="34" t="s">
        <v>108</v>
      </c>
      <c r="D72" s="34" t="s">
        <v>47</v>
      </c>
      <c r="E72" s="34" t="s">
        <v>8</v>
      </c>
      <c r="F72" s="34" t="s">
        <v>12</v>
      </c>
      <c r="G72" s="34" t="s">
        <v>129</v>
      </c>
      <c r="H72" s="35">
        <v>73818.89</v>
      </c>
    </row>
    <row r="73" spans="1:8" x14ac:dyDescent="0.2">
      <c r="A73" s="30">
        <v>44197</v>
      </c>
      <c r="B73" s="31" t="s">
        <v>138</v>
      </c>
      <c r="C73" s="31" t="s">
        <v>37</v>
      </c>
      <c r="D73" s="31" t="s">
        <v>38</v>
      </c>
      <c r="E73" s="31" t="s">
        <v>8</v>
      </c>
      <c r="F73" s="31" t="s">
        <v>12</v>
      </c>
      <c r="G73" s="31" t="s">
        <v>129</v>
      </c>
      <c r="H73" s="32">
        <v>65090.53</v>
      </c>
    </row>
    <row r="74" spans="1:8" x14ac:dyDescent="0.2">
      <c r="A74" s="33">
        <v>44197</v>
      </c>
      <c r="B74" s="34" t="s">
        <v>138</v>
      </c>
      <c r="C74" s="34" t="s">
        <v>92</v>
      </c>
      <c r="D74" s="34" t="s">
        <v>82</v>
      </c>
      <c r="E74" s="34" t="s">
        <v>35</v>
      </c>
      <c r="F74" s="34" t="s">
        <v>12</v>
      </c>
      <c r="G74" s="34" t="s">
        <v>129</v>
      </c>
      <c r="H74" s="35">
        <v>30721.599999999999</v>
      </c>
    </row>
    <row r="75" spans="1:8" x14ac:dyDescent="0.2">
      <c r="A75" s="30">
        <v>44197</v>
      </c>
      <c r="B75" s="31" t="s">
        <v>138</v>
      </c>
      <c r="C75" s="31" t="s">
        <v>127</v>
      </c>
      <c r="D75" s="31" t="s">
        <v>128</v>
      </c>
      <c r="E75" s="31" t="s">
        <v>8</v>
      </c>
      <c r="F75" s="31" t="s">
        <v>12</v>
      </c>
      <c r="G75" s="31" t="s">
        <v>129</v>
      </c>
      <c r="H75" s="32">
        <v>29427.14</v>
      </c>
    </row>
    <row r="76" spans="1:8" x14ac:dyDescent="0.2">
      <c r="A76" s="33">
        <v>44197</v>
      </c>
      <c r="B76" s="34" t="s">
        <v>138</v>
      </c>
      <c r="C76" s="34" t="s">
        <v>97</v>
      </c>
      <c r="D76" s="34" t="s">
        <v>87</v>
      </c>
      <c r="E76" s="34" t="s">
        <v>35</v>
      </c>
      <c r="F76" s="34" t="s">
        <v>15</v>
      </c>
      <c r="G76" s="34" t="s">
        <v>129</v>
      </c>
      <c r="H76" s="35">
        <v>18580.8</v>
      </c>
    </row>
    <row r="77" spans="1:8" x14ac:dyDescent="0.2">
      <c r="A77" s="30">
        <v>44197</v>
      </c>
      <c r="B77" s="31" t="s">
        <v>138</v>
      </c>
      <c r="C77" s="31" t="s">
        <v>115</v>
      </c>
      <c r="D77" s="31" t="s">
        <v>111</v>
      </c>
      <c r="E77" s="31" t="s">
        <v>8</v>
      </c>
      <c r="F77" s="31" t="s">
        <v>75</v>
      </c>
      <c r="G77" s="31" t="s">
        <v>174</v>
      </c>
      <c r="H77" s="32">
        <v>8002.74</v>
      </c>
    </row>
    <row r="78" spans="1:8" x14ac:dyDescent="0.2">
      <c r="A78" s="33">
        <v>44197</v>
      </c>
      <c r="B78" s="34" t="s">
        <v>138</v>
      </c>
      <c r="C78" s="34" t="s">
        <v>116</v>
      </c>
      <c r="D78" s="34" t="s">
        <v>112</v>
      </c>
      <c r="E78" s="34" t="s">
        <v>8</v>
      </c>
      <c r="F78" s="34" t="s">
        <v>75</v>
      </c>
      <c r="G78" s="34" t="s">
        <v>174</v>
      </c>
      <c r="H78" s="35">
        <v>7975.7</v>
      </c>
    </row>
    <row r="79" spans="1:8" x14ac:dyDescent="0.2">
      <c r="A79" s="30">
        <v>44197</v>
      </c>
      <c r="B79" s="31" t="s">
        <v>138</v>
      </c>
      <c r="C79" s="31" t="s">
        <v>117</v>
      </c>
      <c r="D79" s="31" t="s">
        <v>113</v>
      </c>
      <c r="E79" s="31" t="s">
        <v>8</v>
      </c>
      <c r="F79" s="31" t="s">
        <v>75</v>
      </c>
      <c r="G79" s="31" t="s">
        <v>174</v>
      </c>
      <c r="H79" s="32">
        <v>7963.01</v>
      </c>
    </row>
    <row r="80" spans="1:8" x14ac:dyDescent="0.2">
      <c r="A80" s="33">
        <v>44197</v>
      </c>
      <c r="B80" s="34" t="s">
        <v>138</v>
      </c>
      <c r="C80" s="34" t="s">
        <v>119</v>
      </c>
      <c r="D80" s="34" t="s">
        <v>118</v>
      </c>
      <c r="E80" s="34" t="s">
        <v>8</v>
      </c>
      <c r="F80" s="34" t="s">
        <v>75</v>
      </c>
      <c r="G80" s="34" t="s">
        <v>174</v>
      </c>
      <c r="H80" s="35">
        <v>7961.06</v>
      </c>
    </row>
    <row r="81" spans="1:8" x14ac:dyDescent="0.2">
      <c r="A81" s="30">
        <v>44197</v>
      </c>
      <c r="B81" s="31" t="s">
        <v>138</v>
      </c>
      <c r="C81" s="31" t="s">
        <v>114</v>
      </c>
      <c r="D81" s="31" t="s">
        <v>110</v>
      </c>
      <c r="E81" s="31" t="s">
        <v>8</v>
      </c>
      <c r="F81" s="31" t="s">
        <v>75</v>
      </c>
      <c r="G81" s="31" t="s">
        <v>174</v>
      </c>
      <c r="H81" s="32">
        <v>3990.55</v>
      </c>
    </row>
    <row r="82" spans="1:8" x14ac:dyDescent="0.2">
      <c r="A82" s="33">
        <v>44197</v>
      </c>
      <c r="B82" s="34" t="s">
        <v>138</v>
      </c>
      <c r="C82" s="34" t="s">
        <v>122</v>
      </c>
      <c r="D82" s="34" t="s">
        <v>123</v>
      </c>
      <c r="E82" s="34" t="s">
        <v>8</v>
      </c>
      <c r="F82" s="34" t="s">
        <v>75</v>
      </c>
      <c r="G82" s="34" t="s">
        <v>174</v>
      </c>
      <c r="H82" s="35">
        <v>3972.38</v>
      </c>
    </row>
    <row r="83" spans="1:8" x14ac:dyDescent="0.2">
      <c r="A83" s="30">
        <v>44197</v>
      </c>
      <c r="B83" s="31" t="s">
        <v>138</v>
      </c>
      <c r="C83" s="31" t="s">
        <v>91</v>
      </c>
      <c r="D83" s="31" t="s">
        <v>81</v>
      </c>
      <c r="E83" s="37" t="s">
        <v>146</v>
      </c>
      <c r="F83" s="31" t="s">
        <v>12</v>
      </c>
      <c r="G83" s="31" t="s">
        <v>129</v>
      </c>
      <c r="H83" s="40">
        <v>0</v>
      </c>
    </row>
    <row r="84" spans="1:8" x14ac:dyDescent="0.2">
      <c r="A84" s="33">
        <v>44197</v>
      </c>
      <c r="B84" s="34" t="s">
        <v>138</v>
      </c>
      <c r="C84" s="34" t="s">
        <v>27</v>
      </c>
      <c r="D84" s="34" t="s">
        <v>28</v>
      </c>
      <c r="E84" s="36" t="s">
        <v>146</v>
      </c>
      <c r="F84" s="34" t="s">
        <v>12</v>
      </c>
      <c r="G84" s="34" t="s">
        <v>129</v>
      </c>
      <c r="H84" s="41">
        <v>0</v>
      </c>
    </row>
    <row r="85" spans="1:8" x14ac:dyDescent="0.2">
      <c r="A85" s="30">
        <v>44197</v>
      </c>
      <c r="B85" s="31" t="s">
        <v>138</v>
      </c>
      <c r="C85" s="31" t="s">
        <v>54</v>
      </c>
      <c r="D85" s="31"/>
      <c r="E85" s="39" t="s">
        <v>56</v>
      </c>
      <c r="F85" s="31" t="s">
        <v>56</v>
      </c>
      <c r="G85" s="31" t="s">
        <v>174</v>
      </c>
      <c r="H85" s="32">
        <f>32238.18+161955.49</f>
        <v>194193.66999999998</v>
      </c>
    </row>
    <row r="86" spans="1:8" x14ac:dyDescent="0.2">
      <c r="A86" s="33">
        <v>44197</v>
      </c>
      <c r="B86" s="34" t="s">
        <v>138</v>
      </c>
      <c r="C86" s="34" t="s">
        <v>57</v>
      </c>
      <c r="D86" s="34"/>
      <c r="E86" s="34" t="s">
        <v>56</v>
      </c>
      <c r="F86" s="34" t="s">
        <v>56</v>
      </c>
      <c r="G86" s="34" t="s">
        <v>174</v>
      </c>
      <c r="H86" s="35">
        <v>230.45</v>
      </c>
    </row>
    <row r="87" spans="1:8" x14ac:dyDescent="0.2">
      <c r="A87" s="30">
        <v>44197</v>
      </c>
      <c r="B87" s="31" t="s">
        <v>138</v>
      </c>
      <c r="C87" s="31" t="s">
        <v>58</v>
      </c>
      <c r="D87" s="31"/>
      <c r="E87" s="31" t="s">
        <v>56</v>
      </c>
      <c r="F87" s="31" t="s">
        <v>56</v>
      </c>
      <c r="G87" s="31" t="s">
        <v>174</v>
      </c>
      <c r="H87" s="32">
        <f>169069.36+40000+4900+40256.46</f>
        <v>254225.81999999998</v>
      </c>
    </row>
    <row r="88" spans="1:8" x14ac:dyDescent="0.2">
      <c r="A88" s="33">
        <v>44197</v>
      </c>
      <c r="B88" s="34" t="s">
        <v>138</v>
      </c>
      <c r="C88" s="34" t="s">
        <v>60</v>
      </c>
      <c r="D88" s="34"/>
      <c r="E88" s="34" t="s">
        <v>62</v>
      </c>
      <c r="F88" s="34" t="s">
        <v>63</v>
      </c>
      <c r="G88" s="34" t="s">
        <v>174</v>
      </c>
      <c r="H88" s="35">
        <v>80000</v>
      </c>
    </row>
    <row r="89" spans="1:8" x14ac:dyDescent="0.2">
      <c r="A89" s="30">
        <v>44197</v>
      </c>
      <c r="B89" s="31" t="s">
        <v>138</v>
      </c>
      <c r="C89" s="31" t="s">
        <v>64</v>
      </c>
      <c r="D89" s="31"/>
      <c r="E89" s="31" t="s">
        <v>56</v>
      </c>
      <c r="F89" s="31" t="s">
        <v>66</v>
      </c>
      <c r="G89" s="31" t="s">
        <v>174</v>
      </c>
      <c r="H89" s="32">
        <v>1000000</v>
      </c>
    </row>
    <row r="90" spans="1:8" x14ac:dyDescent="0.2">
      <c r="A90" s="33">
        <v>44197</v>
      </c>
      <c r="B90" s="34" t="s">
        <v>138</v>
      </c>
      <c r="C90" s="34" t="s">
        <v>67</v>
      </c>
      <c r="D90" s="34"/>
      <c r="E90" s="34" t="s">
        <v>68</v>
      </c>
      <c r="F90" s="34" t="s">
        <v>12</v>
      </c>
      <c r="G90" s="34" t="s">
        <v>129</v>
      </c>
      <c r="H90" s="35">
        <v>507120</v>
      </c>
    </row>
    <row r="91" spans="1:8" x14ac:dyDescent="0.2">
      <c r="A91" s="30">
        <v>44197</v>
      </c>
      <c r="B91" s="31" t="s">
        <v>138</v>
      </c>
      <c r="C91" s="31" t="s">
        <v>69</v>
      </c>
      <c r="D91" s="31"/>
      <c r="E91" s="31" t="s">
        <v>71</v>
      </c>
      <c r="F91" s="31" t="s">
        <v>15</v>
      </c>
      <c r="G91" s="31" t="s">
        <v>149</v>
      </c>
      <c r="H91" s="32">
        <v>226867.57</v>
      </c>
    </row>
    <row r="92" spans="1:8" x14ac:dyDescent="0.2">
      <c r="A92" s="33">
        <v>44197</v>
      </c>
      <c r="B92" s="34" t="s">
        <v>138</v>
      </c>
      <c r="C92" s="34" t="s">
        <v>72</v>
      </c>
      <c r="D92" s="34"/>
      <c r="E92" s="34" t="s">
        <v>71</v>
      </c>
      <c r="F92" s="34" t="s">
        <v>12</v>
      </c>
      <c r="G92" s="34" t="s">
        <v>149</v>
      </c>
      <c r="H92" s="35">
        <v>4000</v>
      </c>
    </row>
    <row r="93" spans="1:8" x14ac:dyDescent="0.2">
      <c r="A93" s="30">
        <v>44197</v>
      </c>
      <c r="B93" s="31" t="s">
        <v>138</v>
      </c>
      <c r="C93" s="31" t="s">
        <v>74</v>
      </c>
      <c r="D93" s="31"/>
      <c r="E93" s="31" t="s">
        <v>75</v>
      </c>
      <c r="F93" s="31" t="s">
        <v>75</v>
      </c>
      <c r="G93" s="31" t="s">
        <v>174</v>
      </c>
      <c r="H93" s="32">
        <v>249924.02</v>
      </c>
    </row>
    <row r="94" spans="1:8" x14ac:dyDescent="0.2">
      <c r="A94" s="33">
        <v>44197</v>
      </c>
      <c r="B94" s="34" t="s">
        <v>138</v>
      </c>
      <c r="C94" s="34" t="s">
        <v>120</v>
      </c>
      <c r="D94" s="34"/>
      <c r="E94" s="34" t="s">
        <v>75</v>
      </c>
      <c r="F94" s="34" t="s">
        <v>75</v>
      </c>
      <c r="G94" s="34" t="s">
        <v>174</v>
      </c>
      <c r="H94" s="35">
        <v>19909.64</v>
      </c>
    </row>
    <row r="95" spans="1:8" x14ac:dyDescent="0.2">
      <c r="A95" s="30">
        <v>44228</v>
      </c>
      <c r="B95" s="31" t="s">
        <v>172</v>
      </c>
      <c r="C95" s="31" t="s">
        <v>29</v>
      </c>
      <c r="D95" s="31" t="s">
        <v>30</v>
      </c>
      <c r="E95" s="31" t="s">
        <v>8</v>
      </c>
      <c r="F95" s="31" t="s">
        <v>12</v>
      </c>
      <c r="G95" s="31" t="s">
        <v>129</v>
      </c>
      <c r="H95" s="32">
        <v>595913.78</v>
      </c>
    </row>
    <row r="96" spans="1:8" x14ac:dyDescent="0.2">
      <c r="A96" s="33">
        <v>44228</v>
      </c>
      <c r="B96" s="34" t="s">
        <v>172</v>
      </c>
      <c r="C96" s="34" t="s">
        <v>16</v>
      </c>
      <c r="D96" s="34" t="s">
        <v>17</v>
      </c>
      <c r="E96" s="34" t="s">
        <v>8</v>
      </c>
      <c r="F96" s="34" t="s">
        <v>12</v>
      </c>
      <c r="G96" s="34" t="s">
        <v>129</v>
      </c>
      <c r="H96" s="35">
        <v>463154.49</v>
      </c>
    </row>
    <row r="97" spans="1:8" x14ac:dyDescent="0.2">
      <c r="A97" s="30">
        <v>44228</v>
      </c>
      <c r="B97" s="31" t="s">
        <v>172</v>
      </c>
      <c r="C97" s="31" t="s">
        <v>21</v>
      </c>
      <c r="D97" s="31" t="s">
        <v>22</v>
      </c>
      <c r="E97" s="31" t="s">
        <v>8</v>
      </c>
      <c r="F97" s="31" t="s">
        <v>12</v>
      </c>
      <c r="G97" s="31" t="s">
        <v>129</v>
      </c>
      <c r="H97" s="32">
        <v>374206.71999999997</v>
      </c>
    </row>
    <row r="98" spans="1:8" x14ac:dyDescent="0.2">
      <c r="A98" s="33">
        <v>44228</v>
      </c>
      <c r="B98" s="34" t="s">
        <v>172</v>
      </c>
      <c r="C98" s="34" t="s">
        <v>170</v>
      </c>
      <c r="D98" s="34" t="s">
        <v>163</v>
      </c>
      <c r="E98" s="34" t="s">
        <v>35</v>
      </c>
      <c r="F98" s="34" t="s">
        <v>12</v>
      </c>
      <c r="G98" s="34" t="s">
        <v>129</v>
      </c>
      <c r="H98" s="35">
        <v>318084</v>
      </c>
    </row>
    <row r="99" spans="1:8" x14ac:dyDescent="0.2">
      <c r="A99" s="30">
        <v>44228</v>
      </c>
      <c r="B99" s="31" t="s">
        <v>172</v>
      </c>
      <c r="C99" s="31" t="s">
        <v>23</v>
      </c>
      <c r="D99" s="31" t="s">
        <v>24</v>
      </c>
      <c r="E99" s="31" t="s">
        <v>8</v>
      </c>
      <c r="F99" s="31" t="s">
        <v>12</v>
      </c>
      <c r="G99" s="31" t="s">
        <v>129</v>
      </c>
      <c r="H99" s="32">
        <v>306567.36</v>
      </c>
    </row>
    <row r="100" spans="1:8" x14ac:dyDescent="0.2">
      <c r="A100" s="33">
        <v>44228</v>
      </c>
      <c r="B100" s="34" t="s">
        <v>172</v>
      </c>
      <c r="C100" s="34" t="s">
        <v>96</v>
      </c>
      <c r="D100" s="34" t="s">
        <v>86</v>
      </c>
      <c r="E100" s="34" t="s">
        <v>35</v>
      </c>
      <c r="F100" s="34" t="s">
        <v>12</v>
      </c>
      <c r="G100" s="34" t="s">
        <v>129</v>
      </c>
      <c r="H100" s="35">
        <v>300291.20000000001</v>
      </c>
    </row>
    <row r="101" spans="1:8" x14ac:dyDescent="0.2">
      <c r="A101" s="30">
        <v>44228</v>
      </c>
      <c r="B101" s="31" t="s">
        <v>172</v>
      </c>
      <c r="C101" s="31" t="s">
        <v>40</v>
      </c>
      <c r="D101" s="31" t="s">
        <v>41</v>
      </c>
      <c r="E101" s="31" t="s">
        <v>8</v>
      </c>
      <c r="F101" s="31" t="s">
        <v>12</v>
      </c>
      <c r="G101" s="31" t="s">
        <v>149</v>
      </c>
      <c r="H101" s="32">
        <v>298443.49</v>
      </c>
    </row>
    <row r="102" spans="1:8" x14ac:dyDescent="0.2">
      <c r="A102" s="33">
        <v>44228</v>
      </c>
      <c r="B102" s="34" t="s">
        <v>172</v>
      </c>
      <c r="C102" s="34" t="s">
        <v>42</v>
      </c>
      <c r="D102" s="34" t="s">
        <v>43</v>
      </c>
      <c r="E102" s="34" t="s">
        <v>8</v>
      </c>
      <c r="F102" s="34" t="s">
        <v>12</v>
      </c>
      <c r="G102" s="34" t="s">
        <v>129</v>
      </c>
      <c r="H102" s="35">
        <v>276799.64</v>
      </c>
    </row>
    <row r="103" spans="1:8" x14ac:dyDescent="0.2">
      <c r="A103" s="30">
        <v>44228</v>
      </c>
      <c r="B103" s="31" t="s">
        <v>172</v>
      </c>
      <c r="C103" s="31" t="s">
        <v>19</v>
      </c>
      <c r="D103" s="31" t="s">
        <v>20</v>
      </c>
      <c r="E103" s="31" t="s">
        <v>8</v>
      </c>
      <c r="F103" s="31" t="s">
        <v>12</v>
      </c>
      <c r="G103" s="31" t="s">
        <v>129</v>
      </c>
      <c r="H103" s="32">
        <v>271826.84999999998</v>
      </c>
    </row>
    <row r="104" spans="1:8" x14ac:dyDescent="0.2">
      <c r="A104" s="33">
        <v>44228</v>
      </c>
      <c r="B104" s="34" t="s">
        <v>172</v>
      </c>
      <c r="C104" s="34" t="s">
        <v>52</v>
      </c>
      <c r="D104" s="34" t="s">
        <v>53</v>
      </c>
      <c r="E104" s="34" t="s">
        <v>8</v>
      </c>
      <c r="F104" s="34" t="s">
        <v>12</v>
      </c>
      <c r="G104" s="34" t="s">
        <v>149</v>
      </c>
      <c r="H104" s="35">
        <v>265924.26</v>
      </c>
    </row>
    <row r="105" spans="1:8" x14ac:dyDescent="0.2">
      <c r="A105" s="30">
        <v>44228</v>
      </c>
      <c r="B105" s="31" t="s">
        <v>172</v>
      </c>
      <c r="C105" s="31" t="s">
        <v>32</v>
      </c>
      <c r="D105" s="31" t="s">
        <v>33</v>
      </c>
      <c r="E105" s="31" t="s">
        <v>8</v>
      </c>
      <c r="F105" s="31" t="s">
        <v>12</v>
      </c>
      <c r="G105" s="31" t="s">
        <v>129</v>
      </c>
      <c r="H105" s="32">
        <v>144677.34</v>
      </c>
    </row>
    <row r="106" spans="1:8" x14ac:dyDescent="0.2">
      <c r="A106" s="33">
        <v>44228</v>
      </c>
      <c r="B106" s="34" t="s">
        <v>172</v>
      </c>
      <c r="C106" s="34" t="s">
        <v>95</v>
      </c>
      <c r="D106" s="34" t="s">
        <v>85</v>
      </c>
      <c r="E106" s="34" t="s">
        <v>35</v>
      </c>
      <c r="F106" s="34" t="s">
        <v>15</v>
      </c>
      <c r="G106" s="34" t="s">
        <v>129</v>
      </c>
      <c r="H106" s="35">
        <v>132031.20000000001</v>
      </c>
    </row>
    <row r="107" spans="1:8" x14ac:dyDescent="0.2">
      <c r="A107" s="30">
        <v>44228</v>
      </c>
      <c r="B107" s="31" t="s">
        <v>172</v>
      </c>
      <c r="C107" s="31" t="s">
        <v>106</v>
      </c>
      <c r="D107" s="31" t="s">
        <v>107</v>
      </c>
      <c r="E107" s="31" t="s">
        <v>8</v>
      </c>
      <c r="F107" s="31" t="s">
        <v>12</v>
      </c>
      <c r="G107" s="31" t="s">
        <v>129</v>
      </c>
      <c r="H107" s="32">
        <v>129175.31</v>
      </c>
    </row>
    <row r="108" spans="1:8" x14ac:dyDescent="0.2">
      <c r="A108" s="33">
        <v>44228</v>
      </c>
      <c r="B108" s="34" t="s">
        <v>172</v>
      </c>
      <c r="C108" s="34" t="s">
        <v>168</v>
      </c>
      <c r="D108" s="34" t="s">
        <v>169</v>
      </c>
      <c r="E108" s="34" t="s">
        <v>8</v>
      </c>
      <c r="F108" s="34" t="s">
        <v>12</v>
      </c>
      <c r="G108" s="34" t="s">
        <v>129</v>
      </c>
      <c r="H108" s="35">
        <v>85479.72</v>
      </c>
    </row>
    <row r="109" spans="1:8" x14ac:dyDescent="0.2">
      <c r="A109" s="30">
        <v>44228</v>
      </c>
      <c r="B109" s="31" t="s">
        <v>172</v>
      </c>
      <c r="C109" s="31" t="s">
        <v>108</v>
      </c>
      <c r="D109" s="31" t="s">
        <v>47</v>
      </c>
      <c r="E109" s="31" t="s">
        <v>8</v>
      </c>
      <c r="F109" s="31" t="s">
        <v>12</v>
      </c>
      <c r="G109" s="31" t="s">
        <v>129</v>
      </c>
      <c r="H109" s="32">
        <v>70335.199999999997</v>
      </c>
    </row>
    <row r="110" spans="1:8" x14ac:dyDescent="0.2">
      <c r="A110" s="33">
        <v>44228</v>
      </c>
      <c r="B110" s="34" t="s">
        <v>172</v>
      </c>
      <c r="C110" s="34" t="s">
        <v>127</v>
      </c>
      <c r="D110" s="34" t="s">
        <v>128</v>
      </c>
      <c r="E110" s="34" t="s">
        <v>8</v>
      </c>
      <c r="F110" s="34" t="s">
        <v>12</v>
      </c>
      <c r="G110" s="34" t="s">
        <v>129</v>
      </c>
      <c r="H110" s="35">
        <v>58551.21</v>
      </c>
    </row>
    <row r="111" spans="1:8" x14ac:dyDescent="0.2">
      <c r="A111" s="30">
        <v>44228</v>
      </c>
      <c r="B111" s="31" t="s">
        <v>172</v>
      </c>
      <c r="C111" s="31" t="s">
        <v>92</v>
      </c>
      <c r="D111" s="31" t="s">
        <v>82</v>
      </c>
      <c r="E111" s="31" t="s">
        <v>35</v>
      </c>
      <c r="F111" s="31" t="s">
        <v>12</v>
      </c>
      <c r="G111" s="31" t="s">
        <v>129</v>
      </c>
      <c r="H111" s="32">
        <v>31512</v>
      </c>
    </row>
    <row r="112" spans="1:8" x14ac:dyDescent="0.2">
      <c r="A112" s="33">
        <v>44228</v>
      </c>
      <c r="B112" s="34" t="s">
        <v>172</v>
      </c>
      <c r="C112" s="34" t="s">
        <v>98</v>
      </c>
      <c r="D112" s="34" t="s">
        <v>14</v>
      </c>
      <c r="E112" s="34" t="s">
        <v>8</v>
      </c>
      <c r="F112" s="34" t="s">
        <v>15</v>
      </c>
      <c r="G112" s="34" t="s">
        <v>129</v>
      </c>
      <c r="H112" s="35">
        <v>14998.41</v>
      </c>
    </row>
    <row r="113" spans="1:8" x14ac:dyDescent="0.2">
      <c r="A113" s="30">
        <v>44228</v>
      </c>
      <c r="B113" s="31" t="s">
        <v>172</v>
      </c>
      <c r="C113" s="31" t="s">
        <v>115</v>
      </c>
      <c r="D113" s="31" t="s">
        <v>111</v>
      </c>
      <c r="E113" s="31" t="s">
        <v>8</v>
      </c>
      <c r="F113" s="31" t="s">
        <v>75</v>
      </c>
      <c r="G113" s="31" t="s">
        <v>174</v>
      </c>
      <c r="H113" s="32">
        <v>12104.04</v>
      </c>
    </row>
    <row r="114" spans="1:8" x14ac:dyDescent="0.2">
      <c r="A114" s="33">
        <v>44228</v>
      </c>
      <c r="B114" s="34" t="s">
        <v>172</v>
      </c>
      <c r="C114" s="34" t="s">
        <v>119</v>
      </c>
      <c r="D114" s="34" t="s">
        <v>118</v>
      </c>
      <c r="E114" s="34" t="s">
        <v>8</v>
      </c>
      <c r="F114" s="34" t="s">
        <v>75</v>
      </c>
      <c r="G114" s="34" t="s">
        <v>174</v>
      </c>
      <c r="H114" s="35">
        <v>12014.6</v>
      </c>
    </row>
    <row r="115" spans="1:8" x14ac:dyDescent="0.2">
      <c r="A115" s="30">
        <v>44228</v>
      </c>
      <c r="B115" s="31" t="s">
        <v>172</v>
      </c>
      <c r="C115" s="31" t="s">
        <v>117</v>
      </c>
      <c r="D115" s="31" t="s">
        <v>113</v>
      </c>
      <c r="E115" s="31" t="s">
        <v>8</v>
      </c>
      <c r="F115" s="31" t="s">
        <v>75</v>
      </c>
      <c r="G115" s="31" t="s">
        <v>174</v>
      </c>
      <c r="H115" s="32">
        <v>11995.75</v>
      </c>
    </row>
    <row r="116" spans="1:8" x14ac:dyDescent="0.2">
      <c r="A116" s="33">
        <v>44228</v>
      </c>
      <c r="B116" s="34" t="s">
        <v>172</v>
      </c>
      <c r="C116" s="34" t="s">
        <v>116</v>
      </c>
      <c r="D116" s="34" t="s">
        <v>112</v>
      </c>
      <c r="E116" s="34" t="s">
        <v>8</v>
      </c>
      <c r="F116" s="34" t="s">
        <v>75</v>
      </c>
      <c r="G116" s="34" t="s">
        <v>174</v>
      </c>
      <c r="H116" s="35">
        <v>11989.17</v>
      </c>
    </row>
    <row r="117" spans="1:8" x14ac:dyDescent="0.2">
      <c r="A117" s="30">
        <v>44228</v>
      </c>
      <c r="B117" s="31" t="s">
        <v>172</v>
      </c>
      <c r="C117" s="31" t="s">
        <v>122</v>
      </c>
      <c r="D117" s="31" t="s">
        <v>123</v>
      </c>
      <c r="E117" s="31" t="s">
        <v>8</v>
      </c>
      <c r="F117" s="31" t="s">
        <v>75</v>
      </c>
      <c r="G117" s="31" t="s">
        <v>174</v>
      </c>
      <c r="H117" s="32">
        <v>7937.94</v>
      </c>
    </row>
    <row r="118" spans="1:8" x14ac:dyDescent="0.2">
      <c r="A118" s="33">
        <v>44228</v>
      </c>
      <c r="B118" s="34" t="s">
        <v>172</v>
      </c>
      <c r="C118" s="34" t="s">
        <v>114</v>
      </c>
      <c r="D118" s="34" t="s">
        <v>110</v>
      </c>
      <c r="E118" s="34" t="s">
        <v>8</v>
      </c>
      <c r="F118" s="34" t="s">
        <v>75</v>
      </c>
      <c r="G118" s="34" t="s">
        <v>174</v>
      </c>
      <c r="H118" s="35">
        <v>3999.37</v>
      </c>
    </row>
    <row r="119" spans="1:8" x14ac:dyDescent="0.2">
      <c r="A119" s="30">
        <v>44228</v>
      </c>
      <c r="B119" s="31" t="s">
        <v>172</v>
      </c>
      <c r="C119" s="31" t="s">
        <v>54</v>
      </c>
      <c r="D119" s="31"/>
      <c r="E119" s="31" t="s">
        <v>56</v>
      </c>
      <c r="F119" s="31" t="s">
        <v>56</v>
      </c>
      <c r="G119" s="31" t="s">
        <v>174</v>
      </c>
      <c r="H119" s="32">
        <f>11706.17+84004</f>
        <v>95710.17</v>
      </c>
    </row>
    <row r="120" spans="1:8" x14ac:dyDescent="0.2">
      <c r="A120" s="33">
        <v>44228</v>
      </c>
      <c r="B120" s="34" t="s">
        <v>172</v>
      </c>
      <c r="C120" s="34" t="s">
        <v>57</v>
      </c>
      <c r="D120" s="34"/>
      <c r="E120" s="34" t="s">
        <v>56</v>
      </c>
      <c r="F120" s="34" t="s">
        <v>56</v>
      </c>
      <c r="G120" s="34" t="s">
        <v>174</v>
      </c>
      <c r="H120" s="35">
        <v>191687.61</v>
      </c>
    </row>
    <row r="121" spans="1:8" x14ac:dyDescent="0.2">
      <c r="A121" s="30">
        <v>44228</v>
      </c>
      <c r="B121" s="31" t="s">
        <v>172</v>
      </c>
      <c r="C121" s="31" t="s">
        <v>58</v>
      </c>
      <c r="D121" s="31"/>
      <c r="E121" s="31" t="s">
        <v>56</v>
      </c>
      <c r="F121" s="31" t="s">
        <v>56</v>
      </c>
      <c r="G121" s="31" t="s">
        <v>174</v>
      </c>
      <c r="H121" s="32">
        <f>128846.01+34893+98450.09</f>
        <v>262189.09999999998</v>
      </c>
    </row>
    <row r="122" spans="1:8" x14ac:dyDescent="0.2">
      <c r="A122" s="33">
        <v>44228</v>
      </c>
      <c r="B122" s="34" t="s">
        <v>172</v>
      </c>
      <c r="C122" s="34" t="s">
        <v>60</v>
      </c>
      <c r="D122" s="34"/>
      <c r="E122" s="34" t="s">
        <v>62</v>
      </c>
      <c r="F122" s="34" t="s">
        <v>63</v>
      </c>
      <c r="G122" s="34" t="s">
        <v>174</v>
      </c>
      <c r="H122" s="35">
        <v>80000</v>
      </c>
    </row>
    <row r="123" spans="1:8" x14ac:dyDescent="0.2">
      <c r="A123" s="30">
        <v>44228</v>
      </c>
      <c r="B123" s="31" t="s">
        <v>172</v>
      </c>
      <c r="C123" s="31" t="s">
        <v>64</v>
      </c>
      <c r="D123" s="31"/>
      <c r="E123" s="31" t="s">
        <v>56</v>
      </c>
      <c r="F123" s="31" t="s">
        <v>66</v>
      </c>
      <c r="G123" s="31" t="s">
        <v>174</v>
      </c>
      <c r="H123" s="32">
        <v>1000000</v>
      </c>
    </row>
    <row r="124" spans="1:8" x14ac:dyDescent="0.2">
      <c r="A124" s="33">
        <v>44228</v>
      </c>
      <c r="B124" s="34" t="s">
        <v>172</v>
      </c>
      <c r="C124" s="34" t="s">
        <v>67</v>
      </c>
      <c r="D124" s="34"/>
      <c r="E124" s="34" t="s">
        <v>68</v>
      </c>
      <c r="F124" s="34" t="s">
        <v>12</v>
      </c>
      <c r="G124" s="34" t="s">
        <v>129</v>
      </c>
      <c r="H124" s="35">
        <v>539000</v>
      </c>
    </row>
    <row r="125" spans="1:8" x14ac:dyDescent="0.2">
      <c r="A125" s="30">
        <v>44228</v>
      </c>
      <c r="B125" s="31" t="s">
        <v>172</v>
      </c>
      <c r="C125" s="31" t="s">
        <v>69</v>
      </c>
      <c r="D125" s="31"/>
      <c r="E125" s="31" t="s">
        <v>71</v>
      </c>
      <c r="F125" s="31" t="s">
        <v>15</v>
      </c>
      <c r="G125" s="31" t="s">
        <v>149</v>
      </c>
      <c r="H125" s="32">
        <v>224166.9</v>
      </c>
    </row>
    <row r="126" spans="1:8" x14ac:dyDescent="0.2">
      <c r="A126" s="33">
        <v>44228</v>
      </c>
      <c r="B126" s="34" t="s">
        <v>172</v>
      </c>
      <c r="C126" s="34" t="s">
        <v>72</v>
      </c>
      <c r="D126" s="34"/>
      <c r="E126" s="34" t="s">
        <v>71</v>
      </c>
      <c r="F126" s="34" t="s">
        <v>12</v>
      </c>
      <c r="G126" s="34" t="s">
        <v>149</v>
      </c>
      <c r="H126" s="35">
        <v>5000</v>
      </c>
    </row>
    <row r="127" spans="1:8" x14ac:dyDescent="0.2">
      <c r="A127" s="30">
        <v>44228</v>
      </c>
      <c r="B127" s="31" t="s">
        <v>172</v>
      </c>
      <c r="C127" s="31" t="s">
        <v>120</v>
      </c>
      <c r="D127" s="31"/>
      <c r="E127" s="31" t="s">
        <v>75</v>
      </c>
      <c r="F127" s="31" t="s">
        <v>75</v>
      </c>
      <c r="G127" s="31" t="s">
        <v>174</v>
      </c>
      <c r="H127" s="32">
        <v>19951.27</v>
      </c>
    </row>
    <row r="128" spans="1:8" x14ac:dyDescent="0.2">
      <c r="A128" s="33">
        <v>44228</v>
      </c>
      <c r="B128" s="34" t="s">
        <v>172</v>
      </c>
      <c r="C128" s="34" t="s">
        <v>147</v>
      </c>
      <c r="D128" s="34"/>
      <c r="E128" s="34" t="s">
        <v>68</v>
      </c>
      <c r="F128" s="34" t="s">
        <v>75</v>
      </c>
      <c r="G128" s="34" t="s">
        <v>174</v>
      </c>
      <c r="H128" s="35">
        <v>1000000</v>
      </c>
    </row>
    <row r="129" spans="1:8" x14ac:dyDescent="0.2">
      <c r="A129" s="30">
        <v>44228</v>
      </c>
      <c r="B129" s="31" t="s">
        <v>172</v>
      </c>
      <c r="C129" s="31" t="s">
        <v>164</v>
      </c>
      <c r="D129" s="31"/>
      <c r="E129" s="31" t="s">
        <v>68</v>
      </c>
      <c r="F129" s="31" t="s">
        <v>12</v>
      </c>
      <c r="G129" s="31" t="s">
        <v>129</v>
      </c>
      <c r="H129" s="32">
        <v>1000000</v>
      </c>
    </row>
    <row r="130" spans="1:8" x14ac:dyDescent="0.2">
      <c r="A130" s="45">
        <v>44228</v>
      </c>
      <c r="B130" s="46" t="s">
        <v>172</v>
      </c>
      <c r="C130" s="46" t="s">
        <v>167</v>
      </c>
      <c r="D130" s="46"/>
      <c r="E130" s="46" t="s">
        <v>68</v>
      </c>
      <c r="F130" s="46" t="s">
        <v>12</v>
      </c>
      <c r="G130" s="46" t="s">
        <v>149</v>
      </c>
      <c r="H130" s="47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topLeftCell="A6" zoomScale="210" zoomScaleNormal="210" zoomScaleSheetLayoutView="100" workbookViewId="0">
      <selection activeCell="A20" sqref="A20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0.3</v>
      </c>
      <c r="L2">
        <f>$I$2*K2</f>
        <v>300</v>
      </c>
      <c r="M2" s="16">
        <v>0.2</v>
      </c>
      <c r="N2" s="15">
        <f>M2*K2</f>
        <v>0.06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/>
      <c r="F3" s="16">
        <v>0.2</v>
      </c>
      <c r="G3" s="15">
        <f t="shared" si="0"/>
        <v>2.5000000000000001E-2</v>
      </c>
      <c r="J3" t="s">
        <v>129</v>
      </c>
      <c r="K3" s="16">
        <v>0.3</v>
      </c>
      <c r="L3">
        <f>$I$2*K3</f>
        <v>300</v>
      </c>
      <c r="M3" s="16">
        <v>0.15</v>
      </c>
      <c r="N3" s="15">
        <f>M3*K3</f>
        <v>4.4999999999999998E-2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0.1</v>
      </c>
      <c r="N4" s="15">
        <f>M4*K4</f>
        <v>4.0000000000000008E-2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0.14500000000000002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0.15</v>
      </c>
      <c r="L8">
        <f>$I$2*K8</f>
        <v>150</v>
      </c>
      <c r="M8" s="16">
        <v>0.15</v>
      </c>
      <c r="N8" s="15">
        <f>M8*K8</f>
        <v>2.2499999999999999E-2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</v>
      </c>
      <c r="L9">
        <f>$I$2*K9</f>
        <v>700</v>
      </c>
      <c r="M9" s="16">
        <v>0.1</v>
      </c>
      <c r="N9" s="15">
        <f>M9*K9</f>
        <v>6.9999999999999993E-2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0.1225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0.4</v>
      </c>
      <c r="L12">
        <f>$I$2*K12</f>
        <v>400</v>
      </c>
      <c r="M12" s="16">
        <v>0.2</v>
      </c>
      <c r="N12" s="15">
        <f>M12*K12</f>
        <v>8.0000000000000016E-2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0.4</v>
      </c>
      <c r="L13">
        <f>$I$2*K13</f>
        <v>400</v>
      </c>
      <c r="M13" s="16">
        <v>0.15</v>
      </c>
      <c r="N13" s="15">
        <f>M13*K13</f>
        <v>0.06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/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0.1</v>
      </c>
      <c r="N14" s="15">
        <f>M14*K14</f>
        <v>2.0000000000000004E-2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0.16000000000000003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2D7-2FAA-544B-BDDA-FFD53363981B}">
  <dimension ref="A1:E4"/>
  <sheetViews>
    <sheetView zoomScale="187" workbookViewId="0">
      <selection activeCell="B3" sqref="B3"/>
    </sheetView>
  </sheetViews>
  <sheetFormatPr baseColWidth="10" defaultRowHeight="15" x14ac:dyDescent="0.2"/>
  <sheetData>
    <row r="1" spans="1:5" x14ac:dyDescent="0.2">
      <c r="A1" t="s">
        <v>204</v>
      </c>
      <c r="B1">
        <v>210</v>
      </c>
      <c r="D1">
        <v>2021.01</v>
      </c>
      <c r="E1">
        <v>950</v>
      </c>
    </row>
    <row r="2" spans="1:5" x14ac:dyDescent="0.2">
      <c r="A2" t="s">
        <v>205</v>
      </c>
      <c r="B2" s="16">
        <v>0.2</v>
      </c>
      <c r="D2">
        <v>2022.01</v>
      </c>
      <c r="E2">
        <f>(E1)*(1+$B$2)</f>
        <v>1140</v>
      </c>
    </row>
    <row r="3" spans="1:5" x14ac:dyDescent="0.2">
      <c r="D3">
        <v>2023.01</v>
      </c>
      <c r="E3">
        <f t="shared" ref="E3:E4" si="0">(E2+$B$1/3)*(1+$B$2)</f>
        <v>1452</v>
      </c>
    </row>
    <row r="4" spans="1:5" x14ac:dyDescent="0.2">
      <c r="D4">
        <v>2024.01</v>
      </c>
      <c r="E4">
        <f t="shared" si="0"/>
        <v>1826.3999999999999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Sheet1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2021-03-15T08:20:20Z</dcterms:modified>
</cp:coreProperties>
</file>