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21cb01ec1a0fc8c/Documents/Master/SoSe24/AudioVis/MÜ_Untertitel/primary/"/>
    </mc:Choice>
  </mc:AlternateContent>
  <xr:revisionPtr revIDLastSave="3088" documentId="8_{AFBC1FBA-8360-4EE3-9992-47BC2D1CB86A}" xr6:coauthVersionLast="47" xr6:coauthVersionMax="47" xr10:uidLastSave="{1D034EE7-C307-4D9E-9820-C5F225C23451}"/>
  <bookViews>
    <workbookView xWindow="-98" yWindow="-98" windowWidth="24196" windowHeight="14476" xr2:uid="{00000000-000D-0000-FFFF-FFFF00000000}"/>
  </bookViews>
  <sheets>
    <sheet name="Subtit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7" i="1" l="1"/>
  <c r="C315" i="1"/>
  <c r="C51" i="1"/>
  <c r="H355" i="1"/>
  <c r="H354" i="1"/>
  <c r="H53" i="1"/>
  <c r="H20" i="1"/>
  <c r="F25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J18" i="1"/>
  <c r="M18" i="1"/>
  <c r="C18" i="1" s="1"/>
  <c r="C20" i="1" s="1"/>
  <c r="F20" i="1"/>
  <c r="L20" i="1"/>
  <c r="L354" i="1" s="1"/>
  <c r="P23" i="1"/>
  <c r="S23" i="1"/>
  <c r="P24" i="1"/>
  <c r="S24" i="1"/>
  <c r="P25" i="1"/>
  <c r="S25" i="1"/>
  <c r="P26" i="1"/>
  <c r="S26" i="1"/>
  <c r="P27" i="1"/>
  <c r="S27" i="1"/>
  <c r="P28" i="1"/>
  <c r="S28" i="1"/>
  <c r="L345" i="1"/>
  <c r="F345" i="1"/>
  <c r="H345" i="1"/>
  <c r="L317" i="1"/>
  <c r="F317" i="1"/>
  <c r="H317" i="1"/>
  <c r="L294" i="1"/>
  <c r="F294" i="1"/>
  <c r="H294" i="1"/>
  <c r="L258" i="1"/>
  <c r="H258" i="1"/>
  <c r="L235" i="1"/>
  <c r="F235" i="1"/>
  <c r="H235" i="1"/>
  <c r="L193" i="1"/>
  <c r="F193" i="1"/>
  <c r="H193" i="1"/>
  <c r="L162" i="1"/>
  <c r="F162" i="1"/>
  <c r="H162" i="1"/>
  <c r="F129" i="1"/>
  <c r="H129" i="1"/>
  <c r="L129" i="1"/>
  <c r="L112" i="1"/>
  <c r="F112" i="1"/>
  <c r="H112" i="1"/>
  <c r="H75" i="1"/>
  <c r="F75" i="1"/>
  <c r="L75" i="1"/>
  <c r="L53" i="1"/>
  <c r="F53" i="1"/>
  <c r="N160" i="1"/>
  <c r="M160" i="1"/>
  <c r="K160" i="1"/>
  <c r="J160" i="1"/>
  <c r="C160" i="1" s="1"/>
  <c r="E160" i="1"/>
  <c r="H160" i="1"/>
  <c r="C128" i="1"/>
  <c r="M127" i="1"/>
  <c r="C127" i="1" s="1"/>
  <c r="G127" i="1"/>
  <c r="N110" i="1"/>
  <c r="M110" i="1"/>
  <c r="K110" i="1"/>
  <c r="J110" i="1"/>
  <c r="F110" i="1"/>
  <c r="E110" i="1"/>
  <c r="H110" i="1"/>
  <c r="C161" i="1"/>
  <c r="N191" i="1"/>
  <c r="M191" i="1"/>
  <c r="J191" i="1"/>
  <c r="E191" i="1"/>
  <c r="G191" i="1"/>
  <c r="N233" i="1"/>
  <c r="M233" i="1"/>
  <c r="L233" i="1"/>
  <c r="K233" i="1"/>
  <c r="J233" i="1"/>
  <c r="F233" i="1"/>
  <c r="E233" i="1"/>
  <c r="G233" i="1"/>
  <c r="N256" i="1"/>
  <c r="M256" i="1"/>
  <c r="C256" i="1" s="1"/>
  <c r="G256" i="1"/>
  <c r="C257" i="1"/>
  <c r="N292" i="1"/>
  <c r="M292" i="1"/>
  <c r="K292" i="1"/>
  <c r="J292" i="1"/>
  <c r="E292" i="1"/>
  <c r="I292" i="1"/>
  <c r="H292" i="1"/>
  <c r="I315" i="1"/>
  <c r="G315" i="1"/>
  <c r="N343" i="1"/>
  <c r="M343" i="1"/>
  <c r="L343" i="1"/>
  <c r="K343" i="1"/>
  <c r="J343" i="1"/>
  <c r="F343" i="1"/>
  <c r="E343" i="1"/>
  <c r="I343" i="1"/>
  <c r="H343" i="1"/>
  <c r="G343" i="1"/>
  <c r="N73" i="1"/>
  <c r="M73" i="1"/>
  <c r="C73" i="1" s="1"/>
  <c r="J73" i="1"/>
  <c r="I73" i="1"/>
  <c r="G73" i="1"/>
  <c r="K51" i="1"/>
  <c r="J51" i="1"/>
  <c r="F51" i="1"/>
  <c r="E51" i="1"/>
  <c r="I51" i="1"/>
  <c r="H51" i="1"/>
  <c r="G5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32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20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6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196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7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P336" i="1"/>
  <c r="P335" i="1"/>
  <c r="P334" i="1"/>
  <c r="P332" i="1"/>
  <c r="P331" i="1"/>
  <c r="P330" i="1"/>
  <c r="P329" i="1"/>
  <c r="P328" i="1"/>
  <c r="P321" i="1"/>
  <c r="P311" i="1"/>
  <c r="P310" i="1"/>
  <c r="P309" i="1"/>
  <c r="P308" i="1"/>
  <c r="P307" i="1"/>
  <c r="P306" i="1"/>
  <c r="P305" i="1"/>
  <c r="P304" i="1"/>
  <c r="P303" i="1"/>
  <c r="P302" i="1"/>
  <c r="P300" i="1"/>
  <c r="P286" i="1"/>
  <c r="P285" i="1"/>
  <c r="P284" i="1"/>
  <c r="P283" i="1"/>
  <c r="P282" i="1"/>
  <c r="P280" i="1"/>
  <c r="P279" i="1"/>
  <c r="P278" i="1"/>
  <c r="P277" i="1"/>
  <c r="P275" i="1"/>
  <c r="P270" i="1"/>
  <c r="P264" i="1"/>
  <c r="P263" i="1"/>
  <c r="P262" i="1"/>
  <c r="P261" i="1"/>
  <c r="P255" i="1"/>
  <c r="P254" i="1"/>
  <c r="P253" i="1"/>
  <c r="P252" i="1"/>
  <c r="P250" i="1"/>
  <c r="P239" i="1"/>
  <c r="P238" i="1"/>
  <c r="P232" i="1"/>
  <c r="P231" i="1"/>
  <c r="P230" i="1"/>
  <c r="P229" i="1"/>
  <c r="P228" i="1"/>
  <c r="P227" i="1"/>
  <c r="P225" i="1"/>
  <c r="P220" i="1"/>
  <c r="P214" i="1"/>
  <c r="P213" i="1"/>
  <c r="P209" i="1"/>
  <c r="P208" i="1"/>
  <c r="P207" i="1"/>
  <c r="P205" i="1"/>
  <c r="P204" i="1"/>
  <c r="P203" i="1"/>
  <c r="P202" i="1"/>
  <c r="P200" i="1"/>
  <c r="P186" i="1"/>
  <c r="P185" i="1"/>
  <c r="P184" i="1"/>
  <c r="P183" i="1"/>
  <c r="P182" i="1"/>
  <c r="P180" i="1"/>
  <c r="P179" i="1"/>
  <c r="P178" i="1"/>
  <c r="P177" i="1"/>
  <c r="P175" i="1"/>
  <c r="P170" i="1"/>
  <c r="P159" i="1"/>
  <c r="P158" i="1"/>
  <c r="P157" i="1"/>
  <c r="P155" i="1"/>
  <c r="P154" i="1"/>
  <c r="P153" i="1"/>
  <c r="P150" i="1"/>
  <c r="P139" i="1"/>
  <c r="P138" i="1"/>
  <c r="P137" i="1"/>
  <c r="P136" i="1"/>
  <c r="P135" i="1"/>
  <c r="P133" i="1"/>
  <c r="P125" i="1"/>
  <c r="P120" i="1"/>
  <c r="P108" i="1"/>
  <c r="P107" i="1"/>
  <c r="P105" i="1"/>
  <c r="P100" i="1"/>
  <c r="P89" i="1"/>
  <c r="P88" i="1"/>
  <c r="P87" i="1"/>
  <c r="P86" i="1"/>
  <c r="P85" i="1"/>
  <c r="P84" i="1"/>
  <c r="P78" i="1"/>
  <c r="P64" i="1"/>
  <c r="P63" i="1"/>
  <c r="P62" i="1"/>
  <c r="P61" i="1"/>
  <c r="P60" i="1"/>
  <c r="P58" i="1"/>
  <c r="P57" i="1"/>
  <c r="P56" i="1"/>
  <c r="P50" i="1"/>
  <c r="P39" i="1"/>
  <c r="P38" i="1"/>
  <c r="P37" i="1"/>
  <c r="P36" i="1"/>
  <c r="P35" i="1"/>
  <c r="P34" i="1"/>
  <c r="P33" i="1"/>
  <c r="P32" i="1"/>
  <c r="P31" i="1"/>
  <c r="P30" i="1"/>
  <c r="P29" i="1"/>
  <c r="T28" i="1" s="1"/>
  <c r="P40" i="1"/>
  <c r="P41" i="1"/>
  <c r="P42" i="1"/>
  <c r="P43" i="1"/>
  <c r="P44" i="1"/>
  <c r="P45" i="1"/>
  <c r="P46" i="1"/>
  <c r="P47" i="1"/>
  <c r="P48" i="1"/>
  <c r="P49" i="1"/>
  <c r="P59" i="1"/>
  <c r="P65" i="1"/>
  <c r="P66" i="1"/>
  <c r="P67" i="1"/>
  <c r="P68" i="1"/>
  <c r="P69" i="1"/>
  <c r="P70" i="1"/>
  <c r="P71" i="1"/>
  <c r="P72" i="1"/>
  <c r="P79" i="1"/>
  <c r="P90" i="1"/>
  <c r="P91" i="1"/>
  <c r="P92" i="1"/>
  <c r="P93" i="1"/>
  <c r="P94" i="1"/>
  <c r="P96" i="1"/>
  <c r="P97" i="1"/>
  <c r="P98" i="1"/>
  <c r="P99" i="1"/>
  <c r="P101" i="1"/>
  <c r="P106" i="1"/>
  <c r="P115" i="1"/>
  <c r="P116" i="1"/>
  <c r="P117" i="1"/>
  <c r="P118" i="1"/>
  <c r="P119" i="1"/>
  <c r="P121" i="1"/>
  <c r="P122" i="1"/>
  <c r="P123" i="1"/>
  <c r="P124" i="1"/>
  <c r="P126" i="1"/>
  <c r="P134" i="1"/>
  <c r="P140" i="1"/>
  <c r="P141" i="1"/>
  <c r="P142" i="1"/>
  <c r="P143" i="1"/>
  <c r="P144" i="1"/>
  <c r="P146" i="1"/>
  <c r="P147" i="1"/>
  <c r="P148" i="1"/>
  <c r="P149" i="1"/>
  <c r="P151" i="1"/>
  <c r="P156" i="1"/>
  <c r="P165" i="1"/>
  <c r="P166" i="1"/>
  <c r="P167" i="1"/>
  <c r="P168" i="1"/>
  <c r="P169" i="1"/>
  <c r="P171" i="1"/>
  <c r="P172" i="1"/>
  <c r="P173" i="1"/>
  <c r="P174" i="1"/>
  <c r="P176" i="1"/>
  <c r="P181" i="1"/>
  <c r="P187" i="1"/>
  <c r="P188" i="1"/>
  <c r="P189" i="1"/>
  <c r="P190" i="1"/>
  <c r="P196" i="1"/>
  <c r="P197" i="1"/>
  <c r="P198" i="1"/>
  <c r="P199" i="1"/>
  <c r="P201" i="1"/>
  <c r="P206" i="1"/>
  <c r="P215" i="1"/>
  <c r="P216" i="1"/>
  <c r="P217" i="1"/>
  <c r="P218" i="1"/>
  <c r="P219" i="1"/>
  <c r="P221" i="1"/>
  <c r="P222" i="1"/>
  <c r="P223" i="1"/>
  <c r="P224" i="1"/>
  <c r="P226" i="1"/>
  <c r="P240" i="1"/>
  <c r="P241" i="1"/>
  <c r="P242" i="1"/>
  <c r="P243" i="1"/>
  <c r="P244" i="1"/>
  <c r="P245" i="1"/>
  <c r="P246" i="1"/>
  <c r="P247" i="1"/>
  <c r="P248" i="1"/>
  <c r="P249" i="1"/>
  <c r="P251" i="1"/>
  <c r="P265" i="1"/>
  <c r="P266" i="1"/>
  <c r="P267" i="1"/>
  <c r="P268" i="1"/>
  <c r="P269" i="1"/>
  <c r="P271" i="1"/>
  <c r="P272" i="1"/>
  <c r="P273" i="1"/>
  <c r="P274" i="1"/>
  <c r="P276" i="1"/>
  <c r="P281" i="1"/>
  <c r="P287" i="1"/>
  <c r="P288" i="1"/>
  <c r="P289" i="1"/>
  <c r="P290" i="1"/>
  <c r="P291" i="1"/>
  <c r="P297" i="1"/>
  <c r="P298" i="1"/>
  <c r="P299" i="1"/>
  <c r="P301" i="1"/>
  <c r="P312" i="1"/>
  <c r="P313" i="1"/>
  <c r="P314" i="1"/>
  <c r="P320" i="1"/>
  <c r="P322" i="1"/>
  <c r="P323" i="1"/>
  <c r="P324" i="1"/>
  <c r="P325" i="1"/>
  <c r="P326" i="1"/>
  <c r="P327" i="1"/>
  <c r="P333" i="1"/>
  <c r="P337" i="1"/>
  <c r="P338" i="1"/>
  <c r="P339" i="1"/>
  <c r="P340" i="1"/>
  <c r="P341" i="1"/>
  <c r="P342" i="1"/>
  <c r="C343" i="1" l="1"/>
  <c r="C292" i="1"/>
  <c r="C294" i="1" s="1"/>
  <c r="C191" i="1"/>
  <c r="C193" i="1" s="1"/>
  <c r="C233" i="1"/>
  <c r="C235" i="1" s="1"/>
  <c r="C110" i="1"/>
  <c r="C112" i="1" s="1"/>
  <c r="F355" i="1"/>
  <c r="F354" i="1"/>
  <c r="D352" i="1"/>
  <c r="T27" i="1"/>
  <c r="U27" i="1" s="1"/>
  <c r="D351" i="1"/>
  <c r="T25" i="1"/>
  <c r="U25" i="1" s="1"/>
  <c r="C53" i="1"/>
  <c r="T23" i="1"/>
  <c r="U23" i="1" s="1"/>
  <c r="U28" i="1"/>
  <c r="T26" i="1"/>
  <c r="U26" i="1" s="1"/>
  <c r="T24" i="1"/>
  <c r="U24" i="1" s="1"/>
  <c r="C75" i="1"/>
  <c r="C258" i="1"/>
  <c r="C129" i="1"/>
  <c r="C162" i="1"/>
  <c r="T206" i="1"/>
  <c r="U206" i="1" s="1"/>
  <c r="T46" i="1"/>
  <c r="U46" i="1" s="1"/>
  <c r="T135" i="1"/>
  <c r="U135" i="1" s="1"/>
  <c r="T154" i="1"/>
  <c r="U154" i="1" s="1"/>
  <c r="T197" i="1"/>
  <c r="U197" i="1" s="1"/>
  <c r="T209" i="1"/>
  <c r="U209" i="1" s="1"/>
  <c r="T203" i="1"/>
  <c r="U203" i="1" s="1"/>
  <c r="T320" i="1"/>
  <c r="U320" i="1" s="1"/>
  <c r="T42" i="1"/>
  <c r="U42" i="1" s="1"/>
  <c r="T37" i="1"/>
  <c r="U37" i="1" s="1"/>
  <c r="T38" i="1"/>
  <c r="U38" i="1" s="1"/>
  <c r="T204" i="1"/>
  <c r="U204" i="1" s="1"/>
  <c r="T208" i="1"/>
  <c r="U208" i="1" s="1"/>
  <c r="T91" i="1"/>
  <c r="U91" i="1" s="1"/>
  <c r="T31" i="1"/>
  <c r="U31" i="1" s="1"/>
  <c r="T87" i="1"/>
  <c r="U87" i="1" s="1"/>
  <c r="T279" i="1"/>
  <c r="U279" i="1" s="1"/>
  <c r="T331" i="1"/>
  <c r="U331" i="1" s="1"/>
  <c r="T34" i="1"/>
  <c r="U34" i="1" s="1"/>
  <c r="T41" i="1"/>
  <c r="U41" i="1" s="1"/>
  <c r="T85" i="1"/>
  <c r="U85" i="1" s="1"/>
  <c r="T158" i="1"/>
  <c r="U158" i="1" s="1"/>
  <c r="T277" i="1"/>
  <c r="U277" i="1" s="1"/>
  <c r="T329" i="1"/>
  <c r="U329" i="1" s="1"/>
  <c r="T33" i="1"/>
  <c r="U33" i="1" s="1"/>
  <c r="T153" i="1"/>
  <c r="U153" i="1" s="1"/>
  <c r="T207" i="1"/>
  <c r="U207" i="1" s="1"/>
  <c r="T263" i="1"/>
  <c r="U263" i="1" s="1"/>
  <c r="T43" i="1"/>
  <c r="U43" i="1" s="1"/>
  <c r="T29" i="1"/>
  <c r="U29" i="1" s="1"/>
  <c r="T86" i="1"/>
  <c r="U86" i="1" s="1"/>
  <c r="T278" i="1"/>
  <c r="U278" i="1" s="1"/>
  <c r="T330" i="1"/>
  <c r="U330" i="1" s="1"/>
  <c r="T270" i="1"/>
  <c r="U270" i="1" s="1"/>
  <c r="T323" i="1"/>
  <c r="U323" i="1" s="1"/>
  <c r="T269" i="1"/>
  <c r="U269" i="1" s="1"/>
  <c r="T217" i="1"/>
  <c r="U217" i="1" s="1"/>
  <c r="T136" i="1"/>
  <c r="U136" i="1" s="1"/>
  <c r="T205" i="1"/>
  <c r="U205" i="1" s="1"/>
  <c r="T40" i="1"/>
  <c r="U40" i="1" s="1"/>
  <c r="T228" i="1"/>
  <c r="U228" i="1" s="1"/>
  <c r="T282" i="1"/>
  <c r="U282" i="1" s="1"/>
  <c r="T334" i="1"/>
  <c r="U334" i="1" s="1"/>
  <c r="T196" i="1"/>
  <c r="U196" i="1" s="1"/>
  <c r="T274" i="1"/>
  <c r="U274" i="1" s="1"/>
  <c r="T327" i="1"/>
  <c r="U327" i="1" s="1"/>
  <c r="T39" i="1"/>
  <c r="U39" i="1" s="1"/>
  <c r="T198" i="1"/>
  <c r="U198" i="1" s="1"/>
  <c r="T30" i="1"/>
  <c r="U30" i="1" s="1"/>
  <c r="T32" i="1"/>
  <c r="U32" i="1" s="1"/>
  <c r="T229" i="1"/>
  <c r="U229" i="1" s="1"/>
  <c r="T283" i="1"/>
  <c r="U283" i="1" s="1"/>
  <c r="T335" i="1"/>
  <c r="U335" i="1" s="1"/>
  <c r="T49" i="1"/>
  <c r="U49" i="1" s="1"/>
  <c r="T155" i="1"/>
  <c r="U155" i="1" s="1"/>
  <c r="T45" i="1"/>
  <c r="U45" i="1" s="1"/>
  <c r="T44" i="1"/>
  <c r="U44" i="1" s="1"/>
  <c r="T289" i="1"/>
  <c r="U289" i="1" s="1"/>
  <c r="T35" i="1"/>
  <c r="U35" i="1" s="1"/>
  <c r="T106" i="1"/>
  <c r="U106" i="1" s="1"/>
  <c r="T231" i="1"/>
  <c r="U231" i="1" s="1"/>
  <c r="T48" i="1"/>
  <c r="U48" i="1" s="1"/>
  <c r="T96" i="1"/>
  <c r="U96" i="1" s="1"/>
  <c r="T200" i="1"/>
  <c r="U200" i="1" s="1"/>
  <c r="T36" i="1"/>
  <c r="U36" i="1" s="1"/>
  <c r="T97" i="1"/>
  <c r="U97" i="1" s="1"/>
  <c r="T214" i="1"/>
  <c r="U214" i="1" s="1"/>
  <c r="T47" i="1"/>
  <c r="U47" i="1" s="1"/>
  <c r="T139" i="1"/>
  <c r="U139" i="1" s="1"/>
  <c r="T339" i="1"/>
  <c r="U339" i="1" s="1"/>
  <c r="T287" i="1"/>
  <c r="U287" i="1" s="1"/>
  <c r="T105" i="1"/>
  <c r="U105" i="1" s="1"/>
  <c r="T89" i="1"/>
  <c r="U89" i="1" s="1"/>
  <c r="T338" i="1"/>
  <c r="U338" i="1" s="1"/>
  <c r="T336" i="1"/>
  <c r="U336" i="1" s="1"/>
  <c r="T286" i="1"/>
  <c r="U286" i="1" s="1"/>
  <c r="T143" i="1"/>
  <c r="U143" i="1" s="1"/>
  <c r="T93" i="1"/>
  <c r="U93" i="1" s="1"/>
  <c r="T142" i="1"/>
  <c r="U142" i="1" s="1"/>
  <c r="T225" i="1"/>
  <c r="U225" i="1" s="1"/>
  <c r="T290" i="1"/>
  <c r="U290" i="1" s="1"/>
  <c r="T141" i="1"/>
  <c r="U141" i="1" s="1"/>
  <c r="T88" i="1"/>
  <c r="U88" i="1" s="1"/>
  <c r="T227" i="1"/>
  <c r="U227" i="1" s="1"/>
  <c r="T332" i="1"/>
  <c r="U332" i="1" s="1"/>
  <c r="T265" i="1"/>
  <c r="U265" i="1" s="1"/>
  <c r="T262" i="1"/>
  <c r="U262" i="1" s="1"/>
  <c r="T284" i="1"/>
  <c r="U284" i="1" s="1"/>
  <c r="T288" i="1"/>
  <c r="U288" i="1" s="1"/>
  <c r="T281" i="1"/>
  <c r="U281" i="1" s="1"/>
  <c r="T268" i="1"/>
  <c r="U268" i="1" s="1"/>
  <c r="T98" i="1"/>
  <c r="U98" i="1" s="1"/>
  <c r="T341" i="1"/>
  <c r="U341" i="1" s="1"/>
  <c r="T90" i="1"/>
  <c r="U90" i="1" s="1"/>
  <c r="T340" i="1"/>
  <c r="U340" i="1" s="1"/>
  <c r="T140" i="1"/>
  <c r="U140" i="1" s="1"/>
  <c r="T224" i="1"/>
  <c r="U224" i="1" s="1"/>
  <c r="T333" i="1"/>
  <c r="U333" i="1" s="1"/>
  <c r="T223" i="1"/>
  <c r="U223" i="1" s="1"/>
  <c r="T272" i="1"/>
  <c r="U272" i="1" s="1"/>
  <c r="T219" i="1"/>
  <c r="U219" i="1" s="1"/>
  <c r="T134" i="1"/>
  <c r="U134" i="1" s="1"/>
  <c r="T328" i="1"/>
  <c r="U328" i="1" s="1"/>
  <c r="T266" i="1"/>
  <c r="U266" i="1" s="1"/>
  <c r="T215" i="1"/>
  <c r="U215" i="1" s="1"/>
  <c r="T261" i="1"/>
  <c r="U261" i="1" s="1"/>
  <c r="T199" i="1"/>
  <c r="U199" i="1" s="1"/>
  <c r="T84" i="1"/>
  <c r="U84" i="1" s="1"/>
  <c r="T157" i="1"/>
  <c r="U157" i="1" s="1"/>
  <c r="T226" i="1"/>
  <c r="U226" i="1" s="1"/>
  <c r="T276" i="1"/>
  <c r="U276" i="1" s="1"/>
  <c r="T273" i="1"/>
  <c r="U273" i="1" s="1"/>
  <c r="T222" i="1"/>
  <c r="U222" i="1" s="1"/>
  <c r="T326" i="1"/>
  <c r="U326" i="1" s="1"/>
  <c r="T220" i="1"/>
  <c r="U220" i="1" s="1"/>
  <c r="T133" i="1"/>
  <c r="U133" i="1" s="1"/>
  <c r="T325" i="1"/>
  <c r="U325" i="1" s="1"/>
  <c r="T322" i="1"/>
  <c r="U322" i="1" s="1"/>
  <c r="T267" i="1"/>
  <c r="U267" i="1" s="1"/>
  <c r="T216" i="1"/>
  <c r="U216" i="1" s="1"/>
  <c r="T137" i="1"/>
  <c r="U137" i="1" s="1"/>
  <c r="T202" i="1"/>
  <c r="U202" i="1" s="1"/>
  <c r="T100" i="1"/>
  <c r="U100" i="1" s="1"/>
  <c r="T150" i="1"/>
  <c r="U150" i="1" s="1"/>
  <c r="T201" i="1"/>
  <c r="U201" i="1" s="1"/>
  <c r="T149" i="1"/>
  <c r="U149" i="1" s="1"/>
  <c r="T99" i="1"/>
  <c r="U99" i="1" s="1"/>
  <c r="T148" i="1"/>
  <c r="U148" i="1" s="1"/>
  <c r="T264" i="1"/>
  <c r="U264" i="1" s="1"/>
  <c r="T147" i="1"/>
  <c r="U147" i="1" s="1"/>
  <c r="T78" i="1"/>
  <c r="U78" i="1" s="1"/>
  <c r="T321" i="1"/>
  <c r="U321" i="1" s="1"/>
  <c r="T92" i="1"/>
  <c r="U92" i="1" s="1"/>
  <c r="T146" i="1"/>
  <c r="U146" i="1" s="1"/>
  <c r="T213" i="1"/>
  <c r="U213" i="1" s="1"/>
  <c r="T280" i="1"/>
  <c r="U280" i="1" s="1"/>
  <c r="T230" i="1"/>
  <c r="U230" i="1" s="1"/>
  <c r="T271" i="1"/>
  <c r="U271" i="1" s="1"/>
  <c r="T221" i="1"/>
  <c r="U221" i="1" s="1"/>
  <c r="T285" i="1"/>
  <c r="U285" i="1" s="1"/>
  <c r="T107" i="1"/>
  <c r="U107" i="1" s="1"/>
  <c r="T275" i="1"/>
  <c r="U275" i="1" s="1"/>
  <c r="T138" i="1"/>
  <c r="U138" i="1" s="1"/>
  <c r="T337" i="1"/>
  <c r="U337" i="1" s="1"/>
  <c r="T156" i="1"/>
  <c r="U156" i="1" s="1"/>
  <c r="T218" i="1"/>
  <c r="U218" i="1" s="1"/>
  <c r="T324" i="1"/>
  <c r="U324" i="1" s="1"/>
  <c r="P145" i="1"/>
  <c r="T145" i="1" s="1"/>
  <c r="U145" i="1" s="1"/>
  <c r="P95" i="1"/>
  <c r="P80" i="1"/>
  <c r="P102" i="1"/>
  <c r="P152" i="1"/>
  <c r="T152" i="1" s="1"/>
  <c r="U152" i="1" s="1"/>
  <c r="P104" i="1"/>
  <c r="T104" i="1" s="1"/>
  <c r="U104" i="1" s="1"/>
  <c r="P103" i="1"/>
  <c r="P132" i="1"/>
  <c r="T132" i="1" s="1"/>
  <c r="U132" i="1" s="1"/>
  <c r="P83" i="1"/>
  <c r="T83" i="1" s="1"/>
  <c r="U83" i="1" s="1"/>
  <c r="P81" i="1"/>
  <c r="P82" i="1"/>
  <c r="P109" i="1"/>
  <c r="T108" i="1" s="1"/>
  <c r="U108" i="1" s="1"/>
  <c r="C345" i="1" l="1"/>
  <c r="D349" i="1"/>
  <c r="D354" i="1"/>
  <c r="D348" i="1"/>
  <c r="T82" i="1"/>
  <c r="U82" i="1" s="1"/>
  <c r="T103" i="1"/>
  <c r="U103" i="1" s="1"/>
  <c r="T102" i="1"/>
  <c r="U102" i="1" s="1"/>
  <c r="T80" i="1"/>
  <c r="U80" i="1" s="1"/>
  <c r="T79" i="1"/>
  <c r="U79" i="1" s="1"/>
  <c r="T94" i="1"/>
  <c r="U94" i="1" s="1"/>
  <c r="T95" i="1"/>
  <c r="U95" i="1" s="1"/>
  <c r="T101" i="1"/>
  <c r="U101" i="1" s="1"/>
  <c r="T81" i="1"/>
  <c r="U81" i="1" s="1"/>
  <c r="T151" i="1"/>
  <c r="U151" i="1" s="1"/>
  <c r="T144" i="1"/>
  <c r="U144" i="1" s="1"/>
  <c r="L355" i="1" l="1"/>
  <c r="D3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tc={C5B4F0FF-9F7B-4AC7-8981-EF024D463267}</author>
    <author>tc={5EEE4EBE-33ED-42F0-8ABB-71A16868B3A8}</author>
    <author>tc={782A4876-0939-4DB9-B7E9-9AC75BBACB5E}</author>
    <author>tc={A5FE91C5-29CA-45C7-B336-7D1FBC5D6517}</author>
    <author>tc={B066CA24-BA51-4688-85BD-7F7A03AC03B8}</author>
    <author>tc={6A54DB73-BF57-456F-9BFA-6D9D72A433C7}</author>
    <author>tc={B6073F11-B5F5-4F5E-8891-1D78668789CB}</author>
    <author>tc={30D0188B-591C-4108-A177-B590FC6381D9}</author>
    <author>tc={D291EA28-B759-468A-BC92-D79F8910E651}</author>
    <author>tc={41A26541-224B-4495-A259-324B9B640BDD}</author>
    <author>tc={D534FB8E-7332-4902-B9C7-BC8E8997CBFC}</author>
    <author>tc={F28A7FB5-3FC5-44D5-B63B-6DB77A7BB81E}</author>
    <author>tc={F6BB6558-1C98-4429-95B2-0D44DE7A9F4B}</author>
    <author>tc={52B1B07A-2030-4447-955D-D4DA841943B9}</author>
    <author>tc={BFE91E14-92B9-440B-BFD1-8912E8DAE2FA}</author>
    <author>tc={A8A3AD88-6C83-49A6-8250-EC24DC3B769D}</author>
    <author>tc={3C6CCB1A-801D-4F90-9202-103E986EFEBA}</author>
    <author>tc={31C5546E-A953-402A-BC3E-9CCFB675957C}</author>
    <author>tc={D3218D66-F111-4940-8BB0-821CD146DA47}</author>
    <author>tc={5518CEBB-9E4F-40E9-B066-58EFE6BE6907}</author>
    <author>tc={D7ADFC83-4DAE-47A2-AB6C-A268534A5078}</author>
    <author>tc={7714C5B5-9D73-4664-BE47-B306576809F0}</author>
    <author>tc={D9C195A0-EBE0-4017-920D-4BABFCA79D9B}</author>
    <author>tc={58737998-5378-421F-80AA-DCAFD196E9CB}</author>
    <author>tc={42964A25-3FFC-4E90-910D-9323537B1439}</author>
    <author>tc={07A63D50-4DB5-4B5F-AB31-DFB9B83E51BD}</author>
    <author>tc={90A34BA4-778A-42C5-A1F7-2BB0F4FECC96}</author>
    <author>tc={3E03E634-BC23-45E4-A6C6-3E94AA62999A}</author>
    <author>tc={E5102329-92E1-46EA-9BC5-3BB9776EC8C7}</author>
    <author>tc={4C76674D-F9E8-4109-A46F-31AC2E2D4F6A}</author>
    <author>tc={9688CE26-C51C-45A2-8FB8-833D7E8B0821}</author>
    <author>tc={FF5C0F6B-BC26-4C70-9F4F-A7F3B1DB1F24}</author>
    <author>tc={5FF58DCD-F5E0-4319-8E90-6C1126D0EC47}</author>
    <author>tc={A23D8B0B-E588-4B54-BDBA-EBF28CDF2ABD}</author>
    <author>tc={454199DC-4B76-4DD6-9B8F-913AF7EF803D}</author>
    <author>tc={306FC108-98F2-4A88-903F-D75F154EDABD}</author>
    <author>tc={80EF7F09-5970-4250-A1A1-A06D24A25A9F}</author>
    <author>tc={DAD187BD-D7E6-4B9E-802D-25A39FD75039}</author>
    <author>tc={F6F9251E-6110-42B2-9C46-FEE5AB13B83C}</author>
    <author>tc={8FE01BE7-F1FB-486B-A1B8-1B8CFA7CF91B}</author>
    <author>tc={6E28B00C-A75B-44FB-A92A-16B85BC61114}</author>
    <author>tc={4220359F-3AA1-42A0-98FC-81124E6A7C62}</author>
    <author>tc={95C3A107-268C-427D-946E-2E078D5CBE5A}</author>
    <author>tc={DBF7EC8C-01B3-4D79-A618-63C08DB60E16}</author>
    <author>tc={41FE1058-1447-47A1-8CB1-CF8438AD0F53}</author>
    <author>tc={A6D060C6-2F35-46B9-A199-68A23862E62B}</author>
    <author>tc={5A94E0CB-9B54-4D2A-BBD1-0A38494469EE}</author>
    <author>tc={D66D5D02-65F7-468A-8BDB-4D764906A0E6}</author>
    <author>tc={EBBCCE0B-586E-45D0-8467-AECA1AED42A9}</author>
    <author>tc={8297EE1F-B9D8-4EA7-8219-97C532A86470}</author>
    <author>tc={11CC2A19-33CD-4CE7-8F8F-E94E675005C9}</author>
    <author>tc={F6FF8C75-10BC-44DD-A0E2-CE2225E72028}</author>
    <author>tc={D3C52718-EB71-402E-A320-A5346C88CA17}</author>
    <author>tc={1B69BF69-FE14-46D0-9865-544B9290F285}</author>
    <author>tc={A9AD901A-0268-4C9F-9C81-6250F35B1BF5}</author>
    <author>tc={8DC84641-A6CD-4411-ACD6-9005FC37917B}</author>
    <author>tc={6AB18398-6520-4F00-92C4-937F765E83FE}</author>
    <author>tc={E7EB6D41-248D-4521-8EAB-34E4762A61BB}</author>
    <author>tc={61C36514-A809-46C5-A8F6-5B4E1052EDCD}</author>
    <author>tc={F357B333-5F0C-4279-9AE5-DEA223F4BA4F}</author>
    <author>tc={6D915091-93F0-4E15-8A46-6956D2224324}</author>
    <author>tc={AAE2A62C-9173-417C-9ED6-22DA5C8E586D}</author>
    <author>tc={1A8D3892-C427-4829-9F63-D6AE31885A50}</author>
    <author>tc={93F8C295-0920-46CF-B7B8-58B89EE431E7}</author>
    <author>tc={F9D373EF-37A1-485F-8074-7685581CBAFF}</author>
    <author>tc={5C8288CD-B90E-4BB2-8181-5ACDD1087AF3}</author>
    <author>tc={F0F99B99-81EC-4CEA-B7BD-19D4DCB57011}</author>
    <author>tc={D5BA2E6A-8569-47AC-96BC-E1B6376D38A5}</author>
    <author>tc={E7A94AD2-0CD1-4A33-9044-01020E6F868F}</author>
    <author>tc={2C2059C8-80B4-477B-816D-1D0729E96045}</author>
    <author>tc={4F30E8AB-ED25-4A5E-BC88-F12408851E3A}</author>
    <author>tc={84078818-74AE-491E-BBDA-FB2109C421AC}</author>
    <author>tc={576DBD28-E7CB-4096-9EF9-377E577AA943}</author>
    <author>tc={59A143E5-71D4-42C8-BB55-C5E2DF87576D}</author>
    <author>tc={45AEE67C-B96F-4C7C-81CB-9E93FC0D9AB5}</author>
    <author>tc={AA64E688-AA4A-459B-BE1F-1CE70286E489}</author>
    <author>tc={D5139CE7-D20A-4C0C-960E-7C85311829CC}</author>
    <author>tc={B3F6EA3D-E945-4941-B4FD-F02AB5C6EEAB}</author>
    <author>tc={15D69A22-3B3D-4F72-9277-CECE37A6C17A}</author>
    <author>tc={424F2AB5-D3BB-4B2D-949A-A1719C9D568D}</author>
    <author>tc={21BFE451-2937-483B-B892-BD26E31C365B}</author>
    <author>tc={5BC28CEC-745B-46D8-B2A8-F90EDC2A70D9}</author>
    <author>tc={977A0C2C-50FB-46EC-B90C-9D1A353CB7CA}</author>
    <author>tc={2CAA17BE-2955-48FB-97B7-A003590CB8C2}</author>
    <author>tc={1895214D-F75D-43F8-904D-9755EA4BE587}</author>
    <author>tc={AB42D746-9C48-4F6B-8A9E-72497FFF111B}</author>
    <author>tc={5276A0C8-848C-466B-96DE-8043DFDD3E47}</author>
    <author>tc={47011A2B-00D5-4666-8FCE-A18607E76CA0}</author>
    <author>tc={4C93152D-2C26-4C40-AF31-8001FA2E18FF}</author>
    <author>tc={1FC66B74-6136-4B7B-A1B8-536F1BD396F1}</author>
    <author>tc={A729D0A5-9287-4FA9-AAE1-1B797B5F9A92}</author>
    <author>tc={105708BA-7F43-4DDA-9F56-D93E23A717B9}</author>
    <author>tc={68F99A4C-12A5-40C5-9899-6882047C9832}</author>
    <author>tc={C42227C3-116F-4150-93F8-4D197351E35B}</author>
    <author>tc={0793C966-9B86-419D-BB02-AA9B5DF9269B}</author>
    <author>tc={78BE8018-0AF3-4FAA-9F59-B85C1E08A945}</author>
    <author>tc={A4C7C69A-2A16-4811-A5C6-9BDB9696F1A0}</author>
    <author>tc={A8CF045D-4043-433A-9C74-B0281249DC2D}</author>
    <author>tc={631503CE-6FDB-44B3-92F9-8EB83F300E02}</author>
    <author>tc={A9ED56CB-85E5-4E34-A277-BCF0001DC584}</author>
    <author>tc={45D741F8-8958-4C4F-BCD7-4158A98B688A}</author>
    <author>tc={7CAC2C60-3329-4492-94CC-739F6A6FFA9E}</author>
    <author>tc={36299A74-82DA-4290-949C-D7591A8FEE8A}</author>
    <author>tc={F69A6072-8635-4AEE-9F2A-C496E22064BC}</author>
    <author>tc={8B74FB79-3603-4088-996B-E36CF7561C0A}</author>
    <author>tc={732DE0D4-EEBD-4A2C-8438-2AB11037CDD2}</author>
    <author>tc={9CAD87E2-D21E-4989-A7FE-22E417A0D2E9}</author>
    <author>tc={49FF0A17-3F5D-468F-98EE-F029F039EE3A}</author>
    <author>tc={E0A24605-45BF-4341-81F1-F863904EF025}</author>
    <author>tc={D32F5524-B685-4DB2-88E7-179EB587F9B1}</author>
    <author>tc={7FDEAC36-F392-4365-A3CA-B263333E063F}</author>
    <author>tc={2A09D8D8-D861-4082-8ADE-E842A7ACCCE7}</author>
    <author>tc={EB0A7BC7-53FD-4177-AEE3-C22FAC163E7C}</author>
    <author>tc={4BA5A3F9-A1CF-4348-885B-0F53E3EFEFDA}</author>
    <author>tc={82CBBCBD-BE96-4E44-89B0-C0DEB7D9AA03}</author>
    <author>tc={E44FF6C8-DB60-42F6-98B5-2C20D937BBEF}</author>
    <author>tc={1A32AEEF-8BA9-4511-9D8B-CDDBF32383F7}</author>
    <author>tc={F447C89B-9B73-4EAC-BA1C-BD552070BE1D}</author>
    <author>tc={89E0746D-A064-4191-A8DB-26F1DC4F70BD}</author>
    <author>tc={E618C28A-531A-467D-8E24-D052025F95A9}</author>
    <author>tc={088FCBB4-69AC-45E9-91BF-1F85DBA1E356}</author>
    <author>tc={970EDC7C-5812-4B24-855E-44B50736B46B}</author>
    <author>tc={656A6158-FDCD-4C61-98D7-25305754DB2F}</author>
    <author>tc={DE0879E4-9A18-41B3-B604-5E0949086C93}</author>
    <author>tc={70577BB9-0EDB-4BF7-A48F-8F54F5AA5E27}</author>
    <author>tc={0AA1EDB3-C3C6-4FE4-B674-EFC5437B3D31}</author>
    <author>tc={E9ED00E4-E523-44B1-A3F2-72D7E51C896C}</author>
    <author>tc={89C98293-A359-4515-88BA-9CCD9B5FDC29}</author>
    <author>tc={3A90D98D-9A01-466F-A8F0-C90584B0E849}</author>
    <author>tc={015CC6F4-AB56-491B-B148-5D835D19D0B5}</author>
    <author>tc={A60CCF23-B01D-426C-B4EA-119AA5346225}</author>
    <author>tc={9378C00F-051B-4EDB-8AAC-8A9D161B6B13}</author>
    <author>tc={B0B152B9-B296-4DB6-B01B-252B69260D40}</author>
    <author>tc={55CD0EB8-80CF-48D4-BB3E-E7E63E59F49B}</author>
    <author>tc={AF13B290-987A-405A-88C2-15C7CF2D4E42}</author>
    <author>tc={6292F900-B679-44FC-B48B-8BF32E731BB0}</author>
    <author>tc={168355F8-541E-4149-83BE-7C158F62422C}</author>
    <author>tc={EAEB76A9-B5F7-46D3-A769-24DDC07D5A83}</author>
    <author>tc={5DA94BAC-EC3E-4A0D-BC48-142FBDAE2A45}</author>
    <author>tc={6C1B36DD-AEF3-49D6-A10C-231C9545F968}</author>
    <author>tc={86C5E0DD-DE24-4632-8D63-7A7DF7D21786}</author>
    <author>tc={B6B5370D-DB63-4401-9417-B9CDF332612F}</author>
    <author>tc={CB91D505-507C-4044-A822-9C45A8DFF330}</author>
    <author>tc={BA39AB03-7501-450A-A9D2-8EC406261D1C}</author>
    <author>tc={DFD846BB-D759-4183-B199-EA5BFEAF1918}</author>
    <author>tc={D17C0AE1-1733-418A-86D2-363AE0232231}</author>
    <author>tc={CAAE65C1-4EDF-453C-9334-1BA580AEE0FD}</author>
    <author>tc={1A371DD8-37F9-4D11-9B42-F45CD200AC36}</author>
    <author>tc={49850548-D3BA-43A3-B64A-4352FA9966BD}</author>
    <author>tc={995B24D0-DF3F-4FF5-9121-39C109BC0B17}</author>
    <author>tc={671C64C4-E57D-40E0-B960-8AB397196722}</author>
    <author>tc={4B58AAE9-4D3D-4A8C-94DE-53E36EBB243F}</author>
    <author>tc={89D05A2B-D44B-439D-BF87-ECD28799049B}</author>
    <author>tc={731D7374-D034-4EFB-A663-390FD6645444}</author>
    <author>tc={C6E809B2-56AB-4E5F-975A-BE950F33B646}</author>
    <author>tc={D04E0342-37B2-42A5-BD62-04984B9927EA}</author>
    <author>tc={003C45D9-663B-4CEC-B40E-BA05D30E9183}</author>
    <author>tc={8F435EBD-ABC4-4EA9-AFC1-8F9391EDFFD8}</author>
    <author>tc={5A46BF97-178B-4775-A7C0-DE2FED94F403}</author>
    <author>tc={0653F433-5121-4184-B590-DA599A3AF976}</author>
    <author>tc={74702F6F-79FE-4E04-9DC4-A17E13A43372}</author>
    <author>tc={95613515-C516-4A3B-A14E-F8558F3B303F}</author>
    <author>tc={BCEB9778-5D8E-4FE8-A860-CB6511F9363E}</author>
    <author>tc={0BE011C3-54B7-4F77-A714-43A483DBF6EE}</author>
    <author>tc={10E73CBE-7107-4582-95EF-22D06D9D727C}</author>
    <author>tc={57660135-9D11-4072-B951-00EA6042A899}</author>
    <author>tc={7E891E77-4A78-4736-80F0-70C178E23C79}</author>
    <author>tc={088D6818-E558-46DE-ABE8-DB69BFE59B85}</author>
    <author>tc={3D554D14-8DCD-4FFD-A8F5-3EE355C797A9}</author>
    <author>tc={44EB1247-0EFA-489B-B330-A39957FE9859}</author>
    <author>tc={642511C1-0CF4-41B4-86A8-19AEFA5DC9E2}</author>
    <author>tc={E36A294B-8701-4B39-B54E-90D49A5104F4}</author>
    <author>tc={BE598ADF-850D-40D8-BF35-664F62743FC8}</author>
    <author>tc={F40DF2BB-2A29-4B85-A097-93BC62667175}</author>
    <author>tc={E53CC9DE-9865-476A-87C6-0376C7A52085}</author>
    <author>tc={3D5D733F-D0DF-47F2-8F21-1A4B315F501F}</author>
    <author>tc={79D57D0D-9F35-4BFD-8D2A-252EDCA2A0DD}</author>
    <author>tc={115A29A5-C26E-4C0F-8F57-339510C40A7D}</author>
    <author>tc={26A01E86-9609-4A0F-BEC5-4C6D39AE0C35}</author>
    <author>tc={9EE98F87-46CA-4A8D-9654-17C5EDB6AF54}</author>
    <author>tc={B3C8F973-41A2-4A7E-BCD9-584F8B0A7A91}</author>
    <author>tc={5E0F9264-7762-4AED-A994-FA803BD547A9}</author>
    <author>tc={1D7E4C6B-E313-435D-A233-988BF97004E6}</author>
    <author>tc={783651F8-13B7-4FF9-A9EC-02E5C1C7AF10}</author>
    <author>tc={50F0EA77-B792-4AA5-B068-43D6783F55FE}</author>
    <author>tc={B5B1ED1F-5418-4EB3-B3C2-176CE4A5642F}</author>
    <author>tc={D3132FBE-113C-419B-9772-F915ED9B18B6}</author>
    <author>tc={B6CF6E4D-56CD-4004-BFE7-7B15D7AD2086}</author>
    <author>tc={271E4FA1-475C-45EC-A126-C3EAFDA66FA4}</author>
    <author>tc={5AA24744-AE57-4D35-AB88-CB623C2E75E3}</author>
    <author>tc={7B20E4B2-89C2-41DC-A442-C546C9D28AFE}</author>
    <author>tc={053DC349-9768-4AF4-A79D-1C9D242A2983}</author>
    <author>tc={CD30ABB1-C033-49D3-8773-9DF6A3A0D23C}</author>
    <author>tc={7E2ECDCF-0923-4AA8-A144-822AB5E845BD}</author>
    <author>tc={B58BDAD0-694F-483C-A6D1-A3949E51276B}</author>
    <author>tc={AB724B0E-7B7A-4C4A-9435-C3C8C97C6F5F}</author>
    <author>tc={DC60D03E-6D7D-4DA0-8926-554DD0671221}</author>
    <author>tc={C5989F7E-12A3-4B63-AF8E-B523D8A74D5B}</author>
    <author>tc={91E275BB-9A9C-49CB-BA5A-1FE63C398E06}</author>
    <author>tc={628A40FD-53CD-4028-82FE-AFF8CAE71997}</author>
    <author>tc={57DB695B-7B2F-4CA4-8036-81207DD9DFA2}</author>
    <author>tc={C6DA0B5B-7EAD-4A69-B3CB-D8A543EE25CD}</author>
    <author>tc={CC209241-4750-4200-BE9C-4BF36A43FFA7}</author>
    <author>tc={A422C350-2F31-450B-BEB5-189AF45A6D6F}</author>
    <author>tc={F994DBE7-EF2B-4109-8B4C-6643D7FE13A9}</author>
    <author>tc={5035869D-4ED9-47EC-9E9D-52827DF5F228}</author>
    <author>tc={3B34326F-B5EB-4C23-89B4-438EB24092C0}</author>
    <author>tc={4524095B-7000-40D5-8B77-8339D74E3C16}</author>
    <author>tc={EAF654F5-9958-4BFD-831F-FD11838E4D4F}</author>
  </authors>
  <commentList>
    <comment ref="J4" authorId="0" shapeId="0" xr:uid="{C5B4F0FF-9F7B-4AC7-8981-EF024D4632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oder Doppelpunkt fehlt, Satzstruktur dadurch nicht gut erkennbar</t>
      </text>
    </comment>
    <comment ref="I6" authorId="1" shapeId="0" xr:uid="{5EEE4EBE-33ED-42F0-8ABB-71A16868B3A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"through" should be "from" </t>
      </text>
    </comment>
    <comment ref="J6" authorId="2" shapeId="0" xr:uid="{782A4876-0939-4DB9-B7E9-9AC75BBACB5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fehlt nach "first of all"</t>
      </text>
    </comment>
    <comment ref="E10" authorId="3" shapeId="0" xr:uid="{A5FE91C5-29CA-45C7-B336-7D1FBC5D65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Missing: "in this regard"</t>
      </text>
    </comment>
    <comment ref="J11" authorId="4" shapeId="0" xr:uid="{B066CA24-BA51-4688-85BD-7F7A03AC03B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am Ende des UT fehlt</t>
      </text>
    </comment>
    <comment ref="J13" authorId="5" shapeId="0" xr:uid="{6A54DB73-BF57-456F-9BFA-6D9D72A433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E16" authorId="6" shapeId="0" xr:uid="{B6073F11-B5F5-4F5E-8891-1D78668789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Beaking Lab</t>
      </text>
    </comment>
    <comment ref="E25" authorId="7" shapeId="0" xr:uid="{30D0188B-591C-4108-A177-B590FC638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What's wrong with --&gt; what about</t>
      </text>
    </comment>
    <comment ref="J25" authorId="8" shapeId="0" xr:uid="{D291EA28-B759-468A-BC92-D79F8910E65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oder Doppelpunkt fehlt, Satzstruktur dadurch nicht gut erkennbar</t>
      </text>
    </comment>
    <comment ref="J26" authorId="9" shapeId="0" xr:uid="{41A26541-224B-4495-A259-324B9B640B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Fragezeichen fehlt (Satzende nicht markiert)</t>
      </text>
    </comment>
    <comment ref="I32" authorId="10" shapeId="0" xr:uid="{D534FB8E-7332-4902-B9C7-BC8E8997CB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missing "of"</t>
      </text>
    </comment>
    <comment ref="J32" authorId="11" shapeId="0" xr:uid="{F28A7FB5-3FC5-44D5-B63B-6DB77A7BB81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Satzende</t>
      </text>
    </comment>
    <comment ref="G35" authorId="12" shapeId="0" xr:uid="{F6BB6558-1C98-4429-95B2-0D44DE7A9F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"there is something happening" --&gt; something is happening</t>
      </text>
    </comment>
    <comment ref="J35" authorId="13" shapeId="0" xr:uid="{52B1B07A-2030-4447-955D-D4DA841943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Satzende</t>
      </text>
    </comment>
    <comment ref="E36" authorId="14" shapeId="0" xr:uid="{BFE91E14-92B9-440B-BFD1-8912E8DAE2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Missing: "in this regard"</t>
      </text>
    </comment>
    <comment ref="J38" authorId="15" shapeId="0" xr:uid="{A8A3AD88-6C83-49A6-8250-EC24DC3B769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H39" authorId="16" shapeId="0" xr:uid="{3C6CCB1A-801D-4F90-9202-103E986EFE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I39" authorId="17" shapeId="0" xr:uid="{31C5546E-A953-402A-BC3E-9CCFB67595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Wants to make</t>
      </text>
    </comment>
    <comment ref="J40" authorId="18" shapeId="0" xr:uid="{D3218D66-F111-4940-8BB0-821CD146DA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H41" authorId="19" shapeId="0" xr:uid="{5518CEBB-9E4F-40E9-B066-58EFE6BE690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Fraunhofer Institute</t>
      </text>
    </comment>
    <comment ref="J42" authorId="20" shapeId="0" xr:uid="{D7ADFC83-4DAE-47A2-AB6C-A268534A50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J44" authorId="21" shapeId="0" xr:uid="{7714C5B5-9D73-4664-BE47-B306576809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47" authorId="22" shapeId="0" xr:uid="{D9C195A0-EBE0-4017-920D-4BABFCA79D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E48" authorId="23" shapeId="0" xr:uid="{58737998-5378-421F-80AA-DCAFD196E9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"darum geht's heute"</t>
      </text>
    </comment>
    <comment ref="G48" authorId="24" shapeId="0" xr:uid="{42964A25-3FFC-4E90-910D-9323537B14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Here we go today</t>
      </text>
    </comment>
    <comment ref="E49" authorId="25" shapeId="0" xr:uid="{07A63D50-4DB5-4B5F-AB31-DFB9B83E51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"(Und damit) wilkommen bei Breaking Lab. Jakob hier. Los geht's."</t>
      </text>
    </comment>
    <comment ref="J49" authorId="26" shapeId="0" xr:uid="{90A34BA4-778A-42C5-A1F7-2BB0F4FECC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E57" authorId="27" shapeId="0" xr:uid="{3E03E634-BC23-45E4-A6C6-3E94AA6299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"who uses to trigger" sondern "whose concerts trigger earthquakes"</t>
      </text>
    </comment>
    <comment ref="G59" authorId="28" shapeId="0" xr:uid="{E5102329-92E1-46EA-9BC5-3BB9776EC8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"is on this list in the footsteps of" </t>
      </text>
    </comment>
    <comment ref="I60" authorId="29" shapeId="0" xr:uid="{4C76674D-F9E8-4109-A46F-31AC2E2D4F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--&gt; has been … since 2019.</t>
      </text>
    </comment>
    <comment ref="J60" authorId="30" shapeId="0" xr:uid="{9688CE26-C51C-45A2-8FB8-833D7E8B08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überflüssig</t>
      </text>
    </comment>
    <comment ref="D61" authorId="31" shapeId="0" xr:uid="{FF5C0F6B-BC26-4C70-9F4F-A7F3B1DB1F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Stark gekürzt.</t>
      </text>
    </comment>
    <comment ref="G62" authorId="32" shapeId="0" xr:uid="{5FF58DCD-F5E0-4319-8E90-6C1126D0EC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"take a second term"</t>
      </text>
    </comment>
    <comment ref="E64" authorId="33" shapeId="0" xr:uid="{A23D8B0B-E588-4B54-BDBA-EBF28CDF2A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what she does --&gt; what her job is</t>
      </text>
    </comment>
    <comment ref="G65" authorId="34" shapeId="0" xr:uid="{454199DC-4B76-4DD6-9B8F-913AF7EF80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Satzstellung
+ totally important job</t>
      </text>
    </comment>
    <comment ref="E66" authorId="35" shapeId="0" xr:uid="{306FC108-98F2-4A88-903F-D75F154EDA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"easy to know" --&gt; important to know
"from a European election" --&gt; before a European election</t>
      </text>
    </comment>
    <comment ref="D67" authorId="36" shapeId="0" xr:uid="{80EF7F09-5970-4250-A1A1-A06D24A25A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Satzstruktur verschlimmbessert, würde genau wie auf Deutsch besser funktionieren.</t>
      </text>
    </comment>
    <comment ref="G67" authorId="37" shapeId="0" xr:uid="{DAD187BD-D7E6-4B9E-802D-25A39FD750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UvdL, the most powerful woman in the world, ...</t>
      </text>
    </comment>
    <comment ref="I70" authorId="38" shapeId="0" xr:uid="{F6F9251E-6110-42B2-9C46-FEE5AB13B8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 becoming best friends</t>
      </text>
    </comment>
    <comment ref="E78" authorId="39" shapeId="0" xr:uid="{8FE01BE7-F1FB-486B-A1B8-1B8CFA7CF9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"Forbesmazin" - klingt aber auf DE sehr ähnlich</t>
      </text>
    </comment>
    <comment ref="J81" authorId="40" shapeId="0" xr:uid="{6E28B00C-A75B-44FB-A92A-16B85BC611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Prosodische Satzgrenze</t>
      </text>
    </comment>
    <comment ref="H82" authorId="41" shapeId="0" xr:uid="{4220359F-3AA1-42A0-98FC-81124E6A7C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Kamala Harris --&gt; im Bild zu sehen, deshalb keine Verwechslungsgefahr</t>
      </text>
    </comment>
    <comment ref="E83" authorId="42" shapeId="0" xr:uid="{95C3A107-268C-427D-946E-2E078D5CBE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"is also" sondern ironisches "is only"</t>
      </text>
    </comment>
    <comment ref="E84" authorId="43" shapeId="0" xr:uid="{DBF7EC8C-01B3-4D79-A618-63C08DB60E1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"von derlin" --&gt; nicht als Name erkennbar</t>
      </text>
    </comment>
    <comment ref="E85" authorId="44" shapeId="0" xr:uid="{41FE1058-1447-47A1-8CB1-CF8438AD0F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"of on this list" --&gt; klingt, als würde hier etwas fehlen</t>
      </text>
    </comment>
    <comment ref="G85" authorId="45" shapeId="0" xr:uid="{A6D060C6-2F35-46B9-A199-68A23862E6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so groß, dass sematischer Fehler.</t>
      </text>
    </comment>
    <comment ref="E86" authorId="46" shapeId="0" xr:uid="{5A94E0CB-9B54-4D2A-BBD1-0A38494469E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Subjekt (U VdL endet up there)</t>
      </text>
    </comment>
    <comment ref="J86" authorId="47" shapeId="0" xr:uid="{D66D5D02-65F7-468A-8BDB-4D764906A0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F89" authorId="48" shapeId="0" xr:uid="{EBBCCE0B-586E-45D0-8467-AECA1AED42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Missing comma</t>
      </text>
    </comment>
    <comment ref="J89" authorId="49" shapeId="0" xr:uid="{8297EE1F-B9D8-4EA7-8219-97C532A864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90" authorId="50" shapeId="0" xr:uid="{11CC2A19-33CD-4CE7-8F8F-E94E675005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Prosodische Satzgrenze</t>
      </text>
    </comment>
    <comment ref="E93" authorId="51" shapeId="0" xr:uid="{F6FF8C75-10BC-44DD-A0E2-CE2225E720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"weiß man bei ihr irgenndwie garnicht so richtig …"</t>
      </text>
    </comment>
    <comment ref="H93" authorId="52" shapeId="0" xr:uid="{D3C52718-EB71-402E-A320-A5346C88CA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 vor somehow</t>
      </text>
    </comment>
    <comment ref="E95" authorId="53" shapeId="0" xr:uid="{1B69BF69-FE14-46D0-9865-544B9290F2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what she does --&gt; what her job is</t>
      </text>
    </comment>
    <comment ref="J96" authorId="54" shapeId="0" xr:uid="{A9AD901A-0268-4C9F-9C81-6250F35B1B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98" authorId="55" shapeId="0" xr:uid="{8DC84641-A6CD-4411-ACD6-9005FC3791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--&gt; before the European Elections</t>
      </text>
    </comment>
    <comment ref="J98" authorId="56" shapeId="0" xr:uid="{6AB18398-6520-4F00-92C4-937F765E83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 vor "oder?"</t>
      </text>
    </comment>
    <comment ref="E99" authorId="57" shapeId="0" xr:uid="{E7EB6D41-248D-4521-8EAB-34E4762A61B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"or" --&gt; …, right?</t>
      </text>
    </comment>
    <comment ref="J99" authorId="58" shapeId="0" xr:uid="{61C36514-A809-46C5-A8F6-5B4E1052ED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100" authorId="59" shapeId="0" xr:uid="{F357B333-5F0C-4279-9AE5-DEA223F4BA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 + "wofür U VdL, die mächtigste Frau der Welt, wirklich steht"</t>
      </text>
    </comment>
    <comment ref="H100" authorId="60" shapeId="0" xr:uid="{6D915091-93F0-4E15-8A46-6956D2224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100" authorId="61" shapeId="0" xr:uid="{AAE2A62C-9173-417C-9ED6-22DA5C8E58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101" authorId="62" shapeId="0" xr:uid="{1A8D3892-C427-4829-9F63-D6AE31885A5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"wofür U VdL, die mächtigste Frau der Welt, wirklich steht"</t>
      </text>
    </comment>
    <comment ref="J101" authorId="63" shapeId="0" xr:uid="{93F8C295-0920-46CF-B7B8-58B89EE431E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
</t>
      </text>
    </comment>
    <comment ref="J104" authorId="64" shapeId="0" xr:uid="{F9D373EF-37A1-485F-8074-7685581CBA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E107" authorId="65" shapeId="0" xr:uid="{5C8288CD-B90E-4BB2-8181-5ACDD1087A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Friedrich März</t>
      </text>
    </comment>
    <comment ref="J107" authorId="66" shapeId="0" xr:uid="{F0F99B99-81EC-4CEA-B7BD-19D4DCB570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H108" authorId="67" shapeId="0" xr:uid="{D5BA2E6A-8569-47AC-96BC-E1B6376D38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108" authorId="68" shapeId="0" xr:uid="{E7A94AD2-0CD1-4A33-9044-01020E6F86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115" authorId="69" shapeId="0" xr:uid="{2C2059C8-80B4-477B-816D-1D0729E960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13 Fragen ist ein Debattenformat von ZDFkultur, Titel sollte nicht übersetzt werden.</t>
      </text>
    </comment>
    <comment ref="G117" authorId="70" shapeId="0" xr:uid="{4F30E8AB-ED25-4A5E-BC88-F12408851E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Wortwiederholung</t>
      </text>
    </comment>
    <comment ref="G118" authorId="71" shapeId="0" xr:uid="{84078818-74AE-491E-BBDA-FB2109C421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"confirmed our opinion"</t>
      </text>
    </comment>
    <comment ref="E121" authorId="72" shapeId="0" xr:uid="{576DBD28-E7CB-4096-9EF9-377E577AA94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"sehr spannend" --&gt; very interesting</t>
      </text>
    </comment>
    <comment ref="G122" authorId="73" shapeId="0" xr:uid="{59A143E5-71D4-42C8-BB55-C5E2DF8757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"did research" oder "researched the topic"
+ word repetition</t>
      </text>
    </comment>
    <comment ref="G126" authorId="74" shapeId="0" xr:uid="{45AEE67C-B96F-4C7C-81CB-9E93FC0D9AB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"that's what I'm saying --&gt; "you heard me right"
(Situation: Sprecher hat eine für das Publikum vermutlich überraschende Meinung geäußert, da er Homöopathie gegenüber kritisch eingestellt ist.)
 </t>
      </text>
    </comment>
    <comment ref="E133" authorId="75" shapeId="0" xr:uid="{AA64E688-AA4A-459B-BE1F-1CE70286E48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13 Fragen klassifizieren, sondern Folge einordnen</t>
      </text>
    </comment>
    <comment ref="E134" authorId="76" shapeId="0" xr:uid="{D5139CE7-D20A-4C0C-960E-7C85311829C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13 Fragen zu Homöopathie, sondern Einordnung einer Folge eines Fernsehformats
</t>
      </text>
    </comment>
    <comment ref="J136" authorId="77" shapeId="0" xr:uid="{B3F6EA3D-E945-4941-B4FD-F02AB5C6EE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137" authorId="78" shapeId="0" xr:uid="{15D69A22-3B3D-4F72-9277-CECE37A6C17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138" authorId="79" shapeId="0" xr:uid="{424F2AB5-D3BB-4B2D-949A-A1719C9D56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139" authorId="80" shapeId="0" xr:uid="{21BFE451-2937-483B-B892-BD26E31C36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"the comments under the video have it" - unverständlich</t>
      </text>
    </comment>
    <comment ref="H139" authorId="81" shapeId="0" xr:uid="{5BC28CEC-745B-46D8-B2A8-F90EDC2A70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140" authorId="82" shapeId="0" xr:uid="{977A0C2C-50FB-46EC-B90C-9D1A353CB7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145" authorId="83" shapeId="0" xr:uid="{2CAA17BE-2955-48FB-97B7-A003590CB8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Prosodische Satzgrenze</t>
      </text>
    </comment>
    <comment ref="H146" authorId="84" shapeId="0" xr:uid="{1895214D-F75D-43F8-904D-9755EA4BE58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nocebo</t>
      </text>
    </comment>
    <comment ref="J146" authorId="85" shapeId="0" xr:uid="{AB42D746-9C48-4F6B-8A9E-72497FFF11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147" authorId="86" shapeId="0" xr:uid="{5276A0C8-848C-466B-96DE-8043DFDD3E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"sehr spannend" --&gt; very interesting</t>
      </text>
    </comment>
    <comment ref="H148" authorId="87" shapeId="0" xr:uid="{47011A2B-00D5-4666-8FCE-A18607E76CA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148" authorId="88" shapeId="0" xr:uid="{4C93152D-2C26-4C40-AF31-8001FA2E18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150" authorId="89" shapeId="0" xr:uid="{1FC66B74-6136-4B7B-A1B8-536F1BD396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Prosodische Satzgrenze</t>
      </text>
    </comment>
    <comment ref="J153" authorId="90" shapeId="0" xr:uid="{A729D0A5-9287-4FA9-AAE1-1B797B5F9A9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H156" authorId="91" shapeId="0" xr:uid="{105708BA-7F43-4DDA-9F56-D93E23A717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I156" authorId="92" shapeId="0" xr:uid="{68F99A4C-12A5-40C5-9899-6882047C98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Satzstellung</t>
      </text>
    </comment>
    <comment ref="J156" authorId="93" shapeId="0" xr:uid="{C42227C3-116F-4150-93F8-4D197351E3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G157" authorId="94" shapeId="0" xr:uid="{0793C966-9B86-419D-BB02-AA9B5DF9269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"that's what I say --&gt; "you heard me right"
(Situation: Sprecher hat eine für das Publikum vermutlich überraschende Meinung geäußert, da er Homöopathie gegenüber kritisch eingestellt ist.)
 </t>
      </text>
    </comment>
    <comment ref="J157" authorId="95" shapeId="0" xr:uid="{78BE8018-0AF3-4FAA-9F59-B85C1E08A9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165" authorId="96" shapeId="0" xr:uid="{A4C7C69A-2A16-4811-A5C6-9BDB9696F1A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Doppelpunt, 3 Punkte oder Gedankenstrich statt Komma</t>
      </text>
    </comment>
    <comment ref="E167" authorId="97" shapeId="0" xr:uid="{A8CF045D-4043-433A-9C74-B0281249DC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--&gt; that I will demolish it scientifically</t>
      </text>
    </comment>
    <comment ref="E168" authorId="98" shapeId="0" xr:uid="{631503CE-6FDB-44B3-92F9-8EB83F300E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"… wenn Wissenschaft nicht immer so differenziert wäre."</t>
      </text>
    </comment>
    <comment ref="G172" authorId="99" shapeId="0" xr:uid="{A9ED56CB-85E5-4E34-A277-BCF0001DC58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Very exciting</t>
      </text>
    </comment>
    <comment ref="G173" authorId="100" shapeId="0" xr:uid="{45D741F8-8958-4C4F-BCD7-4158A98B68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Exclusively and trustworthily</t>
      </text>
    </comment>
    <comment ref="I174" authorId="101" shapeId="0" xr:uid="{7CAC2C60-3329-4492-94CC-739F6A6FFA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any</t>
      </text>
    </comment>
    <comment ref="E175" authorId="102" shapeId="0" xr:uid="{36299A74-82DA-4290-949C-D7591A8FEE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EM, nicht WM</t>
      </text>
    </comment>
    <comment ref="G176" authorId="103" shapeId="0" xr:uid="{F69A6072-8635-4AEE-9F2A-C496E22064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Attention on football</t>
      </text>
    </comment>
    <comment ref="G177" authorId="104" shapeId="0" xr:uid="{8B74FB79-3603-4088-996B-E36CF7561C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Point to --&gt; point out
public health topic --&gt; public health issue</t>
      </text>
    </comment>
    <comment ref="E178" authorId="105" shapeId="0" xr:uid="{732DE0D4-EEBD-4A2C-8438-2AB11037CD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"das zwar immer wieder diskutiert wird"</t>
      </text>
    </comment>
    <comment ref="E182" authorId="106" shapeId="0" xr:uid="{9CAD87E2-D21E-4989-A7FE-22E417A0D2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"Und zwar: warum Kopfbälle ..."
Kopfbälle = headers</t>
      </text>
    </comment>
    <comment ref="J182" authorId="107" shapeId="0" xr:uid="{49FF0A17-3F5D-468F-98EE-F029F039EE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 hier nicht zuende</t>
      </text>
    </comment>
    <comment ref="E183" authorId="108" shapeId="0" xr:uid="{E0A24605-45BF-4341-81F1-F863904EF0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headers</t>
      </text>
    </comment>
    <comment ref="G184" authorId="109" shapeId="0" xr:uid="{D32F5524-B685-4DB2-88E7-179EB587F9B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Loses their memory</t>
      </text>
    </comment>
    <comment ref="E185" authorId="110" shapeId="0" xr:uid="{7FDEAC36-F392-4365-A3CA-B263333E06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headers</t>
      </text>
    </comment>
    <comment ref="J185" authorId="111" shapeId="0" xr:uid="{2A09D8D8-D861-4082-8ADE-E842A7ACCC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 hier nicht zu Ende</t>
      </text>
    </comment>
    <comment ref="E186" authorId="112" shapeId="0" xr:uid="{EB0A7BC7-53FD-4177-AEE3-C22FAC163E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Subjekt</t>
      </text>
    </comment>
    <comment ref="E188" authorId="113" shapeId="0" xr:uid="{4BA5A3F9-A1CF-4348-885B-0F53E3EFEFD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"that's good fun" --&gt; that brightens the mood
"you should be here for that" --&gt; that is why you are here/what you are here for</t>
      </text>
    </comment>
    <comment ref="G189" authorId="114" shapeId="0" xr:uid="{82CBBCBD-BE96-4E44-89B0-C0DEB7D9AA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cup of tea</t>
      </text>
    </comment>
    <comment ref="E190" authorId="115" shapeId="0" xr:uid="{E44FF6C8-DB60-42F6-98B5-2C20D937BB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"we're going up" --&gt; let's go / let's start</t>
      </text>
    </comment>
    <comment ref="J198" authorId="116" shapeId="0" xr:uid="{1A32AEEF-8BA9-4511-9D8B-CDDBF32383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Doppelpunt, 3 Punkte oder Gedankenstrich statt Komma</t>
      </text>
    </comment>
    <comment ref="D199" authorId="117" shapeId="0" xr:uid="{F447C89B-9B73-4EAC-BA1C-BD552070BE1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Kondensation: "Ich werde mit diesem Video Fußball zerstören, wissenschaftlich demolieren"</t>
      </text>
    </comment>
    <comment ref="E202" authorId="118" shapeId="0" xr:uid="{89E0746D-A064-4191-A8DB-26F1DC4F70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were not so differentiated</t>
      </text>
    </comment>
    <comment ref="K202" authorId="119" shapeId="0" xr:uid="{E618C28A-531A-467D-8E24-D052025F95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Schwerer Fehler, da innerhalb eines Wortes getrennt</t>
      </text>
    </comment>
    <comment ref="J203" authorId="120" shapeId="0" xr:uid="{088FCBB4-69AC-45E9-91BF-1F85DBA1E3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205" authorId="121" shapeId="0" xr:uid="{970EDC7C-5812-4B24-855E-44B50736B4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H206" authorId="122" shapeId="0" xr:uid="{656A6158-FDCD-4C61-98D7-25305754DB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Breyer </t>
      </text>
    </comment>
    <comment ref="J206" authorId="123" shapeId="0" xr:uid="{DE0879E4-9A18-41B3-B604-5E0949086C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07" authorId="124" shapeId="0" xr:uid="{70577BB9-0EDB-4BF7-A48F-8F54F5AA5E2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 -&gt; Mai (nicht als Name markiert)</t>
      </text>
    </comment>
    <comment ref="H207" authorId="125" shapeId="0" xr:uid="{0AA1EDB3-C3C6-4FE4-B674-EFC5437B3D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Mai</t>
      </text>
    </comment>
    <comment ref="J209" authorId="126" shapeId="0" xr:uid="{E9ED00E4-E523-44B1-A3F2-72D7E51C89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Fehlende drei Punkte</t>
      </text>
    </comment>
    <comment ref="G213" authorId="127" shapeId="0" xr:uid="{89C98293-A359-4515-88BA-9CCD9B5FDC2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Use the current attention</t>
      </text>
    </comment>
    <comment ref="E215" authorId="128" shapeId="0" xr:uid="{3A90D98D-9A01-466F-A8F0-C90584B0E8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"immer wieder"</t>
      </text>
    </comment>
    <comment ref="J218" authorId="129" shapeId="0" xr:uid="{015CC6F4-AB56-491B-B148-5D835D19D0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19" authorId="130" shapeId="0" xr:uid="{A60CCF23-B01D-426C-B4EA-119AA53462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"Und zwar" --&gt; and namely = unverständlich</t>
      </text>
    </comment>
    <comment ref="J219" authorId="131" shapeId="0" xr:uid="{9378C00F-051B-4EDB-8AAC-8A9D161B6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20" authorId="132" shapeId="0" xr:uid="{B0B152B9-B296-4DB6-B01B-252B69260D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"headers are normal headers" - "Kopfbälle, ganz normale Kopfbälle"</t>
      </text>
    </comment>
    <comment ref="H220" authorId="133" shapeId="0" xr:uid="{55CD0EB8-80CF-48D4-BB3E-E7E63E59F4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G229" authorId="134" shapeId="0" xr:uid="{AF13B290-987A-405A-88C2-15C7CF2D4E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cup of tea</t>
      </text>
    </comment>
    <comment ref="H230" authorId="135" shapeId="0" xr:uid="{6292F900-B679-44FC-B48B-8BF32E731BB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230" authorId="136" shapeId="0" xr:uid="{168355F8-541E-4149-83BE-7C158F6242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31" authorId="137" shapeId="0" xr:uid="{EAEB76A9-B5F7-46D3-A769-24DDC07D5A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"we're going up" --&gt; let's go / let's start</t>
      </text>
    </comment>
    <comment ref="E239" authorId="138" shapeId="0" xr:uid="{5DA94BAC-EC3E-4A0D-BC48-142FBDAE2A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German Empire usually refers to the unified German monarchy existing from 1871 to 1918. (Quelle: Wikipedia)</t>
      </text>
    </comment>
    <comment ref="G240" authorId="139" shapeId="0" xr:uid="{6C1B36DD-AEF3-49D6-A10C-231C9545F9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But what happens next?</t>
      </text>
    </comment>
    <comment ref="G242" authorId="140" shapeId="0" xr:uid="{86C5E0DD-DE24-4632-8D63-7A7DF7D217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Western Allies</t>
      </text>
    </comment>
    <comment ref="G244" authorId="141" shapeId="0" xr:uid="{B6B5370D-DB63-4401-9417-B9CDF33261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Occupied --&gt; better filled with / staffed by (occupied has the association of military occupation)
Practically --&gt; almost</t>
      </text>
    </comment>
    <comment ref="E247" authorId="142" shapeId="0" xr:uid="{CB91D505-507C-4044-A822-9C45A8DFF3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Jurisprudence or legal system</t>
      </text>
    </comment>
    <comment ref="G248" authorId="143" shapeId="0" xr:uid="{BA39AB03-7501-450A-A9D2-8EC406261D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Satzstellung</t>
      </text>
    </comment>
    <comment ref="G249" authorId="144" shapeId="0" xr:uid="{DFD846BB-D759-4183-B199-EA5BFEAF19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Satzstellung: convicted somehow oder somehow weglassen</t>
      </text>
    </comment>
    <comment ref="G250" authorId="145" shapeId="0" xr:uid="{D17C0AE1-1733-418A-86D2-363AE02322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Rise to important positions / take up important positions
did no Nazis really ist auch etwas seltsam</t>
      </text>
    </comment>
    <comment ref="G251" authorId="146" shapeId="0" xr:uid="{CAAE65C1-4EDF-453C-9334-1BA580AEE0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You can guess that it's not that simple</t>
      </text>
    </comment>
    <comment ref="I252" authorId="147" shapeId="0" xr:uid="{1A371DD8-37F9-4D11-9B42-F45CD200AC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in either</t>
      </text>
    </comment>
    <comment ref="E261" authorId="148" shapeId="0" xr:uid="{49850548-D3BA-43A3-B64A-4352FA9966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"the end of" --&gt; WWII ended</t>
      </text>
    </comment>
    <comment ref="H261" authorId="149" shapeId="0" xr:uid="{995B24D0-DF3F-4FF5-9121-39C109BC0B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Großschreibung</t>
      </text>
    </comment>
    <comment ref="J262" authorId="150" shapeId="0" xr:uid="{671C64C4-E57D-40E0-B960-8AB39719672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263" authorId="151" shapeId="0" xr:uid="{4B58AAE9-4D3D-4A8C-94DE-53E36EBB24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265" authorId="152" shapeId="0" xr:uid="{89D05A2B-D44B-439D-BF87-ECD2879904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266" authorId="153" shapeId="0" xr:uid="{731D7374-D034-4EFB-A663-390FD66454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J267" authorId="154" shapeId="0" xr:uid="{C6E809B2-56AB-4E5F-975A-BE950F33B64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68" authorId="155" shapeId="0" xr:uid="{D04E0342-37B2-42A5-BD62-04984B9927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Nazegime --&gt; Nazi regime</t>
      </text>
    </comment>
    <comment ref="J268" authorId="156" shapeId="0" xr:uid="{003C45D9-663B-4CEC-B40E-BA05D30E91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G269" authorId="157" shapeId="0" xr:uid="{8F435EBD-ABC4-4EA9-AFC1-8F9391EDFFD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Practical --&gt; almost
</t>
      </text>
    </comment>
    <comment ref="H269" authorId="158" shapeId="0" xr:uid="{5A46BF97-178B-4775-A7C0-DE2FED94F4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I269" authorId="159" shapeId="0" xr:uid="{0653F433-5121-4184-B590-DA599A3AF9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Satzstellung</t>
      </text>
    </comment>
    <comment ref="E270" authorId="160" shapeId="0" xr:uid="{74702F6F-79FE-4E04-9DC4-A17E13A4337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loyal to the regime</t>
      </text>
    </comment>
    <comment ref="J270" authorId="161" shapeId="0" xr:uid="{95613515-C516-4A3B-A14E-F8558F3B303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272" authorId="162" shapeId="0" xr:uid="{BCEB9778-5D8E-4FE8-A860-CB6511F936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74" authorId="163" shapeId="0" xr:uid="{0BE011C3-54B7-4F77-A714-43A483DBF6E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"Täter" fehlt</t>
      </text>
    </comment>
    <comment ref="E279" authorId="164" shapeId="0" xr:uid="{10E73CBE-7107-4582-95EF-22D06D9D72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Aren't they all somehow convicted?</t>
      </text>
    </comment>
    <comment ref="H279" authorId="165" shapeId="0" xr:uid="{57660135-9D11-4072-B951-00EA6042A8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I280" authorId="166" shapeId="0" xr:uid="{7E891E77-4A78-4736-80F0-70C178E23C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"be fehlt"</t>
      </text>
    </comment>
    <comment ref="J280" authorId="167" shapeId="0" xr:uid="{088D6818-E558-46DE-ABE8-DB69BFE59B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81" authorId="168" shapeId="0" xr:uid="{3D554D14-8DCD-4FFD-A8F5-3EE355C797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rhetorischer Frage wird falsche Aussage</t>
      </text>
    </comment>
    <comment ref="J286" authorId="169" shapeId="0" xr:uid="{44EB1247-0EFA-489B-B330-A39957FE985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E287" authorId="170" shapeId="0" xr:uid="{642511C1-0CF4-41B4-86A8-19AEFA5DC9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"Wir schauen uns in diesem Video an, wo führende Nationalsozialisten nach dem Krieg wieder in wichtige Positionen kommen konnten, …"</t>
      </text>
    </comment>
    <comment ref="E288" authorId="171" shapeId="0" xr:uid="{E36A294B-8701-4B39-B54E-90D49A5104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Nationally --&gt; Nationalsozialisten</t>
      </text>
    </comment>
    <comment ref="J289" authorId="172" shapeId="0" xr:uid="{BE598ADF-850D-40D8-BF35-664F62743F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D297" authorId="173" shapeId="0" xr:uid="{F40DF2BB-2A29-4B85-A097-93BC626671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Umformuliert: Kein Mensch --&gt; no one</t>
      </text>
    </comment>
    <comment ref="E300" authorId="174" shapeId="0" xr:uid="{E53CC9DE-9865-476A-87C6-0376C7A520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"mega blatant" auf DE "mega krass"</t>
      </text>
    </comment>
    <comment ref="G300" authorId="175" shapeId="0" xr:uid="{3D5D733F-D0DF-47F2-8F21-1A4B315F50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And a thaught that i find really crazy</t>
      </text>
    </comment>
    <comment ref="J300" authorId="176" shapeId="0" xr:uid="{79D57D0D-9F35-4BFD-8D2A-252EDCA2A0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keine Satzgrenze</t>
      </text>
    </comment>
    <comment ref="E304" authorId="177" shapeId="0" xr:uid="{115A29A5-C26E-4C0F-8F57-339510C40A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Frage ("Diese eine Person")</t>
      </text>
    </comment>
    <comment ref="J304" authorId="178" shapeId="0" xr:uid="{26A01E86-9609-4A0F-BEC5-4C6D39AE0C3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keine Satzgrenze</t>
      </text>
    </comment>
    <comment ref="I306" authorId="179" shapeId="0" xr:uid="{9EE98F87-46CA-4A8D-9654-17C5EDB6AF5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Person not necesarily female.</t>
      </text>
    </comment>
    <comment ref="I307" authorId="180" shapeId="0" xr:uid="{B3C8F973-41A2-4A7E-BCD9-584F8B0A7A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Person not necesarily female.</t>
      </text>
    </comment>
    <comment ref="I308" authorId="181" shapeId="0" xr:uid="{5E0F9264-7762-4AED-A994-FA803BD547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Person not necesarily female.</t>
      </text>
    </comment>
    <comment ref="G309" authorId="182" shapeId="0" xr:uid="{1D7E4C6B-E313-435D-A233-988BF97004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--&gt; in the class above you</t>
      </text>
    </comment>
    <comment ref="I309" authorId="183" shapeId="0" xr:uid="{783651F8-13B7-4FF9-A9EC-02E5C1C7AF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 it</t>
      </text>
    </comment>
    <comment ref="G314" authorId="184" shapeId="0" xr:uid="{50F0EA77-B792-4AA5-B068-43D6783F55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want to write history with your first step on another planet</t>
      </text>
    </comment>
    <comment ref="J320" authorId="185" shapeId="0" xr:uid="{B5B1ED1F-5418-4EB3-B3C2-176CE4A564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Prosodische Satzgrenze</t>
      </text>
    </comment>
    <comment ref="D322" authorId="186" shapeId="0" xr:uid="{D3132FBE-113C-419B-9772-F915ED9B18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Gekürzt --&gt; die erste bemannte Marsmission</t>
      </text>
    </comment>
    <comment ref="J324" authorId="187" shapeId="0" xr:uid="{B6CF6E4D-56CD-4004-BFE7-7B15D7AD20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Fehlendes Satzende</t>
      </text>
    </comment>
    <comment ref="E325" authorId="188" shapeId="0" xr:uid="{271E4FA1-475C-45EC-A126-C3EAFDA66F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"Und bitte!" der anderen Sprecherin nicht als einzelner Satz gekennzeichnet.</t>
      </text>
    </comment>
    <comment ref="G325" authorId="189" shapeId="0" xr:uid="{5AA24744-AE57-4D35-AB88-CB623C2E75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"and please" --&gt; action</t>
      </text>
    </comment>
    <comment ref="J325" authorId="190" shapeId="0" xr:uid="{7B20E4B2-89C2-41DC-A442-C546C9D28A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"and please" nicht abgetrennt, obwohl von anderer Sprecherin</t>
      </text>
    </comment>
    <comment ref="J326" authorId="191" shapeId="0" xr:uid="{053DC349-9768-4AF4-A79D-1C9D242A29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Satzende</t>
      </text>
    </comment>
    <comment ref="E327" authorId="192" shapeId="0" xr:uid="{CD30ABB1-C033-49D3-8773-9DF6A3A0D23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"Der Gedanke lässt mich einfach nicht mehr los. Diese eine Person..."
"no longer going on" hat nichts mit AT zu tun + Verneinung fehlt</t>
      </text>
    </comment>
    <comment ref="H327" authorId="193" shapeId="0" xr:uid="{7E2ECDCF-0923-4AA8-A144-822AB5E845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328" authorId="194" shapeId="0" xr:uid="{B58BDAD0-694F-483C-A6D1-A3949E5127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I329" authorId="195" shapeId="0" xr:uid="{AB724B0E-7B7A-4C4A-9435-C3C8C97C6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Pronomen für "person"</t>
      </text>
    </comment>
    <comment ref="J329" authorId="196" shapeId="0" xr:uid="{DC60D03E-6D7D-4DA0-8926-554DD067122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330" authorId="197" shapeId="0" xr:uid="{C5989F7E-12A3-4B63-AF8E-B523D8A74D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Komma</t>
      </text>
    </comment>
    <comment ref="I331" authorId="198" shapeId="0" xr:uid="{91E275BB-9A9C-49CB-BA5A-1FE63C398E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Pronomen für "person"</t>
      </text>
    </comment>
    <comment ref="I332" authorId="199" shapeId="0" xr:uid="{628A40FD-53CD-4028-82FE-AFF8CAE719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Pronomen für "person"</t>
      </text>
    </comment>
    <comment ref="J332" authorId="200" shapeId="0" xr:uid="{57DB695B-7B2F-4CA4-8036-81207DD9DF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I333" authorId="201" shapeId="0" xr:uid="{C6DA0B5B-7EAD-4A69-B3CB-D8A543EE25C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Pronomen für "person"
Falsche Satzstellung für Frage</t>
      </text>
    </comment>
    <comment ref="J333" authorId="202" shapeId="0" xr:uid="{CC209241-4750-4200-BE9C-4BF36A43FF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G334" authorId="203" shapeId="0" xr:uid="{A422C350-2F31-450B-BEB5-189AF45A6D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--&gt; in the class above you</t>
      </text>
    </comment>
    <comment ref="H334" authorId="204" shapeId="0" xr:uid="{F994DBE7-EF2B-4109-8B4C-6643D7FE13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Doppeltes Leerzeichen</t>
      </text>
    </comment>
    <comment ref="J334" authorId="205" shapeId="0" xr:uid="{5035869D-4ED9-47EC-9E9D-52827DF5F22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J335" authorId="206" shapeId="0" xr:uid="{3B34326F-B5EB-4C23-89B4-438EB2409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  <comment ref="D338" authorId="207" shapeId="0" xr:uid="{4524095B-7000-40D5-8B77-8339D74E3C1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Punchline, mit der du bei deinem ersten Schritt auf einem anderen Planeten Geschichte schreiben willst
--&gt; "you want to use" = umformuliert</t>
      </text>
    </comment>
    <comment ref="J340" authorId="208" shapeId="0" xr:uid="{EAF654F5-9958-4BFD-831F-FD11838E4D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Satzgrenze</t>
      </text>
    </comment>
  </commentList>
</comments>
</file>

<file path=xl/sharedStrings.xml><?xml version="1.0" encoding="utf-8"?>
<sst xmlns="http://schemas.openxmlformats.org/spreadsheetml/2006/main" count="989" uniqueCount="614">
  <si>
    <t>Start</t>
  </si>
  <si>
    <t>End</t>
  </si>
  <si>
    <t>Text</t>
  </si>
  <si>
    <t>CPS</t>
  </si>
  <si>
    <t>00:00:00,000</t>
  </si>
  <si>
    <t>00:00:04,199</t>
  </si>
  <si>
    <t>One of the most common comments under my videos about solar cells is actually always</t>
  </si>
  <si>
    <t>00:00:06,000</t>
  </si>
  <si>
    <t>what is with the solar scrap?</t>
  </si>
  <si>
    <t>00:00:11,199</t>
  </si>
  <si>
    <t>And first of all you have to say yes, we currently have about 10,000 tons of scrap through photovoltaic plants</t>
  </si>
  <si>
    <t>00:00:12,399</t>
  </si>
  <si>
    <t>every year in Germany.</t>
  </si>
  <si>
    <t>00:00:19,799</t>
  </si>
  <si>
    <t>In 2030, the International Energy Agency expects up to 1 million tons of photovoltaic scrap in Germany.</t>
  </si>
  <si>
    <t>00:00:25,799</t>
  </si>
  <si>
    <t>The problem with this is that important raw materials such as silicon, silver and other metals are hardly recycled.</t>
  </si>
  <si>
    <t>00:00:28,000</t>
  </si>
  <si>
    <t>However, something is happening on the market right now.</t>
  </si>
  <si>
    <t>00:00:33,000</t>
  </si>
  <si>
    <t>A start-up from Dresden, for example, wants to recycle the modules in just 10 seconds</t>
  </si>
  <si>
    <t>00:00:37,599</t>
  </si>
  <si>
    <t>and a company from Japan wants to make the modules reusable with a hot knife.</t>
  </si>
  <si>
    <t>00:00:41,000</t>
  </si>
  <si>
    <t>The Fraunhofer Institute has even built a recycled module</t>
  </si>
  <si>
    <t>00:00:44,400</t>
  </si>
  <si>
    <t>and yet there are still some obstacles on the way to recycling.</t>
  </si>
  <si>
    <t>00:00:50,000</t>
  </si>
  <si>
    <t>Why is the recycling of PV systems so difficult and which projects are particularly promising in this area?</t>
  </si>
  <si>
    <t>00:00:52,000</t>
  </si>
  <si>
    <t>That's what it's about today and welcome to Reconlab.</t>
  </si>
  <si>
    <t>00:00:54,000</t>
  </si>
  <si>
    <t>Jakob here, let's go!</t>
  </si>
  <si>
    <t>00:00:01,520</t>
  </si>
  <si>
    <t>One of the most common comments in</t>
  </si>
  <si>
    <t>00:00:03,360</t>
  </si>
  <si>
    <t>my videos about solar cells is</t>
  </si>
  <si>
    <t>00:00:05,160</t>
  </si>
  <si>
    <t>actually always what's wrong with</t>
  </si>
  <si>
    <t>00:00:07,080</t>
  </si>
  <si>
    <t>solar scrap and first of all you have to say</t>
  </si>
  <si>
    <t>00:00:09,630</t>
  </si>
  <si>
    <t>yes, we currently have around 10,000 tons of</t>
  </si>
  <si>
    <t>00:00:11,480</t>
  </si>
  <si>
    <t>scrap from photovoltaic systems every</t>
  </si>
  <si>
    <t>00:00:13,920</t>
  </si>
  <si>
    <t>year in Germany. In 2030, the</t>
  </si>
  <si>
    <t>02,440</t>
  </si>
  <si>
    <t>00:00:16,070</t>
  </si>
  <si>
    <t>International Energy Agency even expects</t>
  </si>
  <si>
    <t>00:00:18,030</t>
  </si>
  <si>
    <t>up to 1 million tons</t>
  </si>
  <si>
    <t>00:00:20,030</t>
  </si>
  <si>
    <t>photovoltaic scrap in Germany the</t>
  </si>
  <si>
    <t>00:00:22,350</t>
  </si>
  <si>
    <t>problem is that important raw materials such as</t>
  </si>
  <si>
    <t>02,320</t>
  </si>
  <si>
    <t>00:00:24,080</t>
  </si>
  <si>
    <t>silicon, silver and other</t>
  </si>
  <si>
    <t>00:00:26,350</t>
  </si>
  <si>
    <t>metals are hardly recycled, but there is</t>
  </si>
  <si>
    <t>00:00:28,110</t>
  </si>
  <si>
    <t>something happening on the market right now. A</t>
  </si>
  <si>
    <t>00:00:30,880</t>
  </si>
  <si>
    <t>start-up from Dresden, for example, wants to recycle the modules</t>
  </si>
  <si>
    <t>00:00:33,280</t>
  </si>
  <si>
    <t>in just 10 seconds and a</t>
  </si>
  <si>
    <t>00:00:35,440</t>
  </si>
  <si>
    <t>company from Japan wants to  Making modules</t>
  </si>
  <si>
    <t>00:00:36,800</t>
  </si>
  <si>
    <t>reusable with a hot knife</t>
  </si>
  <si>
    <t>00:00:38,710</t>
  </si>
  <si>
    <t>the Frauhofer Institute</t>
  </si>
  <si>
    <t>00:00:40,480</t>
  </si>
  <si>
    <t>has even built a recycled module</t>
  </si>
  <si>
    <t>00:00:42,520</t>
  </si>
  <si>
    <t>and yet there are</t>
  </si>
  <si>
    <t>02,040</t>
  </si>
  <si>
    <t>00:00:44,390</t>
  </si>
  <si>
    <t>still some obstacles on the way to recycling,</t>
  </si>
  <si>
    <t>01,870</t>
  </si>
  <si>
    <t>00:00:46,390</t>
  </si>
  <si>
    <t>why recycling PV systems</t>
  </si>
  <si>
    <t>00:00:48,070</t>
  </si>
  <si>
    <t>is so difficult and which projects in this</t>
  </si>
  <si>
    <t>01,680</t>
  </si>
  <si>
    <t>00:00:49,710</t>
  </si>
  <si>
    <t>area are particularly promising</t>
  </si>
  <si>
    <t>01,640</t>
  </si>
  <si>
    <t>00:00:51,000</t>
  </si>
  <si>
    <t>Here we go today and</t>
  </si>
  <si>
    <t>00:00:55,280</t>
  </si>
  <si>
    <t>welcome to Lab Jakob here we</t>
  </si>
  <si>
    <t>00:00:56,350</t>
  </si>
  <si>
    <t>00:00:58,760</t>
  </si>
  <si>
    <t>go, more and more photovoltaics are being installed every year around the world.</t>
  </si>
  <si>
    <t>The Forbes magazine has nominated this German woman as the most powerful woman in the world.</t>
  </si>
  <si>
    <t>00:00:08,159</t>
  </si>
  <si>
    <t>She is more powerful than Taylor Swift, who uses her concerts to trigger earthquakes.</t>
  </si>
  <si>
    <t>00:00:13,880</t>
  </si>
  <si>
    <t>And more powerful than Kamala Harris, who is the vice president of the United States of America.</t>
  </si>
  <si>
    <t>00:00:18,680</t>
  </si>
  <si>
    <t>Ursula von der Leyen is on this list in the footsteps of ex-Chancellor Angela Merkel.</t>
  </si>
  <si>
    <t>00:00:22,319</t>
  </si>
  <si>
    <t>She landed there because she is the president of the European Commission,</t>
  </si>
  <si>
    <t>00:00:24,159</t>
  </si>
  <si>
    <t>since 2019.</t>
  </si>
  <si>
    <t>00:00:27,159</t>
  </si>
  <si>
    <t>And now she wants to take a second term.</t>
  </si>
  <si>
    <t>00:00:31,399</t>
  </si>
  <si>
    <t>But while men like Olaf Scholz or Friedrich Merz are constantly talked about,</t>
  </si>
  <si>
    <t>00:00:34,040</t>
  </si>
  <si>
    <t>you don't really know what she does at all.</t>
  </si>
  <si>
    <t>00:00:38,759</t>
  </si>
  <si>
    <t>And also not whether she is good or rather bad in her totally important job in the end.</t>
  </si>
  <si>
    <t>00:00:43,639</t>
  </si>
  <si>
    <t>And hey, that's easy to know from a European election, right?</t>
  </si>
  <si>
    <t>00:00:49,200</t>
  </si>
  <si>
    <t>That's why I'm telling you today what Ursula von der Leyen really stands for as the most powerful woman in the world.</t>
  </si>
  <si>
    <t>00:00:53,959</t>
  </si>
  <si>
    <t>We look at how she has performed in recent years and take a look at the political gossip.</t>
  </si>
  <si>
    <t>00:00:56,520</t>
  </si>
  <si>
    <t>Because shortly before her potential second term,</t>
  </si>
  <si>
    <t>00:01:01,000</t>
  </si>
  <si>
    <t>Ursula von der Leyen will be best friends with her permanent critic Friedrich Merz.</t>
  </si>
  <si>
    <t>00:01:02,959</t>
  </si>
  <si>
    <t>And there is an important reason for that.</t>
  </si>
  <si>
    <t>00:01:03,959</t>
  </si>
  <si>
    <t>Let's go!</t>
  </si>
  <si>
    <t>00:00:02,360</t>
  </si>
  <si>
    <t>Forbsmazin has named this German woman the</t>
  </si>
  <si>
    <t>00:00:04,440</t>
  </si>
  <si>
    <t>most powerful woman in the world. She is</t>
  </si>
  <si>
    <t>00:00:06,120</t>
  </si>
  <si>
    <t>more powerful than Taylor Swift, who</t>
  </si>
  <si>
    <t>00:00:09,080</t>
  </si>
  <si>
    <t>causes earthquakes with her concerts, and more powerful</t>
  </si>
  <si>
    <t>00:00:10,800</t>
  </si>
  <si>
    <t>than Camella Harris, who is also the</t>
  </si>
  <si>
    <t>00:00:12,840</t>
  </si>
  <si>
    <t>Vice President of the United States</t>
  </si>
  <si>
    <t>00:00:15,320</t>
  </si>
  <si>
    <t>of America. Ursula von derlin follows</t>
  </si>
  <si>
    <t>00:00:16,800</t>
  </si>
  <si>
    <t>in the footsteps of on this list</t>
  </si>
  <si>
    <t>00:00:19,190</t>
  </si>
  <si>
    <t>Ex-Chancellor Angela Merkel ended up</t>
  </si>
  <si>
    <t>00:00:20,640</t>
  </si>
  <si>
    <t>there because she has been the President of the</t>
  </si>
  <si>
    <t>00:00:22,560</t>
  </si>
  <si>
    <t>European Commission</t>
  </si>
  <si>
    <t>00:00:25,320</t>
  </si>
  <si>
    <t>since 2019 and now she wants to run</t>
  </si>
  <si>
    <t>02,760</t>
  </si>
  <si>
    <t>00:00:27,160</t>
  </si>
  <si>
    <t>for a second term in office, but</t>
  </si>
  <si>
    <t>00:00:29,000</t>
  </si>
  <si>
    <t>while people like Olaf Scholz or</t>
  </si>
  <si>
    <t>00:00:30,560</t>
  </si>
  <si>
    <t>Friedrich Merz are constantly being</t>
  </si>
  <si>
    <t>00:00:32,270</t>
  </si>
  <si>
    <t>00:00:33,600</t>
  </si>
  <si>
    <t>n't really know what she</t>
  </si>
  <si>
    <t>00:00:35,320</t>
  </si>
  <si>
    <t>does and whether she is</t>
  </si>
  <si>
    <t>00:00:37,440</t>
  </si>
  <si>
    <t>ultimately good or bad at her very important job</t>
  </si>
  <si>
    <t>00:00:40,030</t>
  </si>
  <si>
    <t>and hey, that</t>
  </si>
  <si>
    <t>might be very useful to know about the European elections</t>
  </si>
  <si>
    <t>00:00:44,600</t>
  </si>
  <si>
    <t>or that's why I'm telling you</t>
  </si>
  <si>
    <t>00:00:46,870</t>
  </si>
  <si>
    <t>today what Ursula von derlin is doing  The</t>
  </si>
  <si>
    <t>00:00:49,160</t>
  </si>
  <si>
    <t>most powerful woman in the world is really into it,</t>
  </si>
  <si>
    <t>00:00:50,550</t>
  </si>
  <si>
    <t>we look at how she has performed in recent</t>
  </si>
  <si>
    <t>00:00:52,190</t>
  </si>
  <si>
    <t>years and take a</t>
  </si>
  <si>
    <t>00:00:54,440</t>
  </si>
  <si>
    <t>look at the political gossip because shortly</t>
  </si>
  <si>
    <t>00:00:56,230</t>
  </si>
  <si>
    <t>before her potential second term in office,</t>
  </si>
  <si>
    <t>Ursula von derlin becomes best friends with</t>
  </si>
  <si>
    <t>her constant critic Friedrich March and there</t>
  </si>
  <si>
    <t>00:01:04,150</t>
  </si>
  <si>
    <t>is an important reason for that  Let's</t>
  </si>
  <si>
    <t>00:01:07,750</t>
  </si>
  <si>
    <t>go European Union, yes,</t>
  </si>
  <si>
    <t>00:00:06,039</t>
  </si>
  <si>
    <t>A few weeks ago we made this video, in which I summarized the 13-question episode on homeopathy.</t>
  </si>
  <si>
    <t>00:00:09,439</t>
  </si>
  <si>
    <t>I also have the feeling that many people have not yet fully understood the placebo effect.</t>
  </si>
  <si>
    <t>00:00:11,800</t>
  </si>
  <si>
    <t>Placebo is great, placebo is a great effect.</t>
  </si>
  <si>
    <t>00:00:15,720</t>
  </si>
  <si>
    <t>And the comments below the video also confirmed us in their opinion.</t>
  </si>
  <si>
    <t>00:00:19,600</t>
  </si>
  <si>
    <t>Many people think that the placebo effect has no real effect.</t>
  </si>
  <si>
    <t>00:00:26,760</t>
  </si>
  <si>
    <t>They misunderstand what the placebo effect really is, how to trigger it and who can benefit from it.</t>
  </si>
  <si>
    <t>00:00:31,319</t>
  </si>
  <si>
    <t>And the nocebo effect is also very exciting and is unfortunately often misunderstood.</t>
  </si>
  <si>
    <t>00:00:36,439</t>
  </si>
  <si>
    <t>That's why we sat down, researched and talked to two placebo researchers.</t>
  </si>
  <si>
    <t>00:00:42,000</t>
  </si>
  <si>
    <t>And I have to say that some facts about the placebo effect that I didn't know yet really blew me away.</t>
  </si>
  <si>
    <t>00:00:47,599</t>
  </si>
  <si>
    <t>That's exactly why I want to talk about what the placebo effect really is, what it's not,</t>
  </si>
  <si>
    <t>00:00:51,360</t>
  </si>
  <si>
    <t>and what we can actually learn from homeopathy in this video.</t>
  </si>
  <si>
    <t>00:00:53,759</t>
  </si>
  <si>
    <t>Yes, that's what I'm saying. Let's go!</t>
  </si>
  <si>
    <t>00:00:01,590</t>
  </si>
  <si>
    <t>A few weeks ago we made this</t>
  </si>
  <si>
    <t>00:00:03,240</t>
  </si>
  <si>
    <t>video here by classifying the 13</t>
  </si>
  <si>
    <t>00:00:05,600</t>
  </si>
  <si>
    <t>questions about homeopathy.</t>
  </si>
  <si>
    <t>00:00:06,870</t>
  </si>
  <si>
    <t>I also have the feeling that a lot of</t>
  </si>
  <si>
    <t>00:00:08,200</t>
  </si>
  <si>
    <t>people haven't really understood the placebo effect</t>
  </si>
  <si>
    <t>00:00:10,120</t>
  </si>
  <si>
    <t>plbo is great</t>
  </si>
  <si>
    <t>00:00:12,080</t>
  </si>
  <si>
    <t>PLB is a cool effect and the</t>
  </si>
  <si>
    <t>00:00:13,670</t>
  </si>
  <si>
    <t>comments under the video have it  Our</t>
  </si>
  <si>
    <t>00:00:15,510</t>
  </si>
  <si>
    <t>view is confirmed once again by</t>
  </si>
  <si>
    <t>00:00:16,920</t>
  </si>
  <si>
    <t>many people who think that the</t>
  </si>
  <si>
    <t>00:00:19,350</t>
  </si>
  <si>
    <t>placebo effect has no real effect.</t>
  </si>
  <si>
    <t>00:00:21,720</t>
  </si>
  <si>
    <t>They misunderstand what the placebo effect</t>
  </si>
  <si>
    <t>00:00:23,400</t>
  </si>
  <si>
    <t>actually is, how it is</t>
  </si>
  <si>
    <t>00:00:26,000</t>
  </si>
  <si>
    <t>triggered and who can benefit from it,</t>
  </si>
  <si>
    <t>00:00:28,240</t>
  </si>
  <si>
    <t>and the notzebo effect is also</t>
  </si>
  <si>
    <t>00:00:30,190</t>
  </si>
  <si>
    <t>very exciting and is unfortunately often</t>
  </si>
  <si>
    <t>00:00:32,200</t>
  </si>
  <si>
    <t>misunderstood because of this  We sat down to</t>
  </si>
  <si>
    <t>00:00:34,390</t>
  </si>
  <si>
    <t>do some research and talked to two</t>
  </si>
  <si>
    <t>00:00:36,480</t>
  </si>
  <si>
    <t>placebo researchers and I</t>
  </si>
  <si>
    <t>00:00:38,040</t>
  </si>
  <si>
    <t>have to say that I was really blown away by some facts about</t>
  </si>
  <si>
    <t>00:00:39,520</t>
  </si>
  <si>
    <t>the placebo effect that I didn't</t>
  </si>
  <si>
    <t>00:00:42,120</t>
  </si>
  <si>
    <t>know, which is exactly</t>
  </si>
  <si>
    <t>00:00:43,480</t>
  </si>
  <si>
    <t>why I would like to</t>
  </si>
  <si>
    <t>00:00:45,600</t>
  </si>
  <si>
    <t>talk about what the placebo effect</t>
  </si>
  <si>
    <t>00:00:48,160</t>
  </si>
  <si>
    <t>really is in this video, what it isn't and what it is  we</t>
  </si>
  <si>
    <t>00:00:53,790</t>
  </si>
  <si>
    <t>can actually learn from homeopathy, yes, that's what I say Let's</t>
  </si>
  <si>
    <t>00:00:55,800</t>
  </si>
  <si>
    <t>[Music]</t>
  </si>
  <si>
    <t>00:01:00,710</t>
  </si>
  <si>
    <t>Go first of all, what is actually a pl?</t>
  </si>
  <si>
    <t>00:00:04,000</t>
  </si>
  <si>
    <t>First of all, if you're not here as a science fan but as a football fan,</t>
  </si>
  <si>
    <t>00:00:08,000</t>
  </si>
  <si>
    <t>I will destroy football with this video.</t>
  </si>
  <si>
    <t>00:00:11,000</t>
  </si>
  <si>
    <t>I would like to say that I would like to demolish it scientifically,</t>
  </si>
  <si>
    <t>00:00:13,000</t>
  </si>
  <si>
    <t>if it were always so differentiated scientifically.</t>
  </si>
  <si>
    <t>00:00:15,000</t>
  </si>
  <si>
    <t>But football fans will not necessarily like this video.</t>
  </si>
  <si>
    <t>00:00:18,000</t>
  </si>
  <si>
    <t>And it's no coincidence that it's coming right now,</t>
  </si>
  <si>
    <t>00:00:21,000</t>
  </si>
  <si>
    <t>because Jochen Breyer just sent me this.</t>
  </si>
  <si>
    <t>00:00:23,000</t>
  </si>
  <si>
    <t>Yes, dear Mai, this is totally exciting.</t>
  </si>
  <si>
    <t>I have exclusively and trustworthily, only for you, the...</t>
  </si>
  <si>
    <t>Sorry, I just realized we don't need all of this.</t>
  </si>
  <si>
    <t>00:00:30,000</t>
  </si>
  <si>
    <t>I don't care what's happening at the World Cup right now.</t>
  </si>
  <si>
    <t>00:00:32,000</t>
  </si>
  <si>
    <t>I just want to use the current attention for football</t>
  </si>
  <si>
    <t>00:00:35,000</t>
  </si>
  <si>
    <t>to point to an important public health topic,</t>
  </si>
  <si>
    <t>00:00:37,000</t>
  </si>
  <si>
    <t>which is always being discussed,</t>
  </si>
  <si>
    <t>00:00:39,000</t>
  </si>
  <si>
    <t>but which is totally misunderstood,</t>
  </si>
  <si>
    <t>which not only affects professional football,</t>
  </si>
  <si>
    <t>00:00:44,000</t>
  </si>
  <si>
    <t>but all adults and children who play football in their free time.</t>
  </si>
  <si>
    <t>00:00:46,000</t>
  </si>
  <si>
    <t>And why headballs?</t>
  </si>
  <si>
    <t>00:00:49,000</t>
  </si>
  <si>
    <t>Normal headballs, where no one gets hurt,</t>
  </si>
  <si>
    <t>no one bleeds, where no one loses his memory.</t>
  </si>
  <si>
    <t>Apparently harmless headballs.</t>
  </si>
  <si>
    <t>00:00:56,000</t>
  </si>
  <si>
    <t>The risk of a brain disease called</t>
  </si>
  <si>
    <t>00:00:59,000</t>
  </si>
  <si>
    <t>chronic traumatic encephalopathy could be increased.</t>
  </si>
  <si>
    <t>00:01:02,000</t>
  </si>
  <si>
    <t>I know, that's good fun, but you should be here for that.</t>
  </si>
  <si>
    <t>00:01:05,000</t>
  </si>
  <si>
    <t>So get yourself a tea or an isotonic sports drink of your choice.</t>
  </si>
  <si>
    <t>00:01:07,000</t>
  </si>
  <si>
    <t>Make yourself comfortable, we're going up.</t>
  </si>
  <si>
    <t>00:00:00,880</t>
  </si>
  <si>
    <t>First of all, if you're not here as</t>
  </si>
  <si>
    <t>00:00:02,320</t>
  </si>
  <si>
    <t>science fans but as</t>
  </si>
  <si>
    <t>00:00:05,350</t>
  </si>
  <si>
    <t>football fans, I'm going to</t>
  </si>
  <si>
    <t>00:00:07,710</t>
  </si>
  <si>
    <t>destroy football scientifically with this video.</t>
  </si>
  <si>
    <t>00:00:09,960</t>
  </si>
  <si>
    <t>I would</t>
  </si>
  <si>
    <t>00:00:11,440</t>
  </si>
  <si>
    <t>like to say that if science</t>
  </si>
  <si>
    <t>00:00:13,400</t>
  </si>
  <si>
    <t>were always so differentiated, but football fans wo</t>
  </si>
  <si>
    <t>00:00:14,710</t>
  </si>
  <si>
    <t>n't necessarily like this video</t>
  </si>
  <si>
    <t>00:00:16,270</t>
  </si>
  <si>
    <t>and it's no coincidence</t>
  </si>
  <si>
    <t>00:00:18,320</t>
  </si>
  <si>
    <t>that it's coming out now</t>
  </si>
  <si>
    <t>00:00:20,080</t>
  </si>
  <si>
    <t>00:00:21,840</t>
  </si>
  <si>
    <t>00:00:23,680</t>
  </si>
  <si>
    <t>exciting, I have it exclusively and</t>
  </si>
  <si>
    <t>00:00:26,080</t>
  </si>
  <si>
    <t>confidentially just for you</t>
  </si>
  <si>
    <t>00:00:31,960</t>
  </si>
  <si>
    <t>00:00:34,120</t>
  </si>
  <si>
    <t>Use current attention for football to point out an important public</t>
  </si>
  <si>
    <t>00:00:36,000</t>
  </si>
  <si>
    <t>health issue that</t>
  </si>
  <si>
    <t>00:00:37,480</t>
  </si>
  <si>
    <t>is discussed again and again but is totally</t>
  </si>
  <si>
    <t>00:00:39,600</t>
  </si>
  <si>
    <t>misunderstood and that affects not only</t>
  </si>
  <si>
    <t>00:00:41,230</t>
  </si>
  <si>
    <t>professional football but all</t>
  </si>
  <si>
    <t>00:00:43,070</t>
  </si>
  <si>
    <t>adults and children who</t>
  </si>
  <si>
    <t>00:00:45,390</t>
  </si>
  <si>
    <t>play football in their free time and namely why</t>
  </si>
  <si>
    <t>00:00:47,870</t>
  </si>
  <si>
    <t>headers are normal headers  in</t>
  </si>
  <si>
    <t>00:00:49,440</t>
  </si>
  <si>
    <t>which no one gets injured, no one</t>
  </si>
  <si>
    <t>00:00:50,440</t>
  </si>
  <si>
    <t>bleeds, in which no one</t>
  </si>
  <si>
    <t>00:00:53,120</t>
  </si>
  <si>
    <t>loses their memory, seemingly harmless</t>
  </si>
  <si>
    <t>02,680</t>
  </si>
  <si>
    <t>00:00:55,190</t>
  </si>
  <si>
    <t>headers could increase the risk of a</t>
  </si>
  <si>
    <t>00:00:57,030</t>
  </si>
  <si>
    <t>brain disease called chronic</t>
  </si>
  <si>
    <t>00:00:59,160</t>
  </si>
  <si>
    <t>traumatic encephalopathy.</t>
  </si>
  <si>
    <t>I know that puts you in a good mood,</t>
  </si>
  <si>
    <t>00:01:02,480</t>
  </si>
  <si>
    <t>but that's what you're here for, so get</t>
  </si>
  <si>
    <t>yourself a tea or an isotonic</t>
  </si>
  <si>
    <t>00:01:05,920</t>
  </si>
  <si>
    <t>sports drink of your choice  Make yourself</t>
  </si>
  <si>
    <t>00:01:07,840</t>
  </si>
  <si>
    <t>comfortable, we're going</t>
  </si>
  <si>
    <t>00:01:11,320</t>
  </si>
  <si>
    <t>up, so at the last World Cup I had</t>
  </si>
  <si>
    <t>On May 8, 1945, the Second World War ended in Europe.</t>
  </si>
  <si>
    <t>The German Empire was in ruins.</t>
  </si>
  <si>
    <t>But how does it go on now?</t>
  </si>
  <si>
    <t>00:00:10,000</t>
  </si>
  <si>
    <t>Germany is to be formed into a stable democracy.</t>
  </si>
  <si>
    <t>00:00:14,000</t>
  </si>
  <si>
    <t>These are the plans of the West Allies, the USA, Great Britain and France.</t>
  </si>
  <si>
    <t>00:00:17,000</t>
  </si>
  <si>
    <t>The problem is, in the 12 years of Nazi regime,</t>
  </si>
  <si>
    <t>00:00:22,000</t>
  </si>
  <si>
    <t>practically all state offices were occupied by regime-loyal National Socialist officials.</t>
  </si>
  <si>
    <t>Judges, police chiefs, administrative staff and many more.</t>
  </si>
  <si>
    <t>00:00:31,000</t>
  </si>
  <si>
    <t>Some were mere accomplices. Others, especially in higher positions, were perpetrators.</t>
  </si>
  <si>
    <t>They have shaped inhuman justice or organized the deportation of Jews.</t>
  </si>
  <si>
    <t>What happens now, after the war, with these leading National Socialists?</t>
  </si>
  <si>
    <t>00:00:43,000</t>
  </si>
  <si>
    <t>Aren't they all somehow convicted?</t>
  </si>
  <si>
    <t>00:00:48,000</t>
  </si>
  <si>
    <t>After 1945, did no Nazis really come into important positions in Germany?</t>
  </si>
  <si>
    <t>If I ask you that, you'll guess. It's not that simple.</t>
  </si>
  <si>
    <t>00:00:57,000</t>
  </si>
  <si>
    <t>Not in any of the two states founded in 1949, the Federal Republic and the GDR.</t>
  </si>
  <si>
    <t>00:01:00,000</t>
  </si>
  <si>
    <t>In this video, we take a look at where leading National Socialists</t>
  </si>
  <si>
    <t>00:01:04,000</t>
  </si>
  <si>
    <t>were able to come back into important positions after the war.</t>
  </si>
  <si>
    <t>Especially in police, justice and politics.</t>
  </si>
  <si>
    <t>00:00:00,040</t>
  </si>
  <si>
    <t>00:00:03,280</t>
  </si>
  <si>
    <t>on May 8, 1945 the end of the Second World War</t>
  </si>
  <si>
    <t>00:00:05,240</t>
  </si>
  <si>
    <t>in Europe the German Reich is in</t>
  </si>
  <si>
    <t>00:00:07,390</t>
  </si>
  <si>
    <t>ruins but what happens now</t>
  </si>
  <si>
    <t>00:00:08,920</t>
  </si>
  <si>
    <t>Germany should be formed into a stable</t>
  </si>
  <si>
    <t>00:00:10,590</t>
  </si>
  <si>
    <t>democracy these are the</t>
  </si>
  <si>
    <t>00:00:12,200</t>
  </si>
  <si>
    <t>plans of the Western Allies USA</t>
  </si>
  <si>
    <t>00:00:14,080</t>
  </si>
  <si>
    <t>Great Britain and France the</t>
  </si>
  <si>
    <t>00:00:16,840</t>
  </si>
  <si>
    <t>problem is in the 12 years nazegime</t>
  </si>
  <si>
    <t>00:00:18,840</t>
  </si>
  <si>
    <t>became practical  all state offices occupied by</t>
  </si>
  <si>
    <t>00:00:21,430</t>
  </si>
  <si>
    <t>Nazi officials who were remorseful to the regime,</t>
  </si>
  <si>
    <t>judges, police chiefs,</t>
  </si>
  <si>
    <t>00:00:25,760</t>
  </si>
  <si>
    <t>administrative staff and many more,</t>
  </si>
  <si>
    <t>00:00:28,160</t>
  </si>
  <si>
    <t>some were mere followers, others</t>
  </si>
  <si>
    <t>00:00:30,640</t>
  </si>
  <si>
    <t>especially in higher positions.</t>
  </si>
  <si>
    <t>They shaped the inhumane</t>
  </si>
  <si>
    <t>00:00:33,680</t>
  </si>
  <si>
    <t>jurisprudence or</t>
  </si>
  <si>
    <t>00:00:36,440</t>
  </si>
  <si>
    <t>organized the deportation of Jews. What will</t>
  </si>
  <si>
    <t>00:00:38,360</t>
  </si>
  <si>
    <t>happen to these leading National Socialists now after the war?</t>
  </si>
  <si>
    <t>00:00:40,520</t>
  </si>
  <si>
    <t>00:00:41,960</t>
  </si>
  <si>
    <t>Not all of them will  Somehow</t>
  </si>
  <si>
    <t>00:00:45,120</t>
  </si>
  <si>
    <t>condemned,</t>
  </si>
  <si>
    <t>03,160</t>
  </si>
  <si>
    <t>00:00:46,920</t>
  </si>
  <si>
    <t>no more Nazis got into important</t>
  </si>
  <si>
    <t>00:00:49,190</t>
  </si>
  <si>
    <t>positions in Germany after 1945. If I ask that question</t>
  </si>
  <si>
    <t>00:00:51,480</t>
  </si>
  <si>
    <t>then you can guess that it's not that simple.</t>
  </si>
  <si>
    <t>00:00:53,960</t>
  </si>
  <si>
    <t>In neither of the two</t>
  </si>
  <si>
    <t>00:00:55,070</t>
  </si>
  <si>
    <t>states founded in 1949, the</t>
  </si>
  <si>
    <t>00:00:57,350</t>
  </si>
  <si>
    <t>Federal Republic and the GDR, we look at</t>
  </si>
  <si>
    <t>00:00:59,280</t>
  </si>
  <si>
    <t>where the leading ones are in this video</t>
  </si>
  <si>
    <t>00:01:02,160</t>
  </si>
  <si>
    <t>Nationally, after the war, they were</t>
  </si>
  <si>
    <t>00:01:04,110</t>
  </si>
  <si>
    <t>able to get back into important positions,</t>
  </si>
  <si>
    <t>00:01:08,640</t>
  </si>
  <si>
    <t>especially in the police, judiciary and</t>
  </si>
  <si>
    <t>00:01:08,840</t>
  </si>
  <si>
    <t>00:01:11,360</t>
  </si>
  <si>
    <t>politics. A few years after the founding of the</t>
  </si>
  <si>
    <t>00:00:05,000</t>
  </si>
  <si>
    <t>No one has been on Mars yet.</t>
  </si>
  <si>
    <t>But when it's time and we start with the first manned Mars mission,</t>
  </si>
  <si>
    <t>then this person will go down in history.</t>
  </si>
  <si>
    <t>00:00:20,000</t>
  </si>
  <si>
    <t>And which thoughts I just find mega blatant.</t>
  </si>
  <si>
    <t>And action!</t>
  </si>
  <si>
    <t>00:00:25,000</t>
  </si>
  <si>
    <t>This person is already living among us.</t>
  </si>
  <si>
    <t>00:00:27,000</t>
  </si>
  <si>
    <t>The thought just won't let me go.</t>
  </si>
  <si>
    <t>Who is this one person?</t>
  </si>
  <si>
    <t>The name that people will still know in 5,000 years.</t>
  </si>
  <si>
    <t>00:00:34,000</t>
  </si>
  <si>
    <t>She's probably living among us right now</t>
  </si>
  <si>
    <t>and may not even guess that she's going to write history.</t>
  </si>
  <si>
    <t>Who is she? Where is she?</t>
  </si>
  <si>
    <t>Is the sporty dude a class above you?</t>
  </si>
  <si>
    <t>Is it your nerdy neighbor?</t>
  </si>
  <si>
    <t>Or are you?</t>
  </si>
  <si>
    <t>If the following criteria suit you,</t>
  </si>
  <si>
    <t>then think about the punchline</t>
  </si>
  <si>
    <t>with which you want to write history on another planet in your first step.</t>
  </si>
  <si>
    <t>00:00:02,200</t>
  </si>
  <si>
    <t>00:00:04,880</t>
  </si>
  <si>
    <t>No one has been on Mars yet,</t>
  </si>
  <si>
    <t>00:00:06,560</t>
  </si>
  <si>
    <t>but when the time comes and we start with the</t>
  </si>
  <si>
    <t>00:00:09,320</t>
  </si>
  <si>
    <t>first manned mission,</t>
  </si>
  <si>
    <t>00:00:12,160</t>
  </si>
  <si>
    <t>this person will</t>
  </si>
  <si>
    <t>02,840</t>
  </si>
  <si>
    <t>00:00:14,400</t>
  </si>
  <si>
    <t>00:00:16,720</t>
  </si>
  <si>
    <t>go down in history and the thought I</t>
  </si>
  <si>
    <t>00:00:22,080</t>
  </si>
  <si>
    <t>just find incredibly crazy and please this</t>
  </si>
  <si>
    <t>05,360</t>
  </si>
  <si>
    <t>00:00:25,030</t>
  </si>
  <si>
    <t>person already lives among us, the thought</t>
  </si>
  <si>
    <t>02,950</t>
  </si>
  <si>
    <t>00:00:27,350</t>
  </si>
  <si>
    <t>just leaves me alone  no longer going on this</t>
  </si>
  <si>
    <t>00:00:30,510</t>
  </si>
  <si>
    <t>one person the name that people will</t>
  </si>
  <si>
    <t>00:00:31,880</t>
  </si>
  <si>
    <t>know 5000 years from now she is</t>
  </si>
  <si>
    <t>01,370</t>
  </si>
  <si>
    <t>00:00:33,520</t>
  </si>
  <si>
    <t>probably living among us right now and</t>
  </si>
  <si>
    <t>00:00:34,870</t>
  </si>
  <si>
    <t>maybe she doesn't even know that</t>
  </si>
  <si>
    <t>01,350</t>
  </si>
  <si>
    <t>00:00:36,760</t>
  </si>
  <si>
    <t>she will make history who is</t>
  </si>
  <si>
    <t>01,890</t>
  </si>
  <si>
    <t>00:00:39,200</t>
  </si>
  <si>
    <t>she where is she it is the sporty</t>
  </si>
  <si>
    <t>00:00:41,070</t>
  </si>
  <si>
    <t>dude who is a class above you  Is it your</t>
  </si>
  <si>
    <t>00:00:43,520</t>
  </si>
  <si>
    <t>nerdy neighbor or is it you? If</t>
  </si>
  <si>
    <t>02,450</t>
  </si>
  <si>
    <t>00:00:45,200</t>
  </si>
  <si>
    <t>the following criteria suit you,</t>
  </si>
  <si>
    <t>00:00:46,320</t>
  </si>
  <si>
    <t>then think about the</t>
  </si>
  <si>
    <t>01,120</t>
  </si>
  <si>
    <t>00:00:48,360</t>
  </si>
  <si>
    <t>punchline you want to use when you take your first</t>
  </si>
  <si>
    <t>00:00:49,870</t>
  </si>
  <si>
    <t>step on another planet to</t>
  </si>
  <si>
    <t>01,510</t>
  </si>
  <si>
    <t>00:00:51,850</t>
  </si>
  <si>
    <t>make history</t>
  </si>
  <si>
    <t>01,980</t>
  </si>
  <si>
    <t>00:00:54,990</t>
  </si>
  <si>
    <t>[music]</t>
  </si>
  <si>
    <t>03,140</t>
  </si>
  <si>
    <t>00:00:56,480</t>
  </si>
  <si>
    <t>00:00:59,190</t>
  </si>
  <si>
    <t>We can</t>
  </si>
  <si>
    <t>02,710</t>
  </si>
  <si>
    <t>Standzeit in sec</t>
  </si>
  <si>
    <t>Standzeit YT</t>
  </si>
  <si>
    <t>CPS YT</t>
  </si>
  <si>
    <t>Standzeit in ms</t>
  </si>
  <si>
    <t>Zeichen YT</t>
  </si>
  <si>
    <t>Zeichen</t>
  </si>
  <si>
    <t>Segmentation</t>
  </si>
  <si>
    <t>Punctuation</t>
  </si>
  <si>
    <t>Spotting</t>
  </si>
  <si>
    <t>Reading Speed</t>
  </si>
  <si>
    <t>Line Length</t>
  </si>
  <si>
    <t>Semantic</t>
  </si>
  <si>
    <t>Stylistic</t>
  </si>
  <si>
    <r>
      <t xml:space="preserve">Jochen </t>
    </r>
    <r>
      <rPr>
        <sz val="11"/>
        <color theme="5" tint="-0.249977111117893"/>
        <rFont val="Calibri"/>
        <family val="2"/>
        <scheme val="minor"/>
      </rPr>
      <t>Breier</t>
    </r>
    <r>
      <rPr>
        <sz val="11"/>
        <color theme="1"/>
        <rFont val="Calibri"/>
        <family val="2"/>
        <scheme val="minor"/>
      </rPr>
      <t xml:space="preserve"> just sent me this,</t>
    </r>
  </si>
  <si>
    <r>
      <t xml:space="preserve">yes dear </t>
    </r>
    <r>
      <rPr>
        <sz val="11"/>
        <color theme="5" tint="-0.249977111117893"/>
        <rFont val="Calibri"/>
        <family val="2"/>
        <scheme val="minor"/>
      </rPr>
      <t>ma</t>
    </r>
    <r>
      <rPr>
        <sz val="11"/>
        <color theme="1"/>
        <rFont val="Calibri"/>
        <family val="2"/>
        <scheme val="minor"/>
      </rPr>
      <t>, this is really</t>
    </r>
  </si>
  <si>
    <t>nicht es ist hierfür ganz egal was</t>
  </si>
  <si>
    <t>gerade bei der EM passiert ich will nur</t>
  </si>
  <si>
    <t>unüberstzt (aber im Transkript auf DE vorhanden): sorry ich merke gerade wir brauchen das alles gar</t>
  </si>
  <si>
    <t>Grammar</t>
  </si>
  <si>
    <t>Spelling</t>
  </si>
  <si>
    <t>Idiomaticy</t>
  </si>
  <si>
    <t>talked about, we know   somehow you do</t>
  </si>
  <si>
    <t>Fehlerpunkte:</t>
  </si>
  <si>
    <t>Anzahl UT:</t>
  </si>
  <si>
    <t>Score:</t>
  </si>
  <si>
    <t>Score F:</t>
  </si>
  <si>
    <t>Score A:</t>
  </si>
  <si>
    <t>Schore R:</t>
  </si>
  <si>
    <t>Score R:</t>
  </si>
  <si>
    <t>Breaking Lab (Whisper)</t>
  </si>
  <si>
    <t>Die Da Oben (Youtube)</t>
  </si>
  <si>
    <t>Die Da Oben (Whisper)</t>
  </si>
  <si>
    <t>Doktor Whatson (Whisper)</t>
  </si>
  <si>
    <t>Doktor Whatson (Youtube)</t>
  </si>
  <si>
    <t>Maithink X (Whisper)</t>
  </si>
  <si>
    <t>Maithink X (Youtube)</t>
  </si>
  <si>
    <t>MrWissen2Go (Whisper)</t>
  </si>
  <si>
    <t>Sonne, Tod &amp; Sterne (Youtube)</t>
  </si>
  <si>
    <t>MrWissen2Go (Youtube)</t>
  </si>
  <si>
    <t>Sonne, Tod &amp; Sterne (Whisper)</t>
  </si>
  <si>
    <t>Breaking Lab (Youtube)</t>
  </si>
  <si>
    <t>UT-ID</t>
  </si>
  <si>
    <t>Score F (Y):</t>
  </si>
  <si>
    <t>Score F (W):</t>
  </si>
  <si>
    <t>Score R (Y):</t>
  </si>
  <si>
    <t>Score R (W):</t>
  </si>
  <si>
    <t>Fehlerpunkte Whisper insg:</t>
  </si>
  <si>
    <t>Fehlerpunkte YouTube insg:</t>
  </si>
  <si>
    <t>UT Whisper insg:</t>
  </si>
  <si>
    <t>UT YouTube insg:</t>
  </si>
  <si>
    <t>Gesamtscore Durchschnitt Whisper:</t>
  </si>
  <si>
    <t>Gesamtscore Durchschnitt Youtube:</t>
  </si>
  <si>
    <t>15a</t>
  </si>
  <si>
    <t>15b</t>
  </si>
  <si>
    <t>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</si>
</sst>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Segoe UI"/>
      <family val="2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2" xfId="0" applyBorder="1"/>
    <xf numFmtId="164" fontId="6" fillId="0" borderId="0" xfId="0" applyNumberFormat="1" applyFont="1"/>
    <xf numFmtId="0" fontId="5" fillId="0" borderId="2" xfId="0" applyFont="1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7" xfId="0" applyNumberFormat="1" applyBorder="1"/>
    <xf numFmtId="0" fontId="4" fillId="0" borderId="7" xfId="0" applyFont="1" applyBorder="1"/>
    <xf numFmtId="0" fontId="4" fillId="0" borderId="8" xfId="0" applyFont="1" applyBorder="1"/>
    <xf numFmtId="164" fontId="4" fillId="0" borderId="7" xfId="0" applyNumberFormat="1" applyFont="1" applyBorder="1"/>
    <xf numFmtId="0" fontId="3" fillId="3" borderId="3" xfId="0" applyFont="1" applyFill="1" applyBorder="1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10" xfId="0" applyBorder="1" applyAlignment="1">
      <alignment wrapText="1"/>
    </xf>
    <xf numFmtId="0" fontId="9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9" fillId="0" borderId="3" xfId="0" applyFont="1" applyBorder="1"/>
    <xf numFmtId="0" fontId="0" fillId="0" borderId="6" xfId="0" applyBorder="1"/>
    <xf numFmtId="0" fontId="2" fillId="0" borderId="2" xfId="0" applyFont="1" applyBorder="1"/>
    <xf numFmtId="0" fontId="1" fillId="4" borderId="1" xfId="0" applyFont="1" applyFill="1" applyBorder="1" applyAlignment="1">
      <alignment horizontal="center" vertical="top"/>
    </xf>
    <xf numFmtId="0" fontId="4" fillId="0" borderId="10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2" xfId="0" applyBorder="1" applyAlignment="1">
      <alignment wrapText="1"/>
    </xf>
    <xf numFmtId="0" fontId="4" fillId="0" borderId="10" xfId="0" applyFont="1" applyBorder="1"/>
    <xf numFmtId="0" fontId="3" fillId="3" borderId="1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top"/>
    </xf>
    <xf numFmtId="0" fontId="6" fillId="0" borderId="3" xfId="0" applyFont="1" applyBorder="1"/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4" fillId="0" borderId="8" xfId="0" applyNumberFormat="1" applyFont="1" applyBorder="1"/>
    <xf numFmtId="0" fontId="2" fillId="0" borderId="3" xfId="0" applyFont="1" applyBorder="1" applyAlignment="1">
      <alignment horizontal="center"/>
    </xf>
    <xf numFmtId="0" fontId="3" fillId="5" borderId="2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14" xfId="0" applyBorder="1" applyAlignment="1">
      <alignment wrapText="1"/>
    </xf>
    <xf numFmtId="0" fontId="4" fillId="0" borderId="1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1" fillId="4" borderId="9" xfId="0" applyFont="1" applyFill="1" applyBorder="1" applyAlignment="1">
      <alignment horizontal="center" vertical="top"/>
    </xf>
    <xf numFmtId="0" fontId="0" fillId="0" borderId="8" xfId="0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8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0" borderId="11" xfId="0" applyFont="1" applyBorder="1" applyAlignment="1">
      <alignment horizontal="center" vertical="top"/>
    </xf>
    <xf numFmtId="0" fontId="0" fillId="0" borderId="15" xfId="0" applyBorder="1" applyAlignment="1">
      <alignment wrapText="1"/>
    </xf>
    <xf numFmtId="0" fontId="2" fillId="0" borderId="15" xfId="0" applyFont="1" applyBorder="1" applyAlignment="1">
      <alignment wrapText="1"/>
    </xf>
    <xf numFmtId="0" fontId="0" fillId="0" borderId="16" xfId="0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16" xfId="0" applyFont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0" fillId="0" borderId="15" xfId="0" applyBorder="1"/>
    <xf numFmtId="0" fontId="1" fillId="0" borderId="18" xfId="0" applyFont="1" applyBorder="1" applyAlignment="1">
      <alignment horizontal="center" vertical="top"/>
    </xf>
    <xf numFmtId="0" fontId="0" fillId="0" borderId="13" xfId="0" applyBorder="1"/>
    <xf numFmtId="0" fontId="9" fillId="0" borderId="12" xfId="0" applyFont="1" applyBorder="1"/>
    <xf numFmtId="0" fontId="5" fillId="0" borderId="12" xfId="0" applyFont="1" applyBorder="1"/>
    <xf numFmtId="0" fontId="4" fillId="0" borderId="13" xfId="0" applyFont="1" applyBorder="1"/>
    <xf numFmtId="0" fontId="3" fillId="3" borderId="2" xfId="0" applyFont="1" applyFill="1" applyBorder="1" applyAlignment="1">
      <alignment horizontal="center" vertical="top"/>
    </xf>
    <xf numFmtId="0" fontId="7" fillId="0" borderId="2" xfId="0" applyFont="1" applyBorder="1"/>
    <xf numFmtId="0" fontId="3" fillId="5" borderId="11" xfId="0" applyFont="1" applyFill="1" applyBorder="1" applyAlignment="1">
      <alignment horizontal="center" vertical="top"/>
    </xf>
    <xf numFmtId="0" fontId="0" fillId="0" borderId="14" xfId="0" applyBorder="1"/>
    <xf numFmtId="0" fontId="3" fillId="3" borderId="11" xfId="0" applyFont="1" applyFill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6" fillId="0" borderId="15" xfId="0" applyFont="1" applyBorder="1"/>
    <xf numFmtId="0" fontId="4" fillId="0" borderId="16" xfId="0" applyFont="1" applyBorder="1"/>
    <xf numFmtId="164" fontId="9" fillId="0" borderId="0" xfId="0" applyNumberFormat="1" applyFont="1"/>
    <xf numFmtId="0" fontId="9" fillId="0" borderId="15" xfId="0" applyFont="1" applyBorder="1"/>
    <xf numFmtId="164" fontId="9" fillId="0" borderId="2" xfId="0" applyNumberFormat="1" applyFont="1" applyBorder="1"/>
    <xf numFmtId="0" fontId="4" fillId="0" borderId="5" xfId="0" applyFont="1" applyBorder="1"/>
    <xf numFmtId="0" fontId="4" fillId="0" borderId="14" xfId="0" applyFont="1" applyBorder="1"/>
    <xf numFmtId="0" fontId="4" fillId="0" borderId="17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6" xfId="0" applyFont="1" applyBorder="1"/>
    <xf numFmtId="164" fontId="6" fillId="0" borderId="4" xfId="0" applyNumberFormat="1" applyFont="1" applyBorder="1"/>
    <xf numFmtId="0" fontId="6" fillId="0" borderId="17" xfId="0" applyFont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6" xfId="0" applyFont="1" applyBorder="1"/>
    <xf numFmtId="0" fontId="9" fillId="0" borderId="19" xfId="0" applyFont="1" applyBorder="1" applyAlignment="1">
      <alignment wrapText="1"/>
    </xf>
    <xf numFmtId="0" fontId="10" fillId="0" borderId="12" xfId="0" applyFont="1" applyBorder="1"/>
    <xf numFmtId="0" fontId="6" fillId="0" borderId="10" xfId="0" applyFont="1" applyBorder="1"/>
    <xf numFmtId="164" fontId="6" fillId="0" borderId="7" xfId="0" applyNumberFormat="1" applyFont="1" applyBorder="1"/>
    <xf numFmtId="0" fontId="6" fillId="0" borderId="16" xfId="0" applyFont="1" applyBorder="1"/>
    <xf numFmtId="0" fontId="11" fillId="6" borderId="5" xfId="0" applyFont="1" applyFill="1" applyBorder="1"/>
    <xf numFmtId="0" fontId="11" fillId="6" borderId="14" xfId="0" applyFont="1" applyFill="1" applyBorder="1"/>
    <xf numFmtId="0" fontId="11" fillId="6" borderId="17" xfId="0" applyFont="1" applyFill="1" applyBorder="1" applyAlignment="1">
      <alignment wrapText="1"/>
    </xf>
    <xf numFmtId="0" fontId="11" fillId="6" borderId="5" xfId="0" applyFont="1" applyFill="1" applyBorder="1" applyAlignment="1">
      <alignment wrapText="1"/>
    </xf>
    <xf numFmtId="0" fontId="11" fillId="6" borderId="6" xfId="0" applyFont="1" applyFill="1" applyBorder="1" applyAlignment="1">
      <alignment wrapText="1"/>
    </xf>
    <xf numFmtId="0" fontId="11" fillId="6" borderId="14" xfId="0" applyFont="1" applyFill="1" applyBorder="1" applyAlignment="1">
      <alignment wrapText="1"/>
    </xf>
    <xf numFmtId="0" fontId="11" fillId="6" borderId="6" xfId="0" applyFont="1" applyFill="1" applyBorder="1"/>
    <xf numFmtId="164" fontId="11" fillId="6" borderId="4" xfId="0" applyNumberFormat="1" applyFont="1" applyFill="1" applyBorder="1"/>
    <xf numFmtId="0" fontId="11" fillId="6" borderId="17" xfId="0" applyFont="1" applyFill="1" applyBorder="1"/>
    <xf numFmtId="0" fontId="11" fillId="6" borderId="4" xfId="0" applyFont="1" applyFill="1" applyBorder="1"/>
    <xf numFmtId="164" fontId="11" fillId="6" borderId="5" xfId="0" applyNumberFormat="1" applyFont="1" applyFill="1" applyBorder="1"/>
    <xf numFmtId="0" fontId="9" fillId="6" borderId="5" xfId="0" applyFont="1" applyFill="1" applyBorder="1"/>
    <xf numFmtId="0" fontId="9" fillId="6" borderId="14" xfId="0" applyFont="1" applyFill="1" applyBorder="1"/>
    <xf numFmtId="0" fontId="0" fillId="6" borderId="17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6" borderId="5" xfId="0" applyFill="1" applyBorder="1"/>
    <xf numFmtId="0" fontId="0" fillId="6" borderId="14" xfId="0" applyFill="1" applyBorder="1"/>
    <xf numFmtId="0" fontId="0" fillId="6" borderId="6" xfId="0" applyFill="1" applyBorder="1"/>
    <xf numFmtId="164" fontId="0" fillId="6" borderId="4" xfId="0" applyNumberFormat="1" applyFill="1" applyBorder="1"/>
    <xf numFmtId="0" fontId="0" fillId="6" borderId="17" xfId="0" applyFill="1" applyBorder="1"/>
    <xf numFmtId="0" fontId="0" fillId="6" borderId="4" xfId="0" applyFill="1" applyBorder="1"/>
    <xf numFmtId="164" fontId="0" fillId="6" borderId="5" xfId="0" applyNumberFormat="1" applyFill="1" applyBorder="1"/>
    <xf numFmtId="0" fontId="5" fillId="6" borderId="5" xfId="0" applyFont="1" applyFill="1" applyBorder="1"/>
    <xf numFmtId="0" fontId="5" fillId="6" borderId="14" xfId="0" applyFont="1" applyFill="1" applyBorder="1"/>
    <xf numFmtId="0" fontId="12" fillId="0" borderId="2" xfId="0" applyFont="1" applyBorder="1"/>
    <xf numFmtId="0" fontId="12" fillId="0" borderId="12" xfId="0" applyFont="1" applyBorder="1"/>
    <xf numFmtId="0" fontId="12" fillId="0" borderId="15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3" xfId="0" applyFont="1" applyBorder="1"/>
    <xf numFmtId="164" fontId="12" fillId="0" borderId="0" xfId="0" applyNumberFormat="1" applyFont="1"/>
    <xf numFmtId="0" fontId="12" fillId="0" borderId="15" xfId="0" applyFont="1" applyBorder="1"/>
    <xf numFmtId="0" fontId="12" fillId="0" borderId="0" xfId="0" applyFont="1"/>
    <xf numFmtId="164" fontId="12" fillId="0" borderId="2" xfId="0" applyNumberFormat="1" applyFont="1" applyBorder="1"/>
    <xf numFmtId="0" fontId="2" fillId="0" borderId="3" xfId="0" applyFont="1" applyBorder="1"/>
    <xf numFmtId="164" fontId="2" fillId="0" borderId="0" xfId="0" applyNumberFormat="1" applyFont="1"/>
    <xf numFmtId="0" fontId="2" fillId="0" borderId="15" xfId="0" applyFont="1" applyBorder="1"/>
    <xf numFmtId="164" fontId="2" fillId="0" borderId="2" xfId="0" applyNumberFormat="1" applyFont="1" applyBorder="1"/>
    <xf numFmtId="0" fontId="12" fillId="7" borderId="3" xfId="0" applyFont="1" applyFill="1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2" fillId="0" borderId="0" xfId="0" applyFont="1" applyAlignment="1">
      <alignment horizontal="left"/>
    </xf>
    <xf numFmtId="0" fontId="11" fillId="6" borderId="4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6" borderId="4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3" fillId="0" borderId="2" xfId="0" applyFont="1" applyBorder="1"/>
    <xf numFmtId="0" fontId="13" fillId="0" borderId="12" xfId="0" applyFont="1" applyBorder="1"/>
    <xf numFmtId="0" fontId="13" fillId="0" borderId="15" xfId="0" applyFont="1" applyBorder="1"/>
    <xf numFmtId="0" fontId="13" fillId="0" borderId="3" xfId="0" applyFont="1" applyBorder="1"/>
    <xf numFmtId="164" fontId="13" fillId="0" borderId="0" xfId="0" applyNumberFormat="1" applyFont="1"/>
    <xf numFmtId="0" fontId="13" fillId="0" borderId="0" xfId="0" applyFont="1"/>
    <xf numFmtId="164" fontId="13" fillId="0" borderId="2" xfId="0" applyNumberFormat="1" applyFont="1" applyBorder="1"/>
    <xf numFmtId="0" fontId="13" fillId="0" borderId="15" xfId="0" applyFont="1" applyBorder="1" applyAlignment="1">
      <alignment horizontal="left"/>
    </xf>
    <xf numFmtId="0" fontId="0" fillId="6" borderId="15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6" borderId="2" xfId="0" applyFill="1" applyBorder="1"/>
    <xf numFmtId="0" fontId="0" fillId="6" borderId="12" xfId="0" applyFill="1" applyBorder="1"/>
    <xf numFmtId="0" fontId="0" fillId="6" borderId="3" xfId="0" applyFill="1" applyBorder="1"/>
    <xf numFmtId="164" fontId="0" fillId="6" borderId="0" xfId="0" applyNumberFormat="1" applyFill="1"/>
    <xf numFmtId="0" fontId="0" fillId="6" borderId="15" xfId="0" applyFill="1" applyBorder="1"/>
    <xf numFmtId="0" fontId="0" fillId="6" borderId="0" xfId="0" applyFill="1"/>
    <xf numFmtId="164" fontId="0" fillId="6" borderId="2" xfId="0" applyNumberFormat="1" applyFill="1" applyBorder="1"/>
    <xf numFmtId="0" fontId="9" fillId="0" borderId="15" xfId="0" applyFont="1" applyBorder="1" applyAlignment="1">
      <alignment horizontal="left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</cellXfs>
  <cellStyles count="1">
    <cellStyle name="Standard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a Hof" id="{2374839F-4EF3-463B-B419-FE51624A70DB}" userId="a21cb01ec1a0fc8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8-18T18:29:02.42" personId="{2374839F-4EF3-463B-B419-FE51624A70DB}" id="{C5B4F0FF-9F7B-4AC7-8981-EF024D463267}">
    <text>Komma oder Doppelpunkt fehlt, Satzstruktur dadurch nicht gut erkennbar</text>
  </threadedComment>
  <threadedComment ref="I6" dT="2024-08-18T12:21:02.81" personId="{2374839F-4EF3-463B-B419-FE51624A70DB}" id="{5EEE4EBE-33ED-42F0-8ABB-71A16868B3A8}">
    <text xml:space="preserve">"through" should be "from" </text>
  </threadedComment>
  <threadedComment ref="J6" dT="2024-08-18T18:26:37.66" personId="{2374839F-4EF3-463B-B419-FE51624A70DB}" id="{782A4876-0939-4DB9-B7E9-9AC75BBACB5E}">
    <text>Komma fehlt nach "first of all"</text>
  </threadedComment>
  <threadedComment ref="E10" dT="2024-08-23T13:33:31.91" personId="{2374839F-4EF3-463B-B419-FE51624A70DB}" id="{A5FE91C5-29CA-45C7-B336-7D1FBC5D6517}">
    <text>Missing: "in this regard"</text>
  </threadedComment>
  <threadedComment ref="J11" dT="2024-08-18T18:27:11.11" personId="{2374839F-4EF3-463B-B419-FE51624A70DB}" id="{B066CA24-BA51-4688-85BD-7F7A03AC03B8}">
    <text>Komma am Ende des UT fehlt</text>
  </threadedComment>
  <threadedComment ref="J13" dT="2024-08-19T14:20:50.22" personId="{2374839F-4EF3-463B-B419-FE51624A70DB}" id="{6A54DB73-BF57-456F-9BFA-6D9D72A433C7}">
    <text>Komma</text>
  </threadedComment>
  <threadedComment ref="E16" dT="2024-08-16T12:58:32.79" personId="{2374839F-4EF3-463B-B419-FE51624A70DB}" id="{B6073F11-B5F5-4F5E-8891-1D78668789CB}">
    <text>Beaking Lab</text>
  </threadedComment>
  <threadedComment ref="E25" dT="2024-08-19T15:13:21.02" personId="{2374839F-4EF3-463B-B419-FE51624A70DB}" id="{30D0188B-591C-4108-A177-B590FC6381D9}">
    <text>What's wrong with --&gt; what about</text>
  </threadedComment>
  <threadedComment ref="J25" dT="2024-08-18T18:29:02.42" personId="{2374839F-4EF3-463B-B419-FE51624A70DB}" id="{D291EA28-B759-468A-BC92-D79F8910E651}">
    <text>Komma oder Doppelpunkt fehlt, Satzstruktur dadurch nicht gut erkennbar</text>
  </threadedComment>
  <threadedComment ref="J26" dT="2024-08-18T18:28:45.14" personId="{2374839F-4EF3-463B-B419-FE51624A70DB}" id="{41A26541-224B-4495-A259-324B9B640BDD}">
    <text>Fragezeichen fehlt (Satzende nicht markiert)</text>
  </threadedComment>
  <threadedComment ref="I32" dT="2024-08-18T16:51:44.94" personId="{2374839F-4EF3-463B-B419-FE51624A70DB}" id="{D534FB8E-7332-4902-B9C7-BC8E8997CBFC}">
    <text>missing "of"</text>
  </threadedComment>
  <threadedComment ref="J32" dT="2024-08-18T18:30:50.52" personId="{2374839F-4EF3-463B-B419-FE51624A70DB}" id="{F28A7FB5-3FC5-44D5-B63B-6DB77A7BB81E}">
    <text>Satzende</text>
  </threadedComment>
  <threadedComment ref="G35" dT="2024-08-18T16:54:38.77" personId="{2374839F-4EF3-463B-B419-FE51624A70DB}" id="{F6BB6558-1C98-4429-95B2-0D44DE7A9F4B}">
    <text>"there is something happening" --&gt; something is happening</text>
  </threadedComment>
  <threadedComment ref="J35" dT="2024-08-18T18:30:50.52" personId="{2374839F-4EF3-463B-B419-FE51624A70DB}" id="{52B1B07A-2030-4447-955D-D4DA841943B9}">
    <text>Satzende</text>
  </threadedComment>
  <threadedComment ref="E36" dT="2024-08-23T13:33:31.91" personId="{2374839F-4EF3-463B-B419-FE51624A70DB}" id="{BFE91E14-92B9-440B-BFD1-8912E8DAE2FA}">
    <text>Missing: "in this regard"</text>
  </threadedComment>
  <threadedComment ref="J38" dT="2024-08-19T14:20:50.22" personId="{2374839F-4EF3-463B-B419-FE51624A70DB}" id="{A8A3AD88-6C83-49A6-8250-EC24DC3B769D}">
    <text>Komma</text>
  </threadedComment>
  <threadedComment ref="H39" dT="2024-08-19T15:32:44.78" personId="{2374839F-4EF3-463B-B419-FE51624A70DB}" id="{3C6CCB1A-801D-4F90-9202-103E986EFEBA}">
    <text>Doppeltes Leerzeichen</text>
  </threadedComment>
  <threadedComment ref="I39" dT="2024-08-18T16:56:04.75" personId="{2374839F-4EF3-463B-B419-FE51624A70DB}" id="{31C5546E-A953-402A-BC3E-9CCFB675957C}">
    <text>Wants to make</text>
  </threadedComment>
  <threadedComment ref="J40" dT="2024-08-19T14:18:17.89" personId="{2374839F-4EF3-463B-B419-FE51624A70DB}" id="{D3218D66-F111-4940-8BB0-821CD146DA47}">
    <text>Satzgrenze</text>
  </threadedComment>
  <threadedComment ref="H41" dT="2024-08-18T16:56:49.44" personId="{2374839F-4EF3-463B-B419-FE51624A70DB}" id="{5518CEBB-9E4F-40E9-B066-58EFE6BE6907}">
    <text>Fraunhofer Institute</text>
  </threadedComment>
  <threadedComment ref="J42" dT="2024-08-19T14:20:50.22" personId="{2374839F-4EF3-463B-B419-FE51624A70DB}" id="{D7ADFC83-4DAE-47A2-AB6C-A268534A5078}">
    <text>Komma</text>
  </threadedComment>
  <threadedComment ref="J44" dT="2024-08-19T14:18:27.36" personId="{2374839F-4EF3-463B-B419-FE51624A70DB}" id="{7714C5B5-9D73-4664-BE47-B306576809F0}">
    <text>Satzgrenze</text>
  </threadedComment>
  <threadedComment ref="J47" dT="2024-08-19T14:20:50.22" personId="{2374839F-4EF3-463B-B419-FE51624A70DB}" id="{D9C195A0-EBE0-4017-920D-4BABFCA79D9B}">
    <text>Komma</text>
  </threadedComment>
  <threadedComment ref="E48" dT="2024-08-16T12:40:47.83" personId="{2374839F-4EF3-463B-B419-FE51624A70DB}" id="{58737998-5378-421F-80AA-DCAFD196E9CB}">
    <text>"darum geht's heute"</text>
  </threadedComment>
  <threadedComment ref="G48" dT="2024-08-18T16:59:13.75" personId="{2374839F-4EF3-463B-B419-FE51624A70DB}" id="{42964A25-3FFC-4E90-910D-9323537B1439}">
    <text>Here we go today</text>
  </threadedComment>
  <threadedComment ref="E49" dT="2024-08-16T12:42:07.74" personId="{2374839F-4EF3-463B-B419-FE51624A70DB}" id="{07A63D50-4DB5-4B5F-AB31-DFB9B83E51BD}">
    <text>"(Und damit) wilkommen bei Breaking Lab. Jakob hier. Los geht's."</text>
  </threadedComment>
  <threadedComment ref="J49" dT="2024-08-19T14:20:50.22" personId="{2374839F-4EF3-463B-B419-FE51624A70DB}" id="{90A34BA4-778A-42C5-A1F7-2BB0F4FECC96}">
    <text>Komma</text>
  </threadedComment>
  <threadedComment ref="E57" dT="2024-08-16T12:43:23.07" personId="{2374839F-4EF3-463B-B419-FE51624A70DB}" id="{3E03E634-BC23-45E4-A6C6-3E94AA62999A}">
    <text>Nicht "who uses to trigger" sondern "whose concerts trigger earthquakes"</text>
  </threadedComment>
  <threadedComment ref="G59" dT="2024-08-18T17:07:40.82" personId="{2374839F-4EF3-463B-B419-FE51624A70DB}" id="{E5102329-92E1-46EA-9BC5-3BB9776EC8C7}">
    <text xml:space="preserve">"is on this list in the footsteps of" </text>
  </threadedComment>
  <threadedComment ref="I60" dT="2024-08-18T17:11:38.46" personId="{2374839F-4EF3-463B-B419-FE51624A70DB}" id="{4C76674D-F9E8-4109-A46F-31AC2E2D4F6A}">
    <text>--&gt; has been … since 2019.</text>
  </threadedComment>
  <threadedComment ref="J60" dT="2024-08-19T15:14:22.06" personId="{2374839F-4EF3-463B-B419-FE51624A70DB}" id="{9688CE26-C51C-45A2-8FB8-833D7E8B0821}">
    <text>Komma überflüssig</text>
  </threadedComment>
  <threadedComment ref="D61" dT="2024-08-18T17:13:04.69" personId="{2374839F-4EF3-463B-B419-FE51624A70DB}" id="{FF5C0F6B-BC26-4C70-9F4F-A7F3B1DB1F24}">
    <text>Stark gekürzt.</text>
  </threadedComment>
  <threadedComment ref="G62" dT="2024-08-18T17:09:52.30" personId="{2374839F-4EF3-463B-B419-FE51624A70DB}" id="{5FF58DCD-F5E0-4319-8E90-6C1126D0EC47}">
    <text>"take a second term"</text>
  </threadedComment>
  <threadedComment ref="E64" dT="2024-08-18T17:14:00.26" personId="{2374839F-4EF3-463B-B419-FE51624A70DB}" id="{A23D8B0B-E588-4B54-BDBA-EBF28CDF2ABD}">
    <text>what she does --&gt; what her job is</text>
  </threadedComment>
  <threadedComment ref="G65" dT="2024-08-18T17:14:19.87" personId="{2374839F-4EF3-463B-B419-FE51624A70DB}" id="{454199DC-4B76-4DD6-9B8F-913AF7EF803D}">
    <text>Satzstellung
+ totally important job</text>
  </threadedComment>
  <threadedComment ref="E66" dT="2024-08-16T12:49:52.88" personId="{2374839F-4EF3-463B-B419-FE51624A70DB}" id="{306FC108-98F2-4A88-903F-D75F154EDABD}">
    <text>"easy to know" --&gt; important to know
"from a European election" --&gt; before a European election</text>
  </threadedComment>
  <threadedComment ref="D67" dT="2024-08-18T17:20:15.82" personId="{2374839F-4EF3-463B-B419-FE51624A70DB}" id="{80EF7F09-5970-4250-A1A1-A06D24A25A9F}">
    <text>Satzstruktur verschlimmbessert, würde genau wie auf Deutsch besser funktionieren.</text>
  </threadedComment>
  <threadedComment ref="G67" dT="2024-08-18T17:19:41.74" personId="{2374839F-4EF3-463B-B419-FE51624A70DB}" id="{DAD187BD-D7E6-4B9E-802D-25A39FD75039}">
    <text>UvdL, the most powerful woman in the world, ...</text>
  </threadedComment>
  <threadedComment ref="I70" dT="2024-08-18T17:17:06.21" personId="{2374839F-4EF3-463B-B419-FE51624A70DB}" id="{F6F9251E-6110-42B2-9C46-FEE5AB13B83C}">
    <text>Is becoming best friends</text>
  </threadedComment>
  <threadedComment ref="E78" dT="2024-08-16T12:52:40.13" personId="{2374839F-4EF3-463B-B419-FE51624A70DB}" id="{8FE01BE7-F1FB-486B-A1B8-1B8CFA7CF91B}">
    <text>"Forbesmazin" - klingt aber auf DE sehr ähnlich</text>
  </threadedComment>
  <threadedComment ref="J81" dT="2024-08-23T13:44:10.89" personId="{2374839F-4EF3-463B-B419-FE51624A70DB}" id="{6E28B00C-A75B-44FB-A92A-16B85BC61114}">
    <text>Prosodische Satzgrenze</text>
  </threadedComment>
  <threadedComment ref="H82" dT="2024-08-18T17:40:49.87" personId="{2374839F-4EF3-463B-B419-FE51624A70DB}" id="{4220359F-3AA1-42A0-98FC-81124E6A7C62}">
    <text>Kamala Harris --&gt; im Bild zu sehen, deshalb keine Verwechslungsgefahr</text>
  </threadedComment>
  <threadedComment ref="E83" dT="2024-08-18T19:11:41.25" personId="{2374839F-4EF3-463B-B419-FE51624A70DB}" id="{95C3A107-268C-427D-946E-2E078D5CBE5A}">
    <text>Nicht "is also" sondern ironisches "is only"</text>
  </threadedComment>
  <threadedComment ref="E84" dT="2024-08-19T15:28:26.01" personId="{2374839F-4EF3-463B-B419-FE51624A70DB}" id="{DBF7EC8C-01B3-4D79-A618-63C08DB60E16}">
    <text>"von derlin" --&gt; nicht als Name erkennbar</text>
  </threadedComment>
  <threadedComment ref="E85" dT="2024-08-16T12:55:17.82" personId="{2374839F-4EF3-463B-B419-FE51624A70DB}" id="{41FE1058-1447-47A1-8CB1-CF8438AD0F53}">
    <text>"of on this list" --&gt; klingt, als würde hier etwas fehlen</text>
  </threadedComment>
  <threadedComment ref="G85" dT="2024-08-18T17:42:50.95" personId="{2374839F-4EF3-463B-B419-FE51624A70DB}" id="{A6D060C6-2F35-46B9-A199-68A23862E62B}">
    <text>Fehler so groß, dass sematischer Fehler.</text>
  </threadedComment>
  <threadedComment ref="E86" dT="2024-08-16T12:54:52.49" personId="{2374839F-4EF3-463B-B419-FE51624A70DB}" id="{5A94E0CB-9B54-4D2A-BBD1-0A38494469EE}">
    <text>Falsches Subjekt (U VdL endet up there)</text>
  </threadedComment>
  <threadedComment ref="J86" dT="2024-08-18T19:12:03.19" personId="{2374839F-4EF3-463B-B419-FE51624A70DB}" id="{D66D5D02-65F7-468A-8BDB-4D764906A0E6}">
    <text>Satzgrenze</text>
  </threadedComment>
  <threadedComment ref="F89" dT="2024-08-18T17:44:00.76" personId="{2374839F-4EF3-463B-B419-FE51624A70DB}" id="{EBBCCE0B-586E-45D0-8467-AECA1AED42A9}">
    <text>Missing comma</text>
  </threadedComment>
  <threadedComment ref="J89" dT="2024-08-19T15:15:04.62" personId="{2374839F-4EF3-463B-B419-FE51624A70DB}" id="{8297EE1F-B9D8-4EA7-8219-97C532A86470}">
    <text>Satzgrenze</text>
  </threadedComment>
  <threadedComment ref="J90" dT="2024-08-23T13:44:10.89" personId="{2374839F-4EF3-463B-B419-FE51624A70DB}" id="{11CC2A19-33CD-4CE7-8F8F-E94E675005C9}">
    <text>Prosodische Satzgrenze</text>
  </threadedComment>
  <threadedComment ref="E93" dT="2024-08-16T12:56:14.23" personId="{2374839F-4EF3-463B-B419-FE51624A70DB}" id="{F6FF8C75-10BC-44DD-A0E2-CE2225E72028}">
    <text>"weiß man bei ihr irgenndwie garnicht so richtig …"</text>
  </threadedComment>
  <threadedComment ref="H93" dT="2024-08-18T17:56:56.16" personId="{2374839F-4EF3-463B-B419-FE51624A70DB}" id="{D3C52718-EB71-402E-A320-A5346C88CA17}">
    <text>Doppeltes Leerzeichen vor somehow</text>
  </threadedComment>
  <threadedComment ref="E95" dT="2024-08-18T17:14:00.26" personId="{2374839F-4EF3-463B-B419-FE51624A70DB}" id="{1B69BF69-FE14-46D0-9865-544B9290F285}">
    <text>what she does --&gt; what her job is</text>
  </threadedComment>
  <threadedComment ref="J96" dT="2024-08-19T15:15:04.62" personId="{2374839F-4EF3-463B-B419-FE51624A70DB}" id="{A9AD901A-0268-4C9F-9C81-6250F35B1BF5}">
    <text>Satzgrenze</text>
  </threadedComment>
  <threadedComment ref="E98" dT="2024-08-16T16:30:40.50" personId="{2374839F-4EF3-463B-B419-FE51624A70DB}" id="{8DC84641-A6CD-4411-ACD6-9005FC37917B}">
    <text>--&gt; before the European Elections</text>
  </threadedComment>
  <threadedComment ref="J98" dT="2024-08-19T15:15:39.27" personId="{2374839F-4EF3-463B-B419-FE51624A70DB}" id="{6AB18398-6520-4F00-92C4-937F765E83FE}">
    <text>Komma vor "oder?"</text>
  </threadedComment>
  <threadedComment ref="E99" dT="2024-08-16T12:57:07.24" personId="{2374839F-4EF3-463B-B419-FE51624A70DB}" id="{E7EB6D41-248D-4521-8EAB-34E4762A61BB}">
    <text>"or" --&gt; …, right?</text>
  </threadedComment>
  <threadedComment ref="J99" dT="2024-08-19T15:15:52.22" personId="{2374839F-4EF3-463B-B419-FE51624A70DB}" id="{61C36514-A809-46C5-A8F6-5B4E1052EDCD}">
    <text>Satzgrenze</text>
  </threadedComment>
  <threadedComment ref="E100" dT="2024-08-16T17:14:30.60" personId="{2374839F-4EF3-463B-B419-FE51624A70DB}" id="{F357B333-5F0C-4279-9AE5-DEA223F4BA4F}">
    <text>Name + "wofür U VdL, die mächtigste Frau der Welt, wirklich steht"</text>
  </threadedComment>
  <threadedComment ref="H100" dT="2024-08-19T15:31:21.53" personId="{2374839F-4EF3-463B-B419-FE51624A70DB}" id="{6D915091-93F0-4E15-8A46-6956D2224324}">
    <text>Doppeltes Leerzeichen</text>
  </threadedComment>
  <threadedComment ref="J100" dT="2024-08-19T15:16:03.02" personId="{2374839F-4EF3-463B-B419-FE51624A70DB}" id="{AAE2A62C-9173-417C-9ED6-22DA5C8E586D}">
    <text>Satzgrenze</text>
  </threadedComment>
  <threadedComment ref="E101" dT="2024-08-16T17:18:10.81" personId="{2374839F-4EF3-463B-B419-FE51624A70DB}" id="{1A8D3892-C427-4829-9F63-D6AE31885A50}">
    <text>"wofür U VdL, die mächtigste Frau der Welt, wirklich steht"</text>
  </threadedComment>
  <threadedComment ref="J101" dT="2024-08-19T15:16:15.72" personId="{2374839F-4EF3-463B-B419-FE51624A70DB}" id="{93F8C295-0920-46CF-B7B8-58B89EE431E7}">
    <text xml:space="preserve">Satzgrenze
</text>
  </threadedComment>
  <threadedComment ref="J104" dT="2024-08-19T15:31:57.20" personId="{2374839F-4EF3-463B-B419-FE51624A70DB}" id="{F9D373EF-37A1-485F-8074-7685581CBAFF}">
    <text>Komma</text>
  </threadedComment>
  <threadedComment ref="E107" dT="2024-08-16T13:07:05.48" personId="{2374839F-4EF3-463B-B419-FE51624A70DB}" id="{5C8288CD-B90E-4BB2-8181-5ACDD1087AF3}">
    <text>Friedrich März</text>
  </threadedComment>
  <threadedComment ref="J107" dT="2024-08-19T15:16:32.69" personId="{2374839F-4EF3-463B-B419-FE51624A70DB}" id="{F0F99B99-81EC-4CEA-B7BD-19D4DCB57011}">
    <text>Satzgrenze</text>
  </threadedComment>
  <threadedComment ref="H108" dT="2024-08-19T15:32:44.78" personId="{2374839F-4EF3-463B-B419-FE51624A70DB}" id="{D5BA2E6A-8569-47AC-96BC-E1B6376D38A5}">
    <text>Doppeltes Leerzeichen</text>
  </threadedComment>
  <threadedComment ref="J108" dT="2024-08-19T15:16:32.69" personId="{2374839F-4EF3-463B-B419-FE51624A70DB}" id="{E7A94AD2-0CD1-4A33-9044-01020E6F868F}">
    <text>Satzgrenze</text>
  </threadedComment>
  <threadedComment ref="E115" dT="2024-08-16T17:26:08.42" personId="{2374839F-4EF3-463B-B419-FE51624A70DB}" id="{2C2059C8-80B4-477B-816D-1D0729E96045}">
    <text>13 Fragen ist ein Debattenformat von ZDFkultur, Titel sollte nicht übersetzt werden.</text>
  </threadedComment>
  <threadedComment ref="G117" dT="2024-08-23T13:50:46.58" personId="{2374839F-4EF3-463B-B419-FE51624A70DB}" id="{4F30E8AB-ED25-4A5E-BC88-F12408851E3A}">
    <text>Wortwiederholung</text>
  </threadedComment>
  <threadedComment ref="G118" dT="2024-08-16T18:26:46.71" personId="{2374839F-4EF3-463B-B419-FE51624A70DB}" id="{84078818-74AE-491E-BBDA-FB2109C421AC}">
    <text>"confirmed our opinion"</text>
  </threadedComment>
  <threadedComment ref="E121" dT="2024-08-19T15:52:19.66" personId="{2374839F-4EF3-463B-B419-FE51624A70DB}" id="{576DBD28-E7CB-4096-9EF9-377E577AA943}">
    <text>"sehr spannend" --&gt; very interesting</text>
  </threadedComment>
  <threadedComment ref="G122" dT="2024-08-19T15:49:26.28" personId="{2374839F-4EF3-463B-B419-FE51624A70DB}" id="{59A143E5-71D4-42C8-BB55-C5E2DF87576D}">
    <text>"did research" oder "researched the topic"
+ word repetition</text>
  </threadedComment>
  <threadedComment ref="G126" dT="2024-08-19T15:57:35.89" personId="{2374839F-4EF3-463B-B419-FE51624A70DB}" id="{45AEE67C-B96F-4C7C-81CB-9E93FC0D9AB5}">
    <text xml:space="preserve">"that's what I'm saying --&gt; "you heard me right"
(Situation: Sprecher hat eine für das Publikum vermutlich überraschende Meinung geäußert, da er Homöopathie gegenüber kritisch eingestellt ist.)
 </text>
  </threadedComment>
  <threadedComment ref="E133" dT="2024-08-16T18:35:57.00" personId="{2374839F-4EF3-463B-B419-FE51624A70DB}" id="{AA64E688-AA4A-459B-BE1F-1CE70286E489}">
    <text>Nicht 13 Fragen klassifizieren, sondern Folge einordnen</text>
  </threadedComment>
  <threadedComment ref="E134" dT="2024-08-19T16:00:29.51" personId="{2374839F-4EF3-463B-B419-FE51624A70DB}" id="{D5139CE7-D20A-4C0C-960E-7C85311829CC}">
    <text xml:space="preserve">Nicht 13 Fragen zu Homöopathie, sondern Einordnung einer Folge eines Fernsehformats
</text>
  </threadedComment>
  <threadedComment ref="J136" dT="2024-08-18T19:08:03.42" personId="{2374839F-4EF3-463B-B419-FE51624A70DB}" id="{B3F6EA3D-E945-4941-B4FD-F02AB5C6EEAB}">
    <text>Satzgrenze</text>
  </threadedComment>
  <threadedComment ref="J137" dT="2024-08-18T19:08:03.42" personId="{2374839F-4EF3-463B-B419-FE51624A70DB}" id="{15D69A22-3B3D-4F72-9277-CECE37A6C17A}">
    <text>Satzgrenze</text>
  </threadedComment>
  <threadedComment ref="J138" dT="2024-08-18T19:08:03.42" personId="{2374839F-4EF3-463B-B419-FE51624A70DB}" id="{424F2AB5-D3BB-4B2D-949A-A1719C9D568D}">
    <text>Satzgrenze</text>
  </threadedComment>
  <threadedComment ref="E139" dT="2024-08-16T18:37:47.39" personId="{2374839F-4EF3-463B-B419-FE51624A70DB}" id="{21BFE451-2937-483B-B892-BD26E31C365B}">
    <text>"the comments under the video have it" - unverständlich</text>
  </threadedComment>
  <threadedComment ref="H139" dT="2024-08-19T15:32:44.78" personId="{2374839F-4EF3-463B-B419-FE51624A70DB}" id="{5BC28CEC-745B-46D8-B2A8-F90EDC2A70D9}">
    <text>Doppeltes Leerzeichen</text>
  </threadedComment>
  <threadedComment ref="J140" dT="2024-08-18T19:08:03.42" personId="{2374839F-4EF3-463B-B419-FE51624A70DB}" id="{977A0C2C-50FB-46EC-B90C-9D1A353CB7CA}">
    <text>Satzgrenze</text>
  </threadedComment>
  <threadedComment ref="J145" dT="2024-08-23T13:53:40.22" personId="{2374839F-4EF3-463B-B419-FE51624A70DB}" id="{2CAA17BE-2955-48FB-97B7-A003590CB8C2}">
    <text>Prosodische Satzgrenze</text>
  </threadedComment>
  <threadedComment ref="H146" dT="2024-08-19T16:03:37.18" personId="{2374839F-4EF3-463B-B419-FE51624A70DB}" id="{1895214D-F75D-43F8-904D-9755EA4BE587}">
    <text>nocebo</text>
  </threadedComment>
  <threadedComment ref="J146" dT="2024-08-18T19:09:19.19" personId="{2374839F-4EF3-463B-B419-FE51624A70DB}" id="{AB42D746-9C48-4F6B-8A9E-72497FFF111B}">
    <text>Satzgrenze</text>
  </threadedComment>
  <threadedComment ref="E147" dT="2024-08-19T15:52:19.66" personId="{2374839F-4EF3-463B-B419-FE51624A70DB}" id="{5276A0C8-848C-466B-96DE-8043DFDD3E47}">
    <text>"sehr spannend" --&gt; very interesting</text>
  </threadedComment>
  <threadedComment ref="H148" dT="2024-08-19T15:32:44.78" personId="{2374839F-4EF3-463B-B419-FE51624A70DB}" id="{47011A2B-00D5-4666-8FCE-A18607E76CA0}">
    <text>Doppeltes Leerzeichen</text>
  </threadedComment>
  <threadedComment ref="J148" dT="2024-08-18T19:09:27.41" personId="{2374839F-4EF3-463B-B419-FE51624A70DB}" id="{4C93152D-2C26-4C40-AF31-8001FA2E18FF}">
    <text>Satzgrenze</text>
  </threadedComment>
  <threadedComment ref="J150" dT="2024-08-18T19:09:27.41" personId="{2374839F-4EF3-463B-B419-FE51624A70DB}" id="{1FC66B74-6136-4B7B-A1B8-536F1BD396F1}">
    <text>Prosodische Satzgrenze</text>
  </threadedComment>
  <threadedComment ref="J153" dT="2024-08-18T19:09:27.41" personId="{2374839F-4EF3-463B-B419-FE51624A70DB}" id="{A729D0A5-9287-4FA9-AAE1-1B797B5F9A92}">
    <text>Satzgrenze</text>
  </threadedComment>
  <threadedComment ref="H156" dT="2024-08-18T19:10:38.38" personId="{2374839F-4EF3-463B-B419-FE51624A70DB}" id="{105708BA-7F43-4DDA-9F56-D93E23A717B9}">
    <text>Doppeltes Leerzeichen</text>
  </threadedComment>
  <threadedComment ref="I156" dT="2024-08-19T16:06:11.41" personId="{2374839F-4EF3-463B-B419-FE51624A70DB}" id="{68F99A4C-12A5-40C5-9899-6882047C9832}">
    <text>Satzstellung</text>
  </threadedComment>
  <threadedComment ref="J156" dT="2024-08-18T19:10:10.39" personId="{2374839F-4EF3-463B-B419-FE51624A70DB}" id="{C42227C3-116F-4150-93F8-4D197351E35B}">
    <text>Komma</text>
  </threadedComment>
  <threadedComment ref="G157" dT="2024-08-19T15:57:35.89" personId="{2374839F-4EF3-463B-B419-FE51624A70DB}" id="{0793C966-9B86-419D-BB02-AA9B5DF9269B}">
    <text xml:space="preserve">"that's what I say --&gt; "you heard me right"
(Situation: Sprecher hat eine für das Publikum vermutlich überraschende Meinung geäußert, da er Homöopathie gegenüber kritisch eingestellt ist.)
 </text>
  </threadedComment>
  <threadedComment ref="J157" dT="2024-08-18T19:10:45.35" personId="{2374839F-4EF3-463B-B419-FE51624A70DB}" id="{78BE8018-0AF3-4FAA-9F59-B85C1E08A945}">
    <text>Satzgrenze</text>
  </threadedComment>
  <threadedComment ref="J165" dT="2024-08-19T21:32:33.57" personId="{2374839F-4EF3-463B-B419-FE51624A70DB}" id="{A4C7C69A-2A16-4811-A5C6-9BDB9696F1A0}">
    <text>Doppelpunt, 3 Punkte oder Gedankenstrich statt Komma</text>
  </threadedComment>
  <threadedComment ref="E167" dT="2024-08-16T18:38:05.98" personId="{2374839F-4EF3-463B-B419-FE51624A70DB}" id="{A8CF045D-4043-433A-9C74-B0281249DC2D}">
    <text>--&gt; that I will demolish it scientifically</text>
  </threadedComment>
  <threadedComment ref="E168" dT="2024-08-16T18:38:49.64" personId="{2374839F-4EF3-463B-B419-FE51624A70DB}" id="{631503CE-6FDB-44B3-92F9-8EB83F300E02}">
    <text>"… wenn Wissenschaft nicht immer so differenziert wäre."</text>
  </threadedComment>
  <threadedComment ref="G172" dT="2024-08-19T16:40:57.39" personId="{2374839F-4EF3-463B-B419-FE51624A70DB}" id="{A9ED56CB-85E5-4E34-A277-BCF0001DC584}">
    <text>Very exciting</text>
  </threadedComment>
  <threadedComment ref="G173" dT="2024-08-19T16:41:37.45" personId="{2374839F-4EF3-463B-B419-FE51624A70DB}" id="{45D741F8-8958-4C4F-BCD7-4158A98B688A}">
    <text>Exclusively and trustworthily</text>
  </threadedComment>
  <threadedComment ref="I174" dT="2024-08-19T16:42:07.46" personId="{2374839F-4EF3-463B-B419-FE51624A70DB}" id="{7CAC2C60-3329-4492-94CC-739F6A6FFA9E}">
    <text>any</text>
  </threadedComment>
  <threadedComment ref="E175" dT="2024-08-16T18:41:06.91" personId="{2374839F-4EF3-463B-B419-FE51624A70DB}" id="{36299A74-82DA-4290-949C-D7591A8FEE8A}">
    <text>EM, nicht WM</text>
  </threadedComment>
  <threadedComment ref="G176" dT="2024-08-19T16:44:13.17" personId="{2374839F-4EF3-463B-B419-FE51624A70DB}" id="{F69A6072-8635-4AEE-9F2A-C496E22064BC}">
    <text>Attention on football</text>
  </threadedComment>
  <threadedComment ref="G177" dT="2024-08-19T16:50:14.13" personId="{2374839F-4EF3-463B-B419-FE51624A70DB}" id="{8B74FB79-3603-4088-996B-E36CF7561C0A}">
    <text>Point to --&gt; point out
public health topic --&gt; public health issue</text>
  </threadedComment>
  <threadedComment ref="E178" dT="2024-08-16T18:41:47.95" personId="{2374839F-4EF3-463B-B419-FE51624A70DB}" id="{732DE0D4-EEBD-4A2C-8438-2AB11037CDD2}">
    <text>"das zwar immer wieder diskutiert wird"</text>
  </threadedComment>
  <threadedComment ref="E182" dT="2024-08-16T18:43:04.94" personId="{2374839F-4EF3-463B-B419-FE51624A70DB}" id="{9CAD87E2-D21E-4989-A7FE-22E417A0D2E9}">
    <text>"Und zwar: warum Kopfbälle ..."
Kopfbälle = headers</text>
  </threadedComment>
  <threadedComment ref="J182" dT="2024-08-18T19:07:35.11" personId="{2374839F-4EF3-463B-B419-FE51624A70DB}" id="{49FF0A17-3F5D-468F-98EE-F029F039EE3A}">
    <text>Satz hier nicht zuende</text>
  </threadedComment>
  <threadedComment ref="E183" dT="2024-08-19T16:50:40.53" personId="{2374839F-4EF3-463B-B419-FE51624A70DB}" id="{E0A24605-45BF-4341-81F1-F863904EF025}">
    <text>headers</text>
  </threadedComment>
  <threadedComment ref="G184" dT="2024-08-19T16:52:07.07" personId="{2374839F-4EF3-463B-B419-FE51624A70DB}" id="{D32F5524-B685-4DB2-88E7-179EB587F9B1}">
    <text>Loses their memory</text>
  </threadedComment>
  <threadedComment ref="E185" dT="2024-08-19T16:50:40.53" personId="{2374839F-4EF3-463B-B419-FE51624A70DB}" id="{7FDEAC36-F392-4365-A3CA-B263333E063F}">
    <text>headers</text>
  </threadedComment>
  <threadedComment ref="J185" dT="2024-08-18T19:07:22.89" personId="{2374839F-4EF3-463B-B419-FE51624A70DB}" id="{2A09D8D8-D861-4082-8ADE-E842A7ACCCE7}">
    <text>Satz hier nicht zu Ende</text>
  </threadedComment>
  <threadedComment ref="E186" dT="2024-08-16T18:47:52.61" personId="{2374839F-4EF3-463B-B419-FE51624A70DB}" id="{EB0A7BC7-53FD-4177-AEE3-C22FAC163E7C}">
    <text>Falsches Subjekt</text>
  </threadedComment>
  <threadedComment ref="E188" dT="2024-08-16T18:45:38.47" personId="{2374839F-4EF3-463B-B419-FE51624A70DB}" id="{4BA5A3F9-A1CF-4348-885B-0F53E3EFEFDA}">
    <text>"that's good fun" --&gt; that brightens the mood
"you should be here for that" --&gt; that is why you are here/what you are here for</text>
  </threadedComment>
  <threadedComment ref="G189" dT="2024-08-23T11:33:41.65" personId="{2374839F-4EF3-463B-B419-FE51624A70DB}" id="{82CBBCBD-BE96-4E44-89B0-C0DEB7D9AA03}">
    <text>a cup of tea</text>
  </threadedComment>
  <threadedComment ref="E190" dT="2024-08-16T18:46:16.68" personId="{2374839F-4EF3-463B-B419-FE51624A70DB}" id="{E44FF6C8-DB60-42F6-98B5-2C20D937BBEF}">
    <text>"we're going up" --&gt; let's go / let's start</text>
  </threadedComment>
  <threadedComment ref="J198" dT="2024-08-19T21:32:33.57" personId="{2374839F-4EF3-463B-B419-FE51624A70DB}" id="{1A32AEEF-8BA9-4511-9D8B-CDDBF32383F7}">
    <text>Doppelpunt, 3 Punkte oder Gedankenstrich statt Komma</text>
  </threadedComment>
  <threadedComment ref="D199" dT="2024-08-23T11:26:35.57" personId="{2374839F-4EF3-463B-B419-FE51624A70DB}" id="{F447C89B-9B73-4EAC-BA1C-BD552070BE1D}">
    <text>Kondensation: "Ich werde mit diesem Video Fußball zerstören, wissenschaftlich demolieren"</text>
  </threadedComment>
  <threadedComment ref="E202" dT="2024-08-16T20:48:59.04" personId="{2374839F-4EF3-463B-B419-FE51624A70DB}" id="{89E0746D-A064-4191-A8DB-26F1DC4F70BD}">
    <text>were not so differentiated</text>
  </threadedComment>
  <threadedComment ref="K202" dT="2024-08-19T21:39:34.32" personId="{2374839F-4EF3-463B-B419-FE51624A70DB}" id="{E618C28A-531A-467D-8E24-D052025F95A9}">
    <text>Schwerer Fehler, da innerhalb eines Wortes getrennt</text>
  </threadedComment>
  <threadedComment ref="J203" dT="2024-08-18T18:58:22.27" personId="{2374839F-4EF3-463B-B419-FE51624A70DB}" id="{088FCBB4-69AC-45E9-91BF-1F85DBA1E356}">
    <text>Satzgrenze</text>
  </threadedComment>
  <threadedComment ref="J205" dT="2024-08-18T18:58:22.27" personId="{2374839F-4EF3-463B-B419-FE51624A70DB}" id="{970EDC7C-5812-4B24-855E-44B50736B46B}">
    <text>Satzgrenze</text>
  </threadedComment>
  <threadedComment ref="H206" dT="2024-08-19T21:22:58.20" personId="{2374839F-4EF3-463B-B419-FE51624A70DB}" id="{656A6158-FDCD-4C61-98D7-25305754DB2F}">
    <text xml:space="preserve">Breyer </text>
  </threadedComment>
  <threadedComment ref="J206" dT="2024-08-18T18:58:22.27" personId="{2374839F-4EF3-463B-B419-FE51624A70DB}" id="{DE0879E4-9A18-41B3-B604-5E0949086C93}">
    <text>Satzgrenze</text>
  </threadedComment>
  <threadedComment ref="E207" dT="2024-08-16T20:50:37.47" personId="{2374839F-4EF3-463B-B419-FE51624A70DB}" id="{70577BB9-0EDB-4BF7-A48F-8F54F5AA5E27}">
    <text>ma -&gt; Mai (nicht als Name markiert)</text>
  </threadedComment>
  <threadedComment ref="H207" dT="2024-08-23T11:30:35.79" personId="{2374839F-4EF3-463B-B419-FE51624A70DB}" id="{0AA1EDB3-C3C6-4FE4-B674-EFC5437B3D31}">
    <text>Mai</text>
  </threadedComment>
  <threadedComment ref="J209" dT="2024-08-18T18:58:59.23" personId="{2374839F-4EF3-463B-B419-FE51624A70DB}" id="{E9ED00E4-E523-44B1-A3F2-72D7E51C896C}">
    <text>Fehlende drei Punkte</text>
  </threadedComment>
  <threadedComment ref="G213" dT="2024-08-23T11:31:13.65" personId="{2374839F-4EF3-463B-B419-FE51624A70DB}" id="{89C98293-A359-4515-88BA-9CCD9B5FDC29}">
    <text>Use the current attention</text>
  </threadedComment>
  <threadedComment ref="E215" dT="2024-08-16T21:05:10.33" personId="{2374839F-4EF3-463B-B419-FE51624A70DB}" id="{3A90D98D-9A01-466F-A8F0-C90584B0E849}">
    <text>"immer wieder"</text>
  </threadedComment>
  <threadedComment ref="J218" dT="2024-08-18T18:59:47.71" personId="{2374839F-4EF3-463B-B419-FE51624A70DB}" id="{015CC6F4-AB56-491B-B148-5D835D19D0B5}">
    <text>Satzgrenze</text>
  </threadedComment>
  <threadedComment ref="E219" dT="2024-08-18T19:06:55.25" personId="{2374839F-4EF3-463B-B419-FE51624A70DB}" id="{A60CCF23-B01D-426C-B4EA-119AA5346225}">
    <text>"Und zwar" --&gt; and namely = unverständlich</text>
  </threadedComment>
  <threadedComment ref="J219" dT="2024-08-18T18:59:47.71" personId="{2374839F-4EF3-463B-B419-FE51624A70DB}" id="{9378C00F-051B-4EDB-8AAC-8A9D161B6B13}">
    <text>Satzgrenze</text>
  </threadedComment>
  <threadedComment ref="E220" dT="2024-08-18T19:05:56.52" personId="{2374839F-4EF3-463B-B419-FE51624A70DB}" id="{B0B152B9-B296-4DB6-B01B-252B69260D40}">
    <text>"headers are normal headers" - "Kopfbälle, ganz normale Kopfbälle"</text>
  </threadedComment>
  <threadedComment ref="H220" dT="2024-08-19T15:32:44.78" personId="{2374839F-4EF3-463B-B419-FE51624A70DB}" id="{55CD0EB8-80CF-48D4-BB3E-E7E63E59F49B}">
    <text>Doppeltes Leerzeichen</text>
  </threadedComment>
  <threadedComment ref="G229" dT="2024-08-23T11:33:41.65" personId="{2374839F-4EF3-463B-B419-FE51624A70DB}" id="{AF13B290-987A-405A-88C2-15C7CF2D4E42}">
    <text>a cup of tea</text>
  </threadedComment>
  <threadedComment ref="H230" dT="2024-08-19T15:32:44.78" personId="{2374839F-4EF3-463B-B419-FE51624A70DB}" id="{6292F900-B679-44FC-B48B-8BF32E731BB0}">
    <text>Doppeltes Leerzeichen</text>
  </threadedComment>
  <threadedComment ref="J230" dT="2024-08-18T19:04:07.05" personId="{2374839F-4EF3-463B-B419-FE51624A70DB}" id="{168355F8-541E-4149-83BE-7C158F62422C}">
    <text>Satzgrenze</text>
  </threadedComment>
  <threadedComment ref="E231" dT="2024-08-16T18:46:16.68" personId="{2374839F-4EF3-463B-B419-FE51624A70DB}" id="{EAEB76A9-B5F7-46D3-A769-24DDC07D5A83}">
    <text>"we're going up" --&gt; let's go / let's start</text>
  </threadedComment>
  <threadedComment ref="E239" dT="2024-08-17T11:50:15.96" personId="{2374839F-4EF3-463B-B419-FE51624A70DB}" id="{5DA94BAC-EC3E-4A0D-BC48-142FBDAE2A45}">
    <text>German Empire usually refers to the unified German monarchy existing from 1871 to 1918. (Quelle: Wikipedia)</text>
  </threadedComment>
  <threadedComment ref="G240" dT="2024-08-23T11:37:23.90" personId="{2374839F-4EF3-463B-B419-FE51624A70DB}" id="{6C1B36DD-AEF3-49D6-A10C-231C9545F968}">
    <text>But what happens next?</text>
  </threadedComment>
  <threadedComment ref="G242" dT="2024-08-23T11:37:54.70" personId="{2374839F-4EF3-463B-B419-FE51624A70DB}" id="{86C5E0DD-DE24-4632-8D63-7A7DF7D21786}">
    <text>Western Allies</text>
  </threadedComment>
  <threadedComment ref="G244" dT="2024-08-23T11:44:58.73" personId="{2374839F-4EF3-463B-B419-FE51624A70DB}" id="{B6B5370D-DB63-4401-9417-B9CDF332612F}">
    <text>Occupied --&gt; better filled with / staffed by (occupied has the association of military occupation)
Practically --&gt; almost</text>
  </threadedComment>
  <threadedComment ref="E247" dT="2024-08-17T11:58:04.68" personId="{2374839F-4EF3-463B-B419-FE51624A70DB}" id="{CB91D505-507C-4044-A822-9C45A8DFF330}">
    <text>Jurisprudence or legal system</text>
  </threadedComment>
  <threadedComment ref="G248" dT="2024-08-23T11:48:59.50" personId="{2374839F-4EF3-463B-B419-FE51624A70DB}" id="{BA39AB03-7501-450A-A9D2-8EC406261D1C}">
    <text>Satzstellung</text>
  </threadedComment>
  <threadedComment ref="G249" dT="2024-08-23T11:50:52.59" personId="{2374839F-4EF3-463B-B419-FE51624A70DB}" id="{DFD846BB-D759-4183-B199-EA5BFEAF1918}">
    <text>Satzstellung: convicted somehow oder somehow weglassen</text>
  </threadedComment>
  <threadedComment ref="G250" dT="2024-08-23T11:52:17.52" personId="{2374839F-4EF3-463B-B419-FE51624A70DB}" id="{D17C0AE1-1733-418A-86D2-363AE0232231}">
    <text>Rise to important positions / take up important positions
did no Nazis really ist auch etwas seltsam</text>
  </threadedComment>
  <threadedComment ref="G251" dT="2024-08-23T11:56:50.24" personId="{2374839F-4EF3-463B-B419-FE51624A70DB}" id="{CAAE65C1-4EDF-453C-9334-1BA580AEE0FD}">
    <text>You can guess that it's not that simple</text>
  </threadedComment>
  <threadedComment ref="I252" dT="2024-08-23T11:57:21.71" personId="{2374839F-4EF3-463B-B419-FE51624A70DB}" id="{1A371DD8-37F9-4D11-9B42-F45CD200AC36}">
    <text>Not in either</text>
  </threadedComment>
  <threadedComment ref="E261" dT="2024-08-17T12:02:45.20" personId="{2374839F-4EF3-463B-B419-FE51624A70DB}" id="{49850548-D3BA-43A3-B64A-4352FA9966BD}">
    <text>"the end of" --&gt; WWII ended</text>
  </threadedComment>
  <threadedComment ref="H261" dT="2024-08-23T14:07:34.78" personId="{2374839F-4EF3-463B-B419-FE51624A70DB}" id="{995B24D0-DF3F-4FF5-9121-39C109BC0B17}">
    <text>Großschreibung</text>
  </threadedComment>
  <threadedComment ref="J262" dT="2024-08-18T18:48:55.13" personId="{2374839F-4EF3-463B-B419-FE51624A70DB}" id="{671C64C4-E57D-40E0-B960-8AB397196722}">
    <text>Satzgrenze</text>
  </threadedComment>
  <threadedComment ref="J263" dT="2024-08-18T18:49:02.29" personId="{2374839F-4EF3-463B-B419-FE51624A70DB}" id="{4B58AAE9-4D3D-4A8C-94DE-53E36EBB243F}">
    <text>Satzgrenze</text>
  </threadedComment>
  <threadedComment ref="J265" dT="2024-08-18T18:49:10.23" personId="{2374839F-4EF3-463B-B419-FE51624A70DB}" id="{89D05A2B-D44B-439D-BF87-ECD28799049B}">
    <text>Satzgrenze</text>
  </threadedComment>
  <threadedComment ref="J266" dT="2024-08-18T18:49:29.46" personId="{2374839F-4EF3-463B-B419-FE51624A70DB}" id="{731D7374-D034-4EFB-A663-390FD6645444}">
    <text>Komma</text>
  </threadedComment>
  <threadedComment ref="J267" dT="2024-08-18T18:49:37.39" personId="{2374839F-4EF3-463B-B419-FE51624A70DB}" id="{C6E809B2-56AB-4E5F-975A-BE950F33B646}">
    <text>Satzgrenze</text>
  </threadedComment>
  <threadedComment ref="E268" dT="2024-08-17T12:03:39.11" personId="{2374839F-4EF3-463B-B419-FE51624A70DB}" id="{D04E0342-37B2-42A5-BD62-04984B9927EA}">
    <text>Nazegime --&gt; Nazi regime</text>
  </threadedComment>
  <threadedComment ref="J268" dT="2024-08-18T18:52:14.04" personId="{2374839F-4EF3-463B-B419-FE51624A70DB}" id="{003C45D9-663B-4CEC-B40E-BA05D30E9183}">
    <text>Komma</text>
  </threadedComment>
  <threadedComment ref="G269" dT="2024-08-23T14:14:09.20" personId="{2374839F-4EF3-463B-B419-FE51624A70DB}" id="{8F435EBD-ABC4-4EA9-AFC1-8F9391EDFFD8}">
    <text xml:space="preserve">Practical --&gt; almost
</text>
  </threadedComment>
  <threadedComment ref="H269" dT="2024-08-18T18:52:48.05" personId="{2374839F-4EF3-463B-B419-FE51624A70DB}" id="{5A46BF97-178B-4775-A7C0-DE2FED94F403}">
    <text>Doppeltes Leerzeichen</text>
  </threadedComment>
  <threadedComment ref="I269" dT="2024-08-18T18:53:08.18" personId="{2374839F-4EF3-463B-B419-FE51624A70DB}" id="{0653F433-5121-4184-B590-DA599A3AF976}">
    <text>Satzstellung</text>
  </threadedComment>
  <threadedComment ref="E270" dT="2024-08-17T12:04:33.90" personId="{2374839F-4EF3-463B-B419-FE51624A70DB}" id="{74702F6F-79FE-4E04-9DC4-A17E13A43372}">
    <text>loyal to the regime</text>
  </threadedComment>
  <threadedComment ref="J270" dT="2024-08-18T18:53:32.93" personId="{2374839F-4EF3-463B-B419-FE51624A70DB}" id="{95613515-C516-4A3B-A14E-F8558F3B303F}">
    <text>Satzgrenze</text>
  </threadedComment>
  <threadedComment ref="J272" dT="2024-08-18T18:53:40.08" personId="{2374839F-4EF3-463B-B419-FE51624A70DB}" id="{BCEB9778-5D8E-4FE8-A860-CB6511F9363E}">
    <text>Satzgrenze</text>
  </threadedComment>
  <threadedComment ref="E274" dT="2024-08-17T12:06:24.66" personId="{2374839F-4EF3-463B-B419-FE51624A70DB}" id="{0BE011C3-54B7-4F77-A714-43A483DBF6EE}">
    <text>"Täter" fehlt</text>
  </threadedComment>
  <threadedComment ref="E279" dT="2024-08-23T14:11:37.55" personId="{2374839F-4EF3-463B-B419-FE51624A70DB}" id="{10E73CBE-7107-4582-95EF-22D06D9D727C}">
    <text>Aren't they all somehow convicted?</text>
  </threadedComment>
  <threadedComment ref="H279" dT="2024-08-19T15:32:44.78" personId="{2374839F-4EF3-463B-B419-FE51624A70DB}" id="{57660135-9D11-4072-B951-00EA6042A899}">
    <text>Doppeltes Leerzeichen</text>
  </threadedComment>
  <threadedComment ref="I280" dT="2024-08-18T18:54:12.06" personId="{2374839F-4EF3-463B-B419-FE51624A70DB}" id="{7E891E77-4A78-4736-80F0-70C178E23C79}">
    <text>"be fehlt"</text>
  </threadedComment>
  <threadedComment ref="J280" dT="2024-08-18T18:54:35.32" personId="{2374839F-4EF3-463B-B419-FE51624A70DB}" id="{088D6818-E558-46DE-ABE8-DB69BFE59B85}">
    <text>Satzgrenze</text>
  </threadedComment>
  <threadedComment ref="E281" dT="2024-08-17T12:07:45.60" personId="{2374839F-4EF3-463B-B419-FE51624A70DB}" id="{3D554D14-8DCD-4FFD-A8F5-3EE355C797A9}">
    <text>Aus rhetorischer Frage wird falsche Aussage</text>
  </threadedComment>
  <threadedComment ref="J286" dT="2024-08-18T18:48:26.97" personId="{2374839F-4EF3-463B-B419-FE51624A70DB}" id="{44EB1247-0EFA-489B-B330-A39957FE9859}">
    <text>Satzgrenze</text>
  </threadedComment>
  <threadedComment ref="E287" dT="2024-08-17T12:10:58.21" personId="{2374839F-4EF3-463B-B419-FE51624A70DB}" id="{642511C1-0CF4-41B4-86A8-19AEFA5DC9E2}">
    <text>"Wir schauen uns in diesem Video an, wo führende Nationalsozialisten nach dem Krieg wieder in wichtige Positionen kommen konnten, …"</text>
  </threadedComment>
  <threadedComment ref="E288" dT="2024-08-17T12:11:28.98" personId="{2374839F-4EF3-463B-B419-FE51624A70DB}" id="{E36A294B-8701-4B39-B54E-90D49A5104F4}">
    <text>Nationally --&gt; Nationalsozialisten</text>
  </threadedComment>
  <threadedComment ref="J289" dT="2024-08-18T18:48:26.97" personId="{2374839F-4EF3-463B-B419-FE51624A70DB}" id="{BE598ADF-850D-40D8-BF35-664F62743FC8}">
    <text>Satzgrenze</text>
  </threadedComment>
  <threadedComment ref="D297" dT="2024-08-17T12:21:31.88" personId="{2374839F-4EF3-463B-B419-FE51624A70DB}" id="{F40DF2BB-2A29-4B85-A097-93BC62667175}">
    <text>Umformuliert: Kein Mensch --&gt; no one</text>
  </threadedComment>
  <threadedComment ref="E300" dT="2024-08-17T12:22:56.28" personId="{2374839F-4EF3-463B-B419-FE51624A70DB}" id="{E53CC9DE-9865-476A-87C6-0376C7A52085}">
    <text>"mega blatant" auf DE "mega krass"</text>
  </threadedComment>
  <threadedComment ref="G300" dT="2024-08-23T14:17:36.76" personId="{2374839F-4EF3-463B-B419-FE51624A70DB}" id="{3D5D733F-D0DF-47F2-8F21-1A4B315F501F}">
    <text>And a thaught that i find really crazy</text>
  </threadedComment>
  <threadedComment ref="J300" dT="2024-08-18T18:48:02.07" personId="{2374839F-4EF3-463B-B419-FE51624A70DB}" id="{79D57D0D-9F35-4BFD-8D2A-252EDCA2A0DD}">
    <text>Hier keine Satzgrenze</text>
  </threadedComment>
  <threadedComment ref="E304" dT="2024-08-23T14:27:52.41" personId="{2374839F-4EF3-463B-B419-FE51624A70DB}" id="{115A29A5-C26E-4C0F-8F57-339510C40A7D}">
    <text>Keine Frage ("Diese eine Person")</text>
  </threadedComment>
  <threadedComment ref="J304" dT="2024-08-18T18:48:02.07" personId="{2374839F-4EF3-463B-B419-FE51624A70DB}" id="{26A01E86-9609-4A0F-BEC5-4C6D39AE0C35}">
    <text>Hier keine Satzgrenze</text>
  </threadedComment>
  <threadedComment ref="I306" dT="2024-08-23T14:18:27.30" personId="{2374839F-4EF3-463B-B419-FE51624A70DB}" id="{9EE98F87-46CA-4A8D-9654-17C5EDB6AF54}">
    <text>Person not necesarily female.</text>
  </threadedComment>
  <threadedComment ref="I307" dT="2024-08-23T14:18:27.30" personId="{2374839F-4EF3-463B-B419-FE51624A70DB}" id="{B3C8F973-41A2-4A7E-BCD9-584F8B0A7A91}">
    <text>Person not necesarily female.</text>
  </threadedComment>
  <threadedComment ref="I308" dT="2024-08-23T14:18:27.30" personId="{2374839F-4EF3-463B-B419-FE51624A70DB}" id="{5E0F9264-7762-4AED-A994-FA803BD547A9}">
    <text>Person not necesarily female.</text>
  </threadedComment>
  <threadedComment ref="G309" dT="2024-08-23T14:28:34.65" personId="{2374839F-4EF3-463B-B419-FE51624A70DB}" id="{1D7E4C6B-E313-435D-A233-988BF97004E6}">
    <text>--&gt; in the class above you</text>
  </threadedComment>
  <threadedComment ref="I309" dT="2024-08-23T14:29:22.89" personId="{2374839F-4EF3-463B-B419-FE51624A70DB}" id="{783651F8-13B7-4FF9-A9EC-02E5C1C7AF10}">
    <text>Is it</text>
  </threadedComment>
  <threadedComment ref="G314" dT="2024-08-17T12:24:30.37" personId="{2374839F-4EF3-463B-B419-FE51624A70DB}" id="{50F0EA77-B792-4AA5-B068-43D6783F55FE}">
    <text>want to write history with your first step on another planet</text>
  </threadedComment>
  <threadedComment ref="J320" dT="2024-08-23T14:38:27.43" personId="{2374839F-4EF3-463B-B419-FE51624A70DB}" id="{B5B1ED1F-5418-4EB3-B3C2-176CE4A5642F}">
    <text>Prosodische Satzgrenze</text>
  </threadedComment>
  <threadedComment ref="D322" dT="2024-08-23T14:39:00.74" personId="{2374839F-4EF3-463B-B419-FE51624A70DB}" id="{D3132FBE-113C-419B-9772-F915ED9B18B6}">
    <text>Gekürzt --&gt; die erste bemannte Marsmission</text>
  </threadedComment>
  <threadedComment ref="J324" dT="2024-08-18T18:40:47.97" personId="{2374839F-4EF3-463B-B419-FE51624A70DB}" id="{B6CF6E4D-56CD-4004-BFE7-7B15D7AD2086}">
    <text>Fehlendes Satzende</text>
  </threadedComment>
  <threadedComment ref="E325" dT="2024-08-17T12:27:29.79" personId="{2374839F-4EF3-463B-B419-FE51624A70DB}" id="{271E4FA1-475C-45EC-A126-C3EAFDA66FA4}">
    <text>"Und bitte!" der anderen Sprecherin nicht als einzelner Satz gekennzeichnet.</text>
  </threadedComment>
  <threadedComment ref="G325" dT="2024-08-18T18:42:20.89" personId="{2374839F-4EF3-463B-B419-FE51624A70DB}" id="{5AA24744-AE57-4D35-AB88-CB623C2E75E3}">
    <text>"and please" --&gt; action</text>
  </threadedComment>
  <threadedComment ref="J325" dT="2024-08-18T18:41:17.54" personId="{2374839F-4EF3-463B-B419-FE51624A70DB}" id="{7B20E4B2-89C2-41DC-A442-C546C9D28AFE}">
    <text>"and please" nicht abgetrennt, obwohl von anderer Sprecherin</text>
  </threadedComment>
  <threadedComment ref="J326" dT="2024-08-18T18:42:40.31" personId="{2374839F-4EF3-463B-B419-FE51624A70DB}" id="{053DC349-9768-4AF4-A79D-1C9D242A2983}">
    <text>Satzende</text>
  </threadedComment>
  <threadedComment ref="E327" dT="2024-08-17T12:28:20.87" personId="{2374839F-4EF3-463B-B419-FE51624A70DB}" id="{CD30ABB1-C033-49D3-8773-9DF6A3A0D23C}">
    <text>"Der Gedanke lässt mich einfach nicht mehr los. Diese eine Person..."
"no longer going on" hat nichts mit AT zu tun + Verneinung fehlt</text>
  </threadedComment>
  <threadedComment ref="H327" dT="2024-08-19T15:32:44.78" personId="{2374839F-4EF3-463B-B419-FE51624A70DB}" id="{7E2ECDCF-0923-4AA8-A144-822AB5E845BD}">
    <text>Doppeltes Leerzeichen</text>
  </threadedComment>
  <threadedComment ref="J328" dT="2024-08-18T18:45:02.25" personId="{2374839F-4EF3-463B-B419-FE51624A70DB}" id="{B58BDAD0-694F-483C-A6D1-A3949E51276B}">
    <text>Komma</text>
  </threadedComment>
  <threadedComment ref="I329" dT="2024-08-18T18:45:54.36" personId="{2374839F-4EF3-463B-B419-FE51624A70DB}" id="{AB724B0E-7B7A-4C4A-9435-C3C8C97C6F5F}">
    <text>Falsches Pronomen für "person"</text>
  </threadedComment>
  <threadedComment ref="J329" dT="2024-08-18T18:45:27.40" personId="{2374839F-4EF3-463B-B419-FE51624A70DB}" id="{DC60D03E-6D7D-4DA0-8926-554DD0671221}">
    <text>Satzgrenze</text>
  </threadedComment>
  <threadedComment ref="J330" dT="2024-08-23T14:42:01.03" personId="{2374839F-4EF3-463B-B419-FE51624A70DB}" id="{C5989F7E-12A3-4B63-AF8E-B523D8A74D5B}">
    <text>Komma</text>
  </threadedComment>
  <threadedComment ref="I331" dT="2024-08-18T18:45:54.36" personId="{2374839F-4EF3-463B-B419-FE51624A70DB}" id="{91E275BB-9A9C-49CB-BA5A-1FE63C398E06}">
    <text>Falsches Pronomen für "person"</text>
  </threadedComment>
  <threadedComment ref="I332" dT="2024-08-18T18:45:54.36" personId="{2374839F-4EF3-463B-B419-FE51624A70DB}" id="{628A40FD-53CD-4028-82FE-AFF8CAE71997}">
    <text>Falsches Pronomen für "person"</text>
  </threadedComment>
  <threadedComment ref="J332" dT="2024-08-18T18:46:33.32" personId="{2374839F-4EF3-463B-B419-FE51624A70DB}" id="{57DB695B-7B2F-4CA4-8036-81207DD9DFA2}">
    <text>Satzgrenze</text>
  </threadedComment>
  <threadedComment ref="I333" dT="2024-08-18T18:45:54.36" personId="{2374839F-4EF3-463B-B419-FE51624A70DB}" id="{C6DA0B5B-7EAD-4A69-B3CB-D8A543EE25CD}">
    <text>Falsches Pronomen für "person"
Falsche Satzstellung für Frage</text>
  </threadedComment>
  <threadedComment ref="J333" dT="2024-08-18T18:46:41.00" personId="{2374839F-4EF3-463B-B419-FE51624A70DB}" id="{CC209241-4750-4200-BE9C-4BF36A43FFA7}">
    <text>Satzgrenze</text>
  </threadedComment>
  <threadedComment ref="G334" dT="2024-08-23T14:28:34.65" personId="{2374839F-4EF3-463B-B419-FE51624A70DB}" id="{A422C350-2F31-450B-BEB5-189AF45A6D6F}">
    <text>--&gt; in the class above you</text>
  </threadedComment>
  <threadedComment ref="H334" dT="2024-08-19T15:32:44.78" personId="{2374839F-4EF3-463B-B419-FE51624A70DB}" id="{F994DBE7-EF2B-4109-8B4C-6643D7FE13A9}">
    <text>Doppeltes Leerzeichen</text>
  </threadedComment>
  <threadedComment ref="J334" dT="2024-08-18T18:47:00.20" personId="{2374839F-4EF3-463B-B419-FE51624A70DB}" id="{5035869D-4ED9-47EC-9E9D-52827DF5F228}">
    <text>Satzgrenze</text>
  </threadedComment>
  <threadedComment ref="J335" dT="2024-08-18T18:47:00.20" personId="{2374839F-4EF3-463B-B419-FE51624A70DB}" id="{3B34326F-B5EB-4C23-89B4-438EB24092C0}">
    <text>Satzgrenze</text>
  </threadedComment>
  <threadedComment ref="D338" dT="2024-08-23T14:48:41.67" personId="{2374839F-4EF3-463B-B419-FE51624A70DB}" id="{4524095B-7000-40D5-8B77-8339D74E3C16}">
    <text>Punchline, mit der du bei deinem ersten Schritt auf einem anderen Planeten Geschichte schreiben willst
--&gt; "you want to use" = umformuliert</text>
  </threadedComment>
  <threadedComment ref="J340" dT="2024-08-18T18:47:22.55" personId="{2374839F-4EF3-463B-B419-FE51624A70DB}" id="{EAF654F5-9958-4BFD-831F-FD11838E4D4F}">
    <text>Satzgrenze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62"/>
  <sheetViews>
    <sheetView tabSelected="1" zoomScale="115" zoomScaleNormal="115" workbookViewId="0">
      <pane ySplit="1" topLeftCell="A199" activePane="bottomLeft" state="frozen"/>
      <selection pane="bottomLeft" activeCell="D212" sqref="D212"/>
    </sheetView>
  </sheetViews>
  <sheetFormatPr baseColWidth="10" defaultColWidth="9.06640625" defaultRowHeight="14.25" x14ac:dyDescent="0.45"/>
  <cols>
    <col min="1" max="1" width="6.1328125" style="145" customWidth="1"/>
    <col min="2" max="2" width="11.796875" style="6" customWidth="1"/>
    <col min="3" max="3" width="12.46484375" style="48" customWidth="1"/>
    <col min="4" max="4" width="52.9296875" style="68" customWidth="1"/>
    <col min="5" max="5" width="8.265625" style="6" customWidth="1"/>
    <col min="6" max="6" width="7.53125" style="48" customWidth="1"/>
    <col min="7" max="7" width="9.86328125" style="6" customWidth="1"/>
    <col min="8" max="8" width="7.46484375" style="9" customWidth="1"/>
    <col min="9" max="9" width="8.19921875" style="48" customWidth="1"/>
    <col min="10" max="10" width="12.19921875" style="6" customWidth="1"/>
    <col min="11" max="11" width="13.6640625" style="9" customWidth="1"/>
    <col min="12" max="12" width="9.59765625" style="9" customWidth="1"/>
    <col min="13" max="13" width="10.3984375" style="9" customWidth="1"/>
    <col min="14" max="14" width="13.59765625" style="48" customWidth="1"/>
    <col min="15" max="15" width="13.53125" style="6" customWidth="1"/>
    <col min="16" max="16" width="13.53125" style="9" customWidth="1"/>
    <col min="17" max="17" width="15.33203125" style="2" hidden="1" customWidth="1"/>
    <col min="18" max="18" width="9" style="68" customWidth="1"/>
    <col min="19" max="19" width="10.9296875" hidden="1" customWidth="1"/>
    <col min="20" max="20" width="12.46484375" style="40" customWidth="1"/>
    <col min="21" max="21" width="9.06640625" style="9"/>
  </cols>
  <sheetData>
    <row r="1" spans="1:21" x14ac:dyDescent="0.45">
      <c r="A1" s="150" t="s">
        <v>600</v>
      </c>
      <c r="B1" s="1" t="s">
        <v>0</v>
      </c>
      <c r="C1" s="60" t="s">
        <v>1</v>
      </c>
      <c r="D1" s="69" t="s">
        <v>2</v>
      </c>
      <c r="E1" s="45" t="s">
        <v>570</v>
      </c>
      <c r="F1" s="76" t="s">
        <v>571</v>
      </c>
      <c r="G1" s="54" t="s">
        <v>579</v>
      </c>
      <c r="H1" s="30" t="s">
        <v>578</v>
      </c>
      <c r="I1" s="46" t="s">
        <v>577</v>
      </c>
      <c r="J1" s="74" t="s">
        <v>566</v>
      </c>
      <c r="K1" s="21" t="s">
        <v>565</v>
      </c>
      <c r="L1" s="35" t="s">
        <v>567</v>
      </c>
      <c r="M1" s="35" t="s">
        <v>569</v>
      </c>
      <c r="N1" s="78" t="s">
        <v>568</v>
      </c>
      <c r="O1" s="36" t="s">
        <v>564</v>
      </c>
      <c r="P1" s="4" t="s">
        <v>559</v>
      </c>
      <c r="Q1" s="37" t="s">
        <v>562</v>
      </c>
      <c r="R1" s="60" t="s">
        <v>3</v>
      </c>
      <c r="S1" s="5" t="s">
        <v>563</v>
      </c>
      <c r="T1" s="39" t="s">
        <v>560</v>
      </c>
      <c r="U1" s="44" t="s">
        <v>561</v>
      </c>
    </row>
    <row r="2" spans="1:21" x14ac:dyDescent="0.45">
      <c r="D2" s="61"/>
      <c r="G2" s="33"/>
      <c r="H2" s="22"/>
      <c r="I2" s="47"/>
    </row>
    <row r="3" spans="1:21" x14ac:dyDescent="0.45">
      <c r="B3" s="29"/>
      <c r="D3" s="62" t="s">
        <v>588</v>
      </c>
    </row>
    <row r="4" spans="1:21" ht="28.5" x14ac:dyDescent="0.45">
      <c r="A4" s="145">
        <v>1</v>
      </c>
      <c r="B4" s="6" t="s">
        <v>4</v>
      </c>
      <c r="C4" s="48" t="s">
        <v>5</v>
      </c>
      <c r="D4" s="61" t="s">
        <v>6</v>
      </c>
      <c r="G4" s="33"/>
      <c r="H4" s="22"/>
      <c r="I4" s="47"/>
      <c r="J4" s="33">
        <v>0.5</v>
      </c>
      <c r="M4" s="9">
        <v>0.25</v>
      </c>
      <c r="O4" s="6">
        <v>84</v>
      </c>
      <c r="P4" s="9">
        <f t="shared" ref="P4:P17" si="0">(Q4/1000)</f>
        <v>4.1989999999999998</v>
      </c>
      <c r="Q4" s="2">
        <v>4199</v>
      </c>
      <c r="R4" s="68">
        <v>20</v>
      </c>
    </row>
    <row r="5" spans="1:21" x14ac:dyDescent="0.45">
      <c r="A5" s="145">
        <v>2</v>
      </c>
      <c r="B5" s="6" t="s">
        <v>5</v>
      </c>
      <c r="C5" s="48" t="s">
        <v>7</v>
      </c>
      <c r="D5" s="61" t="s">
        <v>8</v>
      </c>
      <c r="G5" s="33">
        <v>0.25</v>
      </c>
      <c r="H5" s="22"/>
      <c r="I5" s="47"/>
      <c r="J5" s="33"/>
      <c r="O5" s="6">
        <v>29</v>
      </c>
      <c r="P5" s="9">
        <f t="shared" si="0"/>
        <v>1.8009999999999999</v>
      </c>
      <c r="Q5" s="2">
        <v>1801</v>
      </c>
      <c r="R5" s="68">
        <v>16</v>
      </c>
    </row>
    <row r="6" spans="1:21" ht="28.5" x14ac:dyDescent="0.45">
      <c r="A6" s="145">
        <v>3</v>
      </c>
      <c r="B6" s="6" t="s">
        <v>7</v>
      </c>
      <c r="C6" s="48" t="s">
        <v>9</v>
      </c>
      <c r="D6" s="61" t="s">
        <v>10</v>
      </c>
      <c r="G6" s="33"/>
      <c r="H6" s="22"/>
      <c r="I6" s="47">
        <v>0.25</v>
      </c>
      <c r="J6" s="33">
        <v>0.25</v>
      </c>
      <c r="M6" s="9">
        <v>0.5</v>
      </c>
      <c r="N6" s="48">
        <v>0.25</v>
      </c>
      <c r="O6" s="6">
        <v>110</v>
      </c>
      <c r="P6" s="9">
        <f t="shared" si="0"/>
        <v>5.1989999999999998</v>
      </c>
      <c r="Q6" s="2">
        <v>5199</v>
      </c>
      <c r="R6" s="68">
        <v>21</v>
      </c>
    </row>
    <row r="7" spans="1:21" x14ac:dyDescent="0.45">
      <c r="A7" s="145">
        <v>4</v>
      </c>
      <c r="B7" s="6" t="s">
        <v>9</v>
      </c>
      <c r="C7" s="48" t="s">
        <v>11</v>
      </c>
      <c r="D7" s="61" t="s">
        <v>12</v>
      </c>
      <c r="G7" s="33"/>
      <c r="H7" s="22"/>
      <c r="I7" s="47"/>
      <c r="J7" s="33"/>
      <c r="O7" s="6">
        <v>22</v>
      </c>
      <c r="P7" s="9">
        <f t="shared" si="0"/>
        <v>1.2</v>
      </c>
      <c r="Q7" s="2">
        <v>1200</v>
      </c>
      <c r="R7" s="68">
        <v>18</v>
      </c>
    </row>
    <row r="8" spans="1:21" ht="28.5" x14ac:dyDescent="0.45">
      <c r="A8" s="145">
        <v>5</v>
      </c>
      <c r="B8" s="6" t="s">
        <v>11</v>
      </c>
      <c r="C8" s="48" t="s">
        <v>13</v>
      </c>
      <c r="D8" s="61" t="s">
        <v>14</v>
      </c>
      <c r="G8" s="33"/>
      <c r="H8" s="22"/>
      <c r="I8" s="47"/>
      <c r="J8" s="33"/>
      <c r="M8" s="9">
        <v>0.5</v>
      </c>
      <c r="O8" s="6">
        <v>103</v>
      </c>
      <c r="P8" s="9">
        <f t="shared" si="0"/>
        <v>7.4</v>
      </c>
      <c r="Q8" s="2">
        <v>7400</v>
      </c>
      <c r="R8" s="68">
        <v>13</v>
      </c>
    </row>
    <row r="9" spans="1:21" ht="28.5" x14ac:dyDescent="0.45">
      <c r="A9" s="145">
        <v>6</v>
      </c>
      <c r="B9" s="6" t="s">
        <v>13</v>
      </c>
      <c r="C9" s="48" t="s">
        <v>15</v>
      </c>
      <c r="D9" s="61" t="s">
        <v>16</v>
      </c>
      <c r="G9" s="33"/>
      <c r="H9" s="22"/>
      <c r="I9" s="47"/>
      <c r="J9" s="33"/>
      <c r="M9" s="9">
        <v>0.5</v>
      </c>
      <c r="O9" s="6">
        <v>115</v>
      </c>
      <c r="P9" s="9">
        <f t="shared" si="0"/>
        <v>6</v>
      </c>
      <c r="Q9" s="2">
        <v>6000</v>
      </c>
      <c r="R9" s="68">
        <v>19</v>
      </c>
    </row>
    <row r="10" spans="1:21" x14ac:dyDescent="0.45">
      <c r="A10" s="145">
        <v>7</v>
      </c>
      <c r="B10" s="6" t="s">
        <v>15</v>
      </c>
      <c r="C10" s="48" t="s">
        <v>17</v>
      </c>
      <c r="D10" s="61" t="s">
        <v>18</v>
      </c>
      <c r="E10" s="6">
        <v>0.5</v>
      </c>
      <c r="G10" s="33"/>
      <c r="H10" s="22"/>
      <c r="I10" s="47"/>
      <c r="J10" s="33"/>
      <c r="M10" s="9">
        <v>0.25</v>
      </c>
      <c r="N10" s="48">
        <v>0.25</v>
      </c>
      <c r="O10" s="6">
        <v>56</v>
      </c>
      <c r="P10" s="9">
        <f t="shared" si="0"/>
        <v>2.2010000000000001</v>
      </c>
      <c r="Q10" s="2">
        <v>2201</v>
      </c>
      <c r="R10" s="68">
        <v>25</v>
      </c>
    </row>
    <row r="11" spans="1:21" ht="28.5" x14ac:dyDescent="0.45">
      <c r="A11" s="145">
        <v>8</v>
      </c>
      <c r="B11" s="6" t="s">
        <v>17</v>
      </c>
      <c r="C11" s="48" t="s">
        <v>19</v>
      </c>
      <c r="D11" s="61" t="s">
        <v>20</v>
      </c>
      <c r="G11" s="33"/>
      <c r="H11" s="22"/>
      <c r="I11" s="47"/>
      <c r="J11" s="6">
        <v>0.25</v>
      </c>
      <c r="M11" s="9">
        <v>0.25</v>
      </c>
      <c r="O11" s="6">
        <v>85</v>
      </c>
      <c r="P11" s="9">
        <f t="shared" si="0"/>
        <v>5</v>
      </c>
      <c r="Q11" s="2">
        <v>5000</v>
      </c>
      <c r="R11" s="68">
        <v>17</v>
      </c>
    </row>
    <row r="12" spans="1:21" ht="28.5" x14ac:dyDescent="0.45">
      <c r="A12" s="145">
        <v>9</v>
      </c>
      <c r="B12" s="6" t="s">
        <v>19</v>
      </c>
      <c r="C12" s="48" t="s">
        <v>21</v>
      </c>
      <c r="D12" s="61" t="s">
        <v>22</v>
      </c>
      <c r="G12" s="33"/>
      <c r="H12" s="22"/>
      <c r="I12" s="47"/>
      <c r="J12" s="33"/>
      <c r="M12" s="9">
        <v>0.25</v>
      </c>
      <c r="O12" s="6">
        <v>77</v>
      </c>
      <c r="P12" s="9">
        <f t="shared" si="0"/>
        <v>4.5990000000000002</v>
      </c>
      <c r="Q12" s="2">
        <v>4599</v>
      </c>
      <c r="R12" s="68">
        <v>16</v>
      </c>
    </row>
    <row r="13" spans="1:21" x14ac:dyDescent="0.45">
      <c r="A13" s="145">
        <v>10</v>
      </c>
      <c r="B13" s="6" t="s">
        <v>21</v>
      </c>
      <c r="C13" s="48" t="s">
        <v>23</v>
      </c>
      <c r="D13" s="61" t="s">
        <v>24</v>
      </c>
      <c r="G13" s="33"/>
      <c r="H13" s="22"/>
      <c r="I13" s="47"/>
      <c r="J13" s="33">
        <v>0.25</v>
      </c>
      <c r="M13" s="9">
        <v>0.25</v>
      </c>
      <c r="O13" s="6">
        <v>57</v>
      </c>
      <c r="P13" s="9">
        <f t="shared" si="0"/>
        <v>3.4009999999999998</v>
      </c>
      <c r="Q13" s="2">
        <v>3401</v>
      </c>
      <c r="R13" s="68">
        <v>16</v>
      </c>
    </row>
    <row r="14" spans="1:21" x14ac:dyDescent="0.45">
      <c r="A14" s="145">
        <v>11</v>
      </c>
      <c r="B14" s="6" t="s">
        <v>23</v>
      </c>
      <c r="C14" s="48" t="s">
        <v>25</v>
      </c>
      <c r="D14" s="61" t="s">
        <v>26</v>
      </c>
      <c r="G14" s="33"/>
      <c r="H14" s="22"/>
      <c r="I14" s="47"/>
      <c r="J14" s="33"/>
      <c r="M14" s="9">
        <v>0.25</v>
      </c>
      <c r="O14" s="6">
        <v>63</v>
      </c>
      <c r="P14" s="9">
        <f t="shared" si="0"/>
        <v>3.4</v>
      </c>
      <c r="Q14" s="2">
        <v>3400</v>
      </c>
      <c r="R14" s="68">
        <v>18</v>
      </c>
    </row>
    <row r="15" spans="1:21" ht="28.5" x14ac:dyDescent="0.45">
      <c r="A15" s="145">
        <v>12</v>
      </c>
      <c r="B15" s="6" t="s">
        <v>25</v>
      </c>
      <c r="C15" s="48" t="s">
        <v>27</v>
      </c>
      <c r="D15" s="61" t="s">
        <v>28</v>
      </c>
      <c r="G15" s="33"/>
      <c r="H15" s="22"/>
      <c r="I15" s="47"/>
      <c r="J15" s="33"/>
      <c r="M15" s="9">
        <v>0.5</v>
      </c>
      <c r="O15" s="6">
        <v>107</v>
      </c>
      <c r="P15" s="9">
        <f t="shared" si="0"/>
        <v>5.6</v>
      </c>
      <c r="Q15" s="2">
        <v>5600</v>
      </c>
      <c r="R15" s="68">
        <v>19</v>
      </c>
    </row>
    <row r="16" spans="1:21" x14ac:dyDescent="0.45">
      <c r="A16" s="145">
        <v>13</v>
      </c>
      <c r="B16" s="6" t="s">
        <v>27</v>
      </c>
      <c r="C16" s="48" t="s">
        <v>29</v>
      </c>
      <c r="D16" s="61" t="s">
        <v>30</v>
      </c>
      <c r="E16" s="6">
        <v>0.5</v>
      </c>
      <c r="G16" s="33">
        <v>0.25</v>
      </c>
      <c r="H16" s="22"/>
      <c r="I16" s="47"/>
      <c r="J16" s="33"/>
      <c r="M16" s="9">
        <v>0.25</v>
      </c>
      <c r="N16" s="48">
        <v>0.25</v>
      </c>
      <c r="O16" s="6">
        <v>53</v>
      </c>
      <c r="P16" s="9">
        <f t="shared" si="0"/>
        <v>2</v>
      </c>
      <c r="Q16" s="2">
        <v>2000</v>
      </c>
      <c r="R16" s="68">
        <v>26</v>
      </c>
    </row>
    <row r="17" spans="1:21" s="15" customFormat="1" ht="14.65" thickBot="1" x14ac:dyDescent="0.5">
      <c r="A17" s="146">
        <v>14</v>
      </c>
      <c r="B17" s="16" t="s">
        <v>29</v>
      </c>
      <c r="C17" s="70" t="s">
        <v>31</v>
      </c>
      <c r="D17" s="63" t="s">
        <v>32</v>
      </c>
      <c r="E17" s="16"/>
      <c r="F17" s="70"/>
      <c r="G17" s="55"/>
      <c r="H17" s="23"/>
      <c r="I17" s="49"/>
      <c r="J17" s="55"/>
      <c r="K17" s="26"/>
      <c r="L17" s="26"/>
      <c r="M17" s="26"/>
      <c r="N17" s="70"/>
      <c r="O17" s="16">
        <v>21</v>
      </c>
      <c r="P17" s="26">
        <f t="shared" si="0"/>
        <v>2</v>
      </c>
      <c r="Q17" s="17">
        <v>2000</v>
      </c>
      <c r="R17" s="79">
        <v>10</v>
      </c>
      <c r="T17" s="41"/>
      <c r="U17" s="26"/>
    </row>
    <row r="18" spans="1:21" ht="14.65" thickTop="1" x14ac:dyDescent="0.45">
      <c r="B18" s="11" t="s">
        <v>581</v>
      </c>
      <c r="C18" s="71">
        <f>SUM(E18:N18)</f>
        <v>7.5</v>
      </c>
      <c r="D18" s="64"/>
      <c r="E18" s="11">
        <v>1</v>
      </c>
      <c r="F18" s="50">
        <v>0</v>
      </c>
      <c r="G18" s="56">
        <v>0.5</v>
      </c>
      <c r="H18" s="24">
        <v>0</v>
      </c>
      <c r="I18" s="50">
        <v>0.25</v>
      </c>
      <c r="J18" s="56">
        <f>SUM(J4:J17)</f>
        <v>1.25</v>
      </c>
      <c r="K18" s="27">
        <v>0</v>
      </c>
      <c r="L18" s="27">
        <v>0</v>
      </c>
      <c r="M18" s="27">
        <f>SUM(M4:M17)</f>
        <v>3.75</v>
      </c>
      <c r="N18" s="71">
        <v>0.75</v>
      </c>
    </row>
    <row r="19" spans="1:21" x14ac:dyDescent="0.45">
      <c r="B19" s="8" t="s">
        <v>582</v>
      </c>
      <c r="C19" s="72">
        <v>14</v>
      </c>
      <c r="D19" s="61"/>
      <c r="G19" s="33"/>
      <c r="H19" s="22"/>
      <c r="I19" s="47"/>
      <c r="J19" s="33"/>
    </row>
    <row r="20" spans="1:21" s="138" customFormat="1" x14ac:dyDescent="0.45">
      <c r="A20" s="147"/>
      <c r="B20" s="129" t="s">
        <v>583</v>
      </c>
      <c r="C20" s="130">
        <f>(C18/C19)</f>
        <v>0.5357142857142857</v>
      </c>
      <c r="D20" s="131"/>
      <c r="E20" s="129" t="s">
        <v>584</v>
      </c>
      <c r="F20" s="130">
        <f>(1/14)</f>
        <v>7.1428571428571425E-2</v>
      </c>
      <c r="G20" s="132" t="s">
        <v>585</v>
      </c>
      <c r="H20" s="133">
        <f>(0.75/14)</f>
        <v>5.3571428571428568E-2</v>
      </c>
      <c r="I20" s="134"/>
      <c r="J20" s="132"/>
      <c r="K20" s="135" t="s">
        <v>586</v>
      </c>
      <c r="L20" s="135">
        <f>(5.75/14)</f>
        <v>0.4107142857142857</v>
      </c>
      <c r="M20" s="135"/>
      <c r="N20" s="130"/>
      <c r="O20" s="129"/>
      <c r="P20" s="135"/>
      <c r="Q20" s="136"/>
      <c r="R20" s="137"/>
      <c r="T20" s="139"/>
      <c r="U20" s="135"/>
    </row>
    <row r="21" spans="1:21" s="112" customFormat="1" ht="14.65" thickBot="1" x14ac:dyDescent="0.5">
      <c r="A21" s="148"/>
      <c r="B21" s="103"/>
      <c r="C21" s="104"/>
      <c r="D21" s="105"/>
      <c r="E21" s="103"/>
      <c r="F21" s="104"/>
      <c r="G21" s="106"/>
      <c r="H21" s="107"/>
      <c r="I21" s="108"/>
      <c r="J21" s="106"/>
      <c r="K21" s="109"/>
      <c r="L21" s="109"/>
      <c r="M21" s="109"/>
      <c r="N21" s="104"/>
      <c r="O21" s="103"/>
      <c r="P21" s="109"/>
      <c r="Q21" s="110"/>
      <c r="R21" s="111"/>
      <c r="T21" s="113"/>
      <c r="U21" s="109"/>
    </row>
    <row r="22" spans="1:21" x14ac:dyDescent="0.45">
      <c r="B22" s="29"/>
      <c r="D22" s="62" t="s">
        <v>599</v>
      </c>
    </row>
    <row r="23" spans="1:21" x14ac:dyDescent="0.45">
      <c r="A23" s="145">
        <v>1</v>
      </c>
      <c r="B23" s="6" t="s">
        <v>4</v>
      </c>
      <c r="C23" s="48" t="s">
        <v>33</v>
      </c>
      <c r="D23" s="61" t="s">
        <v>34</v>
      </c>
      <c r="G23" s="33"/>
      <c r="H23" s="22"/>
      <c r="I23" s="47"/>
      <c r="J23" s="33"/>
      <c r="K23" s="9">
        <v>0.25</v>
      </c>
      <c r="O23" s="6">
        <v>34</v>
      </c>
      <c r="P23" s="38">
        <f t="shared" ref="P23:P50" si="1">(Q23/1000)</f>
        <v>1.52</v>
      </c>
      <c r="Q23" s="7">
        <v>1520</v>
      </c>
      <c r="R23" s="81">
        <v>22</v>
      </c>
      <c r="S23">
        <f>SUM(O23:O24)</f>
        <v>64</v>
      </c>
      <c r="T23" s="40">
        <f>(P23+P24)</f>
        <v>3.3600000000000003</v>
      </c>
      <c r="U23" s="9">
        <f>ROUNDDOWN(S23/T23, 0)</f>
        <v>19</v>
      </c>
    </row>
    <row r="24" spans="1:21" x14ac:dyDescent="0.45">
      <c r="A24" s="145">
        <v>2</v>
      </c>
      <c r="B24" s="6" t="s">
        <v>33</v>
      </c>
      <c r="C24" s="48" t="s">
        <v>35</v>
      </c>
      <c r="D24" s="61" t="s">
        <v>36</v>
      </c>
      <c r="G24" s="33"/>
      <c r="H24" s="22"/>
      <c r="I24" s="47"/>
      <c r="J24" s="33"/>
      <c r="K24" s="9">
        <v>0.25</v>
      </c>
      <c r="O24" s="6">
        <v>30</v>
      </c>
      <c r="P24" s="38">
        <f t="shared" si="1"/>
        <v>1.84</v>
      </c>
      <c r="Q24" s="7">
        <v>1840</v>
      </c>
      <c r="R24" s="81">
        <v>16</v>
      </c>
      <c r="S24">
        <f t="shared" ref="S24:S49" si="2">SUM(O24:O25)</f>
        <v>63</v>
      </c>
      <c r="T24" s="40">
        <f t="shared" ref="T24:T49" si="3">(P24+P25)</f>
        <v>3.64</v>
      </c>
      <c r="U24" s="9">
        <f t="shared" ref="U24:U49" si="4">ROUNDDOWN(S24/T24, 0)</f>
        <v>17</v>
      </c>
    </row>
    <row r="25" spans="1:21" x14ac:dyDescent="0.45">
      <c r="A25" s="145">
        <v>3</v>
      </c>
      <c r="B25" s="6" t="s">
        <v>35</v>
      </c>
      <c r="C25" s="48" t="s">
        <v>37</v>
      </c>
      <c r="D25" s="61" t="s">
        <v>38</v>
      </c>
      <c r="E25" s="6">
        <v>0.5</v>
      </c>
      <c r="G25" s="33"/>
      <c r="H25" s="22"/>
      <c r="I25" s="47"/>
      <c r="J25" s="33">
        <v>0.5</v>
      </c>
      <c r="K25" s="9">
        <v>0.25</v>
      </c>
      <c r="O25" s="6">
        <v>33</v>
      </c>
      <c r="P25" s="38">
        <f t="shared" si="1"/>
        <v>1.8</v>
      </c>
      <c r="Q25" s="7">
        <v>1800</v>
      </c>
      <c r="R25" s="81">
        <v>18</v>
      </c>
      <c r="S25">
        <f t="shared" si="2"/>
        <v>77</v>
      </c>
      <c r="T25" s="40">
        <f t="shared" si="3"/>
        <v>3.7199999999999998</v>
      </c>
      <c r="U25" s="9">
        <f t="shared" si="4"/>
        <v>20</v>
      </c>
    </row>
    <row r="26" spans="1:21" x14ac:dyDescent="0.45">
      <c r="A26" s="145">
        <v>4</v>
      </c>
      <c r="B26" s="6" t="s">
        <v>37</v>
      </c>
      <c r="C26" s="48" t="s">
        <v>39</v>
      </c>
      <c r="D26" s="61" t="s">
        <v>40</v>
      </c>
      <c r="G26" s="33"/>
      <c r="H26" s="22"/>
      <c r="I26" s="47"/>
      <c r="J26" s="33">
        <v>1</v>
      </c>
      <c r="O26" s="6">
        <v>44</v>
      </c>
      <c r="P26" s="38">
        <f t="shared" si="1"/>
        <v>1.92</v>
      </c>
      <c r="Q26" s="7">
        <v>1920</v>
      </c>
      <c r="R26" s="81">
        <v>22</v>
      </c>
      <c r="S26">
        <f t="shared" si="2"/>
        <v>88</v>
      </c>
      <c r="T26" s="40">
        <f t="shared" si="3"/>
        <v>4.47</v>
      </c>
      <c r="U26" s="9">
        <f t="shared" si="4"/>
        <v>19</v>
      </c>
    </row>
    <row r="27" spans="1:21" x14ac:dyDescent="0.45">
      <c r="A27" s="145">
        <v>5</v>
      </c>
      <c r="B27" s="6" t="s">
        <v>39</v>
      </c>
      <c r="C27" s="48" t="s">
        <v>41</v>
      </c>
      <c r="D27" s="61" t="s">
        <v>42</v>
      </c>
      <c r="G27" s="33"/>
      <c r="H27" s="22"/>
      <c r="I27" s="47"/>
      <c r="J27" s="33"/>
      <c r="K27" s="9">
        <v>0.25</v>
      </c>
      <c r="O27" s="6">
        <v>44</v>
      </c>
      <c r="P27" s="38">
        <f t="shared" si="1"/>
        <v>2.5499999999999998</v>
      </c>
      <c r="Q27" s="7">
        <v>2550</v>
      </c>
      <c r="R27" s="81">
        <v>17</v>
      </c>
      <c r="S27">
        <f t="shared" si="2"/>
        <v>81</v>
      </c>
      <c r="T27" s="40">
        <f t="shared" si="3"/>
        <v>4.4000000000000004</v>
      </c>
      <c r="U27" s="9">
        <f t="shared" si="4"/>
        <v>18</v>
      </c>
    </row>
    <row r="28" spans="1:21" x14ac:dyDescent="0.45">
      <c r="A28" s="145">
        <v>6</v>
      </c>
      <c r="B28" s="6" t="s">
        <v>41</v>
      </c>
      <c r="C28" s="48" t="s">
        <v>43</v>
      </c>
      <c r="D28" s="61" t="s">
        <v>44</v>
      </c>
      <c r="G28" s="33"/>
      <c r="H28" s="22"/>
      <c r="I28" s="47"/>
      <c r="J28" s="33"/>
      <c r="K28" s="9">
        <v>0.25</v>
      </c>
      <c r="O28" s="6">
        <v>37</v>
      </c>
      <c r="P28" s="38">
        <f t="shared" si="1"/>
        <v>1.85</v>
      </c>
      <c r="Q28" s="7">
        <v>1850</v>
      </c>
      <c r="R28" s="81">
        <v>20</v>
      </c>
      <c r="S28">
        <f t="shared" si="2"/>
        <v>66</v>
      </c>
      <c r="T28" s="40">
        <f t="shared" si="3"/>
        <v>4.29</v>
      </c>
      <c r="U28" s="9">
        <f t="shared" si="4"/>
        <v>15</v>
      </c>
    </row>
    <row r="29" spans="1:21" x14ac:dyDescent="0.45">
      <c r="A29" s="145">
        <v>7</v>
      </c>
      <c r="B29" s="6" t="s">
        <v>43</v>
      </c>
      <c r="C29" s="48" t="s">
        <v>45</v>
      </c>
      <c r="D29" s="61" t="s">
        <v>46</v>
      </c>
      <c r="G29" s="33"/>
      <c r="H29" s="22"/>
      <c r="I29" s="47"/>
      <c r="J29" s="33"/>
      <c r="K29" s="9">
        <v>0.25</v>
      </c>
      <c r="O29" s="6">
        <v>29</v>
      </c>
      <c r="P29" s="38">
        <f t="shared" si="1"/>
        <v>2.44</v>
      </c>
      <c r="Q29" s="7">
        <v>2440</v>
      </c>
      <c r="R29" s="81">
        <v>11</v>
      </c>
      <c r="S29">
        <f t="shared" si="2"/>
        <v>69</v>
      </c>
      <c r="T29" s="40">
        <f t="shared" si="3"/>
        <v>4.59</v>
      </c>
      <c r="U29" s="9">
        <f t="shared" si="4"/>
        <v>15</v>
      </c>
    </row>
    <row r="30" spans="1:21" x14ac:dyDescent="0.45">
      <c r="A30" s="145">
        <v>8</v>
      </c>
      <c r="B30" s="6" t="s">
        <v>45</v>
      </c>
      <c r="C30" s="48" t="s">
        <v>48</v>
      </c>
      <c r="D30" s="61" t="s">
        <v>49</v>
      </c>
      <c r="G30" s="33"/>
      <c r="H30" s="22"/>
      <c r="I30" s="47"/>
      <c r="J30" s="33"/>
      <c r="O30" s="6">
        <v>40</v>
      </c>
      <c r="P30" s="38">
        <f t="shared" si="1"/>
        <v>2.15</v>
      </c>
      <c r="Q30" s="7">
        <v>2150</v>
      </c>
      <c r="R30" s="81">
        <v>18</v>
      </c>
      <c r="S30">
        <f t="shared" si="2"/>
        <v>60</v>
      </c>
      <c r="T30" s="40">
        <f t="shared" si="3"/>
        <v>4.1099999999999994</v>
      </c>
      <c r="U30" s="9">
        <f t="shared" si="4"/>
        <v>14</v>
      </c>
    </row>
    <row r="31" spans="1:21" x14ac:dyDescent="0.45">
      <c r="A31" s="145">
        <v>9</v>
      </c>
      <c r="B31" s="6" t="s">
        <v>48</v>
      </c>
      <c r="C31" s="48" t="s">
        <v>50</v>
      </c>
      <c r="D31" s="61" t="s">
        <v>51</v>
      </c>
      <c r="G31" s="33"/>
      <c r="H31" s="22"/>
      <c r="I31" s="47"/>
      <c r="J31" s="33"/>
      <c r="O31" s="6">
        <v>20</v>
      </c>
      <c r="P31" s="38">
        <f t="shared" si="1"/>
        <v>1.96</v>
      </c>
      <c r="Q31" s="7">
        <v>1960</v>
      </c>
      <c r="R31" s="81">
        <v>10</v>
      </c>
      <c r="S31">
        <f t="shared" si="2"/>
        <v>53</v>
      </c>
      <c r="T31" s="40">
        <f t="shared" si="3"/>
        <v>3.96</v>
      </c>
      <c r="U31" s="9">
        <f t="shared" si="4"/>
        <v>13</v>
      </c>
    </row>
    <row r="32" spans="1:21" x14ac:dyDescent="0.45">
      <c r="A32" s="145">
        <v>10</v>
      </c>
      <c r="B32" s="6" t="s">
        <v>50</v>
      </c>
      <c r="C32" s="48" t="s">
        <v>52</v>
      </c>
      <c r="D32" s="61" t="s">
        <v>53</v>
      </c>
      <c r="G32" s="33"/>
      <c r="H32" s="22"/>
      <c r="I32" s="47">
        <v>0.25</v>
      </c>
      <c r="J32" s="33">
        <v>1</v>
      </c>
      <c r="K32" s="9">
        <v>0.25</v>
      </c>
      <c r="O32" s="6">
        <v>33</v>
      </c>
      <c r="P32" s="38">
        <f t="shared" si="1"/>
        <v>2</v>
      </c>
      <c r="Q32" s="7">
        <v>2000</v>
      </c>
      <c r="R32" s="81">
        <v>16</v>
      </c>
      <c r="S32">
        <f t="shared" si="2"/>
        <v>80</v>
      </c>
      <c r="T32" s="40">
        <f t="shared" si="3"/>
        <v>4.32</v>
      </c>
      <c r="U32" s="9">
        <f t="shared" si="4"/>
        <v>18</v>
      </c>
    </row>
    <row r="33" spans="1:21" x14ac:dyDescent="0.45">
      <c r="A33" s="145">
        <v>11</v>
      </c>
      <c r="B33" s="6" t="s">
        <v>52</v>
      </c>
      <c r="C33" s="48" t="s">
        <v>54</v>
      </c>
      <c r="D33" s="61" t="s">
        <v>55</v>
      </c>
      <c r="G33" s="33"/>
      <c r="H33" s="22"/>
      <c r="I33" s="47"/>
      <c r="J33" s="33"/>
      <c r="K33" s="9">
        <v>0.25</v>
      </c>
      <c r="M33" s="9">
        <v>0.25</v>
      </c>
      <c r="O33" s="6">
        <v>47</v>
      </c>
      <c r="P33" s="38">
        <f t="shared" si="1"/>
        <v>2.3199999999999998</v>
      </c>
      <c r="Q33" s="7">
        <v>2320</v>
      </c>
      <c r="R33" s="81">
        <v>20</v>
      </c>
      <c r="S33">
        <f t="shared" si="2"/>
        <v>72</v>
      </c>
      <c r="T33" s="40">
        <f t="shared" si="3"/>
        <v>4.05</v>
      </c>
      <c r="U33" s="9">
        <f t="shared" si="4"/>
        <v>17</v>
      </c>
    </row>
    <row r="34" spans="1:21" x14ac:dyDescent="0.45">
      <c r="A34" s="145">
        <v>12</v>
      </c>
      <c r="B34" s="6" t="s">
        <v>54</v>
      </c>
      <c r="C34" s="48" t="s">
        <v>57</v>
      </c>
      <c r="D34" s="61" t="s">
        <v>58</v>
      </c>
      <c r="G34" s="33"/>
      <c r="H34" s="22"/>
      <c r="I34" s="47"/>
      <c r="J34" s="33"/>
      <c r="K34" s="9">
        <v>0.25</v>
      </c>
      <c r="O34" s="6">
        <v>25</v>
      </c>
      <c r="P34" s="38">
        <f t="shared" si="1"/>
        <v>1.73</v>
      </c>
      <c r="Q34" s="7">
        <v>1730</v>
      </c>
      <c r="R34" s="81">
        <v>14</v>
      </c>
      <c r="S34">
        <f t="shared" si="2"/>
        <v>65</v>
      </c>
      <c r="T34" s="40">
        <f t="shared" si="3"/>
        <v>4</v>
      </c>
      <c r="U34" s="9">
        <f t="shared" si="4"/>
        <v>16</v>
      </c>
    </row>
    <row r="35" spans="1:21" x14ac:dyDescent="0.45">
      <c r="A35" s="145">
        <v>13</v>
      </c>
      <c r="B35" s="6" t="s">
        <v>57</v>
      </c>
      <c r="C35" s="48" t="s">
        <v>59</v>
      </c>
      <c r="D35" s="61" t="s">
        <v>60</v>
      </c>
      <c r="G35" s="6">
        <v>0.25</v>
      </c>
      <c r="H35" s="22"/>
      <c r="I35" s="47"/>
      <c r="J35" s="33">
        <v>1</v>
      </c>
      <c r="K35" s="9">
        <v>0.25</v>
      </c>
      <c r="N35" s="48">
        <v>0.25</v>
      </c>
      <c r="O35" s="6">
        <v>40</v>
      </c>
      <c r="P35" s="38">
        <f t="shared" si="1"/>
        <v>2.27</v>
      </c>
      <c r="Q35" s="7">
        <v>2270</v>
      </c>
      <c r="R35" s="81">
        <v>17</v>
      </c>
      <c r="S35">
        <f t="shared" si="2"/>
        <v>86</v>
      </c>
      <c r="T35" s="40">
        <f t="shared" si="3"/>
        <v>4.03</v>
      </c>
      <c r="U35" s="9">
        <f t="shared" si="4"/>
        <v>21</v>
      </c>
    </row>
    <row r="36" spans="1:21" x14ac:dyDescent="0.45">
      <c r="A36" s="145">
        <v>14</v>
      </c>
      <c r="B36" s="6" t="s">
        <v>59</v>
      </c>
      <c r="C36" s="48" t="s">
        <v>61</v>
      </c>
      <c r="D36" s="61" t="s">
        <v>62</v>
      </c>
      <c r="E36" s="6">
        <v>0.5</v>
      </c>
      <c r="G36" s="33"/>
      <c r="H36" s="22"/>
      <c r="I36" s="47"/>
      <c r="J36" s="33"/>
      <c r="K36" s="9">
        <v>0.25</v>
      </c>
      <c r="M36" s="9">
        <v>0.25</v>
      </c>
      <c r="N36" s="48">
        <v>0.25</v>
      </c>
      <c r="O36" s="6">
        <v>46</v>
      </c>
      <c r="P36" s="38">
        <f t="shared" si="1"/>
        <v>1.76</v>
      </c>
      <c r="Q36" s="7">
        <v>1760</v>
      </c>
      <c r="R36" s="81">
        <v>26</v>
      </c>
      <c r="S36">
        <f t="shared" si="2"/>
        <v>110</v>
      </c>
      <c r="T36" s="40">
        <f t="shared" si="3"/>
        <v>4.53</v>
      </c>
      <c r="U36" s="9">
        <f t="shared" si="4"/>
        <v>24</v>
      </c>
    </row>
    <row r="37" spans="1:21" ht="28.5" x14ac:dyDescent="0.45">
      <c r="A37" s="145">
        <v>15</v>
      </c>
      <c r="B37" s="6" t="s">
        <v>61</v>
      </c>
      <c r="C37" s="48" t="s">
        <v>63</v>
      </c>
      <c r="D37" s="61" t="s">
        <v>64</v>
      </c>
      <c r="G37" s="33"/>
      <c r="H37" s="22"/>
      <c r="I37" s="47"/>
      <c r="J37" s="33"/>
      <c r="M37" s="9">
        <v>0.25</v>
      </c>
      <c r="O37" s="6">
        <v>64</v>
      </c>
      <c r="P37" s="38">
        <f t="shared" si="1"/>
        <v>2.77</v>
      </c>
      <c r="Q37" s="7">
        <v>2770</v>
      </c>
      <c r="R37" s="81">
        <v>23</v>
      </c>
      <c r="S37">
        <f t="shared" si="2"/>
        <v>88</v>
      </c>
      <c r="T37" s="40">
        <f t="shared" si="3"/>
        <v>5.17</v>
      </c>
      <c r="U37" s="9">
        <f t="shared" si="4"/>
        <v>17</v>
      </c>
    </row>
    <row r="38" spans="1:21" x14ac:dyDescent="0.45">
      <c r="A38" s="145">
        <v>16</v>
      </c>
      <c r="B38" s="6" t="s">
        <v>63</v>
      </c>
      <c r="C38" s="48" t="s">
        <v>65</v>
      </c>
      <c r="D38" s="61" t="s">
        <v>66</v>
      </c>
      <c r="G38" s="33"/>
      <c r="H38" s="22"/>
      <c r="I38" s="47"/>
      <c r="J38" s="33">
        <v>0.25</v>
      </c>
      <c r="K38" s="9">
        <v>0.25</v>
      </c>
      <c r="O38" s="6">
        <v>24</v>
      </c>
      <c r="P38" s="38">
        <f t="shared" si="1"/>
        <v>2.4</v>
      </c>
      <c r="Q38" s="7">
        <v>2400</v>
      </c>
      <c r="R38" s="81">
        <v>10</v>
      </c>
      <c r="S38">
        <f t="shared" si="2"/>
        <v>67</v>
      </c>
      <c r="T38" s="40">
        <f t="shared" si="3"/>
        <v>4.5600000000000005</v>
      </c>
      <c r="U38" s="9">
        <f t="shared" si="4"/>
        <v>14</v>
      </c>
    </row>
    <row r="39" spans="1:21" x14ac:dyDescent="0.45">
      <c r="A39" s="145">
        <v>17</v>
      </c>
      <c r="B39" s="6" t="s">
        <v>65</v>
      </c>
      <c r="C39" s="48" t="s">
        <v>67</v>
      </c>
      <c r="D39" s="61" t="s">
        <v>68</v>
      </c>
      <c r="G39" s="33"/>
      <c r="H39" s="22">
        <v>0.25</v>
      </c>
      <c r="I39" s="47">
        <v>0.5</v>
      </c>
      <c r="J39" s="33"/>
      <c r="K39" s="9">
        <v>0.25</v>
      </c>
      <c r="O39" s="6">
        <v>43</v>
      </c>
      <c r="P39" s="38">
        <f t="shared" si="1"/>
        <v>2.16</v>
      </c>
      <c r="Q39" s="7">
        <v>2160</v>
      </c>
      <c r="R39" s="81">
        <v>19</v>
      </c>
      <c r="S39">
        <f t="shared" si="2"/>
        <v>68</v>
      </c>
      <c r="T39" s="40">
        <f t="shared" si="3"/>
        <v>3.5200000000000005</v>
      </c>
      <c r="U39" s="9">
        <f t="shared" si="4"/>
        <v>19</v>
      </c>
    </row>
    <row r="40" spans="1:21" x14ac:dyDescent="0.45">
      <c r="A40" s="145">
        <v>18</v>
      </c>
      <c r="B40" s="6" t="s">
        <v>67</v>
      </c>
      <c r="C40" s="48" t="s">
        <v>69</v>
      </c>
      <c r="D40" s="61" t="s">
        <v>70</v>
      </c>
      <c r="G40" s="33"/>
      <c r="H40" s="22"/>
      <c r="I40" s="47"/>
      <c r="J40" s="33">
        <v>1</v>
      </c>
      <c r="O40" s="6">
        <v>25</v>
      </c>
      <c r="P40" s="38">
        <f t="shared" si="1"/>
        <v>1.36</v>
      </c>
      <c r="Q40" s="7">
        <v>1360</v>
      </c>
      <c r="R40" s="81">
        <v>18</v>
      </c>
      <c r="S40">
        <f t="shared" si="2"/>
        <v>48</v>
      </c>
      <c r="T40" s="40">
        <f t="shared" si="3"/>
        <v>3.27</v>
      </c>
      <c r="U40" s="9">
        <f t="shared" si="4"/>
        <v>14</v>
      </c>
    </row>
    <row r="41" spans="1:21" x14ac:dyDescent="0.45">
      <c r="A41" s="145">
        <v>19</v>
      </c>
      <c r="B41" s="6" t="s">
        <v>69</v>
      </c>
      <c r="C41" s="48" t="s">
        <v>71</v>
      </c>
      <c r="D41" s="61" t="s">
        <v>72</v>
      </c>
      <c r="G41" s="33"/>
      <c r="H41" s="22">
        <v>0.25</v>
      </c>
      <c r="I41" s="47"/>
      <c r="J41" s="33"/>
      <c r="O41" s="6">
        <v>23</v>
      </c>
      <c r="P41" s="38">
        <f t="shared" si="1"/>
        <v>1.91</v>
      </c>
      <c r="Q41" s="7">
        <v>1910</v>
      </c>
      <c r="R41" s="81">
        <v>12</v>
      </c>
      <c r="S41">
        <f t="shared" si="2"/>
        <v>55</v>
      </c>
      <c r="T41" s="40">
        <f t="shared" si="3"/>
        <v>3.6799999999999997</v>
      </c>
      <c r="U41" s="9">
        <f t="shared" si="4"/>
        <v>14</v>
      </c>
    </row>
    <row r="42" spans="1:21" x14ac:dyDescent="0.45">
      <c r="A42" s="145">
        <v>20</v>
      </c>
      <c r="B42" s="6" t="s">
        <v>71</v>
      </c>
      <c r="C42" s="48" t="s">
        <v>73</v>
      </c>
      <c r="D42" s="61" t="s">
        <v>74</v>
      </c>
      <c r="G42" s="33"/>
      <c r="H42" s="22"/>
      <c r="I42" s="47"/>
      <c r="J42" s="33">
        <v>0.25</v>
      </c>
      <c r="O42" s="6">
        <v>32</v>
      </c>
      <c r="P42" s="38">
        <f t="shared" si="1"/>
        <v>1.77</v>
      </c>
      <c r="Q42" s="7">
        <v>1770</v>
      </c>
      <c r="R42" s="81">
        <v>18</v>
      </c>
      <c r="S42">
        <f t="shared" si="2"/>
        <v>49</v>
      </c>
      <c r="T42" s="40">
        <f t="shared" si="3"/>
        <v>3.81</v>
      </c>
      <c r="U42" s="9">
        <f t="shared" si="4"/>
        <v>12</v>
      </c>
    </row>
    <row r="43" spans="1:21" x14ac:dyDescent="0.45">
      <c r="A43" s="145">
        <v>21</v>
      </c>
      <c r="B43" s="6" t="s">
        <v>73</v>
      </c>
      <c r="C43" s="48" t="s">
        <v>75</v>
      </c>
      <c r="D43" s="61" t="s">
        <v>76</v>
      </c>
      <c r="G43" s="33"/>
      <c r="H43" s="22"/>
      <c r="I43" s="47"/>
      <c r="J43" s="33"/>
      <c r="K43" s="9">
        <v>0.25</v>
      </c>
      <c r="O43" s="6">
        <v>17</v>
      </c>
      <c r="P43" s="38">
        <f t="shared" si="1"/>
        <v>2.04</v>
      </c>
      <c r="Q43" s="7">
        <v>2040</v>
      </c>
      <c r="R43" s="81">
        <v>8</v>
      </c>
      <c r="S43">
        <f t="shared" si="2"/>
        <v>62</v>
      </c>
      <c r="T43" s="40">
        <f t="shared" si="3"/>
        <v>3.91</v>
      </c>
      <c r="U43" s="9">
        <f t="shared" si="4"/>
        <v>15</v>
      </c>
    </row>
    <row r="44" spans="1:21" x14ac:dyDescent="0.45">
      <c r="A44" s="145">
        <v>22</v>
      </c>
      <c r="B44" s="6" t="s">
        <v>75</v>
      </c>
      <c r="C44" s="48" t="s">
        <v>78</v>
      </c>
      <c r="D44" s="61" t="s">
        <v>79</v>
      </c>
      <c r="G44" s="33"/>
      <c r="H44" s="22"/>
      <c r="I44" s="47"/>
      <c r="J44" s="33">
        <v>1</v>
      </c>
      <c r="O44" s="6">
        <v>45</v>
      </c>
      <c r="P44" s="38">
        <f t="shared" si="1"/>
        <v>1.87</v>
      </c>
      <c r="Q44" s="7">
        <v>1870</v>
      </c>
      <c r="R44" s="81">
        <v>24</v>
      </c>
      <c r="S44">
        <f t="shared" si="2"/>
        <v>69</v>
      </c>
      <c r="T44" s="40">
        <f t="shared" si="3"/>
        <v>3.87</v>
      </c>
      <c r="U44" s="9">
        <f t="shared" si="4"/>
        <v>17</v>
      </c>
    </row>
    <row r="45" spans="1:21" x14ac:dyDescent="0.45">
      <c r="A45" s="145">
        <v>23</v>
      </c>
      <c r="B45" s="6" t="s">
        <v>78</v>
      </c>
      <c r="C45" s="48" t="s">
        <v>81</v>
      </c>
      <c r="D45" s="61" t="s">
        <v>82</v>
      </c>
      <c r="G45" s="33"/>
      <c r="H45" s="22"/>
      <c r="I45" s="47"/>
      <c r="J45" s="33"/>
      <c r="O45" s="6">
        <v>24</v>
      </c>
      <c r="P45" s="38">
        <f t="shared" si="1"/>
        <v>2</v>
      </c>
      <c r="Q45" s="7">
        <v>2000</v>
      </c>
      <c r="R45" s="81">
        <v>12</v>
      </c>
      <c r="S45">
        <f t="shared" si="2"/>
        <v>66</v>
      </c>
      <c r="T45" s="40">
        <f t="shared" si="3"/>
        <v>3.6799999999999997</v>
      </c>
      <c r="U45" s="9">
        <f t="shared" si="4"/>
        <v>17</v>
      </c>
    </row>
    <row r="46" spans="1:21" x14ac:dyDescent="0.45">
      <c r="A46" s="145">
        <v>24</v>
      </c>
      <c r="B46" s="6" t="s">
        <v>81</v>
      </c>
      <c r="C46" s="48" t="s">
        <v>83</v>
      </c>
      <c r="D46" s="61" t="s">
        <v>84</v>
      </c>
      <c r="G46" s="33"/>
      <c r="H46" s="22"/>
      <c r="I46" s="47"/>
      <c r="J46" s="33"/>
      <c r="N46" s="48">
        <v>0.25</v>
      </c>
      <c r="O46" s="6">
        <v>42</v>
      </c>
      <c r="P46" s="38">
        <f t="shared" si="1"/>
        <v>1.68</v>
      </c>
      <c r="Q46" s="7">
        <v>1680</v>
      </c>
      <c r="R46" s="81">
        <v>25</v>
      </c>
      <c r="S46">
        <f t="shared" si="2"/>
        <v>73</v>
      </c>
      <c r="T46" s="40">
        <f t="shared" si="3"/>
        <v>3.32</v>
      </c>
      <c r="U46" s="9">
        <f t="shared" si="4"/>
        <v>21</v>
      </c>
    </row>
    <row r="47" spans="1:21" x14ac:dyDescent="0.45">
      <c r="A47" s="145">
        <v>25</v>
      </c>
      <c r="B47" s="6" t="s">
        <v>83</v>
      </c>
      <c r="C47" s="48" t="s">
        <v>86</v>
      </c>
      <c r="D47" s="61" t="s">
        <v>87</v>
      </c>
      <c r="G47" s="33"/>
      <c r="H47" s="22"/>
      <c r="I47" s="47"/>
      <c r="J47" s="33">
        <v>0.25</v>
      </c>
      <c r="O47" s="6">
        <v>31</v>
      </c>
      <c r="P47" s="38">
        <f t="shared" si="1"/>
        <v>1.64</v>
      </c>
      <c r="Q47" s="7">
        <v>1640</v>
      </c>
      <c r="R47" s="81">
        <v>18</v>
      </c>
      <c r="S47">
        <f t="shared" si="2"/>
        <v>51</v>
      </c>
      <c r="T47" s="40">
        <f t="shared" si="3"/>
        <v>2.9299999999999997</v>
      </c>
      <c r="U47" s="9">
        <f t="shared" si="4"/>
        <v>17</v>
      </c>
    </row>
    <row r="48" spans="1:21" x14ac:dyDescent="0.45">
      <c r="A48" s="145">
        <v>26</v>
      </c>
      <c r="B48" s="6" t="s">
        <v>86</v>
      </c>
      <c r="C48" s="48" t="s">
        <v>89</v>
      </c>
      <c r="D48" s="61" t="s">
        <v>90</v>
      </c>
      <c r="E48" s="6">
        <v>2</v>
      </c>
      <c r="G48" s="33">
        <v>0.25</v>
      </c>
      <c r="H48" s="22"/>
      <c r="I48" s="47"/>
      <c r="J48" s="33"/>
      <c r="O48" s="6">
        <v>20</v>
      </c>
      <c r="P48" s="38">
        <f t="shared" si="1"/>
        <v>1.29</v>
      </c>
      <c r="Q48" s="7">
        <v>1290</v>
      </c>
      <c r="R48" s="81">
        <v>15</v>
      </c>
      <c r="S48">
        <f t="shared" si="2"/>
        <v>48</v>
      </c>
      <c r="T48" s="40">
        <f t="shared" si="3"/>
        <v>5.57</v>
      </c>
      <c r="U48" s="9">
        <f t="shared" si="4"/>
        <v>8</v>
      </c>
    </row>
    <row r="49" spans="1:21" x14ac:dyDescent="0.45">
      <c r="A49" s="145">
        <v>27</v>
      </c>
      <c r="B49" s="6" t="s">
        <v>89</v>
      </c>
      <c r="C49" s="48" t="s">
        <v>91</v>
      </c>
      <c r="D49" s="61" t="s">
        <v>92</v>
      </c>
      <c r="E49" s="6">
        <v>1</v>
      </c>
      <c r="G49" s="33">
        <v>0.5</v>
      </c>
      <c r="H49" s="22"/>
      <c r="I49" s="47"/>
      <c r="J49" s="33">
        <v>0.25</v>
      </c>
      <c r="K49" s="9">
        <v>0.5</v>
      </c>
      <c r="O49" s="6">
        <v>28</v>
      </c>
      <c r="P49" s="38">
        <f t="shared" si="1"/>
        <v>4.28</v>
      </c>
      <c r="Q49" s="7">
        <v>4280</v>
      </c>
      <c r="R49" s="81">
        <v>6</v>
      </c>
      <c r="S49">
        <f t="shared" si="2"/>
        <v>108</v>
      </c>
      <c r="T49" s="40">
        <f t="shared" si="3"/>
        <v>6.69</v>
      </c>
      <c r="U49" s="9">
        <f t="shared" si="4"/>
        <v>16</v>
      </c>
    </row>
    <row r="50" spans="1:21" s="18" customFormat="1" ht="28.9" thickBot="1" x14ac:dyDescent="0.5">
      <c r="A50" s="149">
        <v>28</v>
      </c>
      <c r="B50" s="19" t="s">
        <v>93</v>
      </c>
      <c r="C50" s="73" t="s">
        <v>94</v>
      </c>
      <c r="D50" s="66" t="s">
        <v>95</v>
      </c>
      <c r="E50" s="19"/>
      <c r="F50" s="70"/>
      <c r="G50" s="58"/>
      <c r="H50" s="31"/>
      <c r="I50" s="52"/>
      <c r="J50" s="55"/>
      <c r="K50" s="26"/>
      <c r="L50" s="26"/>
      <c r="M50" s="26"/>
      <c r="N50" s="70"/>
      <c r="O50" s="19">
        <v>80</v>
      </c>
      <c r="P50" s="34">
        <f t="shared" si="1"/>
        <v>2.41</v>
      </c>
      <c r="Q50" s="20">
        <v>2410</v>
      </c>
      <c r="R50" s="82">
        <v>33</v>
      </c>
      <c r="T50" s="43"/>
      <c r="U50" s="34"/>
    </row>
    <row r="51" spans="1:21" ht="14.65" thickTop="1" x14ac:dyDescent="0.45">
      <c r="B51" s="11" t="s">
        <v>581</v>
      </c>
      <c r="C51" s="71">
        <f>SUM(E51:N51)</f>
        <v>18.25</v>
      </c>
      <c r="D51" s="61"/>
      <c r="E51" s="11">
        <f>SUM(E22:E50)</f>
        <v>4</v>
      </c>
      <c r="F51" s="71">
        <f>SUM(F22:F50)</f>
        <v>0</v>
      </c>
      <c r="G51" s="56">
        <f>SUM(G22:G50)</f>
        <v>1</v>
      </c>
      <c r="H51" s="24">
        <f>SUM(H22:H50)</f>
        <v>0.5</v>
      </c>
      <c r="I51" s="50">
        <f>SUM(I22:I50)</f>
        <v>0.75</v>
      </c>
      <c r="J51" s="56">
        <f>SUM(J23:J50)</f>
        <v>6.5</v>
      </c>
      <c r="K51" s="27">
        <f>SUM(K23:K50)</f>
        <v>4</v>
      </c>
      <c r="L51" s="27">
        <v>0</v>
      </c>
      <c r="M51" s="27">
        <v>0.75</v>
      </c>
      <c r="N51" s="71">
        <v>0.75</v>
      </c>
    </row>
    <row r="52" spans="1:21" x14ac:dyDescent="0.45">
      <c r="B52" s="8" t="s">
        <v>582</v>
      </c>
      <c r="C52" s="99">
        <v>27</v>
      </c>
      <c r="D52" s="61"/>
      <c r="G52" s="33"/>
      <c r="H52" s="22"/>
      <c r="I52" s="47"/>
      <c r="J52" s="33"/>
    </row>
    <row r="53" spans="1:21" s="3" customFormat="1" x14ac:dyDescent="0.45">
      <c r="A53" s="150"/>
      <c r="B53" s="129" t="s">
        <v>583</v>
      </c>
      <c r="C53" s="130">
        <f>(C51/C52)</f>
        <v>0.67592592592592593</v>
      </c>
      <c r="D53" s="62"/>
      <c r="E53" s="129" t="s">
        <v>584</v>
      </c>
      <c r="F53" s="130">
        <f>(4/27)</f>
        <v>0.14814814814814814</v>
      </c>
      <c r="G53" s="132" t="s">
        <v>585</v>
      </c>
      <c r="H53" s="133">
        <f>(2.25/27)</f>
        <v>8.3333333333333329E-2</v>
      </c>
      <c r="I53" s="134"/>
      <c r="J53" s="132"/>
      <c r="K53" s="135" t="s">
        <v>586</v>
      </c>
      <c r="L53" s="135">
        <f>(12/27)</f>
        <v>0.44444444444444442</v>
      </c>
      <c r="M53" s="135"/>
      <c r="N53" s="130"/>
      <c r="O53" s="29"/>
      <c r="P53" s="140"/>
      <c r="Q53" s="141"/>
      <c r="R53" s="142"/>
      <c r="T53" s="143"/>
      <c r="U53" s="140"/>
    </row>
    <row r="54" spans="1:21" s="125" customFormat="1" ht="14.65" thickBot="1" x14ac:dyDescent="0.5">
      <c r="A54" s="151"/>
      <c r="B54" s="114"/>
      <c r="C54" s="115"/>
      <c r="D54" s="116"/>
      <c r="E54" s="120"/>
      <c r="F54" s="121"/>
      <c r="G54" s="117"/>
      <c r="H54" s="118"/>
      <c r="I54" s="119"/>
      <c r="J54" s="117"/>
      <c r="K54" s="122"/>
      <c r="L54" s="122"/>
      <c r="M54" s="122"/>
      <c r="N54" s="121"/>
      <c r="O54" s="120"/>
      <c r="P54" s="122"/>
      <c r="Q54" s="123"/>
      <c r="R54" s="124"/>
      <c r="T54" s="126"/>
      <c r="U54" s="122"/>
    </row>
    <row r="55" spans="1:21" x14ac:dyDescent="0.45">
      <c r="B55" s="29"/>
      <c r="D55" s="62" t="s">
        <v>590</v>
      </c>
    </row>
    <row r="56" spans="1:21" ht="28.5" x14ac:dyDescent="0.45">
      <c r="A56" s="145">
        <v>1</v>
      </c>
      <c r="B56" s="6" t="s">
        <v>4</v>
      </c>
      <c r="C56" s="48" t="s">
        <v>5</v>
      </c>
      <c r="D56" s="61" t="s">
        <v>96</v>
      </c>
      <c r="G56" s="33"/>
      <c r="H56" s="22"/>
      <c r="I56" s="47"/>
      <c r="J56" s="33"/>
      <c r="M56" s="9">
        <v>0.5</v>
      </c>
      <c r="N56" s="48">
        <v>0.25</v>
      </c>
      <c r="O56" s="6">
        <v>92</v>
      </c>
      <c r="P56" s="9">
        <f t="shared" ref="P56:P72" si="5">(Q56/1000)</f>
        <v>4.1989999999999998</v>
      </c>
      <c r="Q56" s="2">
        <v>4199</v>
      </c>
      <c r="R56" s="68">
        <v>21</v>
      </c>
    </row>
    <row r="57" spans="1:21" ht="28.5" x14ac:dyDescent="0.45">
      <c r="A57" s="145">
        <v>2</v>
      </c>
      <c r="B57" s="6" t="s">
        <v>5</v>
      </c>
      <c r="C57" s="48" t="s">
        <v>97</v>
      </c>
      <c r="D57" s="61" t="s">
        <v>98</v>
      </c>
      <c r="E57" s="6">
        <v>0.5</v>
      </c>
      <c r="G57" s="33"/>
      <c r="H57" s="22"/>
      <c r="I57" s="47"/>
      <c r="J57" s="33"/>
      <c r="M57" s="9">
        <v>0.25</v>
      </c>
      <c r="N57" s="48">
        <v>0.25</v>
      </c>
      <c r="O57" s="6">
        <v>85</v>
      </c>
      <c r="P57" s="9">
        <f t="shared" si="5"/>
        <v>3.96</v>
      </c>
      <c r="Q57" s="2">
        <v>3960</v>
      </c>
      <c r="R57" s="68">
        <v>21</v>
      </c>
    </row>
    <row r="58" spans="1:21" ht="28.5" x14ac:dyDescent="0.45">
      <c r="A58" s="145">
        <v>3</v>
      </c>
      <c r="B58" s="6" t="s">
        <v>97</v>
      </c>
      <c r="C58" s="48" t="s">
        <v>99</v>
      </c>
      <c r="D58" s="61" t="s">
        <v>100</v>
      </c>
      <c r="G58" s="33"/>
      <c r="H58" s="22"/>
      <c r="I58" s="47"/>
      <c r="J58" s="33"/>
      <c r="M58" s="9">
        <v>0.5</v>
      </c>
      <c r="O58" s="6">
        <v>96</v>
      </c>
      <c r="P58" s="9">
        <f t="shared" si="5"/>
        <v>5.7210000000000001</v>
      </c>
      <c r="Q58" s="2">
        <v>5721</v>
      </c>
      <c r="R58" s="68">
        <v>16</v>
      </c>
    </row>
    <row r="59" spans="1:21" ht="28.5" x14ac:dyDescent="0.45">
      <c r="A59" s="145">
        <v>4</v>
      </c>
      <c r="B59" s="6" t="s">
        <v>99</v>
      </c>
      <c r="C59" s="48" t="s">
        <v>101</v>
      </c>
      <c r="D59" s="61" t="s">
        <v>102</v>
      </c>
      <c r="G59" s="33">
        <v>0.5</v>
      </c>
      <c r="H59" s="22"/>
      <c r="I59" s="47"/>
      <c r="J59" s="33"/>
      <c r="M59" s="9">
        <v>0.25</v>
      </c>
      <c r="O59" s="6">
        <v>85</v>
      </c>
      <c r="P59" s="9">
        <f t="shared" si="5"/>
        <v>4.8</v>
      </c>
      <c r="Q59" s="2">
        <v>4800</v>
      </c>
      <c r="R59" s="68">
        <v>17</v>
      </c>
    </row>
    <row r="60" spans="1:21" ht="28.5" x14ac:dyDescent="0.45">
      <c r="A60" s="145">
        <v>5</v>
      </c>
      <c r="B60" s="6" t="s">
        <v>101</v>
      </c>
      <c r="C60" s="48" t="s">
        <v>103</v>
      </c>
      <c r="D60" s="61" t="s">
        <v>104</v>
      </c>
      <c r="G60" s="33"/>
      <c r="H60" s="22"/>
      <c r="I60" s="47">
        <v>0.25</v>
      </c>
      <c r="J60" s="33">
        <v>0.25</v>
      </c>
      <c r="M60" s="9">
        <v>0.25</v>
      </c>
      <c r="O60" s="6">
        <v>73</v>
      </c>
      <c r="P60" s="9">
        <f t="shared" si="5"/>
        <v>3.6389999999999998</v>
      </c>
      <c r="Q60" s="2">
        <v>3639</v>
      </c>
      <c r="R60" s="68">
        <v>20</v>
      </c>
    </row>
    <row r="61" spans="1:21" x14ac:dyDescent="0.45">
      <c r="A61" s="145">
        <v>6</v>
      </c>
      <c r="B61" s="6" t="s">
        <v>103</v>
      </c>
      <c r="C61" s="48" t="s">
        <v>105</v>
      </c>
      <c r="D61" s="61" t="s">
        <v>106</v>
      </c>
      <c r="G61" s="33"/>
      <c r="H61" s="22"/>
      <c r="I61" s="47"/>
      <c r="J61" s="33"/>
      <c r="O61" s="6">
        <v>11</v>
      </c>
      <c r="P61" s="9">
        <f t="shared" si="5"/>
        <v>1.84</v>
      </c>
      <c r="Q61" s="2">
        <v>1840</v>
      </c>
      <c r="R61" s="68">
        <v>5</v>
      </c>
    </row>
    <row r="62" spans="1:21" x14ac:dyDescent="0.45">
      <c r="A62" s="145">
        <v>7</v>
      </c>
      <c r="B62" s="6" t="s">
        <v>105</v>
      </c>
      <c r="C62" s="48" t="s">
        <v>107</v>
      </c>
      <c r="D62" s="61" t="s">
        <v>108</v>
      </c>
      <c r="G62" s="33">
        <v>0.25</v>
      </c>
      <c r="H62" s="22"/>
      <c r="I62" s="47"/>
      <c r="J62" s="33"/>
      <c r="O62" s="6">
        <v>40</v>
      </c>
      <c r="P62" s="9">
        <f t="shared" si="5"/>
        <v>3</v>
      </c>
      <c r="Q62" s="2">
        <v>3000</v>
      </c>
      <c r="R62" s="68">
        <v>13</v>
      </c>
    </row>
    <row r="63" spans="1:21" ht="28.5" x14ac:dyDescent="0.45">
      <c r="A63" s="145">
        <v>8</v>
      </c>
      <c r="B63" s="6" t="s">
        <v>107</v>
      </c>
      <c r="C63" s="48" t="s">
        <v>109</v>
      </c>
      <c r="D63" s="61" t="s">
        <v>110</v>
      </c>
      <c r="G63" s="33"/>
      <c r="H63" s="22"/>
      <c r="I63" s="47"/>
      <c r="J63" s="33"/>
      <c r="M63" s="9">
        <v>0.25</v>
      </c>
      <c r="O63" s="6">
        <v>77</v>
      </c>
      <c r="P63" s="9">
        <f t="shared" si="5"/>
        <v>4.24</v>
      </c>
      <c r="Q63" s="2">
        <v>4240</v>
      </c>
      <c r="R63" s="68">
        <v>18</v>
      </c>
    </row>
    <row r="64" spans="1:21" x14ac:dyDescent="0.45">
      <c r="A64" s="145">
        <v>9</v>
      </c>
      <c r="B64" s="6" t="s">
        <v>109</v>
      </c>
      <c r="C64" s="48" t="s">
        <v>111</v>
      </c>
      <c r="D64" s="61" t="s">
        <v>112</v>
      </c>
      <c r="E64" s="6">
        <v>0.5</v>
      </c>
      <c r="G64" s="33"/>
      <c r="H64" s="22"/>
      <c r="I64" s="47"/>
      <c r="J64" s="33"/>
      <c r="O64" s="6">
        <v>43</v>
      </c>
      <c r="P64" s="9">
        <f t="shared" si="5"/>
        <v>2.641</v>
      </c>
      <c r="Q64" s="2">
        <v>2641</v>
      </c>
      <c r="R64" s="68">
        <v>16</v>
      </c>
    </row>
    <row r="65" spans="1:21" ht="28.5" x14ac:dyDescent="0.45">
      <c r="A65" s="145">
        <v>10</v>
      </c>
      <c r="B65" s="6" t="s">
        <v>111</v>
      </c>
      <c r="C65" s="48" t="s">
        <v>113</v>
      </c>
      <c r="D65" s="61" t="s">
        <v>114</v>
      </c>
      <c r="F65" s="48">
        <v>0.25</v>
      </c>
      <c r="G65" s="33">
        <v>0.5</v>
      </c>
      <c r="H65" s="22"/>
      <c r="I65" s="47"/>
      <c r="J65" s="33"/>
      <c r="M65" s="9">
        <v>0.5</v>
      </c>
      <c r="O65" s="6">
        <v>87</v>
      </c>
      <c r="P65" s="9">
        <f t="shared" si="5"/>
        <v>4.7190000000000003</v>
      </c>
      <c r="Q65" s="2">
        <v>4719</v>
      </c>
      <c r="R65" s="68">
        <v>18</v>
      </c>
    </row>
    <row r="66" spans="1:21" x14ac:dyDescent="0.45">
      <c r="A66" s="145">
        <v>11</v>
      </c>
      <c r="B66" s="6" t="s">
        <v>113</v>
      </c>
      <c r="C66" s="48" t="s">
        <v>115</v>
      </c>
      <c r="D66" s="61" t="s">
        <v>116</v>
      </c>
      <c r="E66" s="6">
        <v>0.5</v>
      </c>
      <c r="G66" s="33"/>
      <c r="H66" s="22"/>
      <c r="I66" s="47"/>
      <c r="J66" s="33"/>
      <c r="M66" s="9">
        <v>0.25</v>
      </c>
      <c r="O66" s="6">
        <v>61</v>
      </c>
      <c r="P66" s="9">
        <f t="shared" si="5"/>
        <v>4.88</v>
      </c>
      <c r="Q66" s="2">
        <v>4880</v>
      </c>
      <c r="R66" s="68">
        <v>12</v>
      </c>
    </row>
    <row r="67" spans="1:21" ht="28.5" x14ac:dyDescent="0.45">
      <c r="A67" s="145">
        <v>12</v>
      </c>
      <c r="B67" s="6" t="s">
        <v>115</v>
      </c>
      <c r="C67" s="48" t="s">
        <v>117</v>
      </c>
      <c r="D67" s="61" t="s">
        <v>118</v>
      </c>
      <c r="G67" s="33">
        <v>0.25</v>
      </c>
      <c r="H67" s="22"/>
      <c r="I67" s="47"/>
      <c r="J67" s="33"/>
      <c r="M67" s="9">
        <v>0.5</v>
      </c>
      <c r="N67" s="48">
        <v>0.25</v>
      </c>
      <c r="O67" s="6">
        <v>117</v>
      </c>
      <c r="P67" s="9">
        <f t="shared" si="5"/>
        <v>5.5609999999999999</v>
      </c>
      <c r="Q67" s="2">
        <v>5561</v>
      </c>
      <c r="R67" s="68">
        <v>21</v>
      </c>
    </row>
    <row r="68" spans="1:21" ht="28.5" x14ac:dyDescent="0.45">
      <c r="A68" s="145">
        <v>13</v>
      </c>
      <c r="B68" s="6" t="s">
        <v>117</v>
      </c>
      <c r="C68" s="48" t="s">
        <v>119</v>
      </c>
      <c r="D68" s="61" t="s">
        <v>120</v>
      </c>
      <c r="G68" s="33"/>
      <c r="H68" s="22"/>
      <c r="I68" s="47"/>
      <c r="J68" s="33"/>
      <c r="M68" s="9">
        <v>0.5</v>
      </c>
      <c r="O68" s="6">
        <v>89</v>
      </c>
      <c r="P68" s="9">
        <f t="shared" si="5"/>
        <v>4.7590000000000003</v>
      </c>
      <c r="Q68" s="2">
        <v>4759</v>
      </c>
      <c r="R68" s="68">
        <v>18</v>
      </c>
    </row>
    <row r="69" spans="1:21" x14ac:dyDescent="0.45">
      <c r="A69" s="145">
        <v>14</v>
      </c>
      <c r="B69" s="6" t="s">
        <v>31</v>
      </c>
      <c r="C69" s="48" t="s">
        <v>121</v>
      </c>
      <c r="D69" s="61" t="s">
        <v>122</v>
      </c>
      <c r="G69" s="33"/>
      <c r="H69" s="22"/>
      <c r="I69" s="47"/>
      <c r="J69" s="33"/>
      <c r="M69" s="9">
        <v>0.25</v>
      </c>
      <c r="O69" s="6">
        <v>49</v>
      </c>
      <c r="P69" s="9">
        <f t="shared" si="5"/>
        <v>2.52</v>
      </c>
      <c r="Q69" s="2">
        <v>2520</v>
      </c>
      <c r="R69" s="68">
        <v>19</v>
      </c>
    </row>
    <row r="70" spans="1:21" ht="28.5" x14ac:dyDescent="0.45">
      <c r="A70" s="145">
        <v>15</v>
      </c>
      <c r="B70" s="6" t="s">
        <v>121</v>
      </c>
      <c r="C70" s="48" t="s">
        <v>123</v>
      </c>
      <c r="D70" s="61" t="s">
        <v>124</v>
      </c>
      <c r="G70" s="33"/>
      <c r="H70" s="22"/>
      <c r="I70" s="47">
        <v>0.5</v>
      </c>
      <c r="J70" s="33"/>
      <c r="M70" s="9">
        <v>0.25</v>
      </c>
      <c r="O70" s="6">
        <v>83</v>
      </c>
      <c r="P70" s="9">
        <f t="shared" si="5"/>
        <v>4.4800000000000004</v>
      </c>
      <c r="Q70" s="2">
        <v>4480</v>
      </c>
      <c r="R70" s="68">
        <v>18</v>
      </c>
    </row>
    <row r="71" spans="1:21" x14ac:dyDescent="0.45">
      <c r="A71" s="145">
        <v>16</v>
      </c>
      <c r="B71" s="6" t="s">
        <v>123</v>
      </c>
      <c r="C71" s="48" t="s">
        <v>125</v>
      </c>
      <c r="D71" s="61" t="s">
        <v>126</v>
      </c>
      <c r="G71" s="33"/>
      <c r="H71" s="22"/>
      <c r="I71" s="47"/>
      <c r="J71" s="33"/>
      <c r="N71" s="48">
        <v>0.25</v>
      </c>
      <c r="O71" s="6">
        <v>42</v>
      </c>
      <c r="P71" s="9">
        <f t="shared" si="5"/>
        <v>1.9590000000000001</v>
      </c>
      <c r="Q71" s="2">
        <v>1959</v>
      </c>
      <c r="R71" s="68">
        <v>21</v>
      </c>
    </row>
    <row r="72" spans="1:21" s="15" customFormat="1" ht="14.65" thickBot="1" x14ac:dyDescent="0.5">
      <c r="A72" s="146">
        <v>17</v>
      </c>
      <c r="B72" s="16" t="s">
        <v>125</v>
      </c>
      <c r="C72" s="70" t="s">
        <v>127</v>
      </c>
      <c r="D72" s="63" t="s">
        <v>128</v>
      </c>
      <c r="E72" s="16"/>
      <c r="F72" s="70"/>
      <c r="G72" s="55"/>
      <c r="H72" s="23"/>
      <c r="I72" s="49"/>
      <c r="J72" s="55"/>
      <c r="K72" s="26"/>
      <c r="L72" s="26"/>
      <c r="M72" s="26"/>
      <c r="N72" s="70"/>
      <c r="O72" s="16">
        <v>9</v>
      </c>
      <c r="P72" s="26">
        <f t="shared" si="5"/>
        <v>1</v>
      </c>
      <c r="Q72" s="17">
        <v>1000</v>
      </c>
      <c r="R72" s="79">
        <v>9</v>
      </c>
      <c r="T72" s="41"/>
      <c r="U72" s="26"/>
    </row>
    <row r="73" spans="1:21" s="10" customFormat="1" ht="14.65" thickTop="1" x14ac:dyDescent="0.45">
      <c r="A73" s="152"/>
      <c r="B73" s="11" t="s">
        <v>581</v>
      </c>
      <c r="C73" s="71">
        <f>SUM(E73:N73)</f>
        <v>9.5</v>
      </c>
      <c r="D73" s="64"/>
      <c r="E73" s="11">
        <v>1.5</v>
      </c>
      <c r="F73" s="71">
        <v>0.25</v>
      </c>
      <c r="G73" s="56">
        <f>SUM(G55:G72)</f>
        <v>1.5</v>
      </c>
      <c r="H73" s="24">
        <v>0</v>
      </c>
      <c r="I73" s="50">
        <f>SUM(I56:I72)</f>
        <v>0.75</v>
      </c>
      <c r="J73" s="56">
        <f>SUM(J56:J72)</f>
        <v>0.25</v>
      </c>
      <c r="K73" s="27">
        <v>0</v>
      </c>
      <c r="L73" s="27">
        <v>0</v>
      </c>
      <c r="M73" s="27">
        <f>SUM(M56:M72)</f>
        <v>4.25</v>
      </c>
      <c r="N73" s="71">
        <f>SUM(N56:N72)</f>
        <v>1</v>
      </c>
      <c r="O73" s="11"/>
      <c r="P73" s="27"/>
      <c r="Q73" s="83"/>
      <c r="R73" s="84"/>
      <c r="T73" s="85"/>
      <c r="U73" s="27"/>
    </row>
    <row r="74" spans="1:21" x14ac:dyDescent="0.45">
      <c r="B74" s="8" t="s">
        <v>582</v>
      </c>
      <c r="C74" s="99">
        <v>17</v>
      </c>
      <c r="D74" s="61"/>
      <c r="G74" s="33"/>
      <c r="H74" s="22"/>
      <c r="I74" s="47"/>
      <c r="J74" s="33"/>
    </row>
    <row r="75" spans="1:21" s="3" customFormat="1" x14ac:dyDescent="0.45">
      <c r="A75" s="150"/>
      <c r="B75" s="129" t="s">
        <v>583</v>
      </c>
      <c r="C75" s="130">
        <f>(C73/C74)</f>
        <v>0.55882352941176472</v>
      </c>
      <c r="D75" s="62"/>
      <c r="E75" s="129" t="s">
        <v>584</v>
      </c>
      <c r="F75" s="130">
        <f>(1.75/17)</f>
        <v>0.10294117647058823</v>
      </c>
      <c r="G75" s="132" t="s">
        <v>585</v>
      </c>
      <c r="H75" s="133">
        <f>(2.25/17)</f>
        <v>0.13235294117647059</v>
      </c>
      <c r="I75" s="134"/>
      <c r="J75" s="132"/>
      <c r="K75" s="135" t="s">
        <v>586</v>
      </c>
      <c r="L75" s="135">
        <f>(5.5/17)</f>
        <v>0.3235294117647059</v>
      </c>
      <c r="M75" s="135"/>
      <c r="N75" s="130"/>
      <c r="O75" s="29"/>
      <c r="P75" s="140"/>
      <c r="Q75" s="141"/>
      <c r="R75" s="142"/>
      <c r="T75" s="143"/>
      <c r="U75" s="140"/>
    </row>
    <row r="76" spans="1:21" s="125" customFormat="1" ht="14.65" thickBot="1" x14ac:dyDescent="0.5">
      <c r="A76" s="151"/>
      <c r="B76" s="114"/>
      <c r="C76" s="115"/>
      <c r="D76" s="116"/>
      <c r="E76" s="120"/>
      <c r="F76" s="121"/>
      <c r="G76" s="117"/>
      <c r="H76" s="118"/>
      <c r="I76" s="119"/>
      <c r="J76" s="117"/>
      <c r="K76" s="122"/>
      <c r="L76" s="122"/>
      <c r="M76" s="122"/>
      <c r="N76" s="121"/>
      <c r="O76" s="120"/>
      <c r="P76" s="122"/>
      <c r="Q76" s="123"/>
      <c r="R76" s="124"/>
      <c r="T76" s="126"/>
      <c r="U76" s="122"/>
    </row>
    <row r="77" spans="1:21" x14ac:dyDescent="0.45">
      <c r="B77" s="29"/>
      <c r="D77" s="62" t="s">
        <v>589</v>
      </c>
    </row>
    <row r="78" spans="1:21" x14ac:dyDescent="0.45">
      <c r="A78" s="145">
        <v>1</v>
      </c>
      <c r="B78" s="6" t="s">
        <v>4</v>
      </c>
      <c r="C78" s="48" t="s">
        <v>129</v>
      </c>
      <c r="D78" s="61" t="s">
        <v>130</v>
      </c>
      <c r="E78" s="6">
        <v>0.5</v>
      </c>
      <c r="G78" s="33"/>
      <c r="H78" s="22"/>
      <c r="I78" s="47"/>
      <c r="J78" s="33"/>
      <c r="K78" s="9">
        <v>0.25</v>
      </c>
      <c r="O78" s="6">
        <v>42</v>
      </c>
      <c r="P78" s="38">
        <f t="shared" ref="P78:P109" si="6">(Q78/1000)</f>
        <v>2.36</v>
      </c>
      <c r="Q78" s="7">
        <v>2360</v>
      </c>
      <c r="R78" s="81">
        <v>17</v>
      </c>
      <c r="S78">
        <f>O78+O79</f>
        <v>82</v>
      </c>
      <c r="T78" s="40">
        <f>SUM(P78:P79)</f>
        <v>4.4399999999999995</v>
      </c>
      <c r="U78" s="9">
        <f>ROUNDDOWN(S78/T78, 0)</f>
        <v>18</v>
      </c>
    </row>
    <row r="79" spans="1:21" x14ac:dyDescent="0.45">
      <c r="A79" s="145">
        <v>2</v>
      </c>
      <c r="B79" s="6" t="s">
        <v>129</v>
      </c>
      <c r="C79" s="48" t="s">
        <v>131</v>
      </c>
      <c r="D79" s="61" t="s">
        <v>132</v>
      </c>
      <c r="G79" s="33"/>
      <c r="H79" s="22"/>
      <c r="I79" s="47"/>
      <c r="J79" s="33"/>
      <c r="K79" s="9">
        <v>0.25</v>
      </c>
      <c r="O79" s="6">
        <v>40</v>
      </c>
      <c r="P79" s="38">
        <f t="shared" si="6"/>
        <v>2.08</v>
      </c>
      <c r="Q79" s="7">
        <v>2080</v>
      </c>
      <c r="R79" s="81">
        <v>19</v>
      </c>
      <c r="S79">
        <f t="shared" ref="S79:S108" si="7">O79+O80</f>
        <v>76</v>
      </c>
      <c r="T79" s="40">
        <f t="shared" ref="T79:T108" si="8">SUM(P79:P80)</f>
        <v>3.76</v>
      </c>
      <c r="U79" s="9">
        <f t="shared" ref="U79:U108" si="9">ROUNDDOWN(S79/T79, 0)</f>
        <v>20</v>
      </c>
    </row>
    <row r="80" spans="1:21" x14ac:dyDescent="0.45">
      <c r="A80" s="145">
        <v>3</v>
      </c>
      <c r="B80" s="6" t="s">
        <v>131</v>
      </c>
      <c r="C80" s="48" t="s">
        <v>133</v>
      </c>
      <c r="D80" s="61" t="s">
        <v>134</v>
      </c>
      <c r="G80" s="33"/>
      <c r="H80" s="22"/>
      <c r="I80" s="47"/>
      <c r="J80" s="33"/>
      <c r="K80" s="9">
        <v>0.25</v>
      </c>
      <c r="O80" s="6">
        <v>36</v>
      </c>
      <c r="P80" s="38">
        <f t="shared" si="6"/>
        <v>1.68</v>
      </c>
      <c r="Q80" s="7">
        <v>1680</v>
      </c>
      <c r="R80" s="81">
        <v>21</v>
      </c>
      <c r="S80">
        <f t="shared" si="7"/>
        <v>91</v>
      </c>
      <c r="T80" s="40">
        <f t="shared" si="8"/>
        <v>4.6399999999999997</v>
      </c>
      <c r="U80" s="9">
        <f t="shared" si="9"/>
        <v>19</v>
      </c>
    </row>
    <row r="81" spans="1:21" x14ac:dyDescent="0.45">
      <c r="A81" s="145">
        <v>4</v>
      </c>
      <c r="B81" s="6" t="s">
        <v>133</v>
      </c>
      <c r="C81" s="48" t="s">
        <v>135</v>
      </c>
      <c r="D81" s="61" t="s">
        <v>136</v>
      </c>
      <c r="G81" s="33"/>
      <c r="H81" s="22"/>
      <c r="I81" s="47"/>
      <c r="J81" s="33">
        <v>0.25</v>
      </c>
      <c r="M81" s="9">
        <v>0.25</v>
      </c>
      <c r="O81" s="6">
        <v>55</v>
      </c>
      <c r="P81" s="38">
        <f t="shared" si="6"/>
        <v>2.96</v>
      </c>
      <c r="Q81" s="7">
        <v>2960</v>
      </c>
      <c r="R81" s="81">
        <v>18</v>
      </c>
      <c r="S81">
        <f t="shared" si="7"/>
        <v>91</v>
      </c>
      <c r="T81" s="40">
        <f t="shared" si="8"/>
        <v>4.68</v>
      </c>
      <c r="U81" s="9">
        <f t="shared" si="9"/>
        <v>19</v>
      </c>
    </row>
    <row r="82" spans="1:21" x14ac:dyDescent="0.45">
      <c r="A82" s="145">
        <v>5</v>
      </c>
      <c r="B82" s="6" t="s">
        <v>135</v>
      </c>
      <c r="C82" s="48" t="s">
        <v>137</v>
      </c>
      <c r="D82" s="61" t="s">
        <v>138</v>
      </c>
      <c r="G82" s="33"/>
      <c r="H82" s="22">
        <v>0.25</v>
      </c>
      <c r="I82" s="47"/>
      <c r="J82" s="33"/>
      <c r="K82" s="9">
        <v>0.25</v>
      </c>
      <c r="O82" s="6">
        <v>36</v>
      </c>
      <c r="P82" s="38">
        <f t="shared" si="6"/>
        <v>1.72</v>
      </c>
      <c r="Q82" s="7">
        <v>1720</v>
      </c>
      <c r="R82" s="81">
        <v>20</v>
      </c>
      <c r="S82">
        <f t="shared" si="7"/>
        <v>71</v>
      </c>
      <c r="T82" s="40">
        <f t="shared" si="8"/>
        <v>3.76</v>
      </c>
      <c r="U82" s="9">
        <f t="shared" si="9"/>
        <v>18</v>
      </c>
    </row>
    <row r="83" spans="1:21" x14ac:dyDescent="0.45">
      <c r="A83" s="145">
        <v>6</v>
      </c>
      <c r="B83" s="6" t="s">
        <v>137</v>
      </c>
      <c r="C83" s="48" t="s">
        <v>139</v>
      </c>
      <c r="D83" s="61" t="s">
        <v>140</v>
      </c>
      <c r="E83" s="6">
        <v>0.5</v>
      </c>
      <c r="G83" s="33"/>
      <c r="H83" s="22"/>
      <c r="I83" s="47"/>
      <c r="J83" s="33"/>
      <c r="K83" s="9">
        <v>0.25</v>
      </c>
      <c r="O83" s="6">
        <v>35</v>
      </c>
      <c r="P83" s="38">
        <f t="shared" si="6"/>
        <v>2.04</v>
      </c>
      <c r="Q83" s="7">
        <v>2040</v>
      </c>
      <c r="R83" s="81">
        <v>17</v>
      </c>
      <c r="S83">
        <f t="shared" si="7"/>
        <v>72</v>
      </c>
      <c r="T83" s="40">
        <f t="shared" si="8"/>
        <v>4.5199999999999996</v>
      </c>
      <c r="U83" s="9">
        <f t="shared" si="9"/>
        <v>15</v>
      </c>
    </row>
    <row r="84" spans="1:21" x14ac:dyDescent="0.45">
      <c r="A84" s="145">
        <v>7</v>
      </c>
      <c r="B84" s="6" t="s">
        <v>139</v>
      </c>
      <c r="C84" s="48" t="s">
        <v>141</v>
      </c>
      <c r="D84" s="61" t="s">
        <v>142</v>
      </c>
      <c r="E84" s="6">
        <v>0.5</v>
      </c>
      <c r="G84" s="33"/>
      <c r="H84" s="22"/>
      <c r="I84" s="47"/>
      <c r="J84" s="33"/>
      <c r="O84" s="6">
        <v>37</v>
      </c>
      <c r="P84" s="38">
        <f t="shared" si="6"/>
        <v>2.48</v>
      </c>
      <c r="Q84" s="7">
        <v>2480</v>
      </c>
      <c r="R84" s="81">
        <v>14</v>
      </c>
      <c r="S84">
        <f t="shared" si="7"/>
        <v>69</v>
      </c>
      <c r="T84" s="40">
        <f t="shared" si="8"/>
        <v>3.96</v>
      </c>
      <c r="U84" s="9">
        <f t="shared" si="9"/>
        <v>17</v>
      </c>
    </row>
    <row r="85" spans="1:21" x14ac:dyDescent="0.45">
      <c r="A85" s="145">
        <v>8</v>
      </c>
      <c r="B85" s="6" t="s">
        <v>141</v>
      </c>
      <c r="C85" s="48" t="s">
        <v>143</v>
      </c>
      <c r="D85" s="61" t="s">
        <v>144</v>
      </c>
      <c r="E85" s="6">
        <v>1</v>
      </c>
      <c r="G85" s="33"/>
      <c r="H85" s="22"/>
      <c r="I85" s="47"/>
      <c r="J85" s="33"/>
      <c r="O85" s="6">
        <v>32</v>
      </c>
      <c r="P85" s="38">
        <f t="shared" si="6"/>
        <v>1.48</v>
      </c>
      <c r="Q85" s="7">
        <v>1480</v>
      </c>
      <c r="R85" s="81">
        <v>21</v>
      </c>
      <c r="S85">
        <f t="shared" si="7"/>
        <v>68</v>
      </c>
      <c r="T85" s="40">
        <f t="shared" si="8"/>
        <v>3.87</v>
      </c>
      <c r="U85" s="9">
        <f t="shared" si="9"/>
        <v>17</v>
      </c>
    </row>
    <row r="86" spans="1:21" x14ac:dyDescent="0.45">
      <c r="A86" s="145">
        <v>9</v>
      </c>
      <c r="B86" s="6" t="s">
        <v>143</v>
      </c>
      <c r="C86" s="48" t="s">
        <v>145</v>
      </c>
      <c r="D86" s="61" t="s">
        <v>146</v>
      </c>
      <c r="E86" s="6">
        <v>2</v>
      </c>
      <c r="G86" s="33"/>
      <c r="H86" s="22"/>
      <c r="I86" s="47"/>
      <c r="J86" s="33">
        <v>1</v>
      </c>
      <c r="K86" s="9">
        <v>0.25</v>
      </c>
      <c r="N86" s="48">
        <v>0.25</v>
      </c>
      <c r="O86" s="6">
        <v>36</v>
      </c>
      <c r="P86" s="38">
        <f t="shared" si="6"/>
        <v>2.39</v>
      </c>
      <c r="Q86" s="7">
        <v>2390</v>
      </c>
      <c r="R86" s="81">
        <v>15</v>
      </c>
      <c r="S86">
        <f t="shared" si="7"/>
        <v>83</v>
      </c>
      <c r="T86" s="40">
        <f t="shared" si="8"/>
        <v>3.84</v>
      </c>
      <c r="U86" s="9">
        <f t="shared" si="9"/>
        <v>21</v>
      </c>
    </row>
    <row r="87" spans="1:21" x14ac:dyDescent="0.45">
      <c r="A87" s="145">
        <v>10</v>
      </c>
      <c r="B87" s="6" t="s">
        <v>145</v>
      </c>
      <c r="C87" s="48" t="s">
        <v>147</v>
      </c>
      <c r="D87" s="61" t="s">
        <v>148</v>
      </c>
      <c r="G87" s="33"/>
      <c r="H87" s="22"/>
      <c r="I87" s="47"/>
      <c r="J87" s="33"/>
      <c r="K87" s="9">
        <v>0.25</v>
      </c>
      <c r="M87" s="9">
        <v>0.25</v>
      </c>
      <c r="O87" s="6">
        <v>47</v>
      </c>
      <c r="P87" s="38">
        <f t="shared" si="6"/>
        <v>1.45</v>
      </c>
      <c r="Q87" s="7">
        <v>1450</v>
      </c>
      <c r="R87" s="81">
        <v>32</v>
      </c>
      <c r="S87">
        <f t="shared" si="7"/>
        <v>66</v>
      </c>
      <c r="T87" s="40">
        <f t="shared" si="8"/>
        <v>3.37</v>
      </c>
      <c r="U87" s="9">
        <f t="shared" si="9"/>
        <v>19</v>
      </c>
    </row>
    <row r="88" spans="1:21" x14ac:dyDescent="0.45">
      <c r="A88" s="145">
        <v>11</v>
      </c>
      <c r="B88" s="6" t="s">
        <v>147</v>
      </c>
      <c r="C88" s="48" t="s">
        <v>149</v>
      </c>
      <c r="D88" s="61" t="s">
        <v>150</v>
      </c>
      <c r="G88" s="33"/>
      <c r="H88" s="22"/>
      <c r="I88" s="47"/>
      <c r="J88" s="33"/>
      <c r="O88" s="6">
        <v>19</v>
      </c>
      <c r="P88" s="38">
        <f t="shared" si="6"/>
        <v>1.92</v>
      </c>
      <c r="Q88" s="7">
        <v>1920</v>
      </c>
      <c r="R88" s="81">
        <v>9</v>
      </c>
      <c r="S88">
        <f t="shared" si="7"/>
        <v>54</v>
      </c>
      <c r="T88" s="40">
        <f t="shared" si="8"/>
        <v>4.68</v>
      </c>
      <c r="U88" s="9">
        <f t="shared" si="9"/>
        <v>11</v>
      </c>
    </row>
    <row r="89" spans="1:21" x14ac:dyDescent="0.45">
      <c r="A89" s="145">
        <v>12</v>
      </c>
      <c r="B89" s="6" t="s">
        <v>149</v>
      </c>
      <c r="C89" s="48" t="s">
        <v>151</v>
      </c>
      <c r="D89" s="61" t="s">
        <v>152</v>
      </c>
      <c r="F89" s="48">
        <v>0.25</v>
      </c>
      <c r="G89" s="33"/>
      <c r="H89" s="22"/>
      <c r="I89" s="47"/>
      <c r="J89" s="33">
        <v>1</v>
      </c>
      <c r="O89" s="6">
        <v>35</v>
      </c>
      <c r="P89" s="38">
        <f t="shared" si="6"/>
        <v>2.76</v>
      </c>
      <c r="Q89" s="7">
        <v>2760</v>
      </c>
      <c r="R89" s="81">
        <v>12</v>
      </c>
      <c r="S89">
        <f t="shared" si="7"/>
        <v>67</v>
      </c>
      <c r="T89" s="40">
        <f t="shared" si="8"/>
        <v>4.5999999999999996</v>
      </c>
      <c r="U89" s="9">
        <f t="shared" si="9"/>
        <v>14</v>
      </c>
    </row>
    <row r="90" spans="1:21" x14ac:dyDescent="0.45">
      <c r="A90" s="145">
        <v>13</v>
      </c>
      <c r="B90" s="6" t="s">
        <v>151</v>
      </c>
      <c r="C90" s="48" t="s">
        <v>154</v>
      </c>
      <c r="D90" s="61" t="s">
        <v>155</v>
      </c>
      <c r="G90" s="33"/>
      <c r="H90" s="22"/>
      <c r="I90" s="47"/>
      <c r="J90" s="33">
        <v>0.25</v>
      </c>
      <c r="K90" s="9">
        <v>0.25</v>
      </c>
      <c r="O90" s="6">
        <v>32</v>
      </c>
      <c r="P90" s="38">
        <f t="shared" si="6"/>
        <v>1.84</v>
      </c>
      <c r="Q90" s="7">
        <v>1840</v>
      </c>
      <c r="R90" s="81">
        <v>17</v>
      </c>
      <c r="S90">
        <f t="shared" si="7"/>
        <v>64</v>
      </c>
      <c r="T90" s="40">
        <f t="shared" si="8"/>
        <v>3.68</v>
      </c>
      <c r="U90" s="9">
        <f t="shared" si="9"/>
        <v>17</v>
      </c>
    </row>
    <row r="91" spans="1:21" x14ac:dyDescent="0.45">
      <c r="A91" s="145">
        <v>14</v>
      </c>
      <c r="B91" s="6" t="s">
        <v>154</v>
      </c>
      <c r="C91" s="48" t="s">
        <v>156</v>
      </c>
      <c r="D91" s="61" t="s">
        <v>157</v>
      </c>
      <c r="G91" s="33"/>
      <c r="H91" s="22"/>
      <c r="I91" s="47"/>
      <c r="J91" s="33"/>
      <c r="K91" s="9">
        <v>0.25</v>
      </c>
      <c r="O91" s="6">
        <v>32</v>
      </c>
      <c r="P91" s="38">
        <f t="shared" si="6"/>
        <v>1.84</v>
      </c>
      <c r="Q91" s="7">
        <v>1840</v>
      </c>
      <c r="R91" s="81">
        <v>17</v>
      </c>
      <c r="S91">
        <f t="shared" si="7"/>
        <v>67</v>
      </c>
      <c r="T91" s="40">
        <f t="shared" si="8"/>
        <v>3.4000000000000004</v>
      </c>
      <c r="U91" s="9">
        <f t="shared" si="9"/>
        <v>19</v>
      </c>
    </row>
    <row r="92" spans="1:21" x14ac:dyDescent="0.45">
      <c r="A92" s="145">
        <v>15</v>
      </c>
      <c r="B92" s="6" t="s">
        <v>156</v>
      </c>
      <c r="C92" s="48" t="s">
        <v>158</v>
      </c>
      <c r="D92" s="61" t="s">
        <v>159</v>
      </c>
      <c r="G92" s="33"/>
      <c r="H92" s="22"/>
      <c r="I92" s="47"/>
      <c r="J92" s="33"/>
      <c r="K92" s="9">
        <v>0.25</v>
      </c>
      <c r="N92" s="48">
        <v>0.25</v>
      </c>
      <c r="O92" s="6">
        <v>35</v>
      </c>
      <c r="P92" s="38">
        <f t="shared" si="6"/>
        <v>1.56</v>
      </c>
      <c r="Q92" s="7">
        <v>1560</v>
      </c>
      <c r="R92" s="81">
        <v>22</v>
      </c>
      <c r="S92">
        <f t="shared" si="7"/>
        <v>72</v>
      </c>
      <c r="T92" s="40">
        <f t="shared" si="8"/>
        <v>3.27</v>
      </c>
      <c r="U92" s="9">
        <f t="shared" si="9"/>
        <v>22</v>
      </c>
    </row>
    <row r="93" spans="1:21" x14ac:dyDescent="0.45">
      <c r="A93" s="145">
        <v>16</v>
      </c>
      <c r="B93" s="6" t="s">
        <v>158</v>
      </c>
      <c r="C93" s="48" t="s">
        <v>160</v>
      </c>
      <c r="D93" s="61" t="s">
        <v>580</v>
      </c>
      <c r="E93" s="6">
        <v>1</v>
      </c>
      <c r="G93" s="33"/>
      <c r="H93" s="22">
        <v>0.25</v>
      </c>
      <c r="I93" s="47"/>
      <c r="J93" s="33"/>
      <c r="K93" s="9">
        <v>0.5</v>
      </c>
      <c r="O93" s="6">
        <v>37</v>
      </c>
      <c r="P93" s="38">
        <f t="shared" si="6"/>
        <v>1.71</v>
      </c>
      <c r="Q93" s="7">
        <v>1710</v>
      </c>
      <c r="R93" s="81">
        <v>21</v>
      </c>
      <c r="S93">
        <f t="shared" si="7"/>
        <v>61</v>
      </c>
      <c r="T93" s="40">
        <f t="shared" si="8"/>
        <v>3.04</v>
      </c>
      <c r="U93" s="9">
        <f t="shared" si="9"/>
        <v>20</v>
      </c>
    </row>
    <row r="94" spans="1:21" x14ac:dyDescent="0.45">
      <c r="A94" s="145">
        <v>17</v>
      </c>
      <c r="B94" s="6" t="s">
        <v>160</v>
      </c>
      <c r="C94" s="48" t="s">
        <v>161</v>
      </c>
      <c r="D94" s="61" t="s">
        <v>162</v>
      </c>
      <c r="G94" s="33"/>
      <c r="H94" s="22"/>
      <c r="I94" s="47"/>
      <c r="J94" s="33"/>
      <c r="K94" s="9">
        <v>0.25</v>
      </c>
      <c r="O94" s="6">
        <v>24</v>
      </c>
      <c r="P94" s="38">
        <f t="shared" si="6"/>
        <v>1.33</v>
      </c>
      <c r="Q94" s="7">
        <v>1330</v>
      </c>
      <c r="R94" s="81">
        <v>18</v>
      </c>
      <c r="S94">
        <f t="shared" si="7"/>
        <v>47</v>
      </c>
      <c r="T94" s="40">
        <f t="shared" si="8"/>
        <v>3.05</v>
      </c>
      <c r="U94" s="9">
        <f t="shared" si="9"/>
        <v>15</v>
      </c>
    </row>
    <row r="95" spans="1:21" x14ac:dyDescent="0.45">
      <c r="A95" s="145">
        <v>18</v>
      </c>
      <c r="B95" s="6" t="s">
        <v>161</v>
      </c>
      <c r="C95" s="48" t="s">
        <v>163</v>
      </c>
      <c r="D95" s="61" t="s">
        <v>164</v>
      </c>
      <c r="E95" s="6">
        <v>0.5</v>
      </c>
      <c r="G95" s="33"/>
      <c r="H95" s="22"/>
      <c r="I95" s="47"/>
      <c r="J95" s="33"/>
      <c r="O95" s="6">
        <v>23</v>
      </c>
      <c r="P95" s="38">
        <f t="shared" si="6"/>
        <v>1.72</v>
      </c>
      <c r="Q95" s="7">
        <v>1720</v>
      </c>
      <c r="R95" s="81">
        <v>13</v>
      </c>
      <c r="S95">
        <f t="shared" si="7"/>
        <v>71</v>
      </c>
      <c r="T95" s="40">
        <f t="shared" si="8"/>
        <v>3.84</v>
      </c>
      <c r="U95" s="9">
        <f t="shared" si="9"/>
        <v>18</v>
      </c>
    </row>
    <row r="96" spans="1:21" x14ac:dyDescent="0.45">
      <c r="A96" s="145">
        <v>19</v>
      </c>
      <c r="B96" s="6" t="s">
        <v>163</v>
      </c>
      <c r="C96" s="48" t="s">
        <v>165</v>
      </c>
      <c r="D96" s="61" t="s">
        <v>166</v>
      </c>
      <c r="G96" s="33"/>
      <c r="H96" s="22"/>
      <c r="I96" s="47"/>
      <c r="J96" s="33">
        <v>1</v>
      </c>
      <c r="M96" s="9">
        <v>0.25</v>
      </c>
      <c r="O96" s="6">
        <v>48</v>
      </c>
      <c r="P96" s="38">
        <f t="shared" si="6"/>
        <v>2.12</v>
      </c>
      <c r="Q96" s="7">
        <v>2120</v>
      </c>
      <c r="R96" s="81">
        <v>22</v>
      </c>
      <c r="S96">
        <f t="shared" si="7"/>
        <v>61</v>
      </c>
      <c r="T96" s="40">
        <f t="shared" si="8"/>
        <v>4.71</v>
      </c>
      <c r="U96" s="9">
        <f t="shared" si="9"/>
        <v>12</v>
      </c>
    </row>
    <row r="97" spans="1:21" x14ac:dyDescent="0.45">
      <c r="A97" s="145">
        <v>20</v>
      </c>
      <c r="B97" s="6" t="s">
        <v>165</v>
      </c>
      <c r="C97" s="48" t="s">
        <v>167</v>
      </c>
      <c r="D97" s="61" t="s">
        <v>168</v>
      </c>
      <c r="G97" s="33"/>
      <c r="H97" s="22"/>
      <c r="I97" s="47"/>
      <c r="J97" s="33"/>
      <c r="K97" s="9">
        <v>0.25</v>
      </c>
      <c r="O97" s="6">
        <v>13</v>
      </c>
      <c r="P97" s="38">
        <f t="shared" si="6"/>
        <v>2.59</v>
      </c>
      <c r="Q97" s="7">
        <v>2590</v>
      </c>
      <c r="R97" s="81">
        <v>5</v>
      </c>
      <c r="S97">
        <f t="shared" si="7"/>
        <v>70</v>
      </c>
      <c r="T97" s="40">
        <f t="shared" si="8"/>
        <v>5.08</v>
      </c>
      <c r="U97" s="9">
        <f t="shared" si="9"/>
        <v>13</v>
      </c>
    </row>
    <row r="98" spans="1:21" x14ac:dyDescent="0.45">
      <c r="A98" s="145">
        <v>21</v>
      </c>
      <c r="B98" s="6" t="s">
        <v>167</v>
      </c>
      <c r="C98" s="48" t="s">
        <v>75</v>
      </c>
      <c r="D98" s="61" t="s">
        <v>169</v>
      </c>
      <c r="E98" s="6">
        <v>0.5</v>
      </c>
      <c r="G98" s="33"/>
      <c r="H98" s="22"/>
      <c r="I98" s="47"/>
      <c r="J98" s="33">
        <v>0.25</v>
      </c>
      <c r="M98" s="9">
        <v>0.25</v>
      </c>
      <c r="O98" s="6">
        <v>57</v>
      </c>
      <c r="P98" s="38">
        <f t="shared" si="6"/>
        <v>2.4900000000000002</v>
      </c>
      <c r="Q98" s="7">
        <v>2490</v>
      </c>
      <c r="R98" s="81">
        <v>22</v>
      </c>
      <c r="S98">
        <f t="shared" si="7"/>
        <v>86</v>
      </c>
      <c r="T98" s="40">
        <f t="shared" si="8"/>
        <v>4.57</v>
      </c>
      <c r="U98" s="9">
        <f t="shared" si="9"/>
        <v>18</v>
      </c>
    </row>
    <row r="99" spans="1:21" x14ac:dyDescent="0.45">
      <c r="A99" s="145">
        <v>22</v>
      </c>
      <c r="B99" s="6" t="s">
        <v>75</v>
      </c>
      <c r="C99" s="48" t="s">
        <v>170</v>
      </c>
      <c r="D99" s="61" t="s">
        <v>171</v>
      </c>
      <c r="E99" s="6">
        <v>0.5</v>
      </c>
      <c r="G99" s="33"/>
      <c r="H99" s="22"/>
      <c r="I99" s="47"/>
      <c r="J99" s="33">
        <v>1</v>
      </c>
      <c r="K99" s="9">
        <v>0.25</v>
      </c>
      <c r="O99" s="6">
        <v>29</v>
      </c>
      <c r="P99" s="38">
        <f t="shared" si="6"/>
        <v>2.08</v>
      </c>
      <c r="Q99" s="7">
        <v>2080</v>
      </c>
      <c r="R99" s="81">
        <v>13</v>
      </c>
      <c r="S99">
        <f t="shared" si="7"/>
        <v>71</v>
      </c>
      <c r="T99" s="40">
        <f t="shared" si="8"/>
        <v>4.3499999999999996</v>
      </c>
      <c r="U99" s="9">
        <f t="shared" si="9"/>
        <v>16</v>
      </c>
    </row>
    <row r="100" spans="1:21" x14ac:dyDescent="0.45">
      <c r="A100" s="145">
        <v>23</v>
      </c>
      <c r="B100" s="6" t="s">
        <v>170</v>
      </c>
      <c r="C100" s="48" t="s">
        <v>172</v>
      </c>
      <c r="D100" s="61" t="s">
        <v>173</v>
      </c>
      <c r="E100" s="6">
        <v>1</v>
      </c>
      <c r="G100" s="33"/>
      <c r="H100" s="22">
        <v>0.25</v>
      </c>
      <c r="I100" s="47"/>
      <c r="J100" s="33">
        <v>1</v>
      </c>
      <c r="K100" s="9">
        <v>0.25</v>
      </c>
      <c r="O100" s="6">
        <v>42</v>
      </c>
      <c r="P100" s="38">
        <f t="shared" si="6"/>
        <v>2.27</v>
      </c>
      <c r="Q100" s="7">
        <v>2270</v>
      </c>
      <c r="R100" s="81">
        <v>18</v>
      </c>
      <c r="S100">
        <f t="shared" si="7"/>
        <v>93</v>
      </c>
      <c r="T100" s="40">
        <f t="shared" si="8"/>
        <v>4.5600000000000005</v>
      </c>
      <c r="U100" s="9">
        <f t="shared" si="9"/>
        <v>20</v>
      </c>
    </row>
    <row r="101" spans="1:21" x14ac:dyDescent="0.45">
      <c r="A101" s="145">
        <v>24</v>
      </c>
      <c r="B101" s="6" t="s">
        <v>172</v>
      </c>
      <c r="C101" s="48" t="s">
        <v>174</v>
      </c>
      <c r="D101" s="61" t="s">
        <v>175</v>
      </c>
      <c r="E101" s="6">
        <v>2</v>
      </c>
      <c r="G101" s="33"/>
      <c r="H101" s="22"/>
      <c r="I101" s="47"/>
      <c r="J101" s="33">
        <v>1</v>
      </c>
      <c r="M101" s="9">
        <v>0.25</v>
      </c>
      <c r="N101" s="48">
        <v>0.25</v>
      </c>
      <c r="O101" s="6">
        <v>51</v>
      </c>
      <c r="P101" s="38">
        <f t="shared" si="6"/>
        <v>2.29</v>
      </c>
      <c r="Q101" s="7">
        <v>2290</v>
      </c>
      <c r="R101" s="81">
        <v>22</v>
      </c>
      <c r="S101">
        <f t="shared" si="7"/>
        <v>93</v>
      </c>
      <c r="T101" s="40">
        <f t="shared" si="8"/>
        <v>3.6799999999999997</v>
      </c>
      <c r="U101" s="9">
        <f t="shared" si="9"/>
        <v>25</v>
      </c>
    </row>
    <row r="102" spans="1:21" x14ac:dyDescent="0.45">
      <c r="A102" s="145">
        <v>25</v>
      </c>
      <c r="B102" s="6" t="s">
        <v>174</v>
      </c>
      <c r="C102" s="48" t="s">
        <v>176</v>
      </c>
      <c r="D102" s="61" t="s">
        <v>177</v>
      </c>
      <c r="G102" s="33"/>
      <c r="H102" s="22"/>
      <c r="I102" s="47"/>
      <c r="J102" s="33"/>
      <c r="K102" s="9">
        <v>0.25</v>
      </c>
      <c r="O102" s="6">
        <v>42</v>
      </c>
      <c r="P102" s="38">
        <f t="shared" si="6"/>
        <v>1.39</v>
      </c>
      <c r="Q102" s="7">
        <v>1390</v>
      </c>
      <c r="R102" s="81">
        <v>30</v>
      </c>
      <c r="S102">
        <f t="shared" si="7"/>
        <v>58</v>
      </c>
      <c r="T102" s="40">
        <f t="shared" si="8"/>
        <v>3.03</v>
      </c>
      <c r="U102" s="9">
        <f t="shared" si="9"/>
        <v>19</v>
      </c>
    </row>
    <row r="103" spans="1:21" x14ac:dyDescent="0.45">
      <c r="A103" s="145">
        <v>26</v>
      </c>
      <c r="B103" s="6" t="s">
        <v>176</v>
      </c>
      <c r="C103" s="48" t="s">
        <v>178</v>
      </c>
      <c r="D103" s="61" t="s">
        <v>179</v>
      </c>
      <c r="G103" s="33"/>
      <c r="H103" s="22"/>
      <c r="I103" s="47"/>
      <c r="J103" s="33"/>
      <c r="K103" s="9">
        <v>0.25</v>
      </c>
      <c r="O103" s="6">
        <v>16</v>
      </c>
      <c r="P103" s="38">
        <f t="shared" si="6"/>
        <v>1.64</v>
      </c>
      <c r="Q103" s="7">
        <v>1640</v>
      </c>
      <c r="R103" s="81">
        <v>9</v>
      </c>
      <c r="S103">
        <f t="shared" si="7"/>
        <v>60</v>
      </c>
      <c r="T103" s="40">
        <f t="shared" si="8"/>
        <v>3.8899999999999997</v>
      </c>
      <c r="U103" s="9">
        <f t="shared" si="9"/>
        <v>15</v>
      </c>
    </row>
    <row r="104" spans="1:21" x14ac:dyDescent="0.45">
      <c r="A104" s="145">
        <v>27</v>
      </c>
      <c r="B104" s="6" t="s">
        <v>178</v>
      </c>
      <c r="C104" s="48" t="s">
        <v>180</v>
      </c>
      <c r="D104" s="61" t="s">
        <v>181</v>
      </c>
      <c r="G104" s="33"/>
      <c r="H104" s="22"/>
      <c r="I104" s="47"/>
      <c r="J104" s="33">
        <v>0.25</v>
      </c>
      <c r="K104" s="9">
        <v>0.25</v>
      </c>
      <c r="N104" s="48">
        <v>0.25</v>
      </c>
      <c r="O104" s="6">
        <v>44</v>
      </c>
      <c r="P104" s="38">
        <f t="shared" si="6"/>
        <v>2.25</v>
      </c>
      <c r="Q104" s="7">
        <v>2250</v>
      </c>
      <c r="R104" s="81">
        <v>19</v>
      </c>
      <c r="S104">
        <f t="shared" si="7"/>
        <v>87</v>
      </c>
      <c r="T104" s="40">
        <f t="shared" si="8"/>
        <v>4.04</v>
      </c>
      <c r="U104" s="9">
        <f t="shared" si="9"/>
        <v>21</v>
      </c>
    </row>
    <row r="105" spans="1:21" x14ac:dyDescent="0.45">
      <c r="A105" s="145">
        <v>28</v>
      </c>
      <c r="B105" s="6" t="s">
        <v>180</v>
      </c>
      <c r="C105" s="48" t="s">
        <v>182</v>
      </c>
      <c r="D105" s="61" t="s">
        <v>183</v>
      </c>
      <c r="G105" s="33"/>
      <c r="H105" s="22"/>
      <c r="I105" s="47"/>
      <c r="J105" s="33"/>
      <c r="O105" s="6">
        <v>43</v>
      </c>
      <c r="P105" s="38">
        <f t="shared" si="6"/>
        <v>1.79</v>
      </c>
      <c r="Q105" s="7">
        <v>1790</v>
      </c>
      <c r="R105" s="81">
        <v>24</v>
      </c>
      <c r="S105">
        <f t="shared" si="7"/>
        <v>86</v>
      </c>
      <c r="T105" s="40">
        <f t="shared" si="8"/>
        <v>4.32</v>
      </c>
      <c r="U105" s="9">
        <f t="shared" si="9"/>
        <v>19</v>
      </c>
    </row>
    <row r="106" spans="1:21" x14ac:dyDescent="0.45">
      <c r="A106" s="145">
        <v>29</v>
      </c>
      <c r="B106" s="6" t="s">
        <v>182</v>
      </c>
      <c r="C106" s="48" t="s">
        <v>94</v>
      </c>
      <c r="D106" s="61" t="s">
        <v>184</v>
      </c>
      <c r="E106" s="6">
        <v>0.5</v>
      </c>
      <c r="G106" s="33"/>
      <c r="H106" s="22"/>
      <c r="I106" s="47"/>
      <c r="J106" s="33"/>
      <c r="K106" s="9">
        <v>0.25</v>
      </c>
      <c r="O106" s="6">
        <v>43</v>
      </c>
      <c r="P106" s="38">
        <f t="shared" si="6"/>
        <v>2.5299999999999998</v>
      </c>
      <c r="Q106" s="7">
        <v>2530</v>
      </c>
      <c r="R106" s="81">
        <v>16</v>
      </c>
      <c r="S106">
        <f t="shared" si="7"/>
        <v>88</v>
      </c>
      <c r="T106" s="40">
        <f t="shared" si="8"/>
        <v>4.7699999999999996</v>
      </c>
      <c r="U106" s="9">
        <f t="shared" si="9"/>
        <v>18</v>
      </c>
    </row>
    <row r="107" spans="1:21" x14ac:dyDescent="0.45">
      <c r="A107" s="145">
        <v>30</v>
      </c>
      <c r="B107" s="6" t="s">
        <v>94</v>
      </c>
      <c r="C107" s="48" t="s">
        <v>123</v>
      </c>
      <c r="D107" s="61" t="s">
        <v>185</v>
      </c>
      <c r="E107" s="6">
        <v>1</v>
      </c>
      <c r="G107" s="33"/>
      <c r="H107" s="22"/>
      <c r="I107" s="47"/>
      <c r="J107" s="33">
        <v>1</v>
      </c>
      <c r="K107" s="9">
        <v>0.25</v>
      </c>
      <c r="O107" s="6">
        <v>45</v>
      </c>
      <c r="P107" s="38">
        <f t="shared" si="6"/>
        <v>2.2400000000000002</v>
      </c>
      <c r="Q107" s="7">
        <v>2240</v>
      </c>
      <c r="R107" s="81">
        <v>20</v>
      </c>
      <c r="S107">
        <f t="shared" si="7"/>
        <v>83</v>
      </c>
      <c r="T107" s="40">
        <f t="shared" si="8"/>
        <v>5.3900000000000006</v>
      </c>
      <c r="U107" s="9">
        <f t="shared" si="9"/>
        <v>15</v>
      </c>
    </row>
    <row r="108" spans="1:21" x14ac:dyDescent="0.45">
      <c r="A108" s="145">
        <v>31</v>
      </c>
      <c r="B108" s="6" t="s">
        <v>123</v>
      </c>
      <c r="C108" s="48" t="s">
        <v>186</v>
      </c>
      <c r="D108" s="61" t="s">
        <v>187</v>
      </c>
      <c r="G108" s="33"/>
      <c r="H108" s="22">
        <v>0.25</v>
      </c>
      <c r="I108" s="47"/>
      <c r="J108" s="33">
        <v>1</v>
      </c>
      <c r="K108" s="9">
        <v>0.25</v>
      </c>
      <c r="O108" s="6">
        <v>38</v>
      </c>
      <c r="P108" s="38">
        <f t="shared" si="6"/>
        <v>3.15</v>
      </c>
      <c r="Q108" s="7">
        <v>3150</v>
      </c>
      <c r="R108" s="81">
        <v>12</v>
      </c>
      <c r="S108">
        <f t="shared" si="7"/>
        <v>61</v>
      </c>
      <c r="T108" s="40">
        <f t="shared" si="8"/>
        <v>6.75</v>
      </c>
      <c r="U108" s="9">
        <f t="shared" si="9"/>
        <v>9</v>
      </c>
    </row>
    <row r="109" spans="1:21" s="18" customFormat="1" ht="14.65" thickBot="1" x14ac:dyDescent="0.5">
      <c r="A109" s="149">
        <v>32</v>
      </c>
      <c r="B109" s="19" t="s">
        <v>186</v>
      </c>
      <c r="C109" s="73" t="s">
        <v>188</v>
      </c>
      <c r="D109" s="66" t="s">
        <v>189</v>
      </c>
      <c r="E109" s="19"/>
      <c r="F109" s="70"/>
      <c r="G109" s="58"/>
      <c r="H109" s="31"/>
      <c r="I109" s="52"/>
      <c r="J109" s="55"/>
      <c r="K109" s="26"/>
      <c r="L109" s="26"/>
      <c r="M109" s="26"/>
      <c r="N109" s="70"/>
      <c r="O109" s="19">
        <v>23</v>
      </c>
      <c r="P109" s="100">
        <f t="shared" si="6"/>
        <v>3.6</v>
      </c>
      <c r="Q109" s="101">
        <v>3600</v>
      </c>
      <c r="R109" s="102">
        <v>6</v>
      </c>
      <c r="T109" s="43"/>
      <c r="U109" s="34"/>
    </row>
    <row r="110" spans="1:21" s="10" customFormat="1" ht="14.65" thickTop="1" x14ac:dyDescent="0.45">
      <c r="A110" s="152"/>
      <c r="B110" s="11" t="s">
        <v>581</v>
      </c>
      <c r="C110" s="71">
        <f>SUM(E110:N110)</f>
        <v>29.5</v>
      </c>
      <c r="D110" s="64"/>
      <c r="E110" s="11">
        <f>SUM(E78:E109)</f>
        <v>11.5</v>
      </c>
      <c r="F110" s="71">
        <f>SUM(F78:F109)</f>
        <v>0.25</v>
      </c>
      <c r="G110" s="56">
        <v>0</v>
      </c>
      <c r="H110" s="24">
        <f>SUM(H77:H109)</f>
        <v>1</v>
      </c>
      <c r="I110" s="50">
        <v>0</v>
      </c>
      <c r="J110" s="56">
        <f>SUM(J78:J108)</f>
        <v>9</v>
      </c>
      <c r="K110" s="27">
        <f>SUM(K78:K108)</f>
        <v>5.5</v>
      </c>
      <c r="L110" s="27">
        <v>0</v>
      </c>
      <c r="M110" s="27">
        <f>SUM(M78:M108)</f>
        <v>1.25</v>
      </c>
      <c r="N110" s="71">
        <f>SUM(N78:N108)</f>
        <v>1</v>
      </c>
      <c r="O110" s="11"/>
      <c r="P110" s="27"/>
      <c r="Q110" s="83"/>
      <c r="R110" s="84"/>
      <c r="T110" s="85"/>
      <c r="U110" s="27"/>
    </row>
    <row r="111" spans="1:21" x14ac:dyDescent="0.45">
      <c r="B111" s="8" t="s">
        <v>582</v>
      </c>
      <c r="C111" s="99">
        <v>31</v>
      </c>
      <c r="D111" s="61"/>
      <c r="G111" s="33"/>
      <c r="H111" s="22"/>
      <c r="I111" s="47"/>
      <c r="J111" s="33"/>
    </row>
    <row r="112" spans="1:21" s="3" customFormat="1" x14ac:dyDescent="0.45">
      <c r="A112" s="150"/>
      <c r="B112" s="129" t="s">
        <v>583</v>
      </c>
      <c r="C112" s="130">
        <f>(C110/C111)</f>
        <v>0.95161290322580649</v>
      </c>
      <c r="D112" s="62"/>
      <c r="E112" s="129" t="s">
        <v>584</v>
      </c>
      <c r="F112" s="130">
        <f>(11.75/31)</f>
        <v>0.37903225806451613</v>
      </c>
      <c r="G112" s="132" t="s">
        <v>585</v>
      </c>
      <c r="H112" s="133">
        <f>(1/31)</f>
        <v>3.2258064516129031E-2</v>
      </c>
      <c r="I112" s="134"/>
      <c r="J112" s="132"/>
      <c r="K112" s="135" t="s">
        <v>586</v>
      </c>
      <c r="L112" s="135">
        <f>(16.75/31)</f>
        <v>0.54032258064516125</v>
      </c>
      <c r="M112" s="135"/>
      <c r="N112" s="130"/>
      <c r="O112" s="29"/>
      <c r="P112" s="140"/>
      <c r="Q112" s="141"/>
      <c r="R112" s="142"/>
      <c r="T112" s="143"/>
      <c r="U112" s="140"/>
    </row>
    <row r="113" spans="1:21" s="112" customFormat="1" ht="14.65" thickBot="1" x14ac:dyDescent="0.5">
      <c r="A113" s="148"/>
      <c r="B113" s="103"/>
      <c r="C113" s="104"/>
      <c r="D113" s="105"/>
      <c r="E113" s="103"/>
      <c r="F113" s="104"/>
      <c r="G113" s="106"/>
      <c r="H113" s="107"/>
      <c r="I113" s="108"/>
      <c r="J113" s="106"/>
      <c r="K113" s="109"/>
      <c r="L113" s="109"/>
      <c r="M113" s="109"/>
      <c r="N113" s="104"/>
      <c r="O113" s="103"/>
      <c r="P113" s="109"/>
      <c r="Q113" s="110"/>
      <c r="R113" s="111"/>
      <c r="T113" s="113"/>
      <c r="U113" s="109"/>
    </row>
    <row r="114" spans="1:21" x14ac:dyDescent="0.45">
      <c r="B114" s="29"/>
      <c r="D114" s="62" t="s">
        <v>591</v>
      </c>
    </row>
    <row r="115" spans="1:21" ht="28.5" x14ac:dyDescent="0.45">
      <c r="A115" s="145">
        <v>1</v>
      </c>
      <c r="B115" s="6" t="s">
        <v>4</v>
      </c>
      <c r="C115" s="48" t="s">
        <v>190</v>
      </c>
      <c r="D115" s="61" t="s">
        <v>191</v>
      </c>
      <c r="E115" s="6">
        <v>0.5</v>
      </c>
      <c r="G115" s="33"/>
      <c r="H115" s="22"/>
      <c r="I115" s="47"/>
      <c r="J115" s="33"/>
      <c r="M115" s="9">
        <v>0.5</v>
      </c>
      <c r="O115" s="6">
        <v>96</v>
      </c>
      <c r="P115" s="9">
        <f t="shared" ref="P115:P126" si="10">(Q115/1000)</f>
        <v>6.0389999999999997</v>
      </c>
      <c r="Q115" s="2">
        <v>6039</v>
      </c>
      <c r="R115" s="68">
        <v>15</v>
      </c>
    </row>
    <row r="116" spans="1:21" ht="28.5" x14ac:dyDescent="0.45">
      <c r="A116" s="145">
        <v>2</v>
      </c>
      <c r="B116" s="6" t="s">
        <v>190</v>
      </c>
      <c r="C116" s="48" t="s">
        <v>192</v>
      </c>
      <c r="D116" s="61" t="s">
        <v>193</v>
      </c>
      <c r="G116" s="33"/>
      <c r="H116" s="22"/>
      <c r="I116" s="47"/>
      <c r="J116" s="33"/>
      <c r="M116" s="9">
        <v>0.5</v>
      </c>
      <c r="N116" s="48">
        <v>0.25</v>
      </c>
      <c r="O116" s="6">
        <v>90</v>
      </c>
      <c r="P116" s="9">
        <f t="shared" si="10"/>
        <v>3.4</v>
      </c>
      <c r="Q116" s="2">
        <v>3400</v>
      </c>
      <c r="R116" s="68">
        <v>26</v>
      </c>
    </row>
    <row r="117" spans="1:21" x14ac:dyDescent="0.45">
      <c r="A117" s="145">
        <v>3</v>
      </c>
      <c r="B117" s="6" t="s">
        <v>192</v>
      </c>
      <c r="C117" s="48" t="s">
        <v>194</v>
      </c>
      <c r="D117" s="61" t="s">
        <v>195</v>
      </c>
      <c r="G117" s="33">
        <v>0.25</v>
      </c>
      <c r="H117" s="22"/>
      <c r="I117" s="47"/>
      <c r="J117" s="33"/>
      <c r="O117" s="6">
        <v>44</v>
      </c>
      <c r="P117" s="9">
        <f t="shared" si="10"/>
        <v>2.3610000000000002</v>
      </c>
      <c r="Q117" s="2">
        <v>2361</v>
      </c>
      <c r="R117" s="68">
        <v>18</v>
      </c>
    </row>
    <row r="118" spans="1:21" ht="28.5" x14ac:dyDescent="0.45">
      <c r="A118" s="145">
        <v>4</v>
      </c>
      <c r="B118" s="6" t="s">
        <v>194</v>
      </c>
      <c r="C118" s="48" t="s">
        <v>196</v>
      </c>
      <c r="D118" s="61" t="s">
        <v>197</v>
      </c>
      <c r="G118" s="6">
        <v>0.5</v>
      </c>
      <c r="H118" s="22"/>
      <c r="I118" s="47"/>
      <c r="J118" s="33"/>
      <c r="M118" s="9">
        <v>0.25</v>
      </c>
      <c r="O118" s="6">
        <v>68</v>
      </c>
      <c r="P118" s="9">
        <f t="shared" si="10"/>
        <v>3.92</v>
      </c>
      <c r="Q118" s="2">
        <v>3920</v>
      </c>
      <c r="R118" s="68">
        <v>17</v>
      </c>
    </row>
    <row r="119" spans="1:21" x14ac:dyDescent="0.45">
      <c r="A119" s="145">
        <v>5</v>
      </c>
      <c r="B119" s="6" t="s">
        <v>196</v>
      </c>
      <c r="C119" s="48" t="s">
        <v>198</v>
      </c>
      <c r="D119" s="61" t="s">
        <v>199</v>
      </c>
      <c r="G119" s="33"/>
      <c r="H119" s="22"/>
      <c r="I119" s="47"/>
      <c r="J119" s="33"/>
      <c r="M119" s="9">
        <v>0.25</v>
      </c>
      <c r="O119" s="6">
        <v>61</v>
      </c>
      <c r="P119" s="9">
        <f t="shared" si="10"/>
        <v>3.88</v>
      </c>
      <c r="Q119" s="2">
        <v>3880</v>
      </c>
      <c r="R119" s="68">
        <v>15</v>
      </c>
    </row>
    <row r="120" spans="1:21" ht="28.5" x14ac:dyDescent="0.45">
      <c r="A120" s="145">
        <v>6</v>
      </c>
      <c r="B120" s="6" t="s">
        <v>198</v>
      </c>
      <c r="C120" s="48" t="s">
        <v>200</v>
      </c>
      <c r="D120" s="61" t="s">
        <v>201</v>
      </c>
      <c r="G120" s="33"/>
      <c r="H120" s="22"/>
      <c r="I120" s="47"/>
      <c r="J120" s="33"/>
      <c r="M120" s="9">
        <v>0.5</v>
      </c>
      <c r="O120" s="6">
        <v>100</v>
      </c>
      <c r="P120" s="9">
        <f t="shared" si="10"/>
        <v>7.16</v>
      </c>
      <c r="Q120" s="2">
        <v>7160</v>
      </c>
      <c r="R120" s="68">
        <v>13</v>
      </c>
    </row>
    <row r="121" spans="1:21" ht="28.5" x14ac:dyDescent="0.45">
      <c r="A121" s="145">
        <v>7</v>
      </c>
      <c r="B121" s="6" t="s">
        <v>200</v>
      </c>
      <c r="C121" s="48" t="s">
        <v>202</v>
      </c>
      <c r="D121" s="61" t="s">
        <v>203</v>
      </c>
      <c r="E121" s="6">
        <v>0.5</v>
      </c>
      <c r="G121" s="33"/>
      <c r="H121" s="22"/>
      <c r="I121" s="47"/>
      <c r="J121" s="33"/>
      <c r="M121" s="9">
        <v>0.25</v>
      </c>
      <c r="O121" s="6">
        <v>85</v>
      </c>
      <c r="P121" s="9">
        <f t="shared" si="10"/>
        <v>4.5590000000000002</v>
      </c>
      <c r="Q121" s="2">
        <v>4559</v>
      </c>
      <c r="R121" s="68">
        <v>18</v>
      </c>
    </row>
    <row r="122" spans="1:21" ht="28.5" x14ac:dyDescent="0.45">
      <c r="A122" s="145">
        <v>8</v>
      </c>
      <c r="B122" s="6" t="s">
        <v>202</v>
      </c>
      <c r="C122" s="48" t="s">
        <v>204</v>
      </c>
      <c r="D122" s="61" t="s">
        <v>205</v>
      </c>
      <c r="G122" s="33">
        <v>0.25</v>
      </c>
      <c r="H122" s="22"/>
      <c r="I122" s="47"/>
      <c r="J122" s="33"/>
      <c r="M122" s="9">
        <v>0.25</v>
      </c>
      <c r="O122" s="6">
        <v>73</v>
      </c>
      <c r="P122" s="9">
        <f t="shared" si="10"/>
        <v>5.12</v>
      </c>
      <c r="Q122" s="2">
        <v>5120</v>
      </c>
      <c r="R122" s="68">
        <v>14</v>
      </c>
    </row>
    <row r="123" spans="1:21" ht="28.5" x14ac:dyDescent="0.45">
      <c r="A123" s="145">
        <v>9</v>
      </c>
      <c r="B123" s="6" t="s">
        <v>204</v>
      </c>
      <c r="C123" s="48" t="s">
        <v>206</v>
      </c>
      <c r="D123" s="61" t="s">
        <v>207</v>
      </c>
      <c r="G123" s="33"/>
      <c r="H123" s="22"/>
      <c r="I123" s="47"/>
      <c r="J123" s="33"/>
      <c r="M123" s="9">
        <v>0.5</v>
      </c>
      <c r="O123" s="6">
        <v>102</v>
      </c>
      <c r="P123" s="9">
        <f t="shared" si="10"/>
        <v>5.5609999999999999</v>
      </c>
      <c r="Q123" s="2">
        <v>5561</v>
      </c>
      <c r="R123" s="68">
        <v>18</v>
      </c>
    </row>
    <row r="124" spans="1:21" ht="28.5" x14ac:dyDescent="0.45">
      <c r="A124" s="145">
        <v>10</v>
      </c>
      <c r="B124" s="6" t="s">
        <v>206</v>
      </c>
      <c r="C124" s="48" t="s">
        <v>208</v>
      </c>
      <c r="D124" s="61" t="s">
        <v>209</v>
      </c>
      <c r="G124" s="33"/>
      <c r="H124" s="22"/>
      <c r="I124" s="47"/>
      <c r="J124" s="33"/>
      <c r="M124" s="9">
        <v>0.5</v>
      </c>
      <c r="O124" s="6">
        <v>89</v>
      </c>
      <c r="P124" s="9">
        <f t="shared" si="10"/>
        <v>5.5990000000000002</v>
      </c>
      <c r="Q124" s="2">
        <v>5599</v>
      </c>
      <c r="R124" s="68">
        <v>15</v>
      </c>
    </row>
    <row r="125" spans="1:21" x14ac:dyDescent="0.45">
      <c r="A125" s="145">
        <v>11</v>
      </c>
      <c r="B125" s="6" t="s">
        <v>208</v>
      </c>
      <c r="C125" s="48" t="s">
        <v>210</v>
      </c>
      <c r="D125" s="61" t="s">
        <v>211</v>
      </c>
      <c r="G125" s="33"/>
      <c r="H125" s="22"/>
      <c r="I125" s="47"/>
      <c r="J125" s="33"/>
      <c r="M125" s="9">
        <v>0.25</v>
      </c>
      <c r="O125" s="6">
        <v>61</v>
      </c>
      <c r="P125" s="9">
        <f t="shared" si="10"/>
        <v>3.7610000000000001</v>
      </c>
      <c r="Q125" s="2">
        <v>3761</v>
      </c>
      <c r="R125" s="68">
        <v>16</v>
      </c>
    </row>
    <row r="126" spans="1:21" s="15" customFormat="1" ht="14.65" thickBot="1" x14ac:dyDescent="0.5">
      <c r="A126" s="146">
        <v>12</v>
      </c>
      <c r="B126" s="16" t="s">
        <v>210</v>
      </c>
      <c r="C126" s="70" t="s">
        <v>212</v>
      </c>
      <c r="D126" s="63" t="s">
        <v>213</v>
      </c>
      <c r="E126" s="16"/>
      <c r="F126" s="70"/>
      <c r="G126" s="55">
        <v>0.5</v>
      </c>
      <c r="H126" s="23"/>
      <c r="I126" s="49"/>
      <c r="J126" s="55"/>
      <c r="K126" s="26"/>
      <c r="L126" s="26"/>
      <c r="M126" s="26"/>
      <c r="N126" s="70"/>
      <c r="O126" s="16">
        <v>38</v>
      </c>
      <c r="P126" s="26">
        <f t="shared" si="10"/>
        <v>2.399</v>
      </c>
      <c r="Q126" s="17">
        <v>2399</v>
      </c>
      <c r="R126" s="79">
        <v>15</v>
      </c>
      <c r="T126" s="41"/>
      <c r="U126" s="26"/>
    </row>
    <row r="127" spans="1:21" s="10" customFormat="1" ht="14.65" thickTop="1" x14ac:dyDescent="0.45">
      <c r="A127" s="152"/>
      <c r="B127" s="11" t="s">
        <v>581</v>
      </c>
      <c r="C127" s="71">
        <f>SUM(E127:N127)</f>
        <v>6.5</v>
      </c>
      <c r="D127" s="64"/>
      <c r="E127" s="11">
        <v>1</v>
      </c>
      <c r="F127" s="71">
        <v>0</v>
      </c>
      <c r="G127" s="56">
        <f>SUM(G115:G126)</f>
        <v>1.5</v>
      </c>
      <c r="H127" s="24">
        <v>0</v>
      </c>
      <c r="I127" s="50">
        <v>0</v>
      </c>
      <c r="J127" s="56">
        <v>0</v>
      </c>
      <c r="K127" s="27">
        <v>0</v>
      </c>
      <c r="L127" s="27">
        <v>0</v>
      </c>
      <c r="M127" s="27">
        <f>SUM(M115:M126)</f>
        <v>3.75</v>
      </c>
      <c r="N127" s="71">
        <v>0.25</v>
      </c>
      <c r="O127" s="11"/>
      <c r="P127" s="27"/>
      <c r="Q127" s="83"/>
      <c r="R127" s="84"/>
      <c r="T127" s="85"/>
      <c r="U127" s="27"/>
    </row>
    <row r="128" spans="1:21" x14ac:dyDescent="0.45">
      <c r="B128" s="8" t="s">
        <v>582</v>
      </c>
      <c r="C128" s="99">
        <f>ROWS(E115:E126)</f>
        <v>12</v>
      </c>
      <c r="D128" s="61"/>
      <c r="G128" s="33"/>
      <c r="H128" s="22"/>
      <c r="I128" s="47"/>
      <c r="J128" s="33"/>
    </row>
    <row r="129" spans="1:21" s="3" customFormat="1" x14ac:dyDescent="0.45">
      <c r="A129" s="150"/>
      <c r="B129" s="129" t="s">
        <v>583</v>
      </c>
      <c r="C129" s="130">
        <f>(C127/C128)</f>
        <v>0.54166666666666663</v>
      </c>
      <c r="D129" s="62"/>
      <c r="E129" s="129" t="s">
        <v>584</v>
      </c>
      <c r="F129" s="130">
        <f>(1/12)</f>
        <v>8.3333333333333329E-2</v>
      </c>
      <c r="G129" s="132" t="s">
        <v>585</v>
      </c>
      <c r="H129" s="133">
        <f>(1.5/12)</f>
        <v>0.125</v>
      </c>
      <c r="I129" s="134"/>
      <c r="J129" s="132"/>
      <c r="K129" s="135" t="s">
        <v>586</v>
      </c>
      <c r="L129" s="135">
        <f>(4/12)</f>
        <v>0.33333333333333331</v>
      </c>
      <c r="M129" s="135"/>
      <c r="N129" s="130"/>
      <c r="O129" s="29"/>
      <c r="P129" s="140"/>
      <c r="Q129" s="141"/>
      <c r="R129" s="142"/>
      <c r="T129" s="143"/>
      <c r="U129" s="140"/>
    </row>
    <row r="130" spans="1:21" s="125" customFormat="1" ht="14.65" thickBot="1" x14ac:dyDescent="0.5">
      <c r="A130" s="151"/>
      <c r="B130" s="114"/>
      <c r="C130" s="115"/>
      <c r="D130" s="116"/>
      <c r="E130" s="120"/>
      <c r="F130" s="121"/>
      <c r="G130" s="117"/>
      <c r="H130" s="118"/>
      <c r="I130" s="119"/>
      <c r="J130" s="117"/>
      <c r="K130" s="122"/>
      <c r="L130" s="122"/>
      <c r="M130" s="122"/>
      <c r="N130" s="121"/>
      <c r="O130" s="120"/>
      <c r="P130" s="122"/>
      <c r="Q130" s="123"/>
      <c r="R130" s="124"/>
      <c r="T130" s="126"/>
      <c r="U130" s="122"/>
    </row>
    <row r="131" spans="1:21" x14ac:dyDescent="0.45">
      <c r="B131" s="29"/>
      <c r="D131" s="62" t="s">
        <v>592</v>
      </c>
    </row>
    <row r="132" spans="1:21" x14ac:dyDescent="0.45">
      <c r="A132" s="145">
        <v>1</v>
      </c>
      <c r="B132" s="6" t="s">
        <v>4</v>
      </c>
      <c r="C132" s="48" t="s">
        <v>214</v>
      </c>
      <c r="D132" s="61" t="s">
        <v>215</v>
      </c>
      <c r="G132" s="33"/>
      <c r="H132" s="22"/>
      <c r="I132" s="47"/>
      <c r="J132" s="33"/>
      <c r="K132" s="9">
        <v>0.25</v>
      </c>
      <c r="O132" s="6">
        <v>28</v>
      </c>
      <c r="P132" s="38">
        <f t="shared" ref="P132:P159" si="11">(Q132/1000)</f>
        <v>1.59</v>
      </c>
      <c r="Q132" s="7">
        <v>1590</v>
      </c>
      <c r="R132" s="81">
        <v>17</v>
      </c>
      <c r="S132">
        <f>O132+O133</f>
        <v>60</v>
      </c>
      <c r="T132" s="40">
        <f>SUM(P132:P133)</f>
        <v>3.24</v>
      </c>
      <c r="U132" s="9">
        <f>ROUNDDOWN(S132/T132, 0)</f>
        <v>18</v>
      </c>
    </row>
    <row r="133" spans="1:21" x14ac:dyDescent="0.45">
      <c r="A133" s="145">
        <v>2</v>
      </c>
      <c r="B133" s="6" t="s">
        <v>214</v>
      </c>
      <c r="C133" s="48" t="s">
        <v>216</v>
      </c>
      <c r="D133" s="61" t="s">
        <v>217</v>
      </c>
      <c r="E133" s="6">
        <v>0.5</v>
      </c>
      <c r="G133" s="33"/>
      <c r="H133" s="22"/>
      <c r="I133" s="47"/>
      <c r="J133" s="33"/>
      <c r="K133" s="9">
        <v>0.25</v>
      </c>
      <c r="O133" s="6">
        <v>32</v>
      </c>
      <c r="P133" s="38">
        <f t="shared" si="11"/>
        <v>1.65</v>
      </c>
      <c r="Q133" s="7">
        <v>1650</v>
      </c>
      <c r="R133" s="81">
        <v>19</v>
      </c>
      <c r="S133">
        <f t="shared" ref="S133:S158" si="12">O133+O134</f>
        <v>59</v>
      </c>
      <c r="T133" s="40">
        <f t="shared" ref="T133:T158" si="13">SUM(P133:P134)</f>
        <v>4.01</v>
      </c>
      <c r="U133" s="9">
        <f t="shared" ref="U133:U158" si="14">ROUNDDOWN(S133/T133, 0)</f>
        <v>14</v>
      </c>
    </row>
    <row r="134" spans="1:21" x14ac:dyDescent="0.45">
      <c r="A134" s="145">
        <v>3</v>
      </c>
      <c r="B134" s="6" t="s">
        <v>216</v>
      </c>
      <c r="C134" s="48" t="s">
        <v>218</v>
      </c>
      <c r="D134" s="61" t="s">
        <v>219</v>
      </c>
      <c r="E134" s="6">
        <v>1</v>
      </c>
      <c r="G134" s="33"/>
      <c r="H134" s="22"/>
      <c r="I134" s="47"/>
      <c r="J134" s="33"/>
      <c r="O134" s="6">
        <v>27</v>
      </c>
      <c r="P134" s="38">
        <f t="shared" si="11"/>
        <v>2.36</v>
      </c>
      <c r="Q134" s="7">
        <v>2360</v>
      </c>
      <c r="R134" s="81">
        <v>11</v>
      </c>
      <c r="S134">
        <f t="shared" si="12"/>
        <v>64</v>
      </c>
      <c r="T134" s="40">
        <f t="shared" si="13"/>
        <v>3.63</v>
      </c>
      <c r="U134" s="9">
        <f t="shared" si="14"/>
        <v>17</v>
      </c>
    </row>
    <row r="135" spans="1:21" x14ac:dyDescent="0.45">
      <c r="A135" s="145">
        <v>4</v>
      </c>
      <c r="B135" s="6" t="s">
        <v>218</v>
      </c>
      <c r="C135" s="48" t="s">
        <v>220</v>
      </c>
      <c r="D135" s="61" t="s">
        <v>221</v>
      </c>
      <c r="G135" s="33"/>
      <c r="H135" s="22"/>
      <c r="I135" s="47"/>
      <c r="J135" s="33"/>
      <c r="K135" s="9">
        <v>0.25</v>
      </c>
      <c r="N135" s="48">
        <v>0.5</v>
      </c>
      <c r="O135" s="6">
        <v>37</v>
      </c>
      <c r="P135" s="38">
        <f t="shared" si="11"/>
        <v>1.27</v>
      </c>
      <c r="Q135" s="7">
        <v>1270</v>
      </c>
      <c r="R135" s="81">
        <v>29</v>
      </c>
      <c r="S135">
        <f t="shared" si="12"/>
        <v>88</v>
      </c>
      <c r="T135" s="40">
        <f t="shared" si="13"/>
        <v>2.6</v>
      </c>
      <c r="U135" s="9">
        <f t="shared" si="14"/>
        <v>33</v>
      </c>
    </row>
    <row r="136" spans="1:21" x14ac:dyDescent="0.45">
      <c r="A136" s="145">
        <v>5</v>
      </c>
      <c r="B136" s="6" t="s">
        <v>220</v>
      </c>
      <c r="C136" s="48" t="s">
        <v>222</v>
      </c>
      <c r="D136" s="61" t="s">
        <v>223</v>
      </c>
      <c r="G136" s="33"/>
      <c r="H136" s="22"/>
      <c r="I136" s="47"/>
      <c r="J136" s="33">
        <v>1</v>
      </c>
      <c r="M136" s="9">
        <v>0.25</v>
      </c>
      <c r="O136" s="6">
        <v>51</v>
      </c>
      <c r="P136" s="38">
        <f t="shared" si="11"/>
        <v>1.33</v>
      </c>
      <c r="Q136" s="7">
        <v>1330</v>
      </c>
      <c r="R136" s="81">
        <v>38</v>
      </c>
      <c r="S136">
        <f t="shared" si="12"/>
        <v>64</v>
      </c>
      <c r="T136" s="40">
        <f t="shared" si="13"/>
        <v>3.25</v>
      </c>
      <c r="U136" s="9">
        <f t="shared" si="14"/>
        <v>19</v>
      </c>
    </row>
    <row r="137" spans="1:21" x14ac:dyDescent="0.45">
      <c r="A137" s="145">
        <v>6</v>
      </c>
      <c r="B137" s="6" t="s">
        <v>222</v>
      </c>
      <c r="C137" s="48" t="s">
        <v>224</v>
      </c>
      <c r="D137" s="61" t="s">
        <v>225</v>
      </c>
      <c r="E137" s="6">
        <v>1</v>
      </c>
      <c r="G137" s="33"/>
      <c r="H137" s="22"/>
      <c r="I137" s="47"/>
      <c r="J137" s="33">
        <v>1</v>
      </c>
      <c r="O137" s="6">
        <v>13</v>
      </c>
      <c r="P137" s="38">
        <f t="shared" si="11"/>
        <v>1.92</v>
      </c>
      <c r="Q137" s="7">
        <v>1920</v>
      </c>
      <c r="R137" s="81">
        <v>6</v>
      </c>
      <c r="S137">
        <f t="shared" si="12"/>
        <v>41</v>
      </c>
      <c r="T137" s="40">
        <f t="shared" si="13"/>
        <v>3.88</v>
      </c>
      <c r="U137" s="9">
        <f t="shared" si="14"/>
        <v>10</v>
      </c>
    </row>
    <row r="138" spans="1:21" x14ac:dyDescent="0.45">
      <c r="A138" s="145">
        <v>7</v>
      </c>
      <c r="B138" s="6" t="s">
        <v>224</v>
      </c>
      <c r="C138" s="48" t="s">
        <v>226</v>
      </c>
      <c r="D138" s="61" t="s">
        <v>227</v>
      </c>
      <c r="E138" s="6">
        <v>1</v>
      </c>
      <c r="G138" s="33"/>
      <c r="H138" s="22"/>
      <c r="I138" s="47"/>
      <c r="J138" s="33">
        <v>1</v>
      </c>
      <c r="K138" s="9">
        <v>0.25</v>
      </c>
      <c r="O138" s="6">
        <v>28</v>
      </c>
      <c r="P138" s="38">
        <f t="shared" si="11"/>
        <v>1.96</v>
      </c>
      <c r="Q138" s="7">
        <v>1960</v>
      </c>
      <c r="R138" s="81">
        <v>14</v>
      </c>
      <c r="S138">
        <f t="shared" si="12"/>
        <v>65</v>
      </c>
      <c r="T138" s="40">
        <f t="shared" si="13"/>
        <v>3.55</v>
      </c>
      <c r="U138" s="9">
        <f t="shared" si="14"/>
        <v>18</v>
      </c>
    </row>
    <row r="139" spans="1:21" x14ac:dyDescent="0.45">
      <c r="A139" s="145">
        <v>8</v>
      </c>
      <c r="B139" s="6" t="s">
        <v>226</v>
      </c>
      <c r="C139" s="48" t="s">
        <v>228</v>
      </c>
      <c r="D139" s="61" t="s">
        <v>229</v>
      </c>
      <c r="E139" s="6">
        <v>2</v>
      </c>
      <c r="G139" s="33"/>
      <c r="H139" s="22">
        <v>0.25</v>
      </c>
      <c r="I139" s="47"/>
      <c r="J139" s="33"/>
      <c r="K139" s="9">
        <v>0.25</v>
      </c>
      <c r="O139" s="6">
        <v>37</v>
      </c>
      <c r="P139" s="38">
        <f t="shared" si="11"/>
        <v>1.59</v>
      </c>
      <c r="Q139" s="7">
        <v>1590</v>
      </c>
      <c r="R139" s="81">
        <v>23</v>
      </c>
      <c r="S139">
        <f t="shared" si="12"/>
        <v>68</v>
      </c>
      <c r="T139" s="40">
        <f t="shared" si="13"/>
        <v>3.43</v>
      </c>
      <c r="U139" s="9">
        <f t="shared" si="14"/>
        <v>19</v>
      </c>
    </row>
    <row r="140" spans="1:21" x14ac:dyDescent="0.45">
      <c r="A140" s="145">
        <v>9</v>
      </c>
      <c r="B140" s="6" t="s">
        <v>228</v>
      </c>
      <c r="C140" s="48" t="s">
        <v>230</v>
      </c>
      <c r="D140" s="61" t="s">
        <v>231</v>
      </c>
      <c r="G140" s="33"/>
      <c r="H140" s="22"/>
      <c r="I140" s="47"/>
      <c r="J140" s="33">
        <v>1</v>
      </c>
      <c r="K140" s="9">
        <v>0.25</v>
      </c>
      <c r="O140" s="6">
        <v>31</v>
      </c>
      <c r="P140" s="38">
        <f t="shared" si="11"/>
        <v>1.84</v>
      </c>
      <c r="Q140" s="7">
        <v>1840</v>
      </c>
      <c r="R140" s="81">
        <v>16</v>
      </c>
      <c r="S140">
        <f t="shared" si="12"/>
        <v>61</v>
      </c>
      <c r="T140" s="40">
        <f t="shared" si="13"/>
        <v>3.25</v>
      </c>
      <c r="U140" s="9">
        <f t="shared" si="14"/>
        <v>18</v>
      </c>
    </row>
    <row r="141" spans="1:21" x14ac:dyDescent="0.45">
      <c r="A141" s="145">
        <v>10</v>
      </c>
      <c r="B141" s="6" t="s">
        <v>230</v>
      </c>
      <c r="C141" s="48" t="s">
        <v>232</v>
      </c>
      <c r="D141" s="61" t="s">
        <v>233</v>
      </c>
      <c r="G141" s="33"/>
      <c r="H141" s="22"/>
      <c r="I141" s="47"/>
      <c r="J141" s="33"/>
      <c r="K141" s="9">
        <v>0.25</v>
      </c>
      <c r="O141" s="6">
        <v>30</v>
      </c>
      <c r="P141" s="38">
        <f t="shared" si="11"/>
        <v>1.41</v>
      </c>
      <c r="Q141" s="7">
        <v>1410</v>
      </c>
      <c r="R141" s="81">
        <v>21</v>
      </c>
      <c r="S141">
        <f t="shared" si="12"/>
        <v>64</v>
      </c>
      <c r="T141" s="40">
        <f t="shared" si="13"/>
        <v>3.84</v>
      </c>
      <c r="U141" s="9">
        <f t="shared" si="14"/>
        <v>16</v>
      </c>
    </row>
    <row r="142" spans="1:21" x14ac:dyDescent="0.45">
      <c r="A142" s="145">
        <v>11</v>
      </c>
      <c r="B142" s="6" t="s">
        <v>232</v>
      </c>
      <c r="C142" s="48" t="s">
        <v>234</v>
      </c>
      <c r="D142" s="61" t="s">
        <v>235</v>
      </c>
      <c r="G142" s="33"/>
      <c r="H142" s="22"/>
      <c r="I142" s="47"/>
      <c r="J142" s="33"/>
      <c r="O142" s="6">
        <v>34</v>
      </c>
      <c r="P142" s="38">
        <f t="shared" si="11"/>
        <v>2.4300000000000002</v>
      </c>
      <c r="Q142" s="7">
        <v>2430</v>
      </c>
      <c r="R142" s="81">
        <v>13</v>
      </c>
      <c r="S142">
        <f t="shared" si="12"/>
        <v>76</v>
      </c>
      <c r="T142" s="40">
        <f t="shared" si="13"/>
        <v>4.8000000000000007</v>
      </c>
      <c r="U142" s="9">
        <f t="shared" si="14"/>
        <v>15</v>
      </c>
    </row>
    <row r="143" spans="1:21" x14ac:dyDescent="0.45">
      <c r="A143" s="145">
        <v>12</v>
      </c>
      <c r="B143" s="6" t="s">
        <v>234</v>
      </c>
      <c r="C143" s="48" t="s">
        <v>236</v>
      </c>
      <c r="D143" s="61" t="s">
        <v>237</v>
      </c>
      <c r="G143" s="33"/>
      <c r="H143" s="22"/>
      <c r="I143" s="47"/>
      <c r="J143" s="33"/>
      <c r="O143" s="6">
        <v>42</v>
      </c>
      <c r="P143" s="38">
        <f t="shared" si="11"/>
        <v>2.37</v>
      </c>
      <c r="Q143" s="7">
        <v>2370</v>
      </c>
      <c r="R143" s="81">
        <v>17</v>
      </c>
      <c r="S143">
        <f t="shared" si="12"/>
        <v>64</v>
      </c>
      <c r="T143" s="40">
        <f t="shared" si="13"/>
        <v>4.05</v>
      </c>
      <c r="U143" s="9">
        <f t="shared" si="14"/>
        <v>15</v>
      </c>
    </row>
    <row r="144" spans="1:21" x14ac:dyDescent="0.45">
      <c r="A144" s="145">
        <v>13</v>
      </c>
      <c r="B144" s="6" t="s">
        <v>236</v>
      </c>
      <c r="C144" s="48" t="s">
        <v>238</v>
      </c>
      <c r="D144" s="61" t="s">
        <v>239</v>
      </c>
      <c r="G144" s="33"/>
      <c r="H144" s="22"/>
      <c r="I144" s="47"/>
      <c r="J144" s="33"/>
      <c r="K144" s="9">
        <v>0.25</v>
      </c>
      <c r="O144" s="6">
        <v>22</v>
      </c>
      <c r="P144" s="38">
        <f t="shared" si="11"/>
        <v>1.68</v>
      </c>
      <c r="Q144" s="7">
        <v>1680</v>
      </c>
      <c r="R144" s="81">
        <v>13</v>
      </c>
      <c r="S144">
        <f t="shared" si="12"/>
        <v>60</v>
      </c>
      <c r="T144" s="40">
        <f t="shared" si="13"/>
        <v>4.28</v>
      </c>
      <c r="U144" s="9">
        <f t="shared" si="14"/>
        <v>14</v>
      </c>
    </row>
    <row r="145" spans="1:21" x14ac:dyDescent="0.45">
      <c r="A145" s="145">
        <v>14</v>
      </c>
      <c r="B145" s="6" t="s">
        <v>238</v>
      </c>
      <c r="C145" s="48" t="s">
        <v>240</v>
      </c>
      <c r="D145" s="61" t="s">
        <v>241</v>
      </c>
      <c r="G145" s="33"/>
      <c r="H145" s="22"/>
      <c r="I145" s="47"/>
      <c r="J145" s="33">
        <v>0.25</v>
      </c>
      <c r="O145" s="6">
        <v>38</v>
      </c>
      <c r="P145" s="38">
        <f t="shared" si="11"/>
        <v>2.6</v>
      </c>
      <c r="Q145" s="7">
        <v>2600</v>
      </c>
      <c r="R145" s="81">
        <v>14</v>
      </c>
      <c r="S145">
        <f t="shared" si="12"/>
        <v>68</v>
      </c>
      <c r="T145" s="40">
        <f t="shared" si="13"/>
        <v>4.84</v>
      </c>
      <c r="U145" s="9">
        <f t="shared" si="14"/>
        <v>14</v>
      </c>
    </row>
    <row r="146" spans="1:21" x14ac:dyDescent="0.45">
      <c r="A146" s="145">
        <v>15</v>
      </c>
      <c r="B146" s="6" t="s">
        <v>240</v>
      </c>
      <c r="C146" s="48" t="s">
        <v>242</v>
      </c>
      <c r="D146" s="61" t="s">
        <v>243</v>
      </c>
      <c r="G146" s="33"/>
      <c r="H146" s="22">
        <v>0.5</v>
      </c>
      <c r="I146" s="47"/>
      <c r="J146" s="33">
        <v>1</v>
      </c>
      <c r="K146" s="9">
        <v>0.25</v>
      </c>
      <c r="O146" s="6">
        <v>30</v>
      </c>
      <c r="P146" s="38">
        <f t="shared" si="11"/>
        <v>2.2400000000000002</v>
      </c>
      <c r="Q146" s="7">
        <v>2240</v>
      </c>
      <c r="R146" s="81">
        <v>13</v>
      </c>
      <c r="S146">
        <f t="shared" si="12"/>
        <v>70</v>
      </c>
      <c r="T146" s="40">
        <f t="shared" si="13"/>
        <v>4.1900000000000004</v>
      </c>
      <c r="U146" s="9">
        <f t="shared" si="14"/>
        <v>16</v>
      </c>
    </row>
    <row r="147" spans="1:21" x14ac:dyDescent="0.45">
      <c r="A147" s="145">
        <v>16</v>
      </c>
      <c r="B147" s="6" t="s">
        <v>242</v>
      </c>
      <c r="C147" s="48" t="s">
        <v>244</v>
      </c>
      <c r="D147" s="61" t="s">
        <v>245</v>
      </c>
      <c r="E147" s="6">
        <v>0.5</v>
      </c>
      <c r="G147" s="33"/>
      <c r="H147" s="22"/>
      <c r="I147" s="47"/>
      <c r="J147" s="33"/>
      <c r="K147" s="9">
        <v>0.25</v>
      </c>
      <c r="N147" s="48">
        <v>0.25</v>
      </c>
      <c r="O147" s="6">
        <v>40</v>
      </c>
      <c r="P147" s="38">
        <f t="shared" si="11"/>
        <v>1.95</v>
      </c>
      <c r="Q147" s="7">
        <v>1950</v>
      </c>
      <c r="R147" s="81">
        <v>20</v>
      </c>
      <c r="S147">
        <f t="shared" si="12"/>
        <v>85</v>
      </c>
      <c r="T147" s="40">
        <f t="shared" si="13"/>
        <v>3.96</v>
      </c>
      <c r="U147" s="9">
        <f t="shared" si="14"/>
        <v>21</v>
      </c>
    </row>
    <row r="148" spans="1:21" x14ac:dyDescent="0.45">
      <c r="A148" s="145">
        <v>17</v>
      </c>
      <c r="B148" s="6" t="s">
        <v>244</v>
      </c>
      <c r="C148" s="48" t="s">
        <v>246</v>
      </c>
      <c r="D148" s="61" t="s">
        <v>247</v>
      </c>
      <c r="G148" s="33"/>
      <c r="H148" s="22">
        <v>0.25</v>
      </c>
      <c r="I148" s="47"/>
      <c r="J148" s="33">
        <v>1</v>
      </c>
      <c r="K148" s="9">
        <v>0.25</v>
      </c>
      <c r="O148" s="6">
        <v>45</v>
      </c>
      <c r="P148" s="38">
        <f t="shared" si="11"/>
        <v>2.0099999999999998</v>
      </c>
      <c r="Q148" s="7">
        <v>2010</v>
      </c>
      <c r="R148" s="81">
        <v>22</v>
      </c>
      <c r="S148">
        <f t="shared" si="12"/>
        <v>79</v>
      </c>
      <c r="T148" s="40">
        <f t="shared" si="13"/>
        <v>4.1999999999999993</v>
      </c>
      <c r="U148" s="9">
        <f t="shared" si="14"/>
        <v>18</v>
      </c>
    </row>
    <row r="149" spans="1:21" x14ac:dyDescent="0.45">
      <c r="A149" s="145">
        <v>18</v>
      </c>
      <c r="B149" s="6" t="s">
        <v>246</v>
      </c>
      <c r="C149" s="48" t="s">
        <v>248</v>
      </c>
      <c r="D149" s="61" t="s">
        <v>249</v>
      </c>
      <c r="G149" s="33"/>
      <c r="H149" s="22"/>
      <c r="I149" s="47"/>
      <c r="J149" s="33"/>
      <c r="K149" s="9">
        <v>0.25</v>
      </c>
      <c r="O149" s="6">
        <v>34</v>
      </c>
      <c r="P149" s="38">
        <f t="shared" si="11"/>
        <v>2.19</v>
      </c>
      <c r="Q149" s="7">
        <v>2190</v>
      </c>
      <c r="R149" s="81">
        <v>15</v>
      </c>
      <c r="S149">
        <f t="shared" si="12"/>
        <v>59</v>
      </c>
      <c r="T149" s="40">
        <f t="shared" si="13"/>
        <v>4.2799999999999994</v>
      </c>
      <c r="U149" s="9">
        <f t="shared" si="14"/>
        <v>13</v>
      </c>
    </row>
    <row r="150" spans="1:21" x14ac:dyDescent="0.45">
      <c r="A150" s="145">
        <v>19</v>
      </c>
      <c r="B150" s="6" t="s">
        <v>248</v>
      </c>
      <c r="C150" s="48" t="s">
        <v>250</v>
      </c>
      <c r="D150" s="61" t="s">
        <v>251</v>
      </c>
      <c r="G150" s="33"/>
      <c r="H150" s="22"/>
      <c r="I150" s="47"/>
      <c r="J150" s="33">
        <v>1</v>
      </c>
      <c r="K150" s="9">
        <v>0.25</v>
      </c>
      <c r="N150" s="48">
        <v>0.25</v>
      </c>
      <c r="O150" s="6">
        <v>25</v>
      </c>
      <c r="P150" s="38">
        <f t="shared" si="11"/>
        <v>2.09</v>
      </c>
      <c r="Q150" s="7">
        <v>2090</v>
      </c>
      <c r="R150" s="81">
        <v>11</v>
      </c>
      <c r="S150">
        <f t="shared" si="12"/>
        <v>85</v>
      </c>
      <c r="T150" s="40">
        <f t="shared" si="13"/>
        <v>3.65</v>
      </c>
      <c r="U150" s="9">
        <f t="shared" si="14"/>
        <v>23</v>
      </c>
    </row>
    <row r="151" spans="1:21" x14ac:dyDescent="0.45">
      <c r="A151" s="145">
        <v>20</v>
      </c>
      <c r="B151" s="6" t="s">
        <v>250</v>
      </c>
      <c r="C151" s="48" t="s">
        <v>252</v>
      </c>
      <c r="D151" s="61" t="s">
        <v>253</v>
      </c>
      <c r="G151" s="33"/>
      <c r="H151" s="22"/>
      <c r="I151" s="47"/>
      <c r="J151" s="33"/>
      <c r="K151" s="9">
        <v>0.25</v>
      </c>
      <c r="M151" s="9">
        <v>0.25</v>
      </c>
      <c r="N151" s="48">
        <v>0.25</v>
      </c>
      <c r="O151" s="6">
        <v>60</v>
      </c>
      <c r="P151" s="38">
        <f t="shared" si="11"/>
        <v>1.56</v>
      </c>
      <c r="Q151" s="7">
        <v>1560</v>
      </c>
      <c r="R151" s="81">
        <v>38</v>
      </c>
      <c r="S151">
        <f t="shared" si="12"/>
        <v>92</v>
      </c>
      <c r="T151" s="40">
        <f t="shared" si="13"/>
        <v>3.04</v>
      </c>
      <c r="U151" s="9">
        <f t="shared" si="14"/>
        <v>30</v>
      </c>
    </row>
    <row r="152" spans="1:21" x14ac:dyDescent="0.45">
      <c r="A152" s="145">
        <v>21</v>
      </c>
      <c r="B152" s="6" t="s">
        <v>252</v>
      </c>
      <c r="C152" s="48" t="s">
        <v>254</v>
      </c>
      <c r="D152" s="61" t="s">
        <v>255</v>
      </c>
      <c r="G152" s="33"/>
      <c r="H152" s="22"/>
      <c r="I152" s="47"/>
      <c r="J152" s="33"/>
      <c r="K152" s="9">
        <v>0.25</v>
      </c>
      <c r="O152" s="6">
        <v>32</v>
      </c>
      <c r="P152" s="38">
        <f t="shared" si="11"/>
        <v>1.48</v>
      </c>
      <c r="Q152" s="7">
        <v>1480</v>
      </c>
      <c r="R152" s="81">
        <v>21</v>
      </c>
      <c r="S152">
        <f t="shared" si="12"/>
        <v>54</v>
      </c>
      <c r="T152" s="40">
        <f t="shared" si="13"/>
        <v>4.08</v>
      </c>
      <c r="U152" s="9">
        <f t="shared" si="14"/>
        <v>13</v>
      </c>
    </row>
    <row r="153" spans="1:21" x14ac:dyDescent="0.45">
      <c r="A153" s="145">
        <v>22</v>
      </c>
      <c r="B153" s="6" t="s">
        <v>254</v>
      </c>
      <c r="C153" s="48" t="s">
        <v>256</v>
      </c>
      <c r="D153" s="61" t="s">
        <v>257</v>
      </c>
      <c r="G153" s="33"/>
      <c r="H153" s="22"/>
      <c r="I153" s="47"/>
      <c r="J153" s="33">
        <v>1</v>
      </c>
      <c r="O153" s="6">
        <v>22</v>
      </c>
      <c r="P153" s="38">
        <f t="shared" si="11"/>
        <v>2.6</v>
      </c>
      <c r="Q153" s="7">
        <v>2600</v>
      </c>
      <c r="R153" s="81">
        <v>8</v>
      </c>
      <c r="S153">
        <f t="shared" si="12"/>
        <v>41</v>
      </c>
      <c r="T153" s="40">
        <f t="shared" si="13"/>
        <v>3.96</v>
      </c>
      <c r="U153" s="9">
        <f t="shared" si="14"/>
        <v>10</v>
      </c>
    </row>
    <row r="154" spans="1:21" x14ac:dyDescent="0.45">
      <c r="A154" s="145">
        <v>23</v>
      </c>
      <c r="B154" s="6" t="s">
        <v>256</v>
      </c>
      <c r="C154" s="48" t="s">
        <v>258</v>
      </c>
      <c r="D154" s="61" t="s">
        <v>259</v>
      </c>
      <c r="G154" s="33"/>
      <c r="H154" s="22"/>
      <c r="I154" s="47"/>
      <c r="J154" s="33"/>
      <c r="K154" s="9">
        <v>0.25</v>
      </c>
      <c r="O154" s="6">
        <v>19</v>
      </c>
      <c r="P154" s="38">
        <f t="shared" si="11"/>
        <v>1.36</v>
      </c>
      <c r="Q154" s="7">
        <v>1360</v>
      </c>
      <c r="R154" s="81">
        <v>13</v>
      </c>
      <c r="S154">
        <f t="shared" si="12"/>
        <v>53</v>
      </c>
      <c r="T154" s="40">
        <f t="shared" si="13"/>
        <v>3.4800000000000004</v>
      </c>
      <c r="U154" s="9">
        <f t="shared" si="14"/>
        <v>15</v>
      </c>
    </row>
    <row r="155" spans="1:21" x14ac:dyDescent="0.45">
      <c r="A155" s="145">
        <v>24</v>
      </c>
      <c r="B155" s="6" t="s">
        <v>258</v>
      </c>
      <c r="C155" s="48" t="s">
        <v>260</v>
      </c>
      <c r="D155" s="61" t="s">
        <v>261</v>
      </c>
      <c r="G155" s="33"/>
      <c r="H155" s="22"/>
      <c r="I155" s="47"/>
      <c r="J155" s="33"/>
      <c r="O155" s="6">
        <v>34</v>
      </c>
      <c r="P155" s="38">
        <f t="shared" si="11"/>
        <v>2.12</v>
      </c>
      <c r="Q155" s="7">
        <v>2120</v>
      </c>
      <c r="R155" s="81">
        <v>16</v>
      </c>
      <c r="S155">
        <f t="shared" si="12"/>
        <v>91</v>
      </c>
      <c r="T155" s="40">
        <f t="shared" si="13"/>
        <v>4.68</v>
      </c>
      <c r="U155" s="9">
        <f t="shared" si="14"/>
        <v>19</v>
      </c>
    </row>
    <row r="156" spans="1:21" x14ac:dyDescent="0.45">
      <c r="A156" s="145">
        <v>25</v>
      </c>
      <c r="B156" s="6" t="s">
        <v>260</v>
      </c>
      <c r="C156" s="48" t="s">
        <v>262</v>
      </c>
      <c r="D156" s="61" t="s">
        <v>263</v>
      </c>
      <c r="G156" s="33"/>
      <c r="H156" s="22">
        <v>0.25</v>
      </c>
      <c r="I156" s="47">
        <v>0.5</v>
      </c>
      <c r="J156" s="33">
        <v>0.25</v>
      </c>
      <c r="K156" s="9">
        <v>0.25</v>
      </c>
      <c r="M156" s="9">
        <v>0.25</v>
      </c>
      <c r="O156" s="6">
        <v>57</v>
      </c>
      <c r="P156" s="38">
        <f t="shared" si="11"/>
        <v>2.56</v>
      </c>
      <c r="Q156" s="7">
        <v>2560</v>
      </c>
      <c r="R156" s="81">
        <v>22</v>
      </c>
      <c r="S156">
        <f t="shared" si="12"/>
        <v>121</v>
      </c>
      <c r="T156" s="40">
        <f t="shared" si="13"/>
        <v>6.6400000000000006</v>
      </c>
      <c r="U156" s="9">
        <f t="shared" si="14"/>
        <v>18</v>
      </c>
    </row>
    <row r="157" spans="1:21" x14ac:dyDescent="0.45">
      <c r="A157" s="145">
        <v>26</v>
      </c>
      <c r="B157" s="6" t="s">
        <v>86</v>
      </c>
      <c r="C157" s="48" t="s">
        <v>264</v>
      </c>
      <c r="D157" s="61" t="s">
        <v>265</v>
      </c>
      <c r="G157" s="33">
        <v>0.5</v>
      </c>
      <c r="H157" s="22"/>
      <c r="I157" s="47"/>
      <c r="J157" s="33">
        <v>1</v>
      </c>
      <c r="K157" s="9">
        <v>0.5</v>
      </c>
      <c r="M157" s="9">
        <v>0.25</v>
      </c>
      <c r="O157" s="6">
        <v>64</v>
      </c>
      <c r="P157" s="38">
        <f t="shared" si="11"/>
        <v>4.08</v>
      </c>
      <c r="Q157" s="7">
        <v>4080</v>
      </c>
      <c r="R157" s="81">
        <v>15</v>
      </c>
      <c r="S157">
        <f t="shared" si="12"/>
        <v>71</v>
      </c>
      <c r="T157" s="40">
        <f t="shared" si="13"/>
        <v>6.09</v>
      </c>
      <c r="U157" s="9">
        <f t="shared" si="14"/>
        <v>11</v>
      </c>
    </row>
    <row r="158" spans="1:21" x14ac:dyDescent="0.45">
      <c r="A158" s="145">
        <v>27</v>
      </c>
      <c r="B158" s="6" t="s">
        <v>264</v>
      </c>
      <c r="C158" s="48" t="s">
        <v>266</v>
      </c>
      <c r="D158" s="61" t="s">
        <v>267</v>
      </c>
      <c r="G158" s="33"/>
      <c r="H158" s="22"/>
      <c r="I158" s="47"/>
      <c r="J158" s="33"/>
      <c r="O158" s="6">
        <v>7</v>
      </c>
      <c r="P158" s="38">
        <f t="shared" si="11"/>
        <v>2.0099999999999998</v>
      </c>
      <c r="Q158" s="7">
        <v>2010</v>
      </c>
      <c r="R158" s="81">
        <v>3</v>
      </c>
      <c r="S158">
        <f t="shared" si="12"/>
        <v>46</v>
      </c>
      <c r="T158" s="40">
        <f t="shared" si="13"/>
        <v>6.92</v>
      </c>
      <c r="U158" s="9">
        <f t="shared" si="14"/>
        <v>6</v>
      </c>
    </row>
    <row r="159" spans="1:21" s="18" customFormat="1" ht="14.65" thickBot="1" x14ac:dyDescent="0.5">
      <c r="A159" s="149">
        <v>28</v>
      </c>
      <c r="B159" s="19" t="s">
        <v>266</v>
      </c>
      <c r="C159" s="73" t="s">
        <v>268</v>
      </c>
      <c r="D159" s="66" t="s">
        <v>269</v>
      </c>
      <c r="E159" s="19"/>
      <c r="F159" s="70"/>
      <c r="G159" s="58"/>
      <c r="H159" s="31"/>
      <c r="I159" s="52"/>
      <c r="J159" s="55"/>
      <c r="K159" s="26"/>
      <c r="L159" s="26"/>
      <c r="M159" s="26"/>
      <c r="N159" s="70"/>
      <c r="O159" s="19">
        <v>39</v>
      </c>
      <c r="P159" s="100">
        <f t="shared" si="11"/>
        <v>4.91</v>
      </c>
      <c r="Q159" s="101">
        <v>4910</v>
      </c>
      <c r="R159" s="102">
        <v>7</v>
      </c>
      <c r="T159" s="43"/>
      <c r="U159" s="34"/>
    </row>
    <row r="160" spans="1:21" s="10" customFormat="1" ht="14.65" thickTop="1" x14ac:dyDescent="0.45">
      <c r="A160" s="152"/>
      <c r="B160" s="11" t="s">
        <v>581</v>
      </c>
      <c r="C160" s="71">
        <f>SUM(E160:N160)</f>
        <v>24.75</v>
      </c>
      <c r="D160" s="64"/>
      <c r="E160" s="11">
        <f>SUM(E132:E158)</f>
        <v>6</v>
      </c>
      <c r="F160" s="71">
        <v>0</v>
      </c>
      <c r="G160" s="56">
        <v>0.5</v>
      </c>
      <c r="H160" s="24">
        <f>SUM(H131:H158)</f>
        <v>1.25</v>
      </c>
      <c r="I160" s="50">
        <v>0.5</v>
      </c>
      <c r="J160" s="56">
        <f>SUM(J132:J158)</f>
        <v>9.5</v>
      </c>
      <c r="K160" s="27">
        <f>SUM(K132:K158)</f>
        <v>4.75</v>
      </c>
      <c r="L160" s="27">
        <v>0</v>
      </c>
      <c r="M160" s="27">
        <f>SUM(M132:M158)</f>
        <v>1</v>
      </c>
      <c r="N160" s="71">
        <f>SUM(N132:N158)</f>
        <v>1.25</v>
      </c>
      <c r="O160" s="11"/>
      <c r="P160" s="27"/>
      <c r="Q160" s="83"/>
      <c r="R160" s="84"/>
      <c r="T160" s="85"/>
      <c r="U160" s="27"/>
    </row>
    <row r="161" spans="1:21" x14ac:dyDescent="0.45">
      <c r="B161" s="8" t="s">
        <v>582</v>
      </c>
      <c r="C161" s="72">
        <f>ROWS(E133:E159)</f>
        <v>27</v>
      </c>
      <c r="D161" s="61"/>
      <c r="G161" s="33"/>
      <c r="H161" s="22"/>
      <c r="I161" s="47"/>
      <c r="J161" s="33"/>
    </row>
    <row r="162" spans="1:21" s="3" customFormat="1" x14ac:dyDescent="0.45">
      <c r="A162" s="150"/>
      <c r="B162" s="129" t="s">
        <v>583</v>
      </c>
      <c r="C162" s="130">
        <f>(C160/C161)</f>
        <v>0.91666666666666663</v>
      </c>
      <c r="D162" s="62"/>
      <c r="E162" s="129" t="s">
        <v>584</v>
      </c>
      <c r="F162" s="130">
        <f>(6/27)</f>
        <v>0.22222222222222221</v>
      </c>
      <c r="G162" s="132" t="s">
        <v>585</v>
      </c>
      <c r="H162" s="133">
        <f>(2.25/27)</f>
        <v>8.3333333333333329E-2</v>
      </c>
      <c r="I162" s="134"/>
      <c r="J162" s="132"/>
      <c r="K162" s="135" t="s">
        <v>586</v>
      </c>
      <c r="L162" s="135">
        <f>(16.5/27)</f>
        <v>0.61111111111111116</v>
      </c>
      <c r="M162" s="135"/>
      <c r="N162" s="130"/>
      <c r="O162" s="29"/>
      <c r="P162" s="140"/>
      <c r="Q162" s="141"/>
      <c r="R162" s="142"/>
      <c r="T162" s="143"/>
      <c r="U162" s="140"/>
    </row>
    <row r="163" spans="1:21" s="125" customFormat="1" ht="14.65" thickBot="1" x14ac:dyDescent="0.5">
      <c r="A163" s="151"/>
      <c r="B163" s="114"/>
      <c r="C163" s="115"/>
      <c r="D163" s="116"/>
      <c r="E163" s="120"/>
      <c r="F163" s="121"/>
      <c r="G163" s="117"/>
      <c r="H163" s="118"/>
      <c r="I163" s="119"/>
      <c r="J163" s="117"/>
      <c r="K163" s="122"/>
      <c r="L163" s="122"/>
      <c r="M163" s="122"/>
      <c r="N163" s="121"/>
      <c r="O163" s="120"/>
      <c r="P163" s="122"/>
      <c r="Q163" s="123"/>
      <c r="R163" s="124"/>
      <c r="T163" s="126"/>
      <c r="U163" s="122"/>
    </row>
    <row r="164" spans="1:21" x14ac:dyDescent="0.45">
      <c r="B164" s="29"/>
      <c r="D164" s="62" t="s">
        <v>593</v>
      </c>
    </row>
    <row r="165" spans="1:21" x14ac:dyDescent="0.45">
      <c r="A165" s="145">
        <v>1</v>
      </c>
      <c r="B165" s="6" t="s">
        <v>4</v>
      </c>
      <c r="C165" s="48" t="s">
        <v>270</v>
      </c>
      <c r="D165" s="61" t="s">
        <v>271</v>
      </c>
      <c r="G165" s="33"/>
      <c r="H165" s="22"/>
      <c r="I165" s="47"/>
      <c r="J165" s="33">
        <v>0.5</v>
      </c>
      <c r="M165" s="9">
        <v>0.25</v>
      </c>
      <c r="O165" s="6">
        <v>72</v>
      </c>
      <c r="P165" s="9">
        <f t="shared" ref="P165:P190" si="15">(Q165/1000)</f>
        <v>4</v>
      </c>
      <c r="Q165" s="2">
        <v>4000</v>
      </c>
      <c r="R165" s="68">
        <v>18</v>
      </c>
    </row>
    <row r="166" spans="1:21" x14ac:dyDescent="0.45">
      <c r="A166" s="145">
        <v>2</v>
      </c>
      <c r="B166" s="6" t="s">
        <v>270</v>
      </c>
      <c r="C166" s="48" t="s">
        <v>272</v>
      </c>
      <c r="D166" s="61" t="s">
        <v>273</v>
      </c>
      <c r="G166" s="33"/>
      <c r="H166" s="22"/>
      <c r="I166" s="47"/>
      <c r="J166" s="33"/>
      <c r="L166" s="9">
        <v>0.25</v>
      </c>
      <c r="O166" s="6">
        <v>40</v>
      </c>
      <c r="P166" s="9">
        <f t="shared" si="15"/>
        <v>4</v>
      </c>
      <c r="Q166" s="2">
        <v>4000</v>
      </c>
      <c r="R166" s="68">
        <v>10</v>
      </c>
    </row>
    <row r="167" spans="1:21" x14ac:dyDescent="0.45">
      <c r="A167" s="145">
        <v>3</v>
      </c>
      <c r="B167" s="6" t="s">
        <v>272</v>
      </c>
      <c r="C167" s="48" t="s">
        <v>274</v>
      </c>
      <c r="D167" s="61" t="s">
        <v>275</v>
      </c>
      <c r="E167" s="6">
        <v>0.5</v>
      </c>
      <c r="G167" s="33">
        <v>0.25</v>
      </c>
      <c r="H167" s="22"/>
      <c r="I167" s="47"/>
      <c r="J167" s="33"/>
      <c r="M167" s="9">
        <v>0.25</v>
      </c>
      <c r="N167" s="48">
        <v>0.25</v>
      </c>
      <c r="O167" s="6">
        <v>68</v>
      </c>
      <c r="P167" s="9">
        <f t="shared" si="15"/>
        <v>3</v>
      </c>
      <c r="Q167" s="2">
        <v>3000</v>
      </c>
      <c r="R167" s="68">
        <v>22</v>
      </c>
    </row>
    <row r="168" spans="1:21" x14ac:dyDescent="0.45">
      <c r="A168" s="145">
        <v>4</v>
      </c>
      <c r="B168" s="6" t="s">
        <v>274</v>
      </c>
      <c r="C168" s="48" t="s">
        <v>276</v>
      </c>
      <c r="D168" s="61" t="s">
        <v>277</v>
      </c>
      <c r="E168" s="6">
        <v>2</v>
      </c>
      <c r="G168" s="33"/>
      <c r="H168" s="22"/>
      <c r="I168" s="47"/>
      <c r="J168" s="33"/>
      <c r="M168" s="9">
        <v>0.25</v>
      </c>
      <c r="N168" s="48">
        <v>0.25</v>
      </c>
      <c r="O168" s="6">
        <v>51</v>
      </c>
      <c r="P168" s="9">
        <f t="shared" si="15"/>
        <v>2</v>
      </c>
      <c r="Q168" s="2">
        <v>2000</v>
      </c>
      <c r="R168" s="68">
        <v>25</v>
      </c>
    </row>
    <row r="169" spans="1:21" x14ac:dyDescent="0.45">
      <c r="A169" s="145">
        <v>5</v>
      </c>
      <c r="B169" s="6" t="s">
        <v>276</v>
      </c>
      <c r="C169" s="48" t="s">
        <v>278</v>
      </c>
      <c r="D169" s="61" t="s">
        <v>279</v>
      </c>
      <c r="G169" s="33"/>
      <c r="H169" s="22"/>
      <c r="I169" s="47"/>
      <c r="J169" s="33"/>
      <c r="M169" s="9">
        <v>0.25</v>
      </c>
      <c r="N169" s="48">
        <v>0.25</v>
      </c>
      <c r="O169" s="6">
        <v>55</v>
      </c>
      <c r="P169" s="9">
        <f t="shared" si="15"/>
        <v>2</v>
      </c>
      <c r="Q169" s="2">
        <v>2000</v>
      </c>
      <c r="R169" s="68">
        <v>27</v>
      </c>
    </row>
    <row r="170" spans="1:21" x14ac:dyDescent="0.45">
      <c r="A170" s="145">
        <v>6</v>
      </c>
      <c r="B170" s="6" t="s">
        <v>278</v>
      </c>
      <c r="C170" s="48" t="s">
        <v>280</v>
      </c>
      <c r="D170" s="61" t="s">
        <v>281</v>
      </c>
      <c r="G170" s="33"/>
      <c r="H170" s="22"/>
      <c r="I170" s="47"/>
      <c r="J170" s="33"/>
      <c r="M170" s="9">
        <v>0.25</v>
      </c>
      <c r="O170" s="6">
        <v>51</v>
      </c>
      <c r="P170" s="9">
        <f t="shared" si="15"/>
        <v>3</v>
      </c>
      <c r="Q170" s="2">
        <v>3000</v>
      </c>
      <c r="R170" s="68">
        <v>17</v>
      </c>
    </row>
    <row r="171" spans="1:21" x14ac:dyDescent="0.45">
      <c r="A171" s="145">
        <v>7</v>
      </c>
      <c r="B171" s="6" t="s">
        <v>280</v>
      </c>
      <c r="C171" s="48" t="s">
        <v>282</v>
      </c>
      <c r="D171" s="61" t="s">
        <v>283</v>
      </c>
      <c r="G171" s="33"/>
      <c r="H171" s="22"/>
      <c r="I171" s="47"/>
      <c r="J171" s="33"/>
      <c r="O171" s="6">
        <v>40</v>
      </c>
      <c r="P171" s="9">
        <f t="shared" si="15"/>
        <v>3</v>
      </c>
      <c r="Q171" s="2">
        <v>3000</v>
      </c>
      <c r="R171" s="68">
        <v>13</v>
      </c>
    </row>
    <row r="172" spans="1:21" x14ac:dyDescent="0.45">
      <c r="A172" s="145">
        <v>8</v>
      </c>
      <c r="B172" s="6" t="s">
        <v>282</v>
      </c>
      <c r="C172" s="48" t="s">
        <v>284</v>
      </c>
      <c r="D172" s="61" t="s">
        <v>285</v>
      </c>
      <c r="G172" s="33">
        <v>0.5</v>
      </c>
      <c r="H172" s="22"/>
      <c r="I172" s="47"/>
      <c r="J172" s="33"/>
      <c r="O172" s="6">
        <v>40</v>
      </c>
      <c r="P172" s="9">
        <f t="shared" si="15"/>
        <v>2</v>
      </c>
      <c r="Q172" s="2">
        <v>2000</v>
      </c>
      <c r="R172" s="68">
        <v>20</v>
      </c>
    </row>
    <row r="173" spans="1:21" x14ac:dyDescent="0.45">
      <c r="A173" s="145">
        <v>9</v>
      </c>
      <c r="B173" s="6" t="s">
        <v>284</v>
      </c>
      <c r="C173" s="48" t="s">
        <v>240</v>
      </c>
      <c r="D173" s="61" t="s">
        <v>286</v>
      </c>
      <c r="G173" s="33">
        <v>0.5</v>
      </c>
      <c r="H173" s="22"/>
      <c r="I173" s="47"/>
      <c r="J173" s="33"/>
      <c r="M173" s="9">
        <v>0.25</v>
      </c>
      <c r="O173" s="6">
        <v>58</v>
      </c>
      <c r="P173" s="9">
        <f t="shared" si="15"/>
        <v>3</v>
      </c>
      <c r="Q173" s="2">
        <v>3000</v>
      </c>
      <c r="R173" s="68">
        <v>19</v>
      </c>
    </row>
    <row r="174" spans="1:21" x14ac:dyDescent="0.45">
      <c r="A174" s="145">
        <v>10</v>
      </c>
      <c r="B174" s="6" t="s">
        <v>240</v>
      </c>
      <c r="C174" s="48" t="s">
        <v>17</v>
      </c>
      <c r="D174" s="61" t="s">
        <v>287</v>
      </c>
      <c r="G174" s="33"/>
      <c r="H174" s="22"/>
      <c r="I174" s="47">
        <v>0.25</v>
      </c>
      <c r="J174" s="33"/>
      <c r="M174" s="9">
        <v>0.25</v>
      </c>
      <c r="N174" s="48">
        <v>0.25</v>
      </c>
      <c r="O174" s="6">
        <v>49</v>
      </c>
      <c r="P174" s="9">
        <f t="shared" si="15"/>
        <v>2</v>
      </c>
      <c r="Q174" s="2">
        <v>2000</v>
      </c>
      <c r="R174" s="68">
        <v>24</v>
      </c>
    </row>
    <row r="175" spans="1:21" x14ac:dyDescent="0.45">
      <c r="A175" s="145">
        <v>11</v>
      </c>
      <c r="B175" s="6" t="s">
        <v>17</v>
      </c>
      <c r="C175" s="48" t="s">
        <v>288</v>
      </c>
      <c r="D175" s="61" t="s">
        <v>289</v>
      </c>
      <c r="E175" s="6">
        <v>0.5</v>
      </c>
      <c r="G175" s="33"/>
      <c r="H175" s="22"/>
      <c r="I175" s="47"/>
      <c r="J175" s="33"/>
      <c r="M175" s="9">
        <v>0.25</v>
      </c>
      <c r="N175" s="48">
        <v>0.25</v>
      </c>
      <c r="O175" s="6">
        <v>57</v>
      </c>
      <c r="P175" s="9">
        <f t="shared" si="15"/>
        <v>2</v>
      </c>
      <c r="Q175" s="2">
        <v>2000</v>
      </c>
      <c r="R175" s="68">
        <v>28</v>
      </c>
    </row>
    <row r="176" spans="1:21" x14ac:dyDescent="0.45">
      <c r="A176" s="145">
        <v>12</v>
      </c>
      <c r="B176" s="6" t="s">
        <v>288</v>
      </c>
      <c r="C176" s="48" t="s">
        <v>290</v>
      </c>
      <c r="D176" s="61" t="s">
        <v>291</v>
      </c>
      <c r="G176" s="33">
        <v>0.25</v>
      </c>
      <c r="H176" s="22"/>
      <c r="I176" s="47"/>
      <c r="J176" s="33"/>
      <c r="M176" s="9">
        <v>0.25</v>
      </c>
      <c r="N176" s="48">
        <v>0.25</v>
      </c>
      <c r="O176" s="6">
        <v>53</v>
      </c>
      <c r="P176" s="9">
        <f t="shared" si="15"/>
        <v>2</v>
      </c>
      <c r="Q176" s="2">
        <v>2000</v>
      </c>
      <c r="R176" s="68">
        <v>26</v>
      </c>
    </row>
    <row r="177" spans="1:21" x14ac:dyDescent="0.45">
      <c r="A177" s="145">
        <v>13</v>
      </c>
      <c r="B177" s="6" t="s">
        <v>290</v>
      </c>
      <c r="C177" s="48" t="s">
        <v>292</v>
      </c>
      <c r="D177" s="61" t="s">
        <v>293</v>
      </c>
      <c r="G177" s="33">
        <v>0.25</v>
      </c>
      <c r="H177" s="22"/>
      <c r="I177" s="47"/>
      <c r="J177" s="33"/>
      <c r="O177" s="6">
        <v>45</v>
      </c>
      <c r="P177" s="9">
        <f t="shared" si="15"/>
        <v>3</v>
      </c>
      <c r="Q177" s="2">
        <v>3000</v>
      </c>
      <c r="R177" s="68">
        <v>15</v>
      </c>
    </row>
    <row r="178" spans="1:21" x14ac:dyDescent="0.45">
      <c r="A178" s="145">
        <v>14</v>
      </c>
      <c r="B178" s="6" t="s">
        <v>292</v>
      </c>
      <c r="C178" s="48" t="s">
        <v>294</v>
      </c>
      <c r="D178" s="61" t="s">
        <v>295</v>
      </c>
      <c r="E178" s="6">
        <v>1</v>
      </c>
      <c r="G178" s="33"/>
      <c r="H178" s="22"/>
      <c r="I178" s="47"/>
      <c r="J178" s="33"/>
      <c r="O178" s="6">
        <v>32</v>
      </c>
      <c r="P178" s="9">
        <f t="shared" si="15"/>
        <v>2</v>
      </c>
      <c r="Q178" s="2">
        <v>2000</v>
      </c>
      <c r="R178" s="68">
        <v>16</v>
      </c>
    </row>
    <row r="179" spans="1:21" x14ac:dyDescent="0.45">
      <c r="A179" s="145">
        <v>15</v>
      </c>
      <c r="B179" s="6" t="s">
        <v>294</v>
      </c>
      <c r="C179" s="48" t="s">
        <v>296</v>
      </c>
      <c r="D179" s="61" t="s">
        <v>297</v>
      </c>
      <c r="G179" s="33"/>
      <c r="H179" s="22"/>
      <c r="I179" s="47"/>
      <c r="J179" s="33"/>
      <c r="O179" s="6">
        <v>35</v>
      </c>
      <c r="P179" s="9">
        <f t="shared" si="15"/>
        <v>2</v>
      </c>
      <c r="Q179" s="2">
        <v>2000</v>
      </c>
      <c r="R179" s="68">
        <v>17</v>
      </c>
    </row>
    <row r="180" spans="1:21" x14ac:dyDescent="0.45">
      <c r="A180" s="145">
        <v>16</v>
      </c>
      <c r="B180" s="6" t="s">
        <v>296</v>
      </c>
      <c r="C180" s="48" t="s">
        <v>23</v>
      </c>
      <c r="D180" s="61" t="s">
        <v>298</v>
      </c>
      <c r="G180" s="33"/>
      <c r="H180" s="22"/>
      <c r="I180" s="47"/>
      <c r="J180" s="33"/>
      <c r="N180" s="48">
        <v>0.25</v>
      </c>
      <c r="O180" s="6">
        <v>45</v>
      </c>
      <c r="P180" s="9">
        <f t="shared" si="15"/>
        <v>2</v>
      </c>
      <c r="Q180" s="2">
        <v>2000</v>
      </c>
      <c r="R180" s="68">
        <v>22</v>
      </c>
    </row>
    <row r="181" spans="1:21" x14ac:dyDescent="0.45">
      <c r="A181" s="145">
        <v>17</v>
      </c>
      <c r="B181" s="6" t="s">
        <v>23</v>
      </c>
      <c r="C181" s="48" t="s">
        <v>299</v>
      </c>
      <c r="D181" s="61" t="s">
        <v>300</v>
      </c>
      <c r="G181" s="33"/>
      <c r="H181" s="22"/>
      <c r="I181" s="47"/>
      <c r="J181" s="33"/>
      <c r="M181" s="9">
        <v>0.25</v>
      </c>
      <c r="N181" s="48">
        <v>0.25</v>
      </c>
      <c r="O181" s="6">
        <v>65</v>
      </c>
      <c r="P181" s="9">
        <f t="shared" si="15"/>
        <v>3</v>
      </c>
      <c r="Q181" s="2">
        <v>3000</v>
      </c>
      <c r="R181" s="68">
        <v>21</v>
      </c>
    </row>
    <row r="182" spans="1:21" x14ac:dyDescent="0.45">
      <c r="A182" s="145">
        <v>18</v>
      </c>
      <c r="B182" s="6" t="s">
        <v>299</v>
      </c>
      <c r="C182" s="48" t="s">
        <v>301</v>
      </c>
      <c r="D182" s="61" t="s">
        <v>302</v>
      </c>
      <c r="E182" s="6">
        <v>2</v>
      </c>
      <c r="G182" s="33"/>
      <c r="H182" s="22"/>
      <c r="I182" s="47"/>
      <c r="J182" s="33">
        <v>1</v>
      </c>
      <c r="O182" s="6">
        <v>18</v>
      </c>
      <c r="P182" s="9">
        <f t="shared" si="15"/>
        <v>2</v>
      </c>
      <c r="Q182" s="2">
        <v>2000</v>
      </c>
      <c r="R182" s="68">
        <v>9</v>
      </c>
    </row>
    <row r="183" spans="1:21" x14ac:dyDescent="0.45">
      <c r="A183" s="145">
        <v>19</v>
      </c>
      <c r="B183" s="6" t="s">
        <v>301</v>
      </c>
      <c r="C183" s="48" t="s">
        <v>303</v>
      </c>
      <c r="D183" s="61" t="s">
        <v>304</v>
      </c>
      <c r="E183" s="6">
        <v>0.5</v>
      </c>
      <c r="G183" s="33"/>
      <c r="H183" s="22"/>
      <c r="I183" s="47"/>
      <c r="J183" s="33"/>
      <c r="O183" s="6">
        <v>41</v>
      </c>
      <c r="P183" s="9">
        <f t="shared" si="15"/>
        <v>3</v>
      </c>
      <c r="Q183" s="2">
        <v>3000</v>
      </c>
      <c r="R183" s="68">
        <v>13</v>
      </c>
    </row>
    <row r="184" spans="1:21" x14ac:dyDescent="0.45">
      <c r="A184" s="145">
        <v>20</v>
      </c>
      <c r="B184" s="6" t="s">
        <v>303</v>
      </c>
      <c r="C184" s="48" t="s">
        <v>89</v>
      </c>
      <c r="D184" s="61" t="s">
        <v>305</v>
      </c>
      <c r="G184" s="33">
        <v>0.25</v>
      </c>
      <c r="H184" s="22"/>
      <c r="I184" s="47"/>
      <c r="J184" s="33"/>
      <c r="N184" s="48">
        <v>0.25</v>
      </c>
      <c r="O184" s="6">
        <v>45</v>
      </c>
      <c r="P184" s="9">
        <f t="shared" si="15"/>
        <v>2</v>
      </c>
      <c r="Q184" s="2">
        <v>2000</v>
      </c>
      <c r="R184" s="68">
        <v>22</v>
      </c>
    </row>
    <row r="185" spans="1:21" x14ac:dyDescent="0.45">
      <c r="A185" s="145">
        <v>21</v>
      </c>
      <c r="B185" s="6" t="s">
        <v>89</v>
      </c>
      <c r="C185" s="48" t="s">
        <v>31</v>
      </c>
      <c r="D185" s="61" t="s">
        <v>306</v>
      </c>
      <c r="E185" s="6">
        <v>0.5</v>
      </c>
      <c r="G185" s="33"/>
      <c r="H185" s="22"/>
      <c r="I185" s="47"/>
      <c r="J185" s="33">
        <v>1</v>
      </c>
      <c r="O185" s="6">
        <v>30</v>
      </c>
      <c r="P185" s="9">
        <f t="shared" si="15"/>
        <v>3</v>
      </c>
      <c r="Q185" s="2">
        <v>3000</v>
      </c>
      <c r="R185" s="68">
        <v>10</v>
      </c>
    </row>
    <row r="186" spans="1:21" x14ac:dyDescent="0.45">
      <c r="A186" s="145">
        <v>22</v>
      </c>
      <c r="B186" s="6" t="s">
        <v>31</v>
      </c>
      <c r="C186" s="48" t="s">
        <v>307</v>
      </c>
      <c r="D186" s="61" t="s">
        <v>308</v>
      </c>
      <c r="E186" s="6">
        <v>1</v>
      </c>
      <c r="G186" s="33"/>
      <c r="H186" s="22"/>
      <c r="I186" s="47"/>
      <c r="J186" s="33"/>
      <c r="K186" s="9">
        <v>0.25</v>
      </c>
      <c r="O186" s="6">
        <v>34</v>
      </c>
      <c r="P186" s="9">
        <f t="shared" si="15"/>
        <v>2</v>
      </c>
      <c r="Q186" s="2">
        <v>2000</v>
      </c>
      <c r="R186" s="68">
        <v>17</v>
      </c>
    </row>
    <row r="187" spans="1:21" x14ac:dyDescent="0.45">
      <c r="A187" s="145">
        <v>23</v>
      </c>
      <c r="B187" s="6" t="s">
        <v>307</v>
      </c>
      <c r="C187" s="48" t="s">
        <v>309</v>
      </c>
      <c r="D187" s="61" t="s">
        <v>310</v>
      </c>
      <c r="G187" s="33"/>
      <c r="H187" s="22"/>
      <c r="I187" s="47"/>
      <c r="J187" s="33"/>
      <c r="M187" s="9">
        <v>0.25</v>
      </c>
      <c r="O187" s="6">
        <v>52</v>
      </c>
      <c r="P187" s="9">
        <f t="shared" si="15"/>
        <v>3</v>
      </c>
      <c r="Q187" s="2">
        <v>3000</v>
      </c>
      <c r="R187" s="68">
        <v>17</v>
      </c>
    </row>
    <row r="188" spans="1:21" x14ac:dyDescent="0.45">
      <c r="A188" s="145">
        <v>24</v>
      </c>
      <c r="B188" s="6" t="s">
        <v>309</v>
      </c>
      <c r="C188" s="48" t="s">
        <v>311</v>
      </c>
      <c r="D188" s="61" t="s">
        <v>312</v>
      </c>
      <c r="E188" s="6">
        <v>1</v>
      </c>
      <c r="G188" s="33"/>
      <c r="H188" s="22"/>
      <c r="I188" s="47"/>
      <c r="J188" s="33"/>
      <c r="L188" s="9">
        <v>0.25</v>
      </c>
      <c r="M188" s="9">
        <v>0.25</v>
      </c>
      <c r="O188" s="6">
        <v>57</v>
      </c>
      <c r="P188" s="9">
        <f t="shared" si="15"/>
        <v>3</v>
      </c>
      <c r="Q188" s="2">
        <v>3000</v>
      </c>
      <c r="R188" s="68">
        <v>19</v>
      </c>
    </row>
    <row r="189" spans="1:21" x14ac:dyDescent="0.45">
      <c r="A189" s="145">
        <v>25</v>
      </c>
      <c r="B189" s="6" t="s">
        <v>311</v>
      </c>
      <c r="C189" s="48" t="s">
        <v>313</v>
      </c>
      <c r="D189" s="61" t="s">
        <v>314</v>
      </c>
      <c r="G189" s="33">
        <v>0.25</v>
      </c>
      <c r="H189" s="22"/>
      <c r="I189" s="47"/>
      <c r="J189" s="33"/>
      <c r="M189" s="9">
        <v>0.25</v>
      </c>
      <c r="N189" s="48">
        <v>0.25</v>
      </c>
      <c r="O189" s="6">
        <v>65</v>
      </c>
      <c r="P189" s="9">
        <f t="shared" si="15"/>
        <v>3</v>
      </c>
      <c r="Q189" s="2">
        <v>3000</v>
      </c>
      <c r="R189" s="68">
        <v>21</v>
      </c>
    </row>
    <row r="190" spans="1:21" s="15" customFormat="1" ht="14.65" thickBot="1" x14ac:dyDescent="0.5">
      <c r="A190" s="146">
        <v>26</v>
      </c>
      <c r="B190" s="16" t="s">
        <v>313</v>
      </c>
      <c r="C190" s="70" t="s">
        <v>315</v>
      </c>
      <c r="D190" s="63" t="s">
        <v>316</v>
      </c>
      <c r="E190" s="16">
        <v>1</v>
      </c>
      <c r="F190" s="70"/>
      <c r="G190" s="55"/>
      <c r="H190" s="23"/>
      <c r="I190" s="49"/>
      <c r="J190" s="55"/>
      <c r="K190" s="26"/>
      <c r="L190" s="26"/>
      <c r="M190" s="26"/>
      <c r="N190" s="70">
        <v>0.25</v>
      </c>
      <c r="O190" s="16">
        <v>42</v>
      </c>
      <c r="P190" s="26">
        <f t="shared" si="15"/>
        <v>2</v>
      </c>
      <c r="Q190" s="17">
        <v>2000</v>
      </c>
      <c r="R190" s="79">
        <v>21</v>
      </c>
      <c r="T190" s="41"/>
      <c r="U190" s="26"/>
    </row>
    <row r="191" spans="1:21" s="10" customFormat="1" ht="14.65" thickTop="1" x14ac:dyDescent="0.45">
      <c r="A191" s="152"/>
      <c r="B191" s="11" t="s">
        <v>581</v>
      </c>
      <c r="C191" s="71">
        <f>SUM(E191:N191)</f>
        <v>21.75</v>
      </c>
      <c r="D191" s="64"/>
      <c r="E191" s="11">
        <f>SUM(E164:E190)</f>
        <v>10</v>
      </c>
      <c r="F191" s="71">
        <v>0</v>
      </c>
      <c r="G191" s="56">
        <f>SUM(G164:G190)</f>
        <v>2.25</v>
      </c>
      <c r="H191" s="10">
        <v>0</v>
      </c>
      <c r="I191" s="24">
        <v>0.25</v>
      </c>
      <c r="J191" s="56">
        <f>SUM(J165:J190)</f>
        <v>2.5</v>
      </c>
      <c r="K191" s="27">
        <v>0.25</v>
      </c>
      <c r="L191" s="27">
        <v>0.5</v>
      </c>
      <c r="M191" s="27">
        <f>SUM(M165:M190)</f>
        <v>3.25</v>
      </c>
      <c r="N191" s="71">
        <f>SUM(N165:N190)</f>
        <v>2.75</v>
      </c>
      <c r="O191" s="11"/>
      <c r="P191" s="27"/>
      <c r="Q191" s="83"/>
      <c r="R191" s="84"/>
      <c r="T191" s="85"/>
      <c r="U191" s="27"/>
    </row>
    <row r="192" spans="1:21" x14ac:dyDescent="0.45">
      <c r="B192" s="8" t="s">
        <v>582</v>
      </c>
      <c r="C192" s="99">
        <v>26</v>
      </c>
      <c r="D192" s="61"/>
      <c r="G192" s="33"/>
      <c r="H192" s="22"/>
      <c r="I192" s="47"/>
      <c r="J192" s="33"/>
    </row>
    <row r="193" spans="1:21" s="3" customFormat="1" x14ac:dyDescent="0.45">
      <c r="A193" s="150"/>
      <c r="B193" s="129" t="s">
        <v>583</v>
      </c>
      <c r="C193" s="130">
        <f>(C191/C192)</f>
        <v>0.83653846153846156</v>
      </c>
      <c r="D193" s="62"/>
      <c r="E193" s="129" t="s">
        <v>584</v>
      </c>
      <c r="F193" s="130">
        <f>(10/26)</f>
        <v>0.38461538461538464</v>
      </c>
      <c r="G193" s="132" t="s">
        <v>585</v>
      </c>
      <c r="H193" s="133">
        <f>(2.5/26)</f>
        <v>9.6153846153846159E-2</v>
      </c>
      <c r="I193" s="134"/>
      <c r="J193" s="132"/>
      <c r="K193" s="135" t="s">
        <v>586</v>
      </c>
      <c r="L193" s="135">
        <f>(9.25/26)</f>
        <v>0.35576923076923078</v>
      </c>
      <c r="M193" s="135"/>
      <c r="N193" s="130"/>
      <c r="O193" s="29"/>
      <c r="P193" s="140"/>
      <c r="Q193" s="141"/>
      <c r="R193" s="142"/>
      <c r="T193" s="143"/>
      <c r="U193" s="140"/>
    </row>
    <row r="194" spans="1:21" s="125" customFormat="1" ht="14.65" thickBot="1" x14ac:dyDescent="0.5">
      <c r="A194" s="151"/>
      <c r="B194" s="114"/>
      <c r="C194" s="115"/>
      <c r="D194" s="116"/>
      <c r="E194" s="120"/>
      <c r="F194" s="121"/>
      <c r="G194" s="117"/>
      <c r="H194" s="118"/>
      <c r="I194" s="119"/>
      <c r="J194" s="117"/>
      <c r="K194" s="122"/>
      <c r="L194" s="122"/>
      <c r="M194" s="122"/>
      <c r="N194" s="121"/>
      <c r="O194" s="120"/>
      <c r="P194" s="122"/>
      <c r="Q194" s="123"/>
      <c r="R194" s="124"/>
      <c r="T194" s="126"/>
      <c r="U194" s="122"/>
    </row>
    <row r="195" spans="1:21" x14ac:dyDescent="0.45">
      <c r="B195" s="29"/>
      <c r="D195" s="62" t="s">
        <v>594</v>
      </c>
    </row>
    <row r="196" spans="1:21" x14ac:dyDescent="0.45">
      <c r="A196" s="145">
        <v>1</v>
      </c>
      <c r="B196" s="6" t="s">
        <v>4</v>
      </c>
      <c r="C196" s="48" t="s">
        <v>317</v>
      </c>
      <c r="D196" s="61" t="s">
        <v>318</v>
      </c>
      <c r="G196" s="33"/>
      <c r="H196" s="22"/>
      <c r="I196" s="47"/>
      <c r="J196" s="33"/>
      <c r="K196" s="9">
        <v>0.25</v>
      </c>
      <c r="N196" s="48">
        <v>0.25</v>
      </c>
      <c r="O196" s="6">
        <v>35</v>
      </c>
      <c r="P196" s="38">
        <f t="shared" ref="P196:P209" si="16">(Q196/1000)</f>
        <v>0.88</v>
      </c>
      <c r="Q196" s="7">
        <v>880</v>
      </c>
      <c r="R196" s="81">
        <v>39</v>
      </c>
      <c r="S196">
        <f>O196+O197</f>
        <v>54</v>
      </c>
      <c r="T196" s="40">
        <f t="shared" ref="T196:T208" si="17">SUM(P196:P197)</f>
        <v>2.3199999999999998</v>
      </c>
      <c r="U196" s="9">
        <f>ROUNDDOWN(S196/T196, 0)</f>
        <v>23</v>
      </c>
    </row>
    <row r="197" spans="1:21" x14ac:dyDescent="0.45">
      <c r="A197" s="145">
        <v>2</v>
      </c>
      <c r="B197" s="6" t="s">
        <v>317</v>
      </c>
      <c r="C197" s="48" t="s">
        <v>319</v>
      </c>
      <c r="D197" s="61" t="s">
        <v>320</v>
      </c>
      <c r="G197" s="33"/>
      <c r="H197" s="22"/>
      <c r="I197" s="47"/>
      <c r="J197" s="33"/>
      <c r="K197" s="9">
        <v>0.25</v>
      </c>
      <c r="O197" s="6">
        <v>19</v>
      </c>
      <c r="P197" s="38">
        <f t="shared" si="16"/>
        <v>1.44</v>
      </c>
      <c r="Q197" s="7">
        <v>1440</v>
      </c>
      <c r="R197" s="81">
        <v>13</v>
      </c>
      <c r="S197">
        <f t="shared" ref="S197:S231" si="18">O197+O198</f>
        <v>46</v>
      </c>
      <c r="T197" s="40">
        <f t="shared" si="17"/>
        <v>4.47</v>
      </c>
      <c r="U197" s="9">
        <f t="shared" ref="U197:U231" si="19">ROUNDDOWN(S197/T197, 0)</f>
        <v>10</v>
      </c>
    </row>
    <row r="198" spans="1:21" x14ac:dyDescent="0.45">
      <c r="A198" s="145">
        <v>3</v>
      </c>
      <c r="B198" s="6" t="s">
        <v>319</v>
      </c>
      <c r="C198" s="48" t="s">
        <v>321</v>
      </c>
      <c r="D198" s="61" t="s">
        <v>322</v>
      </c>
      <c r="G198" s="33"/>
      <c r="H198" s="22"/>
      <c r="I198" s="47"/>
      <c r="J198" s="33">
        <v>0.5</v>
      </c>
      <c r="K198" s="9">
        <v>0.25</v>
      </c>
      <c r="L198" s="9">
        <v>0.25</v>
      </c>
      <c r="O198" s="6">
        <v>27</v>
      </c>
      <c r="P198" s="38">
        <f t="shared" si="16"/>
        <v>3.03</v>
      </c>
      <c r="Q198" s="7">
        <v>3030</v>
      </c>
      <c r="R198" s="81">
        <v>8</v>
      </c>
      <c r="S198">
        <f t="shared" si="18"/>
        <v>75</v>
      </c>
      <c r="T198" s="40">
        <f t="shared" si="17"/>
        <v>5.39</v>
      </c>
      <c r="U198" s="9">
        <f t="shared" si="19"/>
        <v>13</v>
      </c>
    </row>
    <row r="199" spans="1:21" x14ac:dyDescent="0.45">
      <c r="A199" s="145">
        <v>4</v>
      </c>
      <c r="B199" s="6" t="s">
        <v>321</v>
      </c>
      <c r="C199" s="48" t="s">
        <v>323</v>
      </c>
      <c r="D199" s="61" t="s">
        <v>324</v>
      </c>
      <c r="G199" s="33"/>
      <c r="H199" s="22"/>
      <c r="I199" s="47"/>
      <c r="J199" s="33"/>
      <c r="M199" s="9">
        <v>0.25</v>
      </c>
      <c r="O199" s="6">
        <v>48</v>
      </c>
      <c r="P199" s="38">
        <f t="shared" si="16"/>
        <v>2.36</v>
      </c>
      <c r="Q199" s="7">
        <v>2360</v>
      </c>
      <c r="R199" s="81">
        <v>20</v>
      </c>
      <c r="S199">
        <f t="shared" si="18"/>
        <v>55</v>
      </c>
      <c r="T199" s="40">
        <f t="shared" si="17"/>
        <v>4.6099999999999994</v>
      </c>
      <c r="U199" s="9">
        <f t="shared" si="19"/>
        <v>11</v>
      </c>
    </row>
    <row r="200" spans="1:21" x14ac:dyDescent="0.45">
      <c r="A200" s="145">
        <v>5</v>
      </c>
      <c r="B200" s="6" t="s">
        <v>323</v>
      </c>
      <c r="C200" s="48" t="s">
        <v>325</v>
      </c>
      <c r="D200" s="61" t="s">
        <v>326</v>
      </c>
      <c r="G200" s="33"/>
      <c r="H200" s="22"/>
      <c r="I200" s="47"/>
      <c r="J200" s="33"/>
      <c r="K200" s="9">
        <v>0.25</v>
      </c>
      <c r="O200" s="6">
        <v>7</v>
      </c>
      <c r="P200" s="38">
        <f t="shared" si="16"/>
        <v>2.25</v>
      </c>
      <c r="Q200" s="7">
        <v>2250</v>
      </c>
      <c r="R200" s="81">
        <v>3</v>
      </c>
      <c r="S200">
        <f t="shared" si="18"/>
        <v>34</v>
      </c>
      <c r="T200" s="40">
        <f t="shared" si="17"/>
        <v>3.73</v>
      </c>
      <c r="U200" s="9">
        <f t="shared" si="19"/>
        <v>9</v>
      </c>
    </row>
    <row r="201" spans="1:21" x14ac:dyDescent="0.45">
      <c r="A201" s="145">
        <v>6</v>
      </c>
      <c r="B201" s="6" t="s">
        <v>325</v>
      </c>
      <c r="C201" s="48" t="s">
        <v>327</v>
      </c>
      <c r="D201" s="61" t="s">
        <v>328</v>
      </c>
      <c r="G201" s="33"/>
      <c r="H201" s="22"/>
      <c r="I201" s="47"/>
      <c r="J201" s="33"/>
      <c r="N201" s="48">
        <v>0.25</v>
      </c>
      <c r="O201" s="6">
        <v>27</v>
      </c>
      <c r="P201" s="38">
        <f t="shared" si="16"/>
        <v>1.48</v>
      </c>
      <c r="Q201" s="7">
        <v>1480</v>
      </c>
      <c r="R201" s="81">
        <v>18</v>
      </c>
      <c r="S201">
        <f t="shared" si="18"/>
        <v>78</v>
      </c>
      <c r="T201" s="40">
        <f t="shared" si="17"/>
        <v>3.44</v>
      </c>
      <c r="U201" s="9">
        <f t="shared" si="19"/>
        <v>22</v>
      </c>
    </row>
    <row r="202" spans="1:21" x14ac:dyDescent="0.45">
      <c r="A202" s="145">
        <v>7</v>
      </c>
      <c r="B202" s="6" t="s">
        <v>327</v>
      </c>
      <c r="C202" s="48" t="s">
        <v>329</v>
      </c>
      <c r="D202" s="61" t="s">
        <v>330</v>
      </c>
      <c r="E202" s="6">
        <v>1</v>
      </c>
      <c r="G202" s="33"/>
      <c r="H202" s="22"/>
      <c r="I202" s="47"/>
      <c r="J202" s="33"/>
      <c r="K202" s="9">
        <v>1</v>
      </c>
      <c r="M202" s="9">
        <v>0.25</v>
      </c>
      <c r="N202" s="48">
        <v>0.25</v>
      </c>
      <c r="O202" s="6">
        <v>51</v>
      </c>
      <c r="P202" s="38">
        <f t="shared" si="16"/>
        <v>1.96</v>
      </c>
      <c r="Q202" s="7">
        <v>1960</v>
      </c>
      <c r="R202" s="81">
        <v>26</v>
      </c>
      <c r="S202">
        <f t="shared" si="18"/>
        <v>82</v>
      </c>
      <c r="T202" s="40">
        <f t="shared" si="17"/>
        <v>3.27</v>
      </c>
      <c r="U202" s="9">
        <f t="shared" si="19"/>
        <v>25</v>
      </c>
    </row>
    <row r="203" spans="1:21" x14ac:dyDescent="0.45">
      <c r="A203" s="145">
        <v>8</v>
      </c>
      <c r="B203" s="6" t="s">
        <v>329</v>
      </c>
      <c r="C203" s="48" t="s">
        <v>331</v>
      </c>
      <c r="D203" s="61" t="s">
        <v>332</v>
      </c>
      <c r="G203" s="33"/>
      <c r="H203" s="22"/>
      <c r="I203" s="47"/>
      <c r="J203" s="33">
        <v>1</v>
      </c>
      <c r="O203" s="6">
        <v>31</v>
      </c>
      <c r="P203" s="38">
        <f t="shared" si="16"/>
        <v>1.31</v>
      </c>
      <c r="Q203" s="7">
        <v>1310</v>
      </c>
      <c r="R203" s="81">
        <v>23</v>
      </c>
      <c r="S203">
        <f t="shared" si="18"/>
        <v>54</v>
      </c>
      <c r="T203" s="40">
        <f t="shared" si="17"/>
        <v>2.87</v>
      </c>
      <c r="U203" s="9">
        <f t="shared" si="19"/>
        <v>18</v>
      </c>
    </row>
    <row r="204" spans="1:21" x14ac:dyDescent="0.45">
      <c r="A204" s="145">
        <v>9</v>
      </c>
      <c r="B204" s="6" t="s">
        <v>331</v>
      </c>
      <c r="C204" s="48" t="s">
        <v>333</v>
      </c>
      <c r="D204" s="61" t="s">
        <v>334</v>
      </c>
      <c r="G204" s="33"/>
      <c r="H204" s="22"/>
      <c r="I204" s="47"/>
      <c r="J204" s="33"/>
      <c r="O204" s="6">
        <v>23</v>
      </c>
      <c r="P204" s="38">
        <f t="shared" si="16"/>
        <v>1.56</v>
      </c>
      <c r="Q204" s="7">
        <v>1560</v>
      </c>
      <c r="R204" s="81">
        <v>14</v>
      </c>
      <c r="S204">
        <f t="shared" si="18"/>
        <v>47</v>
      </c>
      <c r="T204" s="40">
        <f t="shared" si="17"/>
        <v>3.61</v>
      </c>
      <c r="U204" s="9">
        <f t="shared" si="19"/>
        <v>13</v>
      </c>
    </row>
    <row r="205" spans="1:21" x14ac:dyDescent="0.45">
      <c r="A205" s="145">
        <v>10</v>
      </c>
      <c r="B205" s="6" t="s">
        <v>333</v>
      </c>
      <c r="C205" s="48" t="s">
        <v>335</v>
      </c>
      <c r="D205" s="61" t="s">
        <v>336</v>
      </c>
      <c r="G205" s="33"/>
      <c r="H205" s="22"/>
      <c r="I205" s="47"/>
      <c r="J205" s="33">
        <v>1</v>
      </c>
      <c r="O205" s="6">
        <v>24</v>
      </c>
      <c r="P205" s="38">
        <f t="shared" si="16"/>
        <v>2.0499999999999998</v>
      </c>
      <c r="Q205" s="7">
        <v>2050</v>
      </c>
      <c r="R205" s="81">
        <v>11</v>
      </c>
      <c r="S205">
        <f t="shared" si="18"/>
        <v>56</v>
      </c>
      <c r="T205" s="40">
        <f t="shared" si="17"/>
        <v>3.8099999999999996</v>
      </c>
      <c r="U205" s="9">
        <f t="shared" si="19"/>
        <v>14</v>
      </c>
    </row>
    <row r="206" spans="1:21" x14ac:dyDescent="0.45">
      <c r="A206" s="145">
        <v>11</v>
      </c>
      <c r="B206" s="6" t="s">
        <v>335</v>
      </c>
      <c r="C206" s="48" t="s">
        <v>337</v>
      </c>
      <c r="D206" s="61" t="s">
        <v>572</v>
      </c>
      <c r="G206" s="33"/>
      <c r="H206" s="22">
        <v>0.25</v>
      </c>
      <c r="I206" s="47"/>
      <c r="J206" s="33">
        <v>1</v>
      </c>
      <c r="O206" s="6">
        <v>32</v>
      </c>
      <c r="P206" s="38">
        <f t="shared" si="16"/>
        <v>1.76</v>
      </c>
      <c r="Q206" s="7">
        <v>1760</v>
      </c>
      <c r="R206" s="81">
        <v>18</v>
      </c>
      <c r="S206">
        <f t="shared" si="18"/>
        <v>59</v>
      </c>
      <c r="T206" s="40">
        <f t="shared" si="17"/>
        <v>3.52</v>
      </c>
      <c r="U206" s="9">
        <f t="shared" si="19"/>
        <v>16</v>
      </c>
    </row>
    <row r="207" spans="1:21" x14ac:dyDescent="0.45">
      <c r="A207" s="145">
        <v>12</v>
      </c>
      <c r="B207" s="6" t="s">
        <v>337</v>
      </c>
      <c r="C207" s="48" t="s">
        <v>338</v>
      </c>
      <c r="D207" s="61" t="s">
        <v>573</v>
      </c>
      <c r="E207" s="6">
        <v>0.5</v>
      </c>
      <c r="G207" s="33"/>
      <c r="H207" s="22">
        <v>0.25</v>
      </c>
      <c r="I207" s="47"/>
      <c r="J207" s="33"/>
      <c r="K207" s="9">
        <v>0.25</v>
      </c>
      <c r="O207" s="6">
        <v>27</v>
      </c>
      <c r="P207" s="38">
        <f t="shared" si="16"/>
        <v>1.76</v>
      </c>
      <c r="Q207" s="7">
        <v>1760</v>
      </c>
      <c r="R207" s="81">
        <v>15</v>
      </c>
      <c r="S207">
        <f t="shared" si="18"/>
        <v>62</v>
      </c>
      <c r="T207" s="40">
        <f t="shared" si="17"/>
        <v>3.6</v>
      </c>
      <c r="U207" s="9">
        <f t="shared" si="19"/>
        <v>17</v>
      </c>
    </row>
    <row r="208" spans="1:21" x14ac:dyDescent="0.45">
      <c r="A208" s="145">
        <v>13</v>
      </c>
      <c r="B208" s="6" t="s">
        <v>338</v>
      </c>
      <c r="C208" s="48" t="s">
        <v>339</v>
      </c>
      <c r="D208" s="61" t="s">
        <v>340</v>
      </c>
      <c r="G208" s="33"/>
      <c r="H208" s="22"/>
      <c r="I208" s="47"/>
      <c r="J208" s="33"/>
      <c r="O208" s="6">
        <v>35</v>
      </c>
      <c r="P208" s="38">
        <f t="shared" si="16"/>
        <v>1.84</v>
      </c>
      <c r="Q208" s="7">
        <v>1840</v>
      </c>
      <c r="R208" s="81">
        <v>19</v>
      </c>
      <c r="S208">
        <f t="shared" si="18"/>
        <v>62</v>
      </c>
      <c r="T208" s="40">
        <f t="shared" si="17"/>
        <v>4.24</v>
      </c>
      <c r="U208" s="9">
        <f t="shared" si="19"/>
        <v>14</v>
      </c>
    </row>
    <row r="209" spans="1:21" x14ac:dyDescent="0.45">
      <c r="A209" s="145">
        <v>14</v>
      </c>
      <c r="B209" s="6" t="s">
        <v>339</v>
      </c>
      <c r="C209" s="48" t="s">
        <v>341</v>
      </c>
      <c r="D209" s="61" t="s">
        <v>342</v>
      </c>
      <c r="G209" s="33"/>
      <c r="H209" s="22"/>
      <c r="I209" s="47"/>
      <c r="J209" s="75">
        <v>0.5</v>
      </c>
      <c r="L209" s="9">
        <v>0.25</v>
      </c>
      <c r="O209" s="6">
        <v>27</v>
      </c>
      <c r="P209" s="38">
        <f t="shared" si="16"/>
        <v>2.4</v>
      </c>
      <c r="Q209" s="7">
        <v>2400</v>
      </c>
      <c r="R209" s="81">
        <v>11</v>
      </c>
      <c r="S209">
        <f>O209+O213</f>
        <v>94</v>
      </c>
      <c r="T209" s="40">
        <f>SUM(P209:P213)</f>
        <v>4.5600000000000005</v>
      </c>
      <c r="U209" s="9">
        <f t="shared" si="19"/>
        <v>20</v>
      </c>
    </row>
    <row r="210" spans="1:21" ht="28.5" x14ac:dyDescent="0.45">
      <c r="A210" s="145" t="s">
        <v>611</v>
      </c>
      <c r="D210" s="67" t="s">
        <v>576</v>
      </c>
      <c r="E210" s="6">
        <v>2</v>
      </c>
      <c r="G210" s="59"/>
      <c r="H210" s="32"/>
      <c r="I210" s="53"/>
      <c r="J210" s="33"/>
      <c r="P210" s="38"/>
      <c r="Q210" s="7"/>
      <c r="R210" s="81"/>
    </row>
    <row r="211" spans="1:21" x14ac:dyDescent="0.45">
      <c r="A211" s="145" t="s">
        <v>612</v>
      </c>
      <c r="D211" s="67" t="s">
        <v>574</v>
      </c>
      <c r="E211" s="6">
        <v>2</v>
      </c>
      <c r="G211" s="59"/>
      <c r="H211" s="32"/>
      <c r="I211" s="53"/>
      <c r="J211" s="33"/>
      <c r="P211" s="38"/>
      <c r="Q211" s="7"/>
      <c r="R211" s="81"/>
    </row>
    <row r="212" spans="1:21" x14ac:dyDescent="0.45">
      <c r="A212" s="145" t="s">
        <v>613</v>
      </c>
      <c r="D212" s="67" t="s">
        <v>575</v>
      </c>
      <c r="E212" s="6">
        <v>2</v>
      </c>
      <c r="G212" s="59"/>
      <c r="H212" s="32"/>
      <c r="I212" s="53"/>
      <c r="J212" s="33"/>
      <c r="P212" s="38"/>
      <c r="Q212" s="7"/>
      <c r="R212" s="81"/>
    </row>
    <row r="213" spans="1:21" ht="15.85" customHeight="1" x14ac:dyDescent="0.45">
      <c r="A213" s="145">
        <v>16</v>
      </c>
      <c r="B213" s="6" t="s">
        <v>343</v>
      </c>
      <c r="C213" s="48" t="s">
        <v>344</v>
      </c>
      <c r="D213" s="61" t="s">
        <v>345</v>
      </c>
      <c r="G213" s="33">
        <v>0.25</v>
      </c>
      <c r="H213" s="22"/>
      <c r="I213" s="47"/>
      <c r="J213" s="33"/>
      <c r="K213" s="9">
        <v>0.25</v>
      </c>
      <c r="M213" s="9">
        <v>0.25</v>
      </c>
      <c r="O213" s="6">
        <v>67</v>
      </c>
      <c r="P213" s="38">
        <f t="shared" ref="P213:P232" si="20">(Q213/1000)</f>
        <v>2.16</v>
      </c>
      <c r="Q213" s="7">
        <v>2160</v>
      </c>
      <c r="R213" s="81">
        <v>31</v>
      </c>
      <c r="S213">
        <f t="shared" si="18"/>
        <v>84</v>
      </c>
      <c r="T213" s="40">
        <f t="shared" ref="T213:T231" si="21">SUM(P213:P214)</f>
        <v>4.04</v>
      </c>
      <c r="U213" s="9">
        <f t="shared" si="19"/>
        <v>20</v>
      </c>
    </row>
    <row r="214" spans="1:21" x14ac:dyDescent="0.45">
      <c r="A214" s="145">
        <v>17</v>
      </c>
      <c r="B214" s="6" t="s">
        <v>344</v>
      </c>
      <c r="C214" s="48" t="s">
        <v>346</v>
      </c>
      <c r="D214" s="61" t="s">
        <v>347</v>
      </c>
      <c r="G214" s="33"/>
      <c r="H214" s="22"/>
      <c r="I214" s="47"/>
      <c r="J214" s="33"/>
      <c r="K214" s="9">
        <v>0.25</v>
      </c>
      <c r="O214" s="6">
        <v>17</v>
      </c>
      <c r="P214" s="38">
        <f t="shared" si="20"/>
        <v>1.88</v>
      </c>
      <c r="Q214" s="7">
        <v>1880</v>
      </c>
      <c r="R214" s="81">
        <v>9</v>
      </c>
      <c r="S214">
        <f t="shared" si="18"/>
        <v>60</v>
      </c>
      <c r="T214" s="40">
        <f t="shared" si="21"/>
        <v>3.36</v>
      </c>
      <c r="U214" s="9">
        <f t="shared" si="19"/>
        <v>17</v>
      </c>
    </row>
    <row r="215" spans="1:21" x14ac:dyDescent="0.45">
      <c r="A215" s="145">
        <v>18</v>
      </c>
      <c r="B215" s="6" t="s">
        <v>346</v>
      </c>
      <c r="C215" s="48" t="s">
        <v>348</v>
      </c>
      <c r="D215" s="61" t="s">
        <v>349</v>
      </c>
      <c r="E215" s="6">
        <v>0.5</v>
      </c>
      <c r="G215" s="33"/>
      <c r="H215" s="22"/>
      <c r="I215" s="47"/>
      <c r="J215" s="33"/>
      <c r="K215" s="9">
        <v>0.25</v>
      </c>
      <c r="N215" s="48">
        <v>0.25</v>
      </c>
      <c r="O215" s="6">
        <v>43</v>
      </c>
      <c r="P215" s="38">
        <f t="shared" si="20"/>
        <v>1.48</v>
      </c>
      <c r="Q215" s="7">
        <v>1480</v>
      </c>
      <c r="R215" s="81">
        <v>29</v>
      </c>
      <c r="S215">
        <f t="shared" si="18"/>
        <v>82</v>
      </c>
      <c r="T215" s="40">
        <f t="shared" si="21"/>
        <v>3.6</v>
      </c>
      <c r="U215" s="9">
        <f t="shared" si="19"/>
        <v>22</v>
      </c>
    </row>
    <row r="216" spans="1:21" x14ac:dyDescent="0.45">
      <c r="A216" s="145">
        <v>19</v>
      </c>
      <c r="B216" s="6" t="s">
        <v>348</v>
      </c>
      <c r="C216" s="48" t="s">
        <v>350</v>
      </c>
      <c r="D216" s="61" t="s">
        <v>351</v>
      </c>
      <c r="G216" s="33"/>
      <c r="H216" s="22"/>
      <c r="I216" s="47"/>
      <c r="J216" s="33"/>
      <c r="K216" s="9">
        <v>0.25</v>
      </c>
      <c r="O216" s="6">
        <v>39</v>
      </c>
      <c r="P216" s="38">
        <f t="shared" si="20"/>
        <v>2.12</v>
      </c>
      <c r="Q216" s="7">
        <v>2120</v>
      </c>
      <c r="R216" s="81">
        <v>18</v>
      </c>
      <c r="S216">
        <f t="shared" si="18"/>
        <v>68</v>
      </c>
      <c r="T216" s="40">
        <f t="shared" si="21"/>
        <v>3.75</v>
      </c>
      <c r="U216" s="9">
        <f t="shared" si="19"/>
        <v>18</v>
      </c>
    </row>
    <row r="217" spans="1:21" x14ac:dyDescent="0.45">
      <c r="A217" s="145">
        <v>20</v>
      </c>
      <c r="B217" s="6" t="s">
        <v>350</v>
      </c>
      <c r="C217" s="48" t="s">
        <v>352</v>
      </c>
      <c r="D217" s="61" t="s">
        <v>353</v>
      </c>
      <c r="G217" s="33"/>
      <c r="H217" s="22"/>
      <c r="I217" s="47"/>
      <c r="J217" s="33"/>
      <c r="K217" s="9">
        <v>0.25</v>
      </c>
      <c r="O217" s="6">
        <v>29</v>
      </c>
      <c r="P217" s="38">
        <f t="shared" si="20"/>
        <v>1.63</v>
      </c>
      <c r="Q217" s="7">
        <v>1630</v>
      </c>
      <c r="R217" s="81">
        <v>17</v>
      </c>
      <c r="S217">
        <f t="shared" si="18"/>
        <v>52</v>
      </c>
      <c r="T217" s="40">
        <f t="shared" si="21"/>
        <v>3.4699999999999998</v>
      </c>
      <c r="U217" s="9">
        <f t="shared" si="19"/>
        <v>14</v>
      </c>
    </row>
    <row r="218" spans="1:21" x14ac:dyDescent="0.45">
      <c r="A218" s="145">
        <v>21</v>
      </c>
      <c r="B218" s="6" t="s">
        <v>352</v>
      </c>
      <c r="C218" s="48" t="s">
        <v>354</v>
      </c>
      <c r="D218" s="61" t="s">
        <v>355</v>
      </c>
      <c r="G218" s="33"/>
      <c r="H218" s="22"/>
      <c r="I218" s="47"/>
      <c r="J218" s="6">
        <v>1</v>
      </c>
      <c r="K218" s="9">
        <v>0.25</v>
      </c>
      <c r="O218" s="6">
        <v>23</v>
      </c>
      <c r="P218" s="38">
        <f t="shared" si="20"/>
        <v>1.84</v>
      </c>
      <c r="Q218" s="7">
        <v>1840</v>
      </c>
      <c r="R218" s="81">
        <v>12</v>
      </c>
      <c r="S218">
        <f t="shared" si="18"/>
        <v>70</v>
      </c>
      <c r="T218" s="40">
        <f t="shared" si="21"/>
        <v>4.16</v>
      </c>
      <c r="U218" s="9">
        <f t="shared" si="19"/>
        <v>16</v>
      </c>
    </row>
    <row r="219" spans="1:21" x14ac:dyDescent="0.45">
      <c r="A219" s="145">
        <v>22</v>
      </c>
      <c r="B219" s="6" t="s">
        <v>354</v>
      </c>
      <c r="C219" s="48" t="s">
        <v>356</v>
      </c>
      <c r="D219" s="61" t="s">
        <v>357</v>
      </c>
      <c r="E219" s="6">
        <v>1</v>
      </c>
      <c r="G219" s="33"/>
      <c r="H219" s="22"/>
      <c r="I219" s="47"/>
      <c r="J219" s="6">
        <v>1</v>
      </c>
      <c r="K219" s="9">
        <v>0.25</v>
      </c>
      <c r="M219" s="9">
        <v>0.25</v>
      </c>
      <c r="O219" s="6">
        <v>47</v>
      </c>
      <c r="P219" s="38">
        <f t="shared" si="20"/>
        <v>2.3199999999999998</v>
      </c>
      <c r="Q219" s="7">
        <v>2320</v>
      </c>
      <c r="R219" s="81">
        <v>20</v>
      </c>
      <c r="S219">
        <f t="shared" si="18"/>
        <v>77</v>
      </c>
      <c r="T219" s="40">
        <f t="shared" si="21"/>
        <v>4.8</v>
      </c>
      <c r="U219" s="9">
        <f t="shared" si="19"/>
        <v>16</v>
      </c>
    </row>
    <row r="220" spans="1:21" x14ac:dyDescent="0.45">
      <c r="A220" s="145">
        <v>23</v>
      </c>
      <c r="B220" s="6" t="s">
        <v>356</v>
      </c>
      <c r="C220" s="48" t="s">
        <v>358</v>
      </c>
      <c r="D220" s="61" t="s">
        <v>359</v>
      </c>
      <c r="E220" s="6">
        <v>1</v>
      </c>
      <c r="G220" s="33"/>
      <c r="H220" s="22">
        <v>0.25</v>
      </c>
      <c r="I220" s="47"/>
      <c r="J220" s="33"/>
      <c r="K220" s="9">
        <v>0.25</v>
      </c>
      <c r="O220" s="6">
        <v>30</v>
      </c>
      <c r="P220" s="38">
        <f t="shared" si="20"/>
        <v>2.48</v>
      </c>
      <c r="Q220" s="7">
        <v>2480</v>
      </c>
      <c r="R220" s="81">
        <v>12</v>
      </c>
      <c r="S220">
        <f t="shared" si="18"/>
        <v>63</v>
      </c>
      <c r="T220" s="40">
        <f t="shared" si="21"/>
        <v>4.05</v>
      </c>
      <c r="U220" s="9">
        <f t="shared" si="19"/>
        <v>15</v>
      </c>
    </row>
    <row r="221" spans="1:21" x14ac:dyDescent="0.45">
      <c r="A221" s="145">
        <v>24</v>
      </c>
      <c r="B221" s="6" t="s">
        <v>358</v>
      </c>
      <c r="C221" s="48" t="s">
        <v>360</v>
      </c>
      <c r="D221" s="61" t="s">
        <v>361</v>
      </c>
      <c r="G221" s="33"/>
      <c r="H221" s="22"/>
      <c r="I221" s="47"/>
      <c r="J221" s="33"/>
      <c r="K221" s="9">
        <v>0.25</v>
      </c>
      <c r="N221" s="48">
        <v>0.25</v>
      </c>
      <c r="O221" s="6">
        <v>33</v>
      </c>
      <c r="P221" s="38">
        <f t="shared" si="20"/>
        <v>1.57</v>
      </c>
      <c r="Q221" s="7">
        <v>1570</v>
      </c>
      <c r="R221" s="81">
        <v>21</v>
      </c>
      <c r="S221">
        <f t="shared" si="18"/>
        <v>56</v>
      </c>
      <c r="T221" s="40">
        <f t="shared" si="21"/>
        <v>2.5700000000000003</v>
      </c>
      <c r="U221" s="9">
        <f t="shared" si="19"/>
        <v>21</v>
      </c>
    </row>
    <row r="222" spans="1:21" x14ac:dyDescent="0.45">
      <c r="A222" s="145">
        <v>25</v>
      </c>
      <c r="B222" s="6" t="s">
        <v>360</v>
      </c>
      <c r="C222" s="48" t="s">
        <v>362</v>
      </c>
      <c r="D222" s="61" t="s">
        <v>363</v>
      </c>
      <c r="G222" s="33"/>
      <c r="H222" s="22"/>
      <c r="I222" s="47"/>
      <c r="J222" s="33"/>
      <c r="K222" s="9">
        <v>0.25</v>
      </c>
      <c r="O222" s="6">
        <v>23</v>
      </c>
      <c r="P222" s="38">
        <f t="shared" si="20"/>
        <v>1</v>
      </c>
      <c r="Q222" s="7">
        <v>1000</v>
      </c>
      <c r="R222" s="81">
        <v>23</v>
      </c>
      <c r="S222">
        <f t="shared" si="18"/>
        <v>61</v>
      </c>
      <c r="T222" s="40">
        <f t="shared" si="21"/>
        <v>3.68</v>
      </c>
      <c r="U222" s="9">
        <f t="shared" si="19"/>
        <v>16</v>
      </c>
    </row>
    <row r="223" spans="1:21" x14ac:dyDescent="0.45">
      <c r="A223" s="145">
        <v>26</v>
      </c>
      <c r="B223" s="6" t="s">
        <v>362</v>
      </c>
      <c r="C223" s="48" t="s">
        <v>364</v>
      </c>
      <c r="D223" s="61" t="s">
        <v>365</v>
      </c>
      <c r="G223" s="33"/>
      <c r="H223" s="22"/>
      <c r="I223" s="47"/>
      <c r="J223" s="33"/>
      <c r="K223" s="9">
        <v>0.25</v>
      </c>
      <c r="O223" s="6">
        <v>38</v>
      </c>
      <c r="P223" s="38">
        <f t="shared" si="20"/>
        <v>2.68</v>
      </c>
      <c r="Q223" s="7">
        <v>2680</v>
      </c>
      <c r="R223" s="81">
        <v>14</v>
      </c>
      <c r="S223">
        <f t="shared" si="18"/>
        <v>74</v>
      </c>
      <c r="T223" s="40">
        <f t="shared" si="21"/>
        <v>4.75</v>
      </c>
      <c r="U223" s="9">
        <f t="shared" si="19"/>
        <v>15</v>
      </c>
    </row>
    <row r="224" spans="1:21" x14ac:dyDescent="0.45">
      <c r="A224" s="145">
        <v>27</v>
      </c>
      <c r="B224" s="6" t="s">
        <v>364</v>
      </c>
      <c r="C224" s="48" t="s">
        <v>367</v>
      </c>
      <c r="D224" s="61" t="s">
        <v>368</v>
      </c>
      <c r="G224" s="33"/>
      <c r="H224" s="22"/>
      <c r="I224" s="47"/>
      <c r="J224" s="33"/>
      <c r="K224" s="9">
        <v>0.25</v>
      </c>
      <c r="O224" s="6">
        <v>36</v>
      </c>
      <c r="P224" s="38">
        <f t="shared" si="20"/>
        <v>2.0699999999999998</v>
      </c>
      <c r="Q224" s="7">
        <v>2070</v>
      </c>
      <c r="R224" s="81">
        <v>17</v>
      </c>
      <c r="S224">
        <f t="shared" si="18"/>
        <v>64</v>
      </c>
      <c r="T224" s="40">
        <f t="shared" si="21"/>
        <v>3.91</v>
      </c>
      <c r="U224" s="9">
        <f t="shared" si="19"/>
        <v>16</v>
      </c>
    </row>
    <row r="225" spans="1:21" x14ac:dyDescent="0.45">
      <c r="A225" s="145">
        <v>28</v>
      </c>
      <c r="B225" s="6" t="s">
        <v>367</v>
      </c>
      <c r="C225" s="48" t="s">
        <v>369</v>
      </c>
      <c r="D225" s="61" t="s">
        <v>370</v>
      </c>
      <c r="G225" s="33"/>
      <c r="H225" s="22"/>
      <c r="I225" s="47"/>
      <c r="J225" s="33"/>
      <c r="K225" s="9">
        <v>0.25</v>
      </c>
      <c r="O225" s="6">
        <v>28</v>
      </c>
      <c r="P225" s="38">
        <f t="shared" si="20"/>
        <v>1.84</v>
      </c>
      <c r="Q225" s="7">
        <v>1840</v>
      </c>
      <c r="R225" s="81">
        <v>15</v>
      </c>
      <c r="S225">
        <f t="shared" si="18"/>
        <v>53</v>
      </c>
      <c r="T225" s="40">
        <f t="shared" si="21"/>
        <v>3.9699999999999998</v>
      </c>
      <c r="U225" s="9">
        <f t="shared" si="19"/>
        <v>13</v>
      </c>
    </row>
    <row r="226" spans="1:21" x14ac:dyDescent="0.45">
      <c r="A226" s="145">
        <v>29</v>
      </c>
      <c r="B226" s="6" t="s">
        <v>369</v>
      </c>
      <c r="C226" s="48" t="s">
        <v>371</v>
      </c>
      <c r="D226" s="61" t="s">
        <v>372</v>
      </c>
      <c r="G226" s="33"/>
      <c r="H226" s="22"/>
      <c r="I226" s="47"/>
      <c r="J226" s="33"/>
      <c r="O226" s="6">
        <v>25</v>
      </c>
      <c r="P226" s="38">
        <f t="shared" si="20"/>
        <v>2.13</v>
      </c>
      <c r="Q226" s="7">
        <v>2130</v>
      </c>
      <c r="R226" s="81">
        <v>11</v>
      </c>
      <c r="S226">
        <f t="shared" si="18"/>
        <v>61</v>
      </c>
      <c r="T226" s="40">
        <f t="shared" si="21"/>
        <v>3.9699999999999998</v>
      </c>
      <c r="U226" s="9">
        <f t="shared" si="19"/>
        <v>15</v>
      </c>
    </row>
    <row r="227" spans="1:21" x14ac:dyDescent="0.45">
      <c r="A227" s="145">
        <v>30</v>
      </c>
      <c r="B227" s="6" t="s">
        <v>371</v>
      </c>
      <c r="C227" s="48" t="s">
        <v>123</v>
      </c>
      <c r="D227" s="61" t="s">
        <v>373</v>
      </c>
      <c r="G227" s="33"/>
      <c r="H227" s="22"/>
      <c r="I227" s="47"/>
      <c r="J227" s="33"/>
      <c r="N227" s="48">
        <v>0.25</v>
      </c>
      <c r="O227" s="6">
        <v>36</v>
      </c>
      <c r="P227" s="38">
        <f t="shared" si="20"/>
        <v>1.84</v>
      </c>
      <c r="Q227" s="7">
        <v>1840</v>
      </c>
      <c r="R227" s="81">
        <v>19</v>
      </c>
      <c r="S227">
        <f t="shared" si="18"/>
        <v>75</v>
      </c>
      <c r="T227" s="40">
        <f t="shared" si="21"/>
        <v>3.3200000000000003</v>
      </c>
      <c r="U227" s="9">
        <f t="shared" si="19"/>
        <v>22</v>
      </c>
    </row>
    <row r="228" spans="1:21" x14ac:dyDescent="0.45">
      <c r="A228" s="145">
        <v>31</v>
      </c>
      <c r="B228" s="6" t="s">
        <v>123</v>
      </c>
      <c r="C228" s="48" t="s">
        <v>374</v>
      </c>
      <c r="D228" s="61" t="s">
        <v>375</v>
      </c>
      <c r="G228" s="33"/>
      <c r="H228" s="22"/>
      <c r="I228" s="47"/>
      <c r="J228" s="33"/>
      <c r="K228" s="9">
        <v>0.25</v>
      </c>
      <c r="N228" s="48">
        <v>0.25</v>
      </c>
      <c r="O228" s="6">
        <v>39</v>
      </c>
      <c r="P228" s="38">
        <f t="shared" si="20"/>
        <v>1.48</v>
      </c>
      <c r="Q228" s="7">
        <v>1480</v>
      </c>
      <c r="R228" s="81">
        <v>26</v>
      </c>
      <c r="S228">
        <f t="shared" si="18"/>
        <v>68</v>
      </c>
      <c r="T228" s="40">
        <f t="shared" si="21"/>
        <v>3.15</v>
      </c>
      <c r="U228" s="9">
        <f t="shared" si="19"/>
        <v>21</v>
      </c>
    </row>
    <row r="229" spans="1:21" x14ac:dyDescent="0.45">
      <c r="A229" s="145">
        <v>32</v>
      </c>
      <c r="B229" s="6" t="s">
        <v>374</v>
      </c>
      <c r="C229" s="48" t="s">
        <v>186</v>
      </c>
      <c r="D229" s="61" t="s">
        <v>376</v>
      </c>
      <c r="G229" s="33">
        <v>0.25</v>
      </c>
      <c r="H229" s="22"/>
      <c r="I229" s="47"/>
      <c r="J229" s="33"/>
      <c r="K229" s="9">
        <v>0.25</v>
      </c>
      <c r="O229" s="6">
        <v>29</v>
      </c>
      <c r="P229" s="38">
        <f t="shared" si="20"/>
        <v>1.67</v>
      </c>
      <c r="Q229" s="7">
        <v>1670</v>
      </c>
      <c r="R229" s="81">
        <v>17</v>
      </c>
      <c r="S229">
        <f t="shared" si="18"/>
        <v>71</v>
      </c>
      <c r="T229" s="40">
        <f t="shared" si="21"/>
        <v>3.44</v>
      </c>
      <c r="U229" s="9">
        <f t="shared" si="19"/>
        <v>20</v>
      </c>
    </row>
    <row r="230" spans="1:21" x14ac:dyDescent="0.45">
      <c r="A230" s="145">
        <v>33</v>
      </c>
      <c r="B230" s="6" t="s">
        <v>186</v>
      </c>
      <c r="C230" s="48" t="s">
        <v>377</v>
      </c>
      <c r="D230" s="61" t="s">
        <v>378</v>
      </c>
      <c r="G230" s="33"/>
      <c r="H230" s="22">
        <v>0.25</v>
      </c>
      <c r="I230" s="47"/>
      <c r="J230" s="33">
        <v>1</v>
      </c>
      <c r="K230" s="9">
        <v>0.25</v>
      </c>
      <c r="O230" s="6">
        <v>42</v>
      </c>
      <c r="P230" s="38">
        <f t="shared" si="20"/>
        <v>1.77</v>
      </c>
      <c r="Q230" s="7">
        <v>1770</v>
      </c>
      <c r="R230" s="81">
        <v>23</v>
      </c>
      <c r="S230">
        <f t="shared" si="18"/>
        <v>66</v>
      </c>
      <c r="T230" s="40">
        <f t="shared" si="21"/>
        <v>3.69</v>
      </c>
      <c r="U230" s="9">
        <f t="shared" si="19"/>
        <v>17</v>
      </c>
    </row>
    <row r="231" spans="1:21" x14ac:dyDescent="0.45">
      <c r="A231" s="145">
        <v>34</v>
      </c>
      <c r="B231" s="6" t="s">
        <v>377</v>
      </c>
      <c r="C231" s="48" t="s">
        <v>379</v>
      </c>
      <c r="D231" s="61" t="s">
        <v>380</v>
      </c>
      <c r="E231" s="6">
        <v>1</v>
      </c>
      <c r="G231" s="33"/>
      <c r="H231" s="22"/>
      <c r="I231" s="47"/>
      <c r="J231" s="33"/>
      <c r="K231" s="9">
        <v>0.25</v>
      </c>
      <c r="O231" s="6">
        <v>24</v>
      </c>
      <c r="P231" s="38">
        <f t="shared" si="20"/>
        <v>1.92</v>
      </c>
      <c r="Q231" s="7">
        <v>1920</v>
      </c>
      <c r="R231" s="81">
        <v>12</v>
      </c>
      <c r="S231">
        <f t="shared" si="18"/>
        <v>58</v>
      </c>
      <c r="T231" s="40">
        <f t="shared" si="21"/>
        <v>5.4</v>
      </c>
      <c r="U231" s="9">
        <f t="shared" si="19"/>
        <v>10</v>
      </c>
    </row>
    <row r="232" spans="1:21" s="18" customFormat="1" ht="14.65" thickBot="1" x14ac:dyDescent="0.5">
      <c r="A232" s="149">
        <v>35</v>
      </c>
      <c r="B232" s="19" t="s">
        <v>379</v>
      </c>
      <c r="C232" s="73" t="s">
        <v>381</v>
      </c>
      <c r="D232" s="66" t="s">
        <v>382</v>
      </c>
      <c r="E232" s="16"/>
      <c r="F232" s="70"/>
      <c r="G232" s="58"/>
      <c r="H232" s="31"/>
      <c r="I232" s="52"/>
      <c r="J232" s="55"/>
      <c r="K232" s="26"/>
      <c r="L232" s="26"/>
      <c r="M232" s="26"/>
      <c r="N232" s="70"/>
      <c r="O232" s="19">
        <v>34</v>
      </c>
      <c r="P232" s="34">
        <f t="shared" si="20"/>
        <v>3.48</v>
      </c>
      <c r="Q232" s="20">
        <v>3480</v>
      </c>
      <c r="R232" s="82">
        <v>9</v>
      </c>
      <c r="T232" s="43"/>
      <c r="U232" s="34"/>
    </row>
    <row r="233" spans="1:21" s="10" customFormat="1" ht="14.65" thickTop="1" x14ac:dyDescent="0.45">
      <c r="A233" s="152"/>
      <c r="B233" s="11" t="s">
        <v>581</v>
      </c>
      <c r="C233" s="71">
        <f>SUM(E233:N233)</f>
        <v>29.25</v>
      </c>
      <c r="D233" s="64"/>
      <c r="E233" s="11">
        <f>SUM(E195:E232)</f>
        <v>11</v>
      </c>
      <c r="F233" s="71">
        <f>SUM(F196:F231)</f>
        <v>0</v>
      </c>
      <c r="G233" s="56">
        <f>SUM(G196:G232)</f>
        <v>0.5</v>
      </c>
      <c r="H233" s="24">
        <v>1</v>
      </c>
      <c r="I233" s="50">
        <v>0</v>
      </c>
      <c r="J233" s="56">
        <f t="shared" ref="J233:N233" si="22">SUM(J196:J231)</f>
        <v>7</v>
      </c>
      <c r="K233" s="27">
        <f t="shared" si="22"/>
        <v>6.5</v>
      </c>
      <c r="L233" s="27">
        <f t="shared" si="22"/>
        <v>0.5</v>
      </c>
      <c r="M233" s="27">
        <f t="shared" si="22"/>
        <v>1</v>
      </c>
      <c r="N233" s="71">
        <f t="shared" si="22"/>
        <v>1.75</v>
      </c>
      <c r="O233" s="11"/>
      <c r="P233" s="27"/>
      <c r="Q233" s="83"/>
      <c r="R233" s="84"/>
      <c r="T233" s="85"/>
      <c r="U233" s="27"/>
    </row>
    <row r="234" spans="1:21" x14ac:dyDescent="0.45">
      <c r="B234" s="8" t="s">
        <v>582</v>
      </c>
      <c r="C234" s="72">
        <v>34</v>
      </c>
      <c r="D234" s="61"/>
      <c r="E234" s="8"/>
      <c r="G234" s="33"/>
      <c r="H234" s="22"/>
      <c r="I234" s="47"/>
      <c r="J234" s="33"/>
    </row>
    <row r="235" spans="1:21" s="3" customFormat="1" x14ac:dyDescent="0.45">
      <c r="A235" s="150"/>
      <c r="B235" s="129" t="s">
        <v>583</v>
      </c>
      <c r="C235" s="130">
        <f>(C233/C234)</f>
        <v>0.86029411764705888</v>
      </c>
      <c r="D235" s="62"/>
      <c r="E235" s="129" t="s">
        <v>584</v>
      </c>
      <c r="F235" s="130">
        <f>(11/34)</f>
        <v>0.3235294117647059</v>
      </c>
      <c r="G235" s="132" t="s">
        <v>585</v>
      </c>
      <c r="H235" s="133">
        <f>(1.5/34)</f>
        <v>4.4117647058823532E-2</v>
      </c>
      <c r="I235" s="134"/>
      <c r="J235" s="132"/>
      <c r="K235" s="144" t="s">
        <v>587</v>
      </c>
      <c r="L235" s="135">
        <f>(15.75/34)</f>
        <v>0.46323529411764708</v>
      </c>
      <c r="M235" s="135"/>
      <c r="N235" s="130"/>
      <c r="O235" s="29"/>
      <c r="P235" s="140"/>
      <c r="Q235" s="141"/>
      <c r="R235" s="142"/>
      <c r="T235" s="143"/>
      <c r="U235" s="140"/>
    </row>
    <row r="236" spans="1:21" s="125" customFormat="1" ht="14.65" thickBot="1" x14ac:dyDescent="0.5">
      <c r="A236" s="151"/>
      <c r="B236" s="127"/>
      <c r="C236" s="128"/>
      <c r="D236" s="116"/>
      <c r="E236" s="127"/>
      <c r="F236" s="121"/>
      <c r="G236" s="117"/>
      <c r="H236" s="118"/>
      <c r="I236" s="119"/>
      <c r="J236" s="117"/>
      <c r="K236" s="122"/>
      <c r="L236" s="122"/>
      <c r="M236" s="122"/>
      <c r="N236" s="121"/>
      <c r="O236" s="120"/>
      <c r="P236" s="122"/>
      <c r="Q236" s="123"/>
      <c r="R236" s="124"/>
      <c r="T236" s="126"/>
      <c r="U236" s="122"/>
    </row>
    <row r="237" spans="1:21" x14ac:dyDescent="0.45">
      <c r="B237" s="29"/>
      <c r="D237" s="62" t="s">
        <v>595</v>
      </c>
    </row>
    <row r="238" spans="1:21" x14ac:dyDescent="0.45">
      <c r="A238" s="145">
        <v>1</v>
      </c>
      <c r="B238" s="6" t="s">
        <v>4</v>
      </c>
      <c r="C238" s="48" t="s">
        <v>270</v>
      </c>
      <c r="D238" s="61" t="s">
        <v>383</v>
      </c>
      <c r="G238" s="33"/>
      <c r="H238" s="22"/>
      <c r="I238" s="47"/>
      <c r="J238" s="33"/>
      <c r="M238" s="9">
        <v>0.25</v>
      </c>
      <c r="O238" s="6">
        <v>53</v>
      </c>
      <c r="P238" s="9">
        <f t="shared" ref="P238:P255" si="23">(Q238/1000)</f>
        <v>4</v>
      </c>
      <c r="Q238" s="2">
        <v>4000</v>
      </c>
      <c r="R238" s="68">
        <v>13</v>
      </c>
    </row>
    <row r="239" spans="1:21" x14ac:dyDescent="0.45">
      <c r="A239" s="145">
        <v>2</v>
      </c>
      <c r="B239" s="6" t="s">
        <v>270</v>
      </c>
      <c r="C239" s="48" t="s">
        <v>7</v>
      </c>
      <c r="D239" s="61" t="s">
        <v>384</v>
      </c>
      <c r="E239" s="6">
        <v>1</v>
      </c>
      <c r="G239" s="33"/>
      <c r="H239" s="22"/>
      <c r="I239" s="47"/>
      <c r="J239" s="33"/>
      <c r="O239" s="6">
        <v>31</v>
      </c>
      <c r="P239" s="9">
        <f t="shared" si="23"/>
        <v>2</v>
      </c>
      <c r="Q239" s="2">
        <v>2000</v>
      </c>
      <c r="R239" s="68">
        <v>15</v>
      </c>
    </row>
    <row r="240" spans="1:21" x14ac:dyDescent="0.45">
      <c r="A240" s="145">
        <v>3</v>
      </c>
      <c r="B240" s="6" t="s">
        <v>7</v>
      </c>
      <c r="C240" s="48" t="s">
        <v>272</v>
      </c>
      <c r="D240" s="61" t="s">
        <v>385</v>
      </c>
      <c r="G240" s="33">
        <v>0.5</v>
      </c>
      <c r="H240" s="22"/>
      <c r="I240" s="47"/>
      <c r="J240" s="33"/>
      <c r="O240" s="6">
        <v>26</v>
      </c>
      <c r="P240" s="9">
        <f t="shared" si="23"/>
        <v>2</v>
      </c>
      <c r="Q240" s="2">
        <v>2000</v>
      </c>
      <c r="R240" s="68">
        <v>13</v>
      </c>
    </row>
    <row r="241" spans="1:21" x14ac:dyDescent="0.45">
      <c r="A241" s="145">
        <v>4</v>
      </c>
      <c r="B241" s="6" t="s">
        <v>272</v>
      </c>
      <c r="C241" s="48" t="s">
        <v>386</v>
      </c>
      <c r="D241" s="61" t="s">
        <v>387</v>
      </c>
      <c r="G241" s="33"/>
      <c r="H241" s="22"/>
      <c r="I241" s="47"/>
      <c r="J241" s="33"/>
      <c r="M241" s="9">
        <v>0.25</v>
      </c>
      <c r="N241" s="48">
        <v>0.25</v>
      </c>
      <c r="O241" s="6">
        <v>48</v>
      </c>
      <c r="P241" s="9">
        <f t="shared" si="23"/>
        <v>2</v>
      </c>
      <c r="Q241" s="2">
        <v>2000</v>
      </c>
      <c r="R241" s="68">
        <v>24</v>
      </c>
    </row>
    <row r="242" spans="1:21" ht="28.5" x14ac:dyDescent="0.45">
      <c r="A242" s="145">
        <v>5</v>
      </c>
      <c r="B242" s="6" t="s">
        <v>386</v>
      </c>
      <c r="C242" s="48" t="s">
        <v>388</v>
      </c>
      <c r="D242" s="61" t="s">
        <v>389</v>
      </c>
      <c r="G242" s="33">
        <v>0.25</v>
      </c>
      <c r="H242" s="22"/>
      <c r="I242" s="47"/>
      <c r="J242" s="33"/>
      <c r="M242" s="9">
        <v>0.25</v>
      </c>
      <c r="O242" s="6">
        <v>74</v>
      </c>
      <c r="P242" s="9">
        <f t="shared" si="23"/>
        <v>4</v>
      </c>
      <c r="Q242" s="2">
        <v>4000</v>
      </c>
      <c r="R242" s="68">
        <v>18</v>
      </c>
    </row>
    <row r="243" spans="1:21" x14ac:dyDescent="0.45">
      <c r="A243" s="145">
        <v>6</v>
      </c>
      <c r="B243" s="6" t="s">
        <v>388</v>
      </c>
      <c r="C243" s="48" t="s">
        <v>390</v>
      </c>
      <c r="D243" s="61" t="s">
        <v>391</v>
      </c>
      <c r="G243" s="33"/>
      <c r="H243" s="22"/>
      <c r="I243" s="47"/>
      <c r="J243" s="33"/>
      <c r="M243" s="9">
        <v>0.25</v>
      </c>
      <c r="O243" s="6">
        <v>47</v>
      </c>
      <c r="P243" s="9">
        <f t="shared" si="23"/>
        <v>3</v>
      </c>
      <c r="Q243" s="2">
        <v>3000</v>
      </c>
      <c r="R243" s="68">
        <v>15</v>
      </c>
    </row>
    <row r="244" spans="1:21" ht="28.5" x14ac:dyDescent="0.45">
      <c r="A244" s="145">
        <v>7</v>
      </c>
      <c r="B244" s="6" t="s">
        <v>390</v>
      </c>
      <c r="C244" s="48" t="s">
        <v>392</v>
      </c>
      <c r="D244" s="61" t="s">
        <v>393</v>
      </c>
      <c r="G244" s="33">
        <v>0.25</v>
      </c>
      <c r="H244" s="22"/>
      <c r="I244" s="47"/>
      <c r="J244" s="33"/>
      <c r="M244" s="9">
        <v>0.5</v>
      </c>
      <c r="O244" s="6">
        <v>89</v>
      </c>
      <c r="P244" s="9">
        <f t="shared" si="23"/>
        <v>5</v>
      </c>
      <c r="Q244" s="2">
        <v>5000</v>
      </c>
      <c r="R244" s="68">
        <v>17</v>
      </c>
    </row>
    <row r="245" spans="1:21" x14ac:dyDescent="0.45">
      <c r="A245" s="145">
        <v>8</v>
      </c>
      <c r="B245" s="6" t="s">
        <v>392</v>
      </c>
      <c r="C245" s="48" t="s">
        <v>240</v>
      </c>
      <c r="D245" s="61" t="s">
        <v>394</v>
      </c>
      <c r="G245" s="33"/>
      <c r="H245" s="22"/>
      <c r="I245" s="47"/>
      <c r="J245" s="33">
        <v>0.25</v>
      </c>
      <c r="M245" s="9">
        <v>0.25</v>
      </c>
      <c r="O245" s="6">
        <v>58</v>
      </c>
      <c r="P245" s="9">
        <f t="shared" si="23"/>
        <v>4</v>
      </c>
      <c r="Q245" s="2">
        <v>4000</v>
      </c>
      <c r="R245" s="68">
        <v>14</v>
      </c>
    </row>
    <row r="246" spans="1:21" ht="28.5" x14ac:dyDescent="0.45">
      <c r="A246" s="145">
        <v>9</v>
      </c>
      <c r="B246" s="6" t="s">
        <v>240</v>
      </c>
      <c r="C246" s="48" t="s">
        <v>395</v>
      </c>
      <c r="D246" s="61" t="s">
        <v>396</v>
      </c>
      <c r="G246" s="33"/>
      <c r="H246" s="22"/>
      <c r="I246" s="47"/>
      <c r="J246" s="33"/>
      <c r="M246" s="9">
        <v>0.5</v>
      </c>
      <c r="O246" s="6">
        <v>86</v>
      </c>
      <c r="P246" s="9">
        <f t="shared" si="23"/>
        <v>5</v>
      </c>
      <c r="Q246" s="2">
        <v>5000</v>
      </c>
      <c r="R246" s="68">
        <v>17</v>
      </c>
    </row>
    <row r="247" spans="1:21" ht="28.5" x14ac:dyDescent="0.45">
      <c r="A247" s="145">
        <v>10</v>
      </c>
      <c r="B247" s="6" t="s">
        <v>395</v>
      </c>
      <c r="C247" s="48" t="s">
        <v>346</v>
      </c>
      <c r="D247" s="61" t="s">
        <v>397</v>
      </c>
      <c r="E247" s="6">
        <v>0.5</v>
      </c>
      <c r="G247" s="33"/>
      <c r="H247" s="22"/>
      <c r="I247" s="47"/>
      <c r="J247" s="33"/>
      <c r="M247" s="9">
        <v>0.25</v>
      </c>
      <c r="O247" s="6">
        <v>70</v>
      </c>
      <c r="P247" s="9">
        <f t="shared" si="23"/>
        <v>5</v>
      </c>
      <c r="Q247" s="2">
        <v>5000</v>
      </c>
      <c r="R247" s="68">
        <v>14</v>
      </c>
    </row>
    <row r="248" spans="1:21" ht="28.5" x14ac:dyDescent="0.45">
      <c r="A248" s="145">
        <v>11</v>
      </c>
      <c r="B248" s="6" t="s">
        <v>346</v>
      </c>
      <c r="C248" s="48" t="s">
        <v>23</v>
      </c>
      <c r="D248" s="61" t="s">
        <v>398</v>
      </c>
      <c r="G248" s="33">
        <v>0.25</v>
      </c>
      <c r="H248" s="22"/>
      <c r="I248" s="47"/>
      <c r="J248" s="33"/>
      <c r="M248" s="9">
        <v>0.25</v>
      </c>
      <c r="O248" s="6">
        <v>72</v>
      </c>
      <c r="P248" s="9">
        <f t="shared" si="23"/>
        <v>5</v>
      </c>
      <c r="Q248" s="2">
        <v>5000</v>
      </c>
      <c r="R248" s="68">
        <v>14</v>
      </c>
    </row>
    <row r="249" spans="1:21" x14ac:dyDescent="0.45">
      <c r="A249" s="145">
        <v>12</v>
      </c>
      <c r="B249" s="6" t="s">
        <v>23</v>
      </c>
      <c r="C249" s="48" t="s">
        <v>399</v>
      </c>
      <c r="D249" s="61" t="s">
        <v>400</v>
      </c>
      <c r="G249" s="33">
        <v>0.25</v>
      </c>
      <c r="H249" s="22"/>
      <c r="I249" s="47"/>
      <c r="J249" s="33"/>
      <c r="O249" s="6">
        <v>34</v>
      </c>
      <c r="P249" s="9">
        <f t="shared" si="23"/>
        <v>2</v>
      </c>
      <c r="Q249" s="2">
        <v>2000</v>
      </c>
      <c r="R249" s="68">
        <v>17</v>
      </c>
    </row>
    <row r="250" spans="1:21" ht="28.5" x14ac:dyDescent="0.45">
      <c r="A250" s="145">
        <v>13</v>
      </c>
      <c r="B250" s="6" t="s">
        <v>399</v>
      </c>
      <c r="C250" s="48" t="s">
        <v>401</v>
      </c>
      <c r="D250" s="61" t="s">
        <v>402</v>
      </c>
      <c r="G250" s="33">
        <v>0.25</v>
      </c>
      <c r="H250" s="22"/>
      <c r="I250" s="47"/>
      <c r="J250" s="33"/>
      <c r="M250" s="9">
        <v>0.25</v>
      </c>
      <c r="O250" s="6">
        <v>73</v>
      </c>
      <c r="P250" s="9">
        <f t="shared" si="23"/>
        <v>5</v>
      </c>
      <c r="Q250" s="2">
        <v>5000</v>
      </c>
      <c r="R250" s="68">
        <v>14</v>
      </c>
    </row>
    <row r="251" spans="1:21" x14ac:dyDescent="0.45">
      <c r="A251" s="145">
        <v>14</v>
      </c>
      <c r="B251" s="6" t="s">
        <v>401</v>
      </c>
      <c r="C251" s="48" t="s">
        <v>29</v>
      </c>
      <c r="D251" s="61" t="s">
        <v>403</v>
      </c>
      <c r="G251" s="33">
        <v>0.25</v>
      </c>
      <c r="H251" s="22"/>
      <c r="I251" s="47"/>
      <c r="J251" s="33">
        <v>0.25</v>
      </c>
      <c r="M251" s="9">
        <v>0.25</v>
      </c>
      <c r="O251" s="6">
        <v>54</v>
      </c>
      <c r="P251" s="9">
        <f t="shared" si="23"/>
        <v>4</v>
      </c>
      <c r="Q251" s="2">
        <v>4000</v>
      </c>
      <c r="R251" s="68">
        <v>13</v>
      </c>
    </row>
    <row r="252" spans="1:21" ht="28.5" x14ac:dyDescent="0.45">
      <c r="A252" s="145">
        <v>15</v>
      </c>
      <c r="B252" s="6" t="s">
        <v>29</v>
      </c>
      <c r="C252" s="48" t="s">
        <v>404</v>
      </c>
      <c r="D252" s="61" t="s">
        <v>405</v>
      </c>
      <c r="G252" s="33"/>
      <c r="H252" s="22"/>
      <c r="I252" s="47">
        <v>0.25</v>
      </c>
      <c r="J252" s="33"/>
      <c r="M252" s="9">
        <v>0.25</v>
      </c>
      <c r="O252" s="6">
        <v>79</v>
      </c>
      <c r="P252" s="9">
        <f t="shared" si="23"/>
        <v>5</v>
      </c>
      <c r="Q252" s="2">
        <v>5000</v>
      </c>
      <c r="R252" s="68">
        <v>15</v>
      </c>
    </row>
    <row r="253" spans="1:21" x14ac:dyDescent="0.45">
      <c r="A253" s="145">
        <v>16</v>
      </c>
      <c r="B253" s="6" t="s">
        <v>404</v>
      </c>
      <c r="C253" s="48" t="s">
        <v>406</v>
      </c>
      <c r="D253" s="61" t="s">
        <v>407</v>
      </c>
      <c r="G253" s="33"/>
      <c r="H253" s="22"/>
      <c r="I253" s="47"/>
      <c r="J253" s="33"/>
      <c r="M253" s="9">
        <v>0.25</v>
      </c>
      <c r="N253" s="48">
        <v>0.25</v>
      </c>
      <c r="O253" s="6">
        <v>66</v>
      </c>
      <c r="P253" s="9">
        <f t="shared" si="23"/>
        <v>3</v>
      </c>
      <c r="Q253" s="2">
        <v>3000</v>
      </c>
      <c r="R253" s="68">
        <v>22</v>
      </c>
    </row>
    <row r="254" spans="1:21" x14ac:dyDescent="0.45">
      <c r="A254" s="145">
        <v>17</v>
      </c>
      <c r="B254" s="6" t="s">
        <v>406</v>
      </c>
      <c r="C254" s="48" t="s">
        <v>408</v>
      </c>
      <c r="D254" s="61" t="s">
        <v>409</v>
      </c>
      <c r="G254" s="33"/>
      <c r="H254" s="22"/>
      <c r="I254" s="47"/>
      <c r="J254" s="33"/>
      <c r="M254" s="9">
        <v>0.25</v>
      </c>
      <c r="O254" s="6">
        <v>62</v>
      </c>
      <c r="P254" s="9">
        <f t="shared" si="23"/>
        <v>4</v>
      </c>
      <c r="Q254" s="2">
        <v>4000</v>
      </c>
      <c r="R254" s="68">
        <v>15</v>
      </c>
    </row>
    <row r="255" spans="1:21" s="15" customFormat="1" ht="14.65" thickBot="1" x14ac:dyDescent="0.5">
      <c r="A255" s="146">
        <v>18</v>
      </c>
      <c r="B255" s="16" t="s">
        <v>408</v>
      </c>
      <c r="C255" s="70" t="s">
        <v>315</v>
      </c>
      <c r="D255" s="63" t="s">
        <v>410</v>
      </c>
      <c r="E255" s="16"/>
      <c r="F255" s="70"/>
      <c r="G255" s="55"/>
      <c r="H255" s="23"/>
      <c r="I255" s="49"/>
      <c r="J255" s="55">
        <v>0.25</v>
      </c>
      <c r="K255" s="26"/>
      <c r="L255" s="26"/>
      <c r="M255" s="26"/>
      <c r="N255" s="70"/>
      <c r="O255" s="16">
        <v>43</v>
      </c>
      <c r="P255" s="26">
        <f t="shared" si="23"/>
        <v>3</v>
      </c>
      <c r="Q255" s="17">
        <v>3000</v>
      </c>
      <c r="R255" s="79">
        <v>14</v>
      </c>
      <c r="T255" s="41"/>
      <c r="U255" s="26"/>
    </row>
    <row r="256" spans="1:21" s="10" customFormat="1" ht="14.65" thickTop="1" x14ac:dyDescent="0.45">
      <c r="A256" s="152"/>
      <c r="B256" s="11" t="s">
        <v>581</v>
      </c>
      <c r="C256" s="71">
        <f>SUM(E256:N256)</f>
        <v>9</v>
      </c>
      <c r="D256" s="64"/>
      <c r="E256" s="11">
        <v>1.5</v>
      </c>
      <c r="F256" s="71">
        <v>0</v>
      </c>
      <c r="G256" s="56">
        <f>SUM(G238:G255)</f>
        <v>2</v>
      </c>
      <c r="H256" s="24">
        <v>0</v>
      </c>
      <c r="I256" s="50">
        <v>0.25</v>
      </c>
      <c r="J256" s="56">
        <v>0.75</v>
      </c>
      <c r="K256" s="27">
        <v>0</v>
      </c>
      <c r="L256" s="27">
        <v>0</v>
      </c>
      <c r="M256" s="27">
        <f>SUM(M238:M255)</f>
        <v>4</v>
      </c>
      <c r="N256" s="71">
        <f>SUM(N238:N255)</f>
        <v>0.5</v>
      </c>
      <c r="O256" s="11"/>
      <c r="P256" s="27"/>
      <c r="Q256" s="83"/>
      <c r="R256" s="84"/>
      <c r="T256" s="85"/>
      <c r="U256" s="27"/>
    </row>
    <row r="257" spans="1:21" x14ac:dyDescent="0.45">
      <c r="B257" s="8" t="s">
        <v>582</v>
      </c>
      <c r="C257" s="72">
        <f>ROWS(E239:E256)</f>
        <v>18</v>
      </c>
      <c r="D257" s="61"/>
      <c r="G257" s="33"/>
      <c r="H257" s="22"/>
      <c r="I257" s="47"/>
      <c r="J257" s="33"/>
    </row>
    <row r="258" spans="1:21" s="3" customFormat="1" x14ac:dyDescent="0.45">
      <c r="A258" s="150"/>
      <c r="B258" s="129" t="s">
        <v>583</v>
      </c>
      <c r="C258" s="130">
        <f>(C256/C257)</f>
        <v>0.5</v>
      </c>
      <c r="D258" s="62"/>
      <c r="E258" s="129" t="s">
        <v>584</v>
      </c>
      <c r="F258" s="130">
        <f>(1.5/18)</f>
        <v>8.3333333333333329E-2</v>
      </c>
      <c r="G258" s="132" t="s">
        <v>585</v>
      </c>
      <c r="H258" s="133">
        <f>(2.25/18)</f>
        <v>0.125</v>
      </c>
      <c r="I258" s="134"/>
      <c r="J258" s="132"/>
      <c r="K258" s="135" t="s">
        <v>586</v>
      </c>
      <c r="L258" s="135">
        <f>(5.25/18)</f>
        <v>0.29166666666666669</v>
      </c>
      <c r="M258" s="135"/>
      <c r="N258" s="130"/>
      <c r="O258" s="29"/>
      <c r="P258" s="140"/>
      <c r="Q258" s="141"/>
      <c r="R258" s="142"/>
      <c r="T258" s="143"/>
      <c r="U258" s="140"/>
    </row>
    <row r="259" spans="1:21" s="125" customFormat="1" ht="14.65" thickBot="1" x14ac:dyDescent="0.5">
      <c r="A259" s="151"/>
      <c r="B259" s="114"/>
      <c r="C259" s="115"/>
      <c r="D259" s="116"/>
      <c r="E259" s="120"/>
      <c r="F259" s="121"/>
      <c r="G259" s="117"/>
      <c r="H259" s="118"/>
      <c r="I259" s="119"/>
      <c r="J259" s="117"/>
      <c r="K259" s="122"/>
      <c r="L259" s="122"/>
      <c r="M259" s="122"/>
      <c r="N259" s="121"/>
      <c r="O259" s="120"/>
      <c r="P259" s="122"/>
      <c r="Q259" s="123"/>
      <c r="R259" s="124"/>
      <c r="T259" s="126"/>
      <c r="U259" s="122"/>
    </row>
    <row r="260" spans="1:21" x14ac:dyDescent="0.45">
      <c r="B260" s="29"/>
      <c r="D260" s="62" t="s">
        <v>597</v>
      </c>
    </row>
    <row r="261" spans="1:21" x14ac:dyDescent="0.45">
      <c r="A261" s="145">
        <v>1</v>
      </c>
      <c r="B261" s="6" t="s">
        <v>411</v>
      </c>
      <c r="C261" s="48" t="s">
        <v>412</v>
      </c>
      <c r="D261" s="61" t="s">
        <v>413</v>
      </c>
      <c r="E261" s="6">
        <v>1</v>
      </c>
      <c r="G261" s="33"/>
      <c r="H261" s="22">
        <v>0.25</v>
      </c>
      <c r="I261" s="47"/>
      <c r="J261" s="33"/>
      <c r="M261" s="9">
        <v>0.25</v>
      </c>
      <c r="O261" s="6">
        <v>46</v>
      </c>
      <c r="P261" s="38">
        <f t="shared" ref="P261:P291" si="24">(Q261/1000)</f>
        <v>3.24</v>
      </c>
      <c r="Q261" s="7">
        <v>3240</v>
      </c>
      <c r="R261" s="81">
        <v>14</v>
      </c>
      <c r="S261">
        <f>O261+O262</f>
        <v>78</v>
      </c>
      <c r="T261" s="40">
        <f>SUM(P261:P262)</f>
        <v>5.2</v>
      </c>
      <c r="U261" s="9">
        <f>ROUNDDOWN(S261/T261, 0)</f>
        <v>15</v>
      </c>
    </row>
    <row r="262" spans="1:21" x14ac:dyDescent="0.45">
      <c r="A262" s="145">
        <v>2</v>
      </c>
      <c r="B262" s="6" t="s">
        <v>412</v>
      </c>
      <c r="C262" s="48" t="s">
        <v>414</v>
      </c>
      <c r="D262" s="61" t="s">
        <v>415</v>
      </c>
      <c r="G262" s="33"/>
      <c r="H262" s="22"/>
      <c r="I262" s="47"/>
      <c r="J262" s="33">
        <v>1</v>
      </c>
      <c r="K262" s="9">
        <v>0.25</v>
      </c>
      <c r="O262" s="6">
        <v>32</v>
      </c>
      <c r="P262" s="38">
        <f t="shared" si="24"/>
        <v>1.96</v>
      </c>
      <c r="Q262" s="7">
        <v>1960</v>
      </c>
      <c r="R262" s="81">
        <v>16</v>
      </c>
      <c r="S262">
        <f t="shared" ref="S262:S290" si="25">O262+O263</f>
        <v>58</v>
      </c>
      <c r="T262" s="40">
        <f t="shared" ref="T262:T290" si="26">SUM(P262:P263)</f>
        <v>4.1099999999999994</v>
      </c>
      <c r="U262" s="9">
        <f t="shared" ref="U262:U290" si="27">ROUNDDOWN(S262/T262, 0)</f>
        <v>14</v>
      </c>
    </row>
    <row r="263" spans="1:21" x14ac:dyDescent="0.45">
      <c r="A263" s="145">
        <v>3</v>
      </c>
      <c r="B263" s="6" t="s">
        <v>414</v>
      </c>
      <c r="C263" s="48" t="s">
        <v>416</v>
      </c>
      <c r="D263" s="61" t="s">
        <v>417</v>
      </c>
      <c r="G263" s="33"/>
      <c r="H263" s="22"/>
      <c r="I263" s="47"/>
      <c r="J263" s="33">
        <v>1</v>
      </c>
      <c r="O263" s="6">
        <v>26</v>
      </c>
      <c r="P263" s="38">
        <f t="shared" si="24"/>
        <v>2.15</v>
      </c>
      <c r="Q263" s="7">
        <v>2150</v>
      </c>
      <c r="R263" s="81">
        <v>12</v>
      </c>
      <c r="S263">
        <f t="shared" si="25"/>
        <v>64</v>
      </c>
      <c r="T263" s="40">
        <f t="shared" si="26"/>
        <v>3.6799999999999997</v>
      </c>
      <c r="U263" s="9">
        <f t="shared" si="27"/>
        <v>17</v>
      </c>
    </row>
    <row r="264" spans="1:21" x14ac:dyDescent="0.45">
      <c r="A264" s="145">
        <v>4</v>
      </c>
      <c r="B264" s="6" t="s">
        <v>416</v>
      </c>
      <c r="C264" s="48" t="s">
        <v>418</v>
      </c>
      <c r="D264" s="61" t="s">
        <v>419</v>
      </c>
      <c r="G264" s="33"/>
      <c r="H264" s="22"/>
      <c r="I264" s="47"/>
      <c r="J264" s="33"/>
      <c r="K264" s="9">
        <v>0.25</v>
      </c>
      <c r="O264" s="6">
        <v>38</v>
      </c>
      <c r="P264" s="38">
        <f t="shared" si="24"/>
        <v>1.53</v>
      </c>
      <c r="Q264" s="7">
        <v>1530</v>
      </c>
      <c r="R264" s="81">
        <v>24</v>
      </c>
      <c r="S264">
        <f t="shared" si="25"/>
        <v>61</v>
      </c>
      <c r="T264" s="40">
        <f t="shared" si="26"/>
        <v>3.2</v>
      </c>
      <c r="U264" s="9">
        <f t="shared" si="27"/>
        <v>19</v>
      </c>
    </row>
    <row r="265" spans="1:21" x14ac:dyDescent="0.45">
      <c r="A265" s="145">
        <v>5</v>
      </c>
      <c r="B265" s="6" t="s">
        <v>418</v>
      </c>
      <c r="C265" s="48" t="s">
        <v>420</v>
      </c>
      <c r="D265" s="61" t="s">
        <v>421</v>
      </c>
      <c r="G265" s="33"/>
      <c r="H265" s="22"/>
      <c r="I265" s="47"/>
      <c r="J265" s="33">
        <v>1</v>
      </c>
      <c r="K265" s="9">
        <v>0.25</v>
      </c>
      <c r="O265" s="6">
        <v>23</v>
      </c>
      <c r="P265" s="38">
        <f t="shared" si="24"/>
        <v>1.67</v>
      </c>
      <c r="Q265" s="7">
        <v>1670</v>
      </c>
      <c r="R265" s="81">
        <v>13</v>
      </c>
      <c r="S265">
        <f t="shared" si="25"/>
        <v>54</v>
      </c>
      <c r="T265" s="40">
        <f t="shared" si="26"/>
        <v>3.2800000000000002</v>
      </c>
      <c r="U265" s="9">
        <f t="shared" si="27"/>
        <v>16</v>
      </c>
    </row>
    <row r="266" spans="1:21" x14ac:dyDescent="0.45">
      <c r="A266" s="145">
        <v>6</v>
      </c>
      <c r="B266" s="6" t="s">
        <v>420</v>
      </c>
      <c r="C266" s="48" t="s">
        <v>422</v>
      </c>
      <c r="D266" s="61" t="s">
        <v>423</v>
      </c>
      <c r="G266" s="33"/>
      <c r="H266" s="22"/>
      <c r="I266" s="47"/>
      <c r="J266" s="33">
        <v>0.25</v>
      </c>
      <c r="K266" s="9">
        <v>0.25</v>
      </c>
      <c r="O266" s="6">
        <v>31</v>
      </c>
      <c r="P266" s="38">
        <f t="shared" si="24"/>
        <v>1.61</v>
      </c>
      <c r="Q266" s="7">
        <v>1610</v>
      </c>
      <c r="R266" s="81">
        <v>19</v>
      </c>
      <c r="S266">
        <f t="shared" si="25"/>
        <v>59</v>
      </c>
      <c r="T266" s="40">
        <f t="shared" si="26"/>
        <v>3.49</v>
      </c>
      <c r="U266" s="9">
        <f t="shared" si="27"/>
        <v>16</v>
      </c>
    </row>
    <row r="267" spans="1:21" x14ac:dyDescent="0.45">
      <c r="A267" s="145">
        <v>7</v>
      </c>
      <c r="B267" s="6" t="s">
        <v>422</v>
      </c>
      <c r="C267" s="48" t="s">
        <v>424</v>
      </c>
      <c r="D267" s="61" t="s">
        <v>425</v>
      </c>
      <c r="G267" s="33"/>
      <c r="H267" s="22"/>
      <c r="I267" s="47"/>
      <c r="J267" s="33">
        <v>1</v>
      </c>
      <c r="K267" s="9">
        <v>0.25</v>
      </c>
      <c r="O267" s="6">
        <v>28</v>
      </c>
      <c r="P267" s="38">
        <f t="shared" si="24"/>
        <v>1.88</v>
      </c>
      <c r="Q267" s="7">
        <v>1880</v>
      </c>
      <c r="R267" s="81">
        <v>14</v>
      </c>
      <c r="S267">
        <f t="shared" si="25"/>
        <v>63</v>
      </c>
      <c r="T267" s="40">
        <f t="shared" si="26"/>
        <v>4.6399999999999997</v>
      </c>
      <c r="U267" s="9">
        <f t="shared" si="27"/>
        <v>13</v>
      </c>
    </row>
    <row r="268" spans="1:21" x14ac:dyDescent="0.45">
      <c r="A268" s="145">
        <v>8</v>
      </c>
      <c r="B268" s="6" t="s">
        <v>424</v>
      </c>
      <c r="C268" s="48" t="s">
        <v>426</v>
      </c>
      <c r="D268" s="61" t="s">
        <v>427</v>
      </c>
      <c r="E268" s="6">
        <v>1</v>
      </c>
      <c r="G268" s="33"/>
      <c r="H268" s="22"/>
      <c r="I268" s="47"/>
      <c r="J268" s="33">
        <v>0.25</v>
      </c>
      <c r="O268" s="6">
        <v>35</v>
      </c>
      <c r="P268" s="38">
        <f t="shared" si="24"/>
        <v>2.76</v>
      </c>
      <c r="Q268" s="7">
        <v>2760</v>
      </c>
      <c r="R268" s="81">
        <v>12</v>
      </c>
      <c r="S268">
        <f t="shared" si="25"/>
        <v>82</v>
      </c>
      <c r="T268" s="40">
        <f t="shared" si="26"/>
        <v>4.76</v>
      </c>
      <c r="U268" s="9">
        <f t="shared" si="27"/>
        <v>17</v>
      </c>
    </row>
    <row r="269" spans="1:21" x14ac:dyDescent="0.45">
      <c r="A269" s="145">
        <v>9</v>
      </c>
      <c r="B269" s="6" t="s">
        <v>426</v>
      </c>
      <c r="C269" s="48" t="s">
        <v>428</v>
      </c>
      <c r="D269" s="61" t="s">
        <v>429</v>
      </c>
      <c r="G269" s="33">
        <v>0.25</v>
      </c>
      <c r="H269" s="22">
        <v>0.25</v>
      </c>
      <c r="I269" s="47">
        <v>1</v>
      </c>
      <c r="J269" s="33"/>
      <c r="K269" s="9">
        <v>0.25</v>
      </c>
      <c r="M269" s="9">
        <v>0.25</v>
      </c>
      <c r="O269" s="6">
        <v>47</v>
      </c>
      <c r="P269" s="38">
        <f t="shared" si="24"/>
        <v>2</v>
      </c>
      <c r="Q269" s="7">
        <v>2000</v>
      </c>
      <c r="R269" s="81">
        <v>23</v>
      </c>
      <c r="S269">
        <f t="shared" si="25"/>
        <v>96</v>
      </c>
      <c r="T269" s="40">
        <f t="shared" si="26"/>
        <v>4.59</v>
      </c>
      <c r="U269" s="9">
        <f t="shared" si="27"/>
        <v>20</v>
      </c>
    </row>
    <row r="270" spans="1:21" x14ac:dyDescent="0.45">
      <c r="A270" s="145">
        <v>10</v>
      </c>
      <c r="B270" s="6" t="s">
        <v>428</v>
      </c>
      <c r="C270" s="48" t="s">
        <v>430</v>
      </c>
      <c r="D270" s="61" t="s">
        <v>431</v>
      </c>
      <c r="E270" s="6">
        <v>1</v>
      </c>
      <c r="G270" s="33"/>
      <c r="H270" s="22"/>
      <c r="I270" s="47"/>
      <c r="J270" s="33">
        <v>1</v>
      </c>
      <c r="M270" s="9">
        <v>0.25</v>
      </c>
      <c r="O270" s="6">
        <v>49</v>
      </c>
      <c r="P270" s="38">
        <f t="shared" si="24"/>
        <v>2.59</v>
      </c>
      <c r="Q270" s="7">
        <v>2590</v>
      </c>
      <c r="R270" s="81">
        <v>18</v>
      </c>
      <c r="S270">
        <f t="shared" si="25"/>
        <v>71</v>
      </c>
      <c r="T270" s="40">
        <f t="shared" si="26"/>
        <v>4.84</v>
      </c>
      <c r="U270" s="9">
        <f t="shared" si="27"/>
        <v>14</v>
      </c>
    </row>
    <row r="271" spans="1:21" x14ac:dyDescent="0.45">
      <c r="A271" s="145">
        <v>11</v>
      </c>
      <c r="B271" s="6" t="s">
        <v>430</v>
      </c>
      <c r="C271" s="48" t="s">
        <v>339</v>
      </c>
      <c r="D271" s="61" t="s">
        <v>432</v>
      </c>
      <c r="G271" s="33"/>
      <c r="H271" s="22"/>
      <c r="I271" s="47"/>
      <c r="J271" s="33"/>
      <c r="O271" s="6">
        <v>22</v>
      </c>
      <c r="P271" s="38">
        <f t="shared" si="24"/>
        <v>2.25</v>
      </c>
      <c r="Q271" s="7">
        <v>2250</v>
      </c>
      <c r="R271" s="81">
        <v>9</v>
      </c>
      <c r="S271">
        <f t="shared" si="25"/>
        <v>57</v>
      </c>
      <c r="T271" s="40">
        <f t="shared" si="26"/>
        <v>4.33</v>
      </c>
      <c r="U271" s="9">
        <f t="shared" si="27"/>
        <v>13</v>
      </c>
    </row>
    <row r="272" spans="1:21" x14ac:dyDescent="0.45">
      <c r="A272" s="145">
        <v>12</v>
      </c>
      <c r="B272" s="6" t="s">
        <v>339</v>
      </c>
      <c r="C272" s="48" t="s">
        <v>433</v>
      </c>
      <c r="D272" s="61" t="s">
        <v>434</v>
      </c>
      <c r="G272" s="33"/>
      <c r="H272" s="22"/>
      <c r="I272" s="47"/>
      <c r="J272" s="33">
        <v>1</v>
      </c>
      <c r="O272" s="6">
        <v>35</v>
      </c>
      <c r="P272" s="38">
        <f t="shared" si="24"/>
        <v>2.08</v>
      </c>
      <c r="Q272" s="7">
        <v>2080</v>
      </c>
      <c r="R272" s="81">
        <v>16</v>
      </c>
      <c r="S272">
        <f t="shared" si="25"/>
        <v>67</v>
      </c>
      <c r="T272" s="40">
        <f t="shared" si="26"/>
        <v>4.4800000000000004</v>
      </c>
      <c r="U272" s="9">
        <f t="shared" si="27"/>
        <v>14</v>
      </c>
    </row>
    <row r="273" spans="1:21" x14ac:dyDescent="0.45">
      <c r="A273" s="145">
        <v>13</v>
      </c>
      <c r="B273" s="6" t="s">
        <v>433</v>
      </c>
      <c r="C273" s="48" t="s">
        <v>435</v>
      </c>
      <c r="D273" s="61" t="s">
        <v>436</v>
      </c>
      <c r="G273" s="33"/>
      <c r="H273" s="22"/>
      <c r="I273" s="47"/>
      <c r="J273" s="33"/>
      <c r="K273" s="9">
        <v>0.25</v>
      </c>
      <c r="O273" s="6">
        <v>32</v>
      </c>
      <c r="P273" s="38">
        <f t="shared" si="24"/>
        <v>2.4</v>
      </c>
      <c r="Q273" s="7">
        <v>2400</v>
      </c>
      <c r="R273" s="81">
        <v>13</v>
      </c>
      <c r="S273">
        <f t="shared" si="25"/>
        <v>63</v>
      </c>
      <c r="T273" s="40">
        <f t="shared" si="26"/>
        <v>4.88</v>
      </c>
      <c r="U273" s="9">
        <f t="shared" si="27"/>
        <v>12</v>
      </c>
    </row>
    <row r="274" spans="1:21" x14ac:dyDescent="0.45">
      <c r="A274" s="145">
        <v>14</v>
      </c>
      <c r="B274" s="6" t="s">
        <v>435</v>
      </c>
      <c r="C274" s="48" t="s">
        <v>437</v>
      </c>
      <c r="D274" s="61" t="s">
        <v>438</v>
      </c>
      <c r="E274" s="6">
        <v>2</v>
      </c>
      <c r="G274" s="33"/>
      <c r="H274" s="22"/>
      <c r="I274" s="47"/>
      <c r="J274" s="33"/>
      <c r="O274" s="6">
        <v>31</v>
      </c>
      <c r="P274" s="38">
        <f t="shared" si="24"/>
        <v>2.48</v>
      </c>
      <c r="Q274" s="7">
        <v>2480</v>
      </c>
      <c r="R274" s="81">
        <v>12</v>
      </c>
      <c r="S274">
        <f t="shared" si="25"/>
        <v>55</v>
      </c>
      <c r="T274" s="40">
        <f t="shared" si="26"/>
        <v>3.84</v>
      </c>
      <c r="U274" s="9">
        <f t="shared" si="27"/>
        <v>14</v>
      </c>
    </row>
    <row r="275" spans="1:21" x14ac:dyDescent="0.45">
      <c r="A275" s="145">
        <v>15</v>
      </c>
      <c r="B275" s="6" t="s">
        <v>437</v>
      </c>
      <c r="C275" s="48" t="s">
        <v>290</v>
      </c>
      <c r="D275" s="61" t="s">
        <v>439</v>
      </c>
      <c r="G275" s="33"/>
      <c r="H275" s="22"/>
      <c r="I275" s="47"/>
      <c r="J275" s="33"/>
      <c r="K275" s="9">
        <v>0.25</v>
      </c>
      <c r="O275" s="6">
        <v>24</v>
      </c>
      <c r="P275" s="38">
        <f t="shared" si="24"/>
        <v>1.36</v>
      </c>
      <c r="Q275" s="7">
        <v>1360</v>
      </c>
      <c r="R275" s="81">
        <v>17</v>
      </c>
      <c r="S275">
        <f t="shared" si="25"/>
        <v>40</v>
      </c>
      <c r="T275" s="40">
        <f t="shared" si="26"/>
        <v>3.04</v>
      </c>
      <c r="U275" s="9">
        <f t="shared" si="27"/>
        <v>13</v>
      </c>
    </row>
    <row r="276" spans="1:21" x14ac:dyDescent="0.45">
      <c r="A276" s="145">
        <v>16</v>
      </c>
      <c r="B276" s="6" t="s">
        <v>290</v>
      </c>
      <c r="C276" s="48" t="s">
        <v>440</v>
      </c>
      <c r="D276" s="61" t="s">
        <v>441</v>
      </c>
      <c r="G276" s="33"/>
      <c r="H276" s="22"/>
      <c r="I276" s="47"/>
      <c r="J276" s="33"/>
      <c r="O276" s="6">
        <v>16</v>
      </c>
      <c r="P276" s="38">
        <f t="shared" si="24"/>
        <v>1.68</v>
      </c>
      <c r="Q276" s="7">
        <v>1680</v>
      </c>
      <c r="R276" s="81">
        <v>9</v>
      </c>
      <c r="S276">
        <f t="shared" si="25"/>
        <v>60</v>
      </c>
      <c r="T276" s="40">
        <f t="shared" si="26"/>
        <v>4.4399999999999995</v>
      </c>
      <c r="U276" s="9">
        <f t="shared" si="27"/>
        <v>13</v>
      </c>
    </row>
    <row r="277" spans="1:21" x14ac:dyDescent="0.45">
      <c r="A277" s="145">
        <v>17</v>
      </c>
      <c r="B277" s="6" t="s">
        <v>440</v>
      </c>
      <c r="C277" s="48" t="s">
        <v>442</v>
      </c>
      <c r="D277" s="61" t="s">
        <v>443</v>
      </c>
      <c r="G277" s="33"/>
      <c r="H277" s="22"/>
      <c r="I277" s="47"/>
      <c r="J277" s="33"/>
      <c r="K277" s="9">
        <v>0.25</v>
      </c>
      <c r="N277" s="48">
        <v>0.25</v>
      </c>
      <c r="O277" s="6">
        <v>44</v>
      </c>
      <c r="P277" s="38">
        <f t="shared" si="24"/>
        <v>2.76</v>
      </c>
      <c r="Q277" s="7">
        <v>2760</v>
      </c>
      <c r="R277" s="81">
        <v>15</v>
      </c>
      <c r="S277">
        <f t="shared" si="25"/>
        <v>106</v>
      </c>
      <c r="T277" s="40">
        <f t="shared" si="26"/>
        <v>4.68</v>
      </c>
      <c r="U277" s="9">
        <f t="shared" si="27"/>
        <v>22</v>
      </c>
    </row>
    <row r="278" spans="1:21" x14ac:dyDescent="0.45">
      <c r="A278" s="145">
        <v>18</v>
      </c>
      <c r="B278" s="6" t="s">
        <v>442</v>
      </c>
      <c r="C278" s="48" t="s">
        <v>444</v>
      </c>
      <c r="D278" s="61" t="s">
        <v>445</v>
      </c>
      <c r="G278" s="33"/>
      <c r="H278" s="22"/>
      <c r="I278" s="47"/>
      <c r="J278" s="33"/>
      <c r="M278" s="9">
        <v>0.25</v>
      </c>
      <c r="N278" s="48">
        <v>0.25</v>
      </c>
      <c r="O278" s="6">
        <v>62</v>
      </c>
      <c r="P278" s="38">
        <f t="shared" si="24"/>
        <v>1.92</v>
      </c>
      <c r="Q278" s="7">
        <v>1920</v>
      </c>
      <c r="R278" s="81">
        <v>32</v>
      </c>
      <c r="S278">
        <f t="shared" si="25"/>
        <v>91</v>
      </c>
      <c r="T278" s="40">
        <f t="shared" si="26"/>
        <v>3.36</v>
      </c>
      <c r="U278" s="9">
        <f t="shared" si="27"/>
        <v>27</v>
      </c>
    </row>
    <row r="279" spans="1:21" x14ac:dyDescent="0.45">
      <c r="A279" s="145">
        <v>19</v>
      </c>
      <c r="B279" s="6" t="s">
        <v>446</v>
      </c>
      <c r="C279" s="48" t="s">
        <v>447</v>
      </c>
      <c r="D279" s="61" t="s">
        <v>448</v>
      </c>
      <c r="E279" s="6">
        <v>1</v>
      </c>
      <c r="G279" s="33"/>
      <c r="H279" s="22">
        <v>0.25</v>
      </c>
      <c r="I279" s="47"/>
      <c r="J279" s="33"/>
      <c r="O279" s="6">
        <v>29</v>
      </c>
      <c r="P279" s="38">
        <f t="shared" si="24"/>
        <v>1.44</v>
      </c>
      <c r="Q279" s="7">
        <v>1440</v>
      </c>
      <c r="R279" s="81">
        <v>20</v>
      </c>
      <c r="S279">
        <f t="shared" si="25"/>
        <v>39</v>
      </c>
      <c r="T279" s="40">
        <f t="shared" si="26"/>
        <v>4.5999999999999996</v>
      </c>
      <c r="U279" s="9">
        <f t="shared" si="27"/>
        <v>8</v>
      </c>
    </row>
    <row r="280" spans="1:21" x14ac:dyDescent="0.45">
      <c r="A280" s="145">
        <v>20</v>
      </c>
      <c r="B280" s="6" t="s">
        <v>447</v>
      </c>
      <c r="C280" s="48" t="s">
        <v>449</v>
      </c>
      <c r="D280" s="61" t="s">
        <v>450</v>
      </c>
      <c r="G280" s="33"/>
      <c r="H280" s="22"/>
      <c r="I280" s="47">
        <v>1</v>
      </c>
      <c r="J280" s="33">
        <v>1</v>
      </c>
      <c r="O280" s="6">
        <v>10</v>
      </c>
      <c r="P280" s="38">
        <f t="shared" si="24"/>
        <v>3.16</v>
      </c>
      <c r="Q280" s="7">
        <v>3160</v>
      </c>
      <c r="R280" s="81">
        <v>3</v>
      </c>
      <c r="S280">
        <f t="shared" si="25"/>
        <v>42</v>
      </c>
      <c r="T280" s="40">
        <f t="shared" si="26"/>
        <v>4.96</v>
      </c>
      <c r="U280" s="9">
        <f t="shared" si="27"/>
        <v>8</v>
      </c>
    </row>
    <row r="281" spans="1:21" x14ac:dyDescent="0.45">
      <c r="A281" s="145">
        <v>21</v>
      </c>
      <c r="B281" s="6" t="s">
        <v>449</v>
      </c>
      <c r="C281" s="48" t="s">
        <v>452</v>
      </c>
      <c r="D281" s="61" t="s">
        <v>453</v>
      </c>
      <c r="E281" s="6">
        <v>2</v>
      </c>
      <c r="G281" s="33"/>
      <c r="H281" s="22"/>
      <c r="I281" s="47"/>
      <c r="J281" s="33"/>
      <c r="K281" s="9">
        <v>0.25</v>
      </c>
      <c r="L281" s="9">
        <v>0.25</v>
      </c>
      <c r="N281" s="48">
        <v>0.25</v>
      </c>
      <c r="O281" s="6">
        <v>32</v>
      </c>
      <c r="P281" s="38">
        <f t="shared" si="24"/>
        <v>1.8</v>
      </c>
      <c r="Q281" s="7">
        <v>1800</v>
      </c>
      <c r="R281" s="81">
        <v>17</v>
      </c>
      <c r="S281">
        <f t="shared" si="25"/>
        <v>87</v>
      </c>
      <c r="T281" s="40">
        <f t="shared" si="26"/>
        <v>4.07</v>
      </c>
      <c r="U281" s="9">
        <f t="shared" si="27"/>
        <v>21</v>
      </c>
    </row>
    <row r="282" spans="1:21" x14ac:dyDescent="0.45">
      <c r="A282" s="145">
        <v>22</v>
      </c>
      <c r="B282" s="6" t="s">
        <v>452</v>
      </c>
      <c r="C282" s="48" t="s">
        <v>454</v>
      </c>
      <c r="D282" s="61" t="s">
        <v>455</v>
      </c>
      <c r="G282" s="33"/>
      <c r="H282" s="22"/>
      <c r="I282" s="47"/>
      <c r="J282" s="33"/>
      <c r="M282" s="9">
        <v>0.25</v>
      </c>
      <c r="N282" s="48">
        <v>0.25</v>
      </c>
      <c r="O282" s="6">
        <v>55</v>
      </c>
      <c r="P282" s="38">
        <f t="shared" si="24"/>
        <v>2.27</v>
      </c>
      <c r="Q282" s="7">
        <v>2270</v>
      </c>
      <c r="R282" s="81">
        <v>24</v>
      </c>
      <c r="S282">
        <f t="shared" si="25"/>
        <v>100</v>
      </c>
      <c r="T282" s="40">
        <f t="shared" si="26"/>
        <v>4.5600000000000005</v>
      </c>
      <c r="U282" s="9">
        <f t="shared" si="27"/>
        <v>21</v>
      </c>
    </row>
    <row r="283" spans="1:21" x14ac:dyDescent="0.45">
      <c r="A283" s="145">
        <v>23</v>
      </c>
      <c r="B283" s="6" t="s">
        <v>454</v>
      </c>
      <c r="C283" s="48" t="s">
        <v>456</v>
      </c>
      <c r="D283" s="61" t="s">
        <v>457</v>
      </c>
      <c r="G283" s="33"/>
      <c r="H283" s="22"/>
      <c r="I283" s="47"/>
      <c r="J283" s="33"/>
      <c r="O283" s="6">
        <v>45</v>
      </c>
      <c r="P283" s="38">
        <f t="shared" si="24"/>
        <v>2.29</v>
      </c>
      <c r="Q283" s="7">
        <v>2290</v>
      </c>
      <c r="R283" s="81">
        <v>19</v>
      </c>
      <c r="S283">
        <f t="shared" si="25"/>
        <v>66</v>
      </c>
      <c r="T283" s="40">
        <f t="shared" si="26"/>
        <v>4.7699999999999996</v>
      </c>
      <c r="U283" s="9">
        <f t="shared" si="27"/>
        <v>13</v>
      </c>
    </row>
    <row r="284" spans="1:21" x14ac:dyDescent="0.45">
      <c r="A284" s="145">
        <v>24</v>
      </c>
      <c r="B284" s="6" t="s">
        <v>456</v>
      </c>
      <c r="C284" s="48" t="s">
        <v>458</v>
      </c>
      <c r="D284" s="61" t="s">
        <v>459</v>
      </c>
      <c r="G284" s="33"/>
      <c r="H284" s="22"/>
      <c r="I284" s="47"/>
      <c r="J284" s="33"/>
      <c r="K284" s="9">
        <v>0.25</v>
      </c>
      <c r="O284" s="6">
        <v>21</v>
      </c>
      <c r="P284" s="38">
        <f t="shared" si="24"/>
        <v>2.48</v>
      </c>
      <c r="Q284" s="7">
        <v>2480</v>
      </c>
      <c r="R284" s="81">
        <v>8</v>
      </c>
      <c r="S284">
        <f t="shared" si="25"/>
        <v>48</v>
      </c>
      <c r="T284" s="40">
        <f t="shared" si="26"/>
        <v>3.59</v>
      </c>
      <c r="U284" s="9">
        <f t="shared" si="27"/>
        <v>13</v>
      </c>
    </row>
    <row r="285" spans="1:21" x14ac:dyDescent="0.45">
      <c r="A285" s="145">
        <v>25</v>
      </c>
      <c r="B285" s="6" t="s">
        <v>458</v>
      </c>
      <c r="C285" s="48" t="s">
        <v>460</v>
      </c>
      <c r="D285" s="61" t="s">
        <v>461</v>
      </c>
      <c r="G285" s="33"/>
      <c r="H285" s="22"/>
      <c r="I285" s="47"/>
      <c r="J285" s="33"/>
      <c r="K285" s="9">
        <v>0.25</v>
      </c>
      <c r="O285" s="6">
        <v>27</v>
      </c>
      <c r="P285" s="38">
        <f t="shared" si="24"/>
        <v>1.1100000000000001</v>
      </c>
      <c r="Q285" s="7">
        <v>1110</v>
      </c>
      <c r="R285" s="81">
        <v>24</v>
      </c>
      <c r="S285">
        <f t="shared" si="25"/>
        <v>67</v>
      </c>
      <c r="T285" s="40">
        <f t="shared" si="26"/>
        <v>3.3899999999999997</v>
      </c>
      <c r="U285" s="9">
        <f t="shared" si="27"/>
        <v>19</v>
      </c>
    </row>
    <row r="286" spans="1:21" x14ac:dyDescent="0.45">
      <c r="A286" s="145">
        <v>26</v>
      </c>
      <c r="B286" s="6" t="s">
        <v>460</v>
      </c>
      <c r="C286" s="48" t="s">
        <v>462</v>
      </c>
      <c r="D286" s="61" t="s">
        <v>463</v>
      </c>
      <c r="G286" s="33"/>
      <c r="H286" s="22"/>
      <c r="I286" s="47"/>
      <c r="J286" s="33">
        <v>1</v>
      </c>
      <c r="K286" s="9">
        <v>0.25</v>
      </c>
      <c r="O286" s="6">
        <v>40</v>
      </c>
      <c r="P286" s="38">
        <f t="shared" si="24"/>
        <v>2.2799999999999998</v>
      </c>
      <c r="Q286" s="7">
        <v>2280</v>
      </c>
      <c r="R286" s="81">
        <v>17</v>
      </c>
      <c r="S286">
        <f t="shared" si="25"/>
        <v>80</v>
      </c>
      <c r="T286" s="40">
        <f t="shared" si="26"/>
        <v>4.21</v>
      </c>
      <c r="U286" s="9">
        <f t="shared" si="27"/>
        <v>19</v>
      </c>
    </row>
    <row r="287" spans="1:21" x14ac:dyDescent="0.45">
      <c r="A287" s="145">
        <v>27</v>
      </c>
      <c r="B287" s="6" t="s">
        <v>462</v>
      </c>
      <c r="C287" s="48" t="s">
        <v>464</v>
      </c>
      <c r="D287" s="61" t="s">
        <v>465</v>
      </c>
      <c r="E287" s="6">
        <v>2</v>
      </c>
      <c r="G287" s="33"/>
      <c r="H287" s="22"/>
      <c r="I287" s="47"/>
      <c r="J287" s="33"/>
      <c r="O287" s="6">
        <v>40</v>
      </c>
      <c r="P287" s="38">
        <f t="shared" si="24"/>
        <v>1.93</v>
      </c>
      <c r="Q287" s="7">
        <v>1930</v>
      </c>
      <c r="R287" s="81">
        <v>20</v>
      </c>
      <c r="S287">
        <f t="shared" si="25"/>
        <v>76</v>
      </c>
      <c r="T287" s="40">
        <f t="shared" si="26"/>
        <v>4.8099999999999996</v>
      </c>
      <c r="U287" s="9">
        <f t="shared" si="27"/>
        <v>15</v>
      </c>
    </row>
    <row r="288" spans="1:21" x14ac:dyDescent="0.45">
      <c r="A288" s="145">
        <v>28</v>
      </c>
      <c r="B288" s="6" t="s">
        <v>464</v>
      </c>
      <c r="C288" s="48" t="s">
        <v>466</v>
      </c>
      <c r="D288" s="61" t="s">
        <v>467</v>
      </c>
      <c r="E288" s="6">
        <v>1</v>
      </c>
      <c r="G288" s="33"/>
      <c r="H288" s="22"/>
      <c r="I288" s="47"/>
      <c r="J288" s="33"/>
      <c r="K288" s="9">
        <v>0.25</v>
      </c>
      <c r="O288" s="6">
        <v>36</v>
      </c>
      <c r="P288" s="38">
        <f t="shared" si="24"/>
        <v>2.88</v>
      </c>
      <c r="Q288" s="7">
        <v>2880</v>
      </c>
      <c r="R288" s="81">
        <v>12</v>
      </c>
      <c r="S288">
        <f t="shared" si="25"/>
        <v>78</v>
      </c>
      <c r="T288" s="40">
        <f t="shared" si="26"/>
        <v>4.83</v>
      </c>
      <c r="U288" s="9">
        <f t="shared" si="27"/>
        <v>16</v>
      </c>
    </row>
    <row r="289" spans="1:21" x14ac:dyDescent="0.45">
      <c r="A289" s="145">
        <v>29</v>
      </c>
      <c r="B289" s="6" t="s">
        <v>466</v>
      </c>
      <c r="C289" s="48" t="s">
        <v>468</v>
      </c>
      <c r="D289" s="61" t="s">
        <v>469</v>
      </c>
      <c r="G289" s="33"/>
      <c r="H289" s="22"/>
      <c r="I289" s="47"/>
      <c r="J289" s="33">
        <v>1</v>
      </c>
      <c r="O289" s="6">
        <v>42</v>
      </c>
      <c r="P289" s="38">
        <f t="shared" si="24"/>
        <v>1.95</v>
      </c>
      <c r="Q289" s="7">
        <v>1950</v>
      </c>
      <c r="R289" s="81">
        <v>21</v>
      </c>
      <c r="S289">
        <f t="shared" si="25"/>
        <v>81</v>
      </c>
      <c r="T289" s="40">
        <f t="shared" si="26"/>
        <v>6.48</v>
      </c>
      <c r="U289" s="9">
        <f t="shared" si="27"/>
        <v>12</v>
      </c>
    </row>
    <row r="290" spans="1:21" x14ac:dyDescent="0.45">
      <c r="A290" s="145">
        <v>30</v>
      </c>
      <c r="B290" s="6" t="s">
        <v>468</v>
      </c>
      <c r="C290" s="48" t="s">
        <v>470</v>
      </c>
      <c r="D290" s="61" t="s">
        <v>471</v>
      </c>
      <c r="G290" s="33"/>
      <c r="H290" s="22"/>
      <c r="I290" s="47"/>
      <c r="J290" s="33"/>
      <c r="K290" s="9">
        <v>0.5</v>
      </c>
      <c r="O290" s="6">
        <v>39</v>
      </c>
      <c r="P290" s="38">
        <f t="shared" si="24"/>
        <v>4.53</v>
      </c>
      <c r="Q290" s="7">
        <v>4530</v>
      </c>
      <c r="R290" s="81">
        <v>8</v>
      </c>
      <c r="S290">
        <f t="shared" si="25"/>
        <v>86</v>
      </c>
      <c r="T290" s="40">
        <f t="shared" si="26"/>
        <v>7.0500000000000007</v>
      </c>
      <c r="U290" s="9">
        <f t="shared" si="27"/>
        <v>12</v>
      </c>
    </row>
    <row r="291" spans="1:21" s="18" customFormat="1" ht="14.65" thickBot="1" x14ac:dyDescent="0.5">
      <c r="A291" s="149">
        <v>31</v>
      </c>
      <c r="B291" s="19" t="s">
        <v>472</v>
      </c>
      <c r="C291" s="73" t="s">
        <v>473</v>
      </c>
      <c r="D291" s="66" t="s">
        <v>474</v>
      </c>
      <c r="E291" s="19"/>
      <c r="F291" s="70"/>
      <c r="G291" s="58"/>
      <c r="H291" s="31"/>
      <c r="I291" s="52"/>
      <c r="J291" s="55"/>
      <c r="K291" s="26"/>
      <c r="L291" s="26"/>
      <c r="M291" s="26"/>
      <c r="N291" s="70"/>
      <c r="O291" s="19">
        <v>47</v>
      </c>
      <c r="P291" s="34">
        <f t="shared" si="24"/>
        <v>2.52</v>
      </c>
      <c r="Q291" s="20">
        <v>2520</v>
      </c>
      <c r="R291" s="82">
        <v>18</v>
      </c>
      <c r="T291" s="43"/>
      <c r="U291" s="34"/>
    </row>
    <row r="292" spans="1:21" s="10" customFormat="1" ht="14.65" thickTop="1" x14ac:dyDescent="0.45">
      <c r="A292" s="152"/>
      <c r="B292" s="11" t="s">
        <v>581</v>
      </c>
      <c r="C292" s="71">
        <f>SUM(E292:N292)</f>
        <v>30.25</v>
      </c>
      <c r="D292" s="64"/>
      <c r="E292" s="11">
        <f>SUM(E260:E291)</f>
        <v>11</v>
      </c>
      <c r="F292" s="71">
        <v>0</v>
      </c>
      <c r="G292" s="56">
        <v>0.5</v>
      </c>
      <c r="H292" s="24">
        <f>SUM(H260:H291)</f>
        <v>0.75</v>
      </c>
      <c r="I292" s="50">
        <f>SUM(I260:I291)</f>
        <v>2</v>
      </c>
      <c r="J292" s="56">
        <f>SUM(J260:J291)</f>
        <v>9.5</v>
      </c>
      <c r="K292" s="27">
        <f>SUM(K260:K291)</f>
        <v>4</v>
      </c>
      <c r="L292" s="27">
        <v>0.25</v>
      </c>
      <c r="M292" s="27">
        <f>SUM(M261:M290)</f>
        <v>1.25</v>
      </c>
      <c r="N292" s="71">
        <f>SUM(N261:N290)</f>
        <v>1</v>
      </c>
      <c r="O292" s="11"/>
      <c r="P292" s="27"/>
      <c r="Q292" s="83"/>
      <c r="R292" s="84"/>
      <c r="T292" s="85"/>
      <c r="U292" s="27"/>
    </row>
    <row r="293" spans="1:21" x14ac:dyDescent="0.45">
      <c r="B293" s="8" t="s">
        <v>582</v>
      </c>
      <c r="C293" s="99">
        <v>30</v>
      </c>
      <c r="D293" s="61"/>
      <c r="G293" s="33"/>
      <c r="H293" s="22"/>
      <c r="I293" s="47"/>
      <c r="J293" s="33"/>
    </row>
    <row r="294" spans="1:21" s="3" customFormat="1" x14ac:dyDescent="0.45">
      <c r="A294" s="150"/>
      <c r="B294" s="129" t="s">
        <v>583</v>
      </c>
      <c r="C294" s="130">
        <f>(C292/C293)</f>
        <v>1.0083333333333333</v>
      </c>
      <c r="D294" s="62"/>
      <c r="E294" s="129" t="s">
        <v>584</v>
      </c>
      <c r="F294" s="130">
        <f>(11/30)</f>
        <v>0.36666666666666664</v>
      </c>
      <c r="G294" s="132" t="s">
        <v>585</v>
      </c>
      <c r="H294" s="133">
        <f>(3.25/30)</f>
        <v>0.10833333333333334</v>
      </c>
      <c r="I294" s="134"/>
      <c r="J294" s="132"/>
      <c r="K294" s="135" t="s">
        <v>586</v>
      </c>
      <c r="L294" s="135">
        <f>(16/30)</f>
        <v>0.53333333333333333</v>
      </c>
      <c r="M294" s="135"/>
      <c r="N294" s="130"/>
      <c r="O294" s="29"/>
      <c r="P294" s="140"/>
      <c r="Q294" s="141"/>
      <c r="R294" s="142"/>
      <c r="T294" s="143"/>
      <c r="U294" s="140"/>
    </row>
    <row r="295" spans="1:21" s="125" customFormat="1" ht="14.65" thickBot="1" x14ac:dyDescent="0.5">
      <c r="A295" s="151"/>
      <c r="B295" s="114"/>
      <c r="C295" s="115"/>
      <c r="D295" s="116"/>
      <c r="E295" s="120"/>
      <c r="F295" s="121"/>
      <c r="G295" s="117"/>
      <c r="H295" s="118"/>
      <c r="I295" s="119"/>
      <c r="J295" s="117"/>
      <c r="K295" s="122"/>
      <c r="L295" s="122"/>
      <c r="M295" s="122"/>
      <c r="N295" s="121"/>
      <c r="O295" s="120"/>
      <c r="P295" s="122"/>
      <c r="Q295" s="123"/>
      <c r="R295" s="124"/>
      <c r="T295" s="126"/>
      <c r="U295" s="122"/>
    </row>
    <row r="296" spans="1:21" x14ac:dyDescent="0.45">
      <c r="B296" s="29"/>
      <c r="D296" s="62" t="s">
        <v>598</v>
      </c>
    </row>
    <row r="297" spans="1:21" x14ac:dyDescent="0.45">
      <c r="A297" s="145">
        <v>1</v>
      </c>
      <c r="B297" s="6" t="s">
        <v>4</v>
      </c>
      <c r="C297" s="48" t="s">
        <v>475</v>
      </c>
      <c r="D297" s="61" t="s">
        <v>476</v>
      </c>
      <c r="G297" s="33"/>
      <c r="H297" s="22"/>
      <c r="I297" s="47"/>
      <c r="J297" s="33"/>
      <c r="L297" s="9">
        <v>0.25</v>
      </c>
      <c r="O297" s="6">
        <v>28</v>
      </c>
      <c r="P297" s="9">
        <f t="shared" ref="P297:P314" si="28">(Q297/1000)</f>
        <v>5</v>
      </c>
      <c r="Q297" s="2">
        <v>5000</v>
      </c>
      <c r="R297" s="68">
        <v>5</v>
      </c>
    </row>
    <row r="298" spans="1:21" ht="28.5" x14ac:dyDescent="0.45">
      <c r="A298" s="145">
        <v>2</v>
      </c>
      <c r="B298" s="6" t="s">
        <v>475</v>
      </c>
      <c r="C298" s="48" t="s">
        <v>386</v>
      </c>
      <c r="D298" s="61" t="s">
        <v>477</v>
      </c>
      <c r="G298" s="33"/>
      <c r="H298" s="22"/>
      <c r="I298" s="47"/>
      <c r="J298" s="33"/>
      <c r="L298" s="9">
        <v>0.25</v>
      </c>
      <c r="M298" s="9">
        <v>0.25</v>
      </c>
      <c r="O298" s="6">
        <v>67</v>
      </c>
      <c r="P298" s="9">
        <f t="shared" si="28"/>
        <v>5</v>
      </c>
      <c r="Q298" s="2">
        <v>5000</v>
      </c>
      <c r="R298" s="68">
        <v>13</v>
      </c>
    </row>
    <row r="299" spans="1:21" x14ac:dyDescent="0.45">
      <c r="A299" s="145">
        <v>3</v>
      </c>
      <c r="B299" s="6" t="s">
        <v>386</v>
      </c>
      <c r="C299" s="48" t="s">
        <v>278</v>
      </c>
      <c r="D299" s="61" t="s">
        <v>478</v>
      </c>
      <c r="G299" s="33"/>
      <c r="H299" s="22"/>
      <c r="I299" s="47"/>
      <c r="J299" s="33"/>
      <c r="L299" s="9">
        <v>0.25</v>
      </c>
      <c r="O299" s="6">
        <v>41</v>
      </c>
      <c r="P299" s="9">
        <f t="shared" si="28"/>
        <v>5</v>
      </c>
      <c r="Q299" s="2">
        <v>5000</v>
      </c>
      <c r="R299" s="68">
        <v>8</v>
      </c>
    </row>
    <row r="300" spans="1:21" x14ac:dyDescent="0.45">
      <c r="A300" s="145">
        <v>4</v>
      </c>
      <c r="B300" s="6" t="s">
        <v>278</v>
      </c>
      <c r="C300" s="48" t="s">
        <v>479</v>
      </c>
      <c r="D300" s="61" t="s">
        <v>480</v>
      </c>
      <c r="E300" s="6">
        <v>1</v>
      </c>
      <c r="G300" s="33">
        <v>0.5</v>
      </c>
      <c r="H300" s="22"/>
      <c r="I300" s="47"/>
      <c r="J300" s="33">
        <v>1</v>
      </c>
      <c r="L300" s="9">
        <v>0.25</v>
      </c>
      <c r="O300" s="6">
        <v>44</v>
      </c>
      <c r="P300" s="9">
        <f t="shared" si="28"/>
        <v>5</v>
      </c>
      <c r="Q300" s="2">
        <v>5000</v>
      </c>
      <c r="R300" s="68">
        <v>8</v>
      </c>
    </row>
    <row r="301" spans="1:21" x14ac:dyDescent="0.45">
      <c r="A301" s="145">
        <v>5</v>
      </c>
      <c r="B301" s="6" t="s">
        <v>479</v>
      </c>
      <c r="C301" s="48" t="s">
        <v>392</v>
      </c>
      <c r="D301" s="61" t="s">
        <v>481</v>
      </c>
      <c r="G301" s="33"/>
      <c r="H301" s="22"/>
      <c r="I301" s="47"/>
      <c r="J301" s="33"/>
      <c r="O301" s="6">
        <v>11</v>
      </c>
      <c r="P301" s="9">
        <f t="shared" si="28"/>
        <v>2</v>
      </c>
      <c r="Q301" s="2">
        <v>2000</v>
      </c>
      <c r="R301" s="68">
        <v>5</v>
      </c>
    </row>
    <row r="302" spans="1:21" x14ac:dyDescent="0.45">
      <c r="A302" s="145">
        <v>6</v>
      </c>
      <c r="B302" s="6" t="s">
        <v>392</v>
      </c>
      <c r="C302" s="48" t="s">
        <v>482</v>
      </c>
      <c r="D302" s="61" t="s">
        <v>483</v>
      </c>
      <c r="G302" s="33"/>
      <c r="H302" s="22"/>
      <c r="I302" s="47"/>
      <c r="J302" s="33"/>
      <c r="O302" s="6">
        <v>39</v>
      </c>
      <c r="P302" s="9">
        <f t="shared" si="28"/>
        <v>3</v>
      </c>
      <c r="Q302" s="2">
        <v>3000</v>
      </c>
      <c r="R302" s="68">
        <v>13</v>
      </c>
    </row>
    <row r="303" spans="1:21" x14ac:dyDescent="0.45">
      <c r="A303" s="145">
        <v>7</v>
      </c>
      <c r="B303" s="6" t="s">
        <v>482</v>
      </c>
      <c r="C303" s="48" t="s">
        <v>484</v>
      </c>
      <c r="D303" s="61" t="s">
        <v>485</v>
      </c>
      <c r="G303" s="33"/>
      <c r="H303" s="22"/>
      <c r="I303" s="47"/>
      <c r="J303" s="33"/>
      <c r="O303" s="6">
        <v>33</v>
      </c>
      <c r="P303" s="9">
        <f t="shared" si="28"/>
        <v>2</v>
      </c>
      <c r="Q303" s="2">
        <v>2000</v>
      </c>
      <c r="R303" s="68">
        <v>16</v>
      </c>
    </row>
    <row r="304" spans="1:21" x14ac:dyDescent="0.45">
      <c r="A304" s="145">
        <v>8</v>
      </c>
      <c r="B304" s="6" t="s">
        <v>484</v>
      </c>
      <c r="C304" s="48" t="s">
        <v>156</v>
      </c>
      <c r="D304" s="61" t="s">
        <v>486</v>
      </c>
      <c r="E304" s="6">
        <v>0.5</v>
      </c>
      <c r="G304" s="33"/>
      <c r="H304" s="22"/>
      <c r="I304" s="47"/>
      <c r="J304" s="33">
        <v>1</v>
      </c>
      <c r="O304" s="6">
        <v>23</v>
      </c>
      <c r="P304" s="9">
        <f t="shared" si="28"/>
        <v>2</v>
      </c>
      <c r="Q304" s="2">
        <v>2000</v>
      </c>
      <c r="R304" s="68">
        <v>11</v>
      </c>
    </row>
    <row r="305" spans="1:21" x14ac:dyDescent="0.45">
      <c r="A305" s="145">
        <v>9</v>
      </c>
      <c r="B305" s="6" t="s">
        <v>156</v>
      </c>
      <c r="C305" s="48" t="s">
        <v>290</v>
      </c>
      <c r="D305" s="61" t="s">
        <v>487</v>
      </c>
      <c r="G305" s="33"/>
      <c r="H305" s="22"/>
      <c r="I305" s="47"/>
      <c r="J305" s="33"/>
      <c r="M305" s="9">
        <v>0.25</v>
      </c>
      <c r="O305" s="6">
        <v>52</v>
      </c>
      <c r="P305" s="9">
        <f t="shared" si="28"/>
        <v>3</v>
      </c>
      <c r="Q305" s="2">
        <v>3000</v>
      </c>
      <c r="R305" s="68">
        <v>17</v>
      </c>
    </row>
    <row r="306" spans="1:21" x14ac:dyDescent="0.45">
      <c r="A306" s="145">
        <v>10</v>
      </c>
      <c r="B306" s="6" t="s">
        <v>290</v>
      </c>
      <c r="C306" s="48" t="s">
        <v>488</v>
      </c>
      <c r="D306" s="61" t="s">
        <v>489</v>
      </c>
      <c r="G306" s="33"/>
      <c r="H306" s="22"/>
      <c r="I306" s="47">
        <v>0.5</v>
      </c>
      <c r="J306" s="33"/>
      <c r="O306" s="6">
        <v>40</v>
      </c>
      <c r="P306" s="9">
        <f t="shared" si="28"/>
        <v>2</v>
      </c>
      <c r="Q306" s="2">
        <v>2000</v>
      </c>
      <c r="R306" s="68">
        <v>20</v>
      </c>
    </row>
    <row r="307" spans="1:21" x14ac:dyDescent="0.45">
      <c r="A307" s="145">
        <v>11</v>
      </c>
      <c r="B307" s="6" t="s">
        <v>488</v>
      </c>
      <c r="C307" s="48" t="s">
        <v>294</v>
      </c>
      <c r="D307" s="61" t="s">
        <v>490</v>
      </c>
      <c r="G307" s="33"/>
      <c r="H307" s="22"/>
      <c r="I307" s="47">
        <v>0.5</v>
      </c>
      <c r="J307" s="33"/>
      <c r="M307" s="9">
        <v>0.25</v>
      </c>
      <c r="O307" s="6">
        <v>57</v>
      </c>
      <c r="P307" s="9">
        <f t="shared" si="28"/>
        <v>3</v>
      </c>
      <c r="Q307" s="2">
        <v>3000</v>
      </c>
      <c r="R307" s="68">
        <v>19</v>
      </c>
    </row>
    <row r="308" spans="1:21" x14ac:dyDescent="0.45">
      <c r="A308" s="145">
        <v>12</v>
      </c>
      <c r="B308" s="6" t="s">
        <v>294</v>
      </c>
      <c r="C308" s="48" t="s">
        <v>296</v>
      </c>
      <c r="D308" s="61" t="s">
        <v>491</v>
      </c>
      <c r="G308" s="33"/>
      <c r="H308" s="22"/>
      <c r="I308" s="47">
        <v>0.5</v>
      </c>
      <c r="J308" s="33"/>
      <c r="O308" s="6">
        <v>25</v>
      </c>
      <c r="P308" s="9">
        <f t="shared" si="28"/>
        <v>2</v>
      </c>
      <c r="Q308" s="2">
        <v>2000</v>
      </c>
      <c r="R308" s="68">
        <v>12</v>
      </c>
    </row>
    <row r="309" spans="1:21" x14ac:dyDescent="0.45">
      <c r="A309" s="145">
        <v>13</v>
      </c>
      <c r="B309" s="6" t="s">
        <v>296</v>
      </c>
      <c r="C309" s="48" t="s">
        <v>23</v>
      </c>
      <c r="D309" s="61" t="s">
        <v>492</v>
      </c>
      <c r="G309" s="33">
        <v>0.25</v>
      </c>
      <c r="H309" s="22"/>
      <c r="I309" s="47">
        <v>0.5</v>
      </c>
      <c r="J309" s="33"/>
      <c r="O309" s="6">
        <v>37</v>
      </c>
      <c r="P309" s="9">
        <f t="shared" si="28"/>
        <v>2</v>
      </c>
      <c r="Q309" s="2">
        <v>2000</v>
      </c>
      <c r="R309" s="68">
        <v>18</v>
      </c>
    </row>
    <row r="310" spans="1:21" x14ac:dyDescent="0.45">
      <c r="A310" s="145">
        <v>14</v>
      </c>
      <c r="B310" s="6" t="s">
        <v>23</v>
      </c>
      <c r="C310" s="48" t="s">
        <v>399</v>
      </c>
      <c r="D310" s="61" t="s">
        <v>493</v>
      </c>
      <c r="G310" s="33"/>
      <c r="H310" s="22"/>
      <c r="I310" s="47"/>
      <c r="J310" s="33"/>
      <c r="O310" s="6">
        <v>26</v>
      </c>
      <c r="P310" s="9">
        <f t="shared" si="28"/>
        <v>2</v>
      </c>
      <c r="Q310" s="2">
        <v>2000</v>
      </c>
      <c r="R310" s="68">
        <v>13</v>
      </c>
    </row>
    <row r="311" spans="1:21" x14ac:dyDescent="0.45">
      <c r="A311" s="145">
        <v>15</v>
      </c>
      <c r="B311" s="6" t="s">
        <v>399</v>
      </c>
      <c r="C311" s="48" t="s">
        <v>299</v>
      </c>
      <c r="D311" s="61" t="s">
        <v>494</v>
      </c>
      <c r="G311" s="33"/>
      <c r="H311" s="22"/>
      <c r="I311" s="47"/>
      <c r="J311" s="33"/>
      <c r="O311" s="6">
        <v>11</v>
      </c>
      <c r="P311" s="9">
        <f t="shared" si="28"/>
        <v>1</v>
      </c>
      <c r="Q311" s="2">
        <v>1000</v>
      </c>
      <c r="R311" s="68">
        <v>11</v>
      </c>
    </row>
    <row r="312" spans="1:21" x14ac:dyDescent="0.45">
      <c r="A312" s="145">
        <v>16</v>
      </c>
      <c r="B312" s="6" t="s">
        <v>299</v>
      </c>
      <c r="C312" s="48" t="s">
        <v>301</v>
      </c>
      <c r="D312" s="61" t="s">
        <v>495</v>
      </c>
      <c r="G312" s="33"/>
      <c r="H312" s="22"/>
      <c r="I312" s="47"/>
      <c r="J312" s="33"/>
      <c r="O312" s="6">
        <v>35</v>
      </c>
      <c r="P312" s="9">
        <f t="shared" si="28"/>
        <v>2</v>
      </c>
      <c r="Q312" s="2">
        <v>2000</v>
      </c>
      <c r="R312" s="68">
        <v>17</v>
      </c>
    </row>
    <row r="313" spans="1:21" x14ac:dyDescent="0.45">
      <c r="A313" s="145">
        <v>17</v>
      </c>
      <c r="B313" s="6" t="s">
        <v>301</v>
      </c>
      <c r="C313" s="48" t="s">
        <v>401</v>
      </c>
      <c r="D313" s="61" t="s">
        <v>496</v>
      </c>
      <c r="G313" s="33"/>
      <c r="H313" s="22"/>
      <c r="I313" s="47"/>
      <c r="J313" s="33"/>
      <c r="O313" s="6">
        <v>30</v>
      </c>
      <c r="P313" s="9">
        <f t="shared" si="28"/>
        <v>2</v>
      </c>
      <c r="Q313" s="2">
        <v>2000</v>
      </c>
      <c r="R313" s="68">
        <v>15</v>
      </c>
    </row>
    <row r="314" spans="1:21" s="12" customFormat="1" ht="28.9" thickBot="1" x14ac:dyDescent="0.5">
      <c r="A314" s="153">
        <v>18</v>
      </c>
      <c r="B314" s="14" t="s">
        <v>401</v>
      </c>
      <c r="C314" s="77" t="s">
        <v>29</v>
      </c>
      <c r="D314" s="65" t="s">
        <v>497</v>
      </c>
      <c r="E314" s="14"/>
      <c r="F314" s="77"/>
      <c r="G314" s="14">
        <v>0.5</v>
      </c>
      <c r="H314" s="25"/>
      <c r="I314" s="51"/>
      <c r="J314" s="57"/>
      <c r="K314" s="28"/>
      <c r="L314" s="28"/>
      <c r="M314" s="28">
        <v>0.25</v>
      </c>
      <c r="N314" s="77"/>
      <c r="O314" s="14">
        <v>74</v>
      </c>
      <c r="P314" s="28">
        <f t="shared" si="28"/>
        <v>4</v>
      </c>
      <c r="Q314" s="13">
        <v>4000</v>
      </c>
      <c r="R314" s="80">
        <v>18</v>
      </c>
      <c r="T314" s="42"/>
      <c r="U314" s="28"/>
    </row>
    <row r="315" spans="1:21" s="10" customFormat="1" x14ac:dyDescent="0.45">
      <c r="A315" s="152"/>
      <c r="B315" s="11" t="s">
        <v>581</v>
      </c>
      <c r="C315" s="71">
        <f>SUM(E315:N315)</f>
        <v>8.75</v>
      </c>
      <c r="D315" s="64"/>
      <c r="E315" s="11">
        <v>1.5</v>
      </c>
      <c r="F315" s="71">
        <v>0</v>
      </c>
      <c r="G315" s="56">
        <f>SUM(G297:G314)</f>
        <v>1.25</v>
      </c>
      <c r="H315" s="24">
        <v>0</v>
      </c>
      <c r="I315" s="50">
        <f>SUM(I297:I314)</f>
        <v>2</v>
      </c>
      <c r="J315" s="56">
        <v>2</v>
      </c>
      <c r="K315" s="27">
        <v>0</v>
      </c>
      <c r="L315" s="27">
        <v>1</v>
      </c>
      <c r="M315" s="27">
        <v>1</v>
      </c>
      <c r="N315" s="71">
        <v>0</v>
      </c>
      <c r="O315" s="11"/>
      <c r="P315" s="27"/>
      <c r="Q315" s="83"/>
      <c r="R315" s="84"/>
      <c r="T315" s="85"/>
      <c r="U315" s="27"/>
    </row>
    <row r="316" spans="1:21" x14ac:dyDescent="0.45">
      <c r="B316" s="8" t="s">
        <v>582</v>
      </c>
      <c r="C316" s="99">
        <v>18</v>
      </c>
      <c r="D316" s="61"/>
      <c r="G316" s="33"/>
      <c r="H316" s="22"/>
      <c r="I316" s="47"/>
      <c r="J316" s="33"/>
    </row>
    <row r="317" spans="1:21" s="3" customFormat="1" x14ac:dyDescent="0.45">
      <c r="A317" s="150"/>
      <c r="B317" s="129" t="s">
        <v>583</v>
      </c>
      <c r="C317" s="130">
        <f>(C315/C316)</f>
        <v>0.4861111111111111</v>
      </c>
      <c r="D317" s="62"/>
      <c r="E317" s="129" t="s">
        <v>584</v>
      </c>
      <c r="F317" s="130">
        <f>(1.5/18)</f>
        <v>8.3333333333333329E-2</v>
      </c>
      <c r="G317" s="132" t="s">
        <v>585</v>
      </c>
      <c r="H317" s="133">
        <f>(3.25/18)</f>
        <v>0.18055555555555555</v>
      </c>
      <c r="I317" s="134"/>
      <c r="J317" s="132"/>
      <c r="K317" s="135" t="s">
        <v>586</v>
      </c>
      <c r="L317" s="135">
        <f>(4/18)</f>
        <v>0.22222222222222221</v>
      </c>
      <c r="M317" s="135"/>
      <c r="N317" s="130"/>
      <c r="O317" s="29"/>
      <c r="P317" s="140"/>
      <c r="Q317" s="141"/>
      <c r="R317" s="142"/>
      <c r="T317" s="143"/>
      <c r="U317" s="140"/>
    </row>
    <row r="318" spans="1:21" s="125" customFormat="1" ht="14.65" thickBot="1" x14ac:dyDescent="0.5">
      <c r="A318" s="151"/>
      <c r="B318" s="114"/>
      <c r="C318" s="115"/>
      <c r="D318" s="116"/>
      <c r="E318" s="120"/>
      <c r="F318" s="121"/>
      <c r="G318" s="117"/>
      <c r="H318" s="118"/>
      <c r="I318" s="119"/>
      <c r="J318" s="117"/>
      <c r="K318" s="122"/>
      <c r="L318" s="122"/>
      <c r="M318" s="122"/>
      <c r="N318" s="121"/>
      <c r="O318" s="120"/>
      <c r="P318" s="122"/>
      <c r="Q318" s="123"/>
      <c r="R318" s="124"/>
      <c r="T318" s="126"/>
      <c r="U318" s="122"/>
    </row>
    <row r="319" spans="1:21" x14ac:dyDescent="0.45">
      <c r="B319" s="29"/>
      <c r="D319" s="62" t="s">
        <v>596</v>
      </c>
    </row>
    <row r="320" spans="1:21" x14ac:dyDescent="0.45">
      <c r="A320" s="145">
        <v>1</v>
      </c>
      <c r="B320" s="6" t="s">
        <v>498</v>
      </c>
      <c r="C320" s="48" t="s">
        <v>499</v>
      </c>
      <c r="D320" s="61" t="s">
        <v>500</v>
      </c>
      <c r="G320" s="33"/>
      <c r="H320" s="22"/>
      <c r="I320" s="47"/>
      <c r="J320" s="33">
        <v>0.25</v>
      </c>
      <c r="O320" s="6">
        <v>28</v>
      </c>
      <c r="P320" s="38">
        <f t="shared" ref="P320:P342" si="29">(Q320/1000)</f>
        <v>2.68</v>
      </c>
      <c r="Q320" s="7" t="s">
        <v>366</v>
      </c>
      <c r="R320" s="81">
        <v>10</v>
      </c>
      <c r="S320">
        <f>O320+O321</f>
        <v>73</v>
      </c>
      <c r="T320" s="40">
        <f>SUM(P320:P321)</f>
        <v>4.3600000000000003</v>
      </c>
      <c r="U320" s="9">
        <f>ROUNDDOWN(S320/T320, 0)</f>
        <v>16</v>
      </c>
    </row>
    <row r="321" spans="1:21" x14ac:dyDescent="0.45">
      <c r="A321" s="145">
        <v>2</v>
      </c>
      <c r="B321" s="6" t="s">
        <v>499</v>
      </c>
      <c r="C321" s="48" t="s">
        <v>501</v>
      </c>
      <c r="D321" s="61" t="s">
        <v>502</v>
      </c>
      <c r="G321" s="33"/>
      <c r="H321" s="22"/>
      <c r="I321" s="47"/>
      <c r="J321" s="33"/>
      <c r="K321" s="9">
        <v>0.25</v>
      </c>
      <c r="O321" s="6">
        <v>45</v>
      </c>
      <c r="P321" s="38">
        <f t="shared" si="29"/>
        <v>1.68</v>
      </c>
      <c r="Q321" s="7" t="s">
        <v>85</v>
      </c>
      <c r="R321" s="81">
        <v>26</v>
      </c>
      <c r="S321">
        <f t="shared" ref="S321:S341" si="30">O321+O322</f>
        <v>66</v>
      </c>
      <c r="T321" s="40">
        <f t="shared" ref="T321:T341" si="31">SUM(P321:P322)</f>
        <v>4.4399999999999995</v>
      </c>
      <c r="U321" s="9">
        <f t="shared" ref="U321:U341" si="32">ROUNDDOWN(S321/T321, 0)</f>
        <v>14</v>
      </c>
    </row>
    <row r="322" spans="1:21" x14ac:dyDescent="0.45">
      <c r="A322" s="145">
        <v>3</v>
      </c>
      <c r="B322" s="6" t="s">
        <v>501</v>
      </c>
      <c r="C322" s="48" t="s">
        <v>503</v>
      </c>
      <c r="D322" s="61" t="s">
        <v>504</v>
      </c>
      <c r="G322" s="33"/>
      <c r="H322" s="22"/>
      <c r="I322" s="47"/>
      <c r="J322" s="33"/>
      <c r="O322" s="6">
        <v>21</v>
      </c>
      <c r="P322" s="38">
        <f t="shared" si="29"/>
        <v>2.76</v>
      </c>
      <c r="Q322" s="7" t="s">
        <v>153</v>
      </c>
      <c r="R322" s="81">
        <v>7</v>
      </c>
      <c r="S322">
        <f t="shared" si="30"/>
        <v>37</v>
      </c>
      <c r="T322" s="40">
        <f t="shared" si="31"/>
        <v>5.6</v>
      </c>
      <c r="U322" s="9">
        <f t="shared" si="32"/>
        <v>6</v>
      </c>
    </row>
    <row r="323" spans="1:21" x14ac:dyDescent="0.45">
      <c r="A323" s="145">
        <v>4</v>
      </c>
      <c r="B323" s="6" t="s">
        <v>503</v>
      </c>
      <c r="C323" s="48" t="s">
        <v>505</v>
      </c>
      <c r="D323" s="61" t="s">
        <v>506</v>
      </c>
      <c r="G323" s="33"/>
      <c r="H323" s="22"/>
      <c r="I323" s="47"/>
      <c r="J323" s="33"/>
      <c r="O323" s="6">
        <v>16</v>
      </c>
      <c r="P323" s="38">
        <f t="shared" si="29"/>
        <v>2.84</v>
      </c>
      <c r="Q323" s="7" t="s">
        <v>507</v>
      </c>
      <c r="R323" s="81">
        <v>5</v>
      </c>
      <c r="S323">
        <f t="shared" si="30"/>
        <v>52</v>
      </c>
      <c r="T323" s="40">
        <f t="shared" si="31"/>
        <v>5.16</v>
      </c>
      <c r="U323" s="9">
        <f t="shared" si="32"/>
        <v>10</v>
      </c>
    </row>
    <row r="324" spans="1:21" x14ac:dyDescent="0.45">
      <c r="A324" s="145">
        <v>5</v>
      </c>
      <c r="B324" s="6" t="s">
        <v>508</v>
      </c>
      <c r="C324" s="48" t="s">
        <v>509</v>
      </c>
      <c r="D324" s="61" t="s">
        <v>510</v>
      </c>
      <c r="G324" s="33"/>
      <c r="H324" s="22"/>
      <c r="I324" s="47"/>
      <c r="J324" s="33">
        <v>1</v>
      </c>
      <c r="K324" s="9">
        <v>0.25</v>
      </c>
      <c r="L324" s="9">
        <v>0.25</v>
      </c>
      <c r="O324" s="6">
        <v>36</v>
      </c>
      <c r="P324" s="38">
        <f t="shared" si="29"/>
        <v>2.3199999999999998</v>
      </c>
      <c r="Q324" s="7" t="s">
        <v>56</v>
      </c>
      <c r="R324" s="81">
        <v>15</v>
      </c>
      <c r="S324">
        <f t="shared" si="30"/>
        <v>78</v>
      </c>
      <c r="T324" s="40">
        <f t="shared" si="31"/>
        <v>7.68</v>
      </c>
      <c r="U324" s="9">
        <f t="shared" si="32"/>
        <v>10</v>
      </c>
    </row>
    <row r="325" spans="1:21" x14ac:dyDescent="0.45">
      <c r="A325" s="145">
        <v>6</v>
      </c>
      <c r="B325" s="6" t="s">
        <v>509</v>
      </c>
      <c r="C325" s="48" t="s">
        <v>511</v>
      </c>
      <c r="D325" s="61" t="s">
        <v>512</v>
      </c>
      <c r="E325" s="6">
        <v>2</v>
      </c>
      <c r="G325" s="33">
        <v>0.25</v>
      </c>
      <c r="H325" s="22"/>
      <c r="I325" s="47"/>
      <c r="J325" s="33">
        <v>1</v>
      </c>
      <c r="K325" s="9">
        <v>0.25</v>
      </c>
      <c r="O325" s="6">
        <v>42</v>
      </c>
      <c r="P325" s="38">
        <f t="shared" si="29"/>
        <v>5.36</v>
      </c>
      <c r="Q325" s="7" t="s">
        <v>513</v>
      </c>
      <c r="R325" s="81">
        <v>7</v>
      </c>
      <c r="S325">
        <f t="shared" si="30"/>
        <v>84</v>
      </c>
      <c r="T325" s="40">
        <f t="shared" si="31"/>
        <v>8.31</v>
      </c>
      <c r="U325" s="9">
        <f t="shared" si="32"/>
        <v>10</v>
      </c>
    </row>
    <row r="326" spans="1:21" x14ac:dyDescent="0.45">
      <c r="A326" s="145">
        <v>7</v>
      </c>
      <c r="B326" s="6" t="s">
        <v>511</v>
      </c>
      <c r="C326" s="48" t="s">
        <v>514</v>
      </c>
      <c r="D326" s="61" t="s">
        <v>515</v>
      </c>
      <c r="G326" s="33"/>
      <c r="H326" s="22"/>
      <c r="I326" s="47"/>
      <c r="J326" s="33">
        <v>1</v>
      </c>
      <c r="O326" s="6">
        <v>42</v>
      </c>
      <c r="P326" s="38">
        <f t="shared" si="29"/>
        <v>2.95</v>
      </c>
      <c r="Q326" s="7" t="s">
        <v>516</v>
      </c>
      <c r="R326" s="81">
        <v>14</v>
      </c>
      <c r="S326">
        <f t="shared" si="30"/>
        <v>87</v>
      </c>
      <c r="T326" s="40">
        <f t="shared" si="31"/>
        <v>5.27</v>
      </c>
      <c r="U326" s="9">
        <f t="shared" si="32"/>
        <v>16</v>
      </c>
    </row>
    <row r="327" spans="1:21" x14ac:dyDescent="0.45">
      <c r="A327" s="145">
        <v>8</v>
      </c>
      <c r="B327" s="6" t="s">
        <v>514</v>
      </c>
      <c r="C327" s="48" t="s">
        <v>517</v>
      </c>
      <c r="D327" s="61" t="s">
        <v>518</v>
      </c>
      <c r="E327" s="6">
        <v>2</v>
      </c>
      <c r="G327" s="33"/>
      <c r="H327" s="22">
        <v>0.25</v>
      </c>
      <c r="I327" s="47"/>
      <c r="J327" s="33">
        <v>1</v>
      </c>
      <c r="K327" s="9">
        <v>0.25</v>
      </c>
      <c r="O327" s="6">
        <v>45</v>
      </c>
      <c r="P327" s="38">
        <f t="shared" si="29"/>
        <v>2.3199999999999998</v>
      </c>
      <c r="Q327" s="7" t="s">
        <v>56</v>
      </c>
      <c r="R327" s="81">
        <v>19</v>
      </c>
      <c r="S327">
        <f t="shared" si="30"/>
        <v>81</v>
      </c>
      <c r="T327" s="40">
        <f t="shared" si="31"/>
        <v>5.48</v>
      </c>
      <c r="U327" s="9">
        <f t="shared" si="32"/>
        <v>14</v>
      </c>
    </row>
    <row r="328" spans="1:21" x14ac:dyDescent="0.45">
      <c r="A328" s="145">
        <v>9</v>
      </c>
      <c r="B328" s="6" t="s">
        <v>517</v>
      </c>
      <c r="C328" s="48" t="s">
        <v>519</v>
      </c>
      <c r="D328" s="61" t="s">
        <v>520</v>
      </c>
      <c r="G328" s="33"/>
      <c r="H328" s="22"/>
      <c r="I328" s="47"/>
      <c r="J328" s="33">
        <v>0.25</v>
      </c>
      <c r="K328" s="9">
        <v>0.25</v>
      </c>
      <c r="O328" s="6">
        <v>36</v>
      </c>
      <c r="P328" s="38">
        <f t="shared" si="29"/>
        <v>3.16</v>
      </c>
      <c r="Q328" s="7" t="s">
        <v>451</v>
      </c>
      <c r="R328" s="81">
        <v>11</v>
      </c>
      <c r="S328">
        <f t="shared" si="30"/>
        <v>67</v>
      </c>
      <c r="T328" s="40">
        <f t="shared" si="31"/>
        <v>4.53</v>
      </c>
      <c r="U328" s="9">
        <f t="shared" si="32"/>
        <v>14</v>
      </c>
    </row>
    <row r="329" spans="1:21" x14ac:dyDescent="0.45">
      <c r="A329" s="145">
        <v>10</v>
      </c>
      <c r="B329" s="6" t="s">
        <v>519</v>
      </c>
      <c r="C329" s="48" t="s">
        <v>521</v>
      </c>
      <c r="D329" s="61" t="s">
        <v>522</v>
      </c>
      <c r="G329" s="33"/>
      <c r="H329" s="22"/>
      <c r="I329" s="47">
        <v>0.5</v>
      </c>
      <c r="J329" s="33">
        <v>1</v>
      </c>
      <c r="K329" s="9">
        <v>0.25</v>
      </c>
      <c r="N329" s="48">
        <v>0.25</v>
      </c>
      <c r="O329" s="6">
        <v>31</v>
      </c>
      <c r="P329" s="38">
        <f t="shared" si="29"/>
        <v>1.37</v>
      </c>
      <c r="Q329" s="7" t="s">
        <v>523</v>
      </c>
      <c r="R329" s="81">
        <v>22</v>
      </c>
      <c r="S329">
        <f t="shared" si="30"/>
        <v>69</v>
      </c>
      <c r="T329" s="40">
        <f t="shared" si="31"/>
        <v>3.01</v>
      </c>
      <c r="U329" s="9">
        <f t="shared" si="32"/>
        <v>22</v>
      </c>
    </row>
    <row r="330" spans="1:21" x14ac:dyDescent="0.45">
      <c r="A330" s="145">
        <v>11</v>
      </c>
      <c r="B330" s="6" t="s">
        <v>521</v>
      </c>
      <c r="C330" s="48" t="s">
        <v>524</v>
      </c>
      <c r="D330" s="61" t="s">
        <v>525</v>
      </c>
      <c r="G330" s="33"/>
      <c r="H330" s="22"/>
      <c r="I330" s="47"/>
      <c r="J330" s="33">
        <v>0.25</v>
      </c>
      <c r="K330" s="9">
        <v>0.25</v>
      </c>
      <c r="N330" s="48">
        <v>0.25</v>
      </c>
      <c r="O330" s="6">
        <v>38</v>
      </c>
      <c r="P330" s="38">
        <f t="shared" si="29"/>
        <v>1.64</v>
      </c>
      <c r="Q330" s="7" t="s">
        <v>88</v>
      </c>
      <c r="R330" s="81">
        <v>23</v>
      </c>
      <c r="S330">
        <f t="shared" si="30"/>
        <v>70</v>
      </c>
      <c r="T330" s="40">
        <f t="shared" si="31"/>
        <v>2.99</v>
      </c>
      <c r="U330" s="9">
        <f t="shared" si="32"/>
        <v>23</v>
      </c>
    </row>
    <row r="331" spans="1:21" x14ac:dyDescent="0.45">
      <c r="A331" s="145">
        <v>12</v>
      </c>
      <c r="B331" s="6" t="s">
        <v>524</v>
      </c>
      <c r="C331" s="48" t="s">
        <v>526</v>
      </c>
      <c r="D331" s="61" t="s">
        <v>527</v>
      </c>
      <c r="G331" s="33"/>
      <c r="H331" s="22"/>
      <c r="I331" s="47">
        <v>0.5</v>
      </c>
      <c r="J331" s="33"/>
      <c r="K331" s="9">
        <v>0.25</v>
      </c>
      <c r="O331" s="6">
        <v>32</v>
      </c>
      <c r="P331" s="38">
        <f t="shared" si="29"/>
        <v>1.35</v>
      </c>
      <c r="Q331" s="7" t="s">
        <v>528</v>
      </c>
      <c r="R331" s="81">
        <v>23</v>
      </c>
      <c r="S331">
        <f t="shared" si="30"/>
        <v>60</v>
      </c>
      <c r="T331" s="40">
        <f t="shared" si="31"/>
        <v>3.24</v>
      </c>
      <c r="U331" s="9">
        <f t="shared" si="32"/>
        <v>18</v>
      </c>
    </row>
    <row r="332" spans="1:21" x14ac:dyDescent="0.45">
      <c r="A332" s="145">
        <v>13</v>
      </c>
      <c r="B332" s="6" t="s">
        <v>526</v>
      </c>
      <c r="C332" s="48" t="s">
        <v>529</v>
      </c>
      <c r="D332" s="61" t="s">
        <v>530</v>
      </c>
      <c r="G332" s="33"/>
      <c r="H332" s="22"/>
      <c r="I332" s="47">
        <v>0.5</v>
      </c>
      <c r="J332" s="33">
        <v>1</v>
      </c>
      <c r="K332" s="9">
        <v>0.25</v>
      </c>
      <c r="O332" s="6">
        <v>28</v>
      </c>
      <c r="P332" s="38">
        <f t="shared" si="29"/>
        <v>1.89</v>
      </c>
      <c r="Q332" s="7" t="s">
        <v>531</v>
      </c>
      <c r="R332" s="81">
        <v>14</v>
      </c>
      <c r="S332">
        <f t="shared" si="30"/>
        <v>61</v>
      </c>
      <c r="T332" s="40">
        <f t="shared" si="31"/>
        <v>4.33</v>
      </c>
      <c r="U332" s="9">
        <f t="shared" si="32"/>
        <v>14</v>
      </c>
    </row>
    <row r="333" spans="1:21" x14ac:dyDescent="0.45">
      <c r="A333" s="145">
        <v>14</v>
      </c>
      <c r="B333" s="6" t="s">
        <v>529</v>
      </c>
      <c r="C333" s="48" t="s">
        <v>532</v>
      </c>
      <c r="D333" s="61" t="s">
        <v>533</v>
      </c>
      <c r="G333" s="33"/>
      <c r="H333" s="22"/>
      <c r="I333" s="47">
        <v>1</v>
      </c>
      <c r="J333" s="33">
        <v>1</v>
      </c>
      <c r="K333" s="9">
        <v>0.25</v>
      </c>
      <c r="O333" s="6">
        <v>33</v>
      </c>
      <c r="P333" s="38">
        <f t="shared" si="29"/>
        <v>2.44</v>
      </c>
      <c r="Q333" s="7" t="s">
        <v>47</v>
      </c>
      <c r="R333" s="81">
        <v>13</v>
      </c>
      <c r="S333">
        <f t="shared" si="30"/>
        <v>74</v>
      </c>
      <c r="T333" s="40">
        <f t="shared" si="31"/>
        <v>4.3100000000000005</v>
      </c>
      <c r="U333" s="9">
        <f t="shared" si="32"/>
        <v>17</v>
      </c>
    </row>
    <row r="334" spans="1:21" x14ac:dyDescent="0.45">
      <c r="A334" s="145">
        <v>15</v>
      </c>
      <c r="B334" s="6" t="s">
        <v>532</v>
      </c>
      <c r="C334" s="48" t="s">
        <v>534</v>
      </c>
      <c r="D334" s="61" t="s">
        <v>535</v>
      </c>
      <c r="G334" s="33">
        <v>0.25</v>
      </c>
      <c r="H334" s="22">
        <v>0.25</v>
      </c>
      <c r="I334" s="47"/>
      <c r="J334" s="33">
        <v>1</v>
      </c>
      <c r="K334" s="9">
        <v>0.25</v>
      </c>
      <c r="O334" s="6">
        <v>41</v>
      </c>
      <c r="P334" s="38">
        <f t="shared" si="29"/>
        <v>1.87</v>
      </c>
      <c r="Q334" s="7" t="s">
        <v>80</v>
      </c>
      <c r="R334" s="81">
        <v>21</v>
      </c>
      <c r="S334">
        <f t="shared" si="30"/>
        <v>72</v>
      </c>
      <c r="T334" s="40">
        <f t="shared" si="31"/>
        <v>4.32</v>
      </c>
      <c r="U334" s="9">
        <f t="shared" si="32"/>
        <v>16</v>
      </c>
    </row>
    <row r="335" spans="1:21" x14ac:dyDescent="0.45">
      <c r="A335" s="145">
        <v>16</v>
      </c>
      <c r="B335" s="6" t="s">
        <v>534</v>
      </c>
      <c r="C335" s="48" t="s">
        <v>536</v>
      </c>
      <c r="D335" s="61" t="s">
        <v>537</v>
      </c>
      <c r="G335" s="33"/>
      <c r="H335" s="22"/>
      <c r="I335" s="47"/>
      <c r="J335" s="33">
        <v>1</v>
      </c>
      <c r="K335" s="9">
        <v>0.25</v>
      </c>
      <c r="O335" s="6">
        <v>31</v>
      </c>
      <c r="P335" s="38">
        <f t="shared" si="29"/>
        <v>2.4500000000000002</v>
      </c>
      <c r="Q335" s="7" t="s">
        <v>538</v>
      </c>
      <c r="R335" s="81">
        <v>12</v>
      </c>
      <c r="S335">
        <f t="shared" si="30"/>
        <v>63</v>
      </c>
      <c r="T335" s="40">
        <f t="shared" si="31"/>
        <v>4.13</v>
      </c>
      <c r="U335" s="9">
        <f t="shared" si="32"/>
        <v>15</v>
      </c>
    </row>
    <row r="336" spans="1:21" x14ac:dyDescent="0.45">
      <c r="A336" s="145">
        <v>17</v>
      </c>
      <c r="B336" s="6" t="s">
        <v>536</v>
      </c>
      <c r="C336" s="48" t="s">
        <v>539</v>
      </c>
      <c r="D336" s="61" t="s">
        <v>540</v>
      </c>
      <c r="G336" s="33"/>
      <c r="H336" s="22"/>
      <c r="I336" s="47"/>
      <c r="J336" s="33"/>
      <c r="O336" s="6">
        <v>32</v>
      </c>
      <c r="P336" s="38">
        <f t="shared" si="29"/>
        <v>1.68</v>
      </c>
      <c r="Q336" s="7" t="s">
        <v>85</v>
      </c>
      <c r="R336" s="81">
        <v>19</v>
      </c>
      <c r="S336">
        <f t="shared" si="30"/>
        <v>52</v>
      </c>
      <c r="T336" s="40">
        <f t="shared" si="31"/>
        <v>2.8</v>
      </c>
      <c r="U336" s="9">
        <f t="shared" si="32"/>
        <v>18</v>
      </c>
    </row>
    <row r="337" spans="1:21" x14ac:dyDescent="0.45">
      <c r="A337" s="145">
        <v>18</v>
      </c>
      <c r="B337" s="6" t="s">
        <v>539</v>
      </c>
      <c r="C337" s="48" t="s">
        <v>541</v>
      </c>
      <c r="D337" s="61" t="s">
        <v>542</v>
      </c>
      <c r="G337" s="33"/>
      <c r="H337" s="22"/>
      <c r="I337" s="47"/>
      <c r="J337" s="33"/>
      <c r="K337" s="9">
        <v>0.25</v>
      </c>
      <c r="N337" s="48">
        <v>0.25</v>
      </c>
      <c r="O337" s="6">
        <v>20</v>
      </c>
      <c r="P337" s="38">
        <f t="shared" si="29"/>
        <v>1.1200000000000001</v>
      </c>
      <c r="Q337" s="7" t="s">
        <v>543</v>
      </c>
      <c r="R337" s="81">
        <v>17</v>
      </c>
      <c r="S337">
        <f t="shared" si="30"/>
        <v>70</v>
      </c>
      <c r="T337" s="40">
        <f t="shared" si="31"/>
        <v>3.16</v>
      </c>
      <c r="U337" s="9">
        <f t="shared" si="32"/>
        <v>22</v>
      </c>
    </row>
    <row r="338" spans="1:21" x14ac:dyDescent="0.45">
      <c r="A338" s="145">
        <v>19</v>
      </c>
      <c r="B338" s="6" t="s">
        <v>541</v>
      </c>
      <c r="C338" s="48" t="s">
        <v>544</v>
      </c>
      <c r="D338" s="61" t="s">
        <v>545</v>
      </c>
      <c r="G338" s="33"/>
      <c r="H338" s="22"/>
      <c r="I338" s="47"/>
      <c r="J338" s="33"/>
      <c r="K338" s="9">
        <v>0.25</v>
      </c>
      <c r="M338" s="9">
        <v>0.25</v>
      </c>
      <c r="N338" s="48">
        <v>0.25</v>
      </c>
      <c r="O338" s="6">
        <v>50</v>
      </c>
      <c r="P338" s="38">
        <f t="shared" si="29"/>
        <v>2.04</v>
      </c>
      <c r="Q338" s="7" t="s">
        <v>77</v>
      </c>
      <c r="R338" s="81">
        <v>24</v>
      </c>
      <c r="S338">
        <f t="shared" si="30"/>
        <v>75</v>
      </c>
      <c r="T338" s="40">
        <f t="shared" si="31"/>
        <v>3.55</v>
      </c>
      <c r="U338" s="9">
        <f t="shared" si="32"/>
        <v>21</v>
      </c>
    </row>
    <row r="339" spans="1:21" x14ac:dyDescent="0.45">
      <c r="A339" s="145">
        <v>20</v>
      </c>
      <c r="B339" s="6" t="s">
        <v>544</v>
      </c>
      <c r="C339" s="48" t="s">
        <v>546</v>
      </c>
      <c r="D339" s="61" t="s">
        <v>547</v>
      </c>
      <c r="G339" s="33"/>
      <c r="H339" s="22"/>
      <c r="I339" s="47"/>
      <c r="J339" s="33"/>
      <c r="K339" s="9">
        <v>0.25</v>
      </c>
      <c r="O339" s="6">
        <v>25</v>
      </c>
      <c r="P339" s="38">
        <f t="shared" si="29"/>
        <v>1.51</v>
      </c>
      <c r="Q339" s="7" t="s">
        <v>548</v>
      </c>
      <c r="R339" s="81">
        <v>16</v>
      </c>
      <c r="S339">
        <f t="shared" si="30"/>
        <v>37</v>
      </c>
      <c r="T339" s="40">
        <f t="shared" si="31"/>
        <v>3.49</v>
      </c>
      <c r="U339" s="9">
        <f t="shared" si="32"/>
        <v>10</v>
      </c>
    </row>
    <row r="340" spans="1:21" x14ac:dyDescent="0.45">
      <c r="A340" s="145">
        <v>21</v>
      </c>
      <c r="B340" s="6" t="s">
        <v>546</v>
      </c>
      <c r="C340" s="48" t="s">
        <v>549</v>
      </c>
      <c r="D340" s="61" t="s">
        <v>550</v>
      </c>
      <c r="G340" s="33"/>
      <c r="H340" s="22"/>
      <c r="I340" s="47"/>
      <c r="J340" s="75">
        <v>1</v>
      </c>
      <c r="O340" s="6">
        <v>12</v>
      </c>
      <c r="P340" s="38">
        <f t="shared" si="29"/>
        <v>1.98</v>
      </c>
      <c r="Q340" s="7" t="s">
        <v>551</v>
      </c>
      <c r="R340" s="81">
        <v>6</v>
      </c>
      <c r="S340">
        <f t="shared" si="30"/>
        <v>19</v>
      </c>
      <c r="T340" s="40">
        <f t="shared" si="31"/>
        <v>5.12</v>
      </c>
      <c r="U340" s="9">
        <f t="shared" si="32"/>
        <v>3</v>
      </c>
    </row>
    <row r="341" spans="1:21" x14ac:dyDescent="0.45">
      <c r="A341" s="145">
        <v>22</v>
      </c>
      <c r="B341" s="6" t="s">
        <v>549</v>
      </c>
      <c r="C341" s="48" t="s">
        <v>552</v>
      </c>
      <c r="D341" s="61" t="s">
        <v>553</v>
      </c>
      <c r="G341" s="33"/>
      <c r="H341" s="22"/>
      <c r="I341" s="47"/>
      <c r="J341" s="33"/>
      <c r="O341" s="6">
        <v>7</v>
      </c>
      <c r="P341" s="38">
        <f t="shared" si="29"/>
        <v>3.14</v>
      </c>
      <c r="Q341" s="7" t="s">
        <v>554</v>
      </c>
      <c r="R341" s="81">
        <v>2</v>
      </c>
      <c r="S341">
        <f t="shared" si="30"/>
        <v>13</v>
      </c>
      <c r="T341" s="40">
        <f t="shared" si="31"/>
        <v>5.85</v>
      </c>
      <c r="U341" s="9">
        <f t="shared" si="32"/>
        <v>2</v>
      </c>
    </row>
    <row r="342" spans="1:21" s="95" customFormat="1" ht="14.65" thickBot="1" x14ac:dyDescent="0.5">
      <c r="A342" s="154">
        <v>23</v>
      </c>
      <c r="B342" s="86" t="s">
        <v>555</v>
      </c>
      <c r="C342" s="87" t="s">
        <v>556</v>
      </c>
      <c r="D342" s="88" t="s">
        <v>557</v>
      </c>
      <c r="E342" s="86"/>
      <c r="F342" s="77"/>
      <c r="G342" s="89"/>
      <c r="H342" s="90"/>
      <c r="I342" s="91"/>
      <c r="J342" s="57"/>
      <c r="K342" s="28"/>
      <c r="L342" s="28"/>
      <c r="M342" s="28"/>
      <c r="N342" s="77"/>
      <c r="O342" s="86">
        <v>6</v>
      </c>
      <c r="P342" s="92">
        <f t="shared" si="29"/>
        <v>2.71</v>
      </c>
      <c r="Q342" s="93" t="s">
        <v>558</v>
      </c>
      <c r="R342" s="94">
        <v>2</v>
      </c>
      <c r="T342" s="96"/>
      <c r="U342" s="97"/>
    </row>
    <row r="343" spans="1:21" s="10" customFormat="1" x14ac:dyDescent="0.45">
      <c r="A343" s="152"/>
      <c r="B343" s="11" t="s">
        <v>581</v>
      </c>
      <c r="C343" s="71">
        <f>SUM(E343:N343)</f>
        <v>23.5</v>
      </c>
      <c r="D343" s="98"/>
      <c r="E343" s="11">
        <f>SUM(E319:E342)</f>
        <v>4</v>
      </c>
      <c r="F343" s="71">
        <f>SUM(F319:F342)</f>
        <v>0</v>
      </c>
      <c r="G343" s="56">
        <f>SUM(G319:G342)</f>
        <v>0.5</v>
      </c>
      <c r="H343" s="24">
        <f>SUM(H319:H342)</f>
        <v>0.5</v>
      </c>
      <c r="I343" s="50">
        <f>SUM(I319:I342)</f>
        <v>2.5</v>
      </c>
      <c r="J343" s="56">
        <f>SUM(J320:J342)</f>
        <v>10.75</v>
      </c>
      <c r="K343" s="27">
        <f>SUM(K320:K342)</f>
        <v>3.75</v>
      </c>
      <c r="L343" s="27">
        <f>SUM(L320:L341)</f>
        <v>0.25</v>
      </c>
      <c r="M343" s="27">
        <f>SUM(M320:M341)</f>
        <v>0.25</v>
      </c>
      <c r="N343" s="71">
        <f>SUM(N321:N341)</f>
        <v>1</v>
      </c>
      <c r="O343" s="11"/>
      <c r="P343" s="27"/>
      <c r="Q343" s="83"/>
      <c r="R343" s="84"/>
      <c r="T343" s="85"/>
      <c r="U343" s="27"/>
    </row>
    <row r="344" spans="1:21" x14ac:dyDescent="0.45">
      <c r="B344" s="8" t="s">
        <v>582</v>
      </c>
      <c r="C344" s="99">
        <v>22</v>
      </c>
      <c r="D344" s="61"/>
      <c r="G344" s="33"/>
      <c r="H344" s="22"/>
      <c r="I344" s="47"/>
    </row>
    <row r="345" spans="1:21" s="3" customFormat="1" x14ac:dyDescent="0.45">
      <c r="A345" s="150"/>
      <c r="B345" s="129" t="s">
        <v>583</v>
      </c>
      <c r="C345" s="130">
        <f>(C343/C344)</f>
        <v>1.0681818181818181</v>
      </c>
      <c r="D345" s="62"/>
      <c r="E345" s="129" t="s">
        <v>584</v>
      </c>
      <c r="F345" s="130">
        <f>(4/22)</f>
        <v>0.18181818181818182</v>
      </c>
      <c r="G345" s="132" t="s">
        <v>585</v>
      </c>
      <c r="H345" s="133">
        <f>(3.5/22)</f>
        <v>0.15909090909090909</v>
      </c>
      <c r="I345" s="134"/>
      <c r="J345" s="132"/>
      <c r="K345" s="135" t="s">
        <v>586</v>
      </c>
      <c r="L345" s="135">
        <f>(16/22)</f>
        <v>0.72727272727272729</v>
      </c>
      <c r="M345" s="135"/>
      <c r="N345" s="130"/>
      <c r="O345" s="29"/>
      <c r="P345" s="140"/>
      <c r="Q345" s="141"/>
      <c r="R345" s="142"/>
      <c r="T345" s="143"/>
      <c r="U345" s="140"/>
    </row>
    <row r="346" spans="1:21" s="125" customFormat="1" ht="14.65" thickBot="1" x14ac:dyDescent="0.5">
      <c r="A346" s="151"/>
      <c r="B346" s="114"/>
      <c r="C346" s="115"/>
      <c r="D346" s="116"/>
      <c r="E346" s="120"/>
      <c r="F346" s="121"/>
      <c r="G346" s="117"/>
      <c r="H346" s="118"/>
      <c r="I346" s="119"/>
      <c r="J346" s="120"/>
      <c r="K346" s="122"/>
      <c r="L346" s="122"/>
      <c r="M346" s="122"/>
      <c r="N346" s="121"/>
      <c r="O346" s="120"/>
      <c r="P346" s="122"/>
      <c r="Q346" s="123"/>
      <c r="R346" s="124"/>
      <c r="T346" s="126"/>
      <c r="U346" s="122"/>
    </row>
    <row r="347" spans="1:21" s="173" customFormat="1" x14ac:dyDescent="0.45">
      <c r="A347" s="176"/>
      <c r="B347" s="176"/>
      <c r="C347" s="177"/>
      <c r="D347" s="164"/>
      <c r="E347" s="168"/>
      <c r="F347" s="169"/>
      <c r="G347" s="165"/>
      <c r="H347" s="166"/>
      <c r="I347" s="167"/>
      <c r="J347" s="168"/>
      <c r="K347" s="170"/>
      <c r="L347" s="170"/>
      <c r="M347" s="170"/>
      <c r="N347" s="169"/>
      <c r="O347" s="168"/>
      <c r="P347" s="170"/>
      <c r="Q347" s="171"/>
      <c r="R347" s="172"/>
      <c r="T347" s="174"/>
      <c r="U347" s="170"/>
    </row>
    <row r="348" spans="1:21" s="10" customFormat="1" x14ac:dyDescent="0.45">
      <c r="A348" s="184" t="s">
        <v>605</v>
      </c>
      <c r="B348" s="184"/>
      <c r="C348" s="185"/>
      <c r="D348" s="175">
        <f>SUM(C18,C73,C315,C256,C191,C127)</f>
        <v>63</v>
      </c>
      <c r="E348" s="11"/>
      <c r="F348" s="71"/>
      <c r="G348" s="56"/>
      <c r="H348" s="24"/>
      <c r="I348" s="50"/>
      <c r="J348" s="11"/>
      <c r="K348" s="27"/>
      <c r="L348" s="27"/>
      <c r="M348" s="27"/>
      <c r="N348" s="71"/>
      <c r="O348" s="11"/>
      <c r="P348" s="27"/>
      <c r="Q348" s="83"/>
      <c r="R348" s="84"/>
      <c r="T348" s="85"/>
      <c r="U348" s="27"/>
    </row>
    <row r="349" spans="1:21" s="10" customFormat="1" x14ac:dyDescent="0.45">
      <c r="A349" s="184" t="s">
        <v>606</v>
      </c>
      <c r="B349" s="184"/>
      <c r="C349" s="185"/>
      <c r="D349" s="175">
        <f>SUM(C343,C292,C233,C160,C110,C51)</f>
        <v>155.5</v>
      </c>
      <c r="E349" s="11"/>
      <c r="F349" s="71"/>
      <c r="G349" s="56"/>
      <c r="H349" s="24"/>
      <c r="I349" s="50"/>
      <c r="J349" s="11"/>
      <c r="K349" s="27"/>
      <c r="L349" s="27"/>
      <c r="M349" s="27"/>
      <c r="N349" s="71"/>
      <c r="O349" s="11"/>
      <c r="P349" s="27"/>
      <c r="Q349" s="83"/>
      <c r="R349" s="84"/>
      <c r="T349" s="85"/>
      <c r="U349" s="27"/>
    </row>
    <row r="350" spans="1:21" x14ac:dyDescent="0.45">
      <c r="A350" s="180"/>
      <c r="B350" s="180"/>
      <c r="C350" s="181"/>
    </row>
    <row r="351" spans="1:21" x14ac:dyDescent="0.45">
      <c r="A351" s="178" t="s">
        <v>607</v>
      </c>
      <c r="B351" s="178"/>
      <c r="C351" s="179"/>
      <c r="D351" s="155">
        <f>SUM(C19,C74,C316,C257,C192,C128)</f>
        <v>105</v>
      </c>
    </row>
    <row r="352" spans="1:21" x14ac:dyDescent="0.45">
      <c r="A352" s="178" t="s">
        <v>608</v>
      </c>
      <c r="B352" s="178"/>
      <c r="C352" s="179"/>
      <c r="D352" s="155">
        <f>SUM(C344,C293,C234,C161,C111,C52)</f>
        <v>171</v>
      </c>
    </row>
    <row r="353" spans="1:21" x14ac:dyDescent="0.45">
      <c r="A353" s="180"/>
      <c r="B353" s="180"/>
      <c r="C353" s="181"/>
    </row>
    <row r="354" spans="1:21" s="161" customFormat="1" x14ac:dyDescent="0.45">
      <c r="A354" s="182" t="s">
        <v>609</v>
      </c>
      <c r="B354" s="182"/>
      <c r="C354" s="183"/>
      <c r="D354" s="163">
        <f>(SUM(C20,C75,C317,C258,C193,C129)/6)</f>
        <v>0.57647567574038161</v>
      </c>
      <c r="E354" s="156" t="s">
        <v>602</v>
      </c>
      <c r="F354" s="157">
        <f>(SUM(F20,F75,F317,F258,F193,F129)/6)</f>
        <v>0.13483085541909071</v>
      </c>
      <c r="G354" s="156" t="s">
        <v>604</v>
      </c>
      <c r="H354" s="159">
        <f>(SUM(H20,H75,H317,H258,H193,H129)/6)</f>
        <v>0.11877229524288348</v>
      </c>
      <c r="I354" s="157"/>
      <c r="J354" s="156"/>
      <c r="K354" s="156" t="s">
        <v>604</v>
      </c>
      <c r="L354" s="159">
        <f>(SUM(L20,L75,L317,L258,L193,L129)/6)</f>
        <v>0.32287252507840741</v>
      </c>
      <c r="M354" s="159"/>
      <c r="N354" s="157"/>
      <c r="O354" s="156"/>
      <c r="P354" s="159"/>
      <c r="Q354" s="160"/>
      <c r="R354" s="158"/>
      <c r="T354" s="162"/>
      <c r="U354" s="159"/>
    </row>
    <row r="355" spans="1:21" s="161" customFormat="1" x14ac:dyDescent="0.45">
      <c r="A355" s="182" t="s">
        <v>610</v>
      </c>
      <c r="B355" s="182"/>
      <c r="C355" s="183"/>
      <c r="D355" s="163">
        <f>(SUM(C345,C294,C235,C162,C112,C53)/6)</f>
        <v>0.91350246083010145</v>
      </c>
      <c r="E355" s="156" t="s">
        <v>601</v>
      </c>
      <c r="F355" s="157">
        <f>(SUM(F345,F294,F235,F162,F112,F53)/6)</f>
        <v>0.27023614811407348</v>
      </c>
      <c r="G355" s="156" t="s">
        <v>603</v>
      </c>
      <c r="H355" s="159">
        <f>(SUM(H345,H294,H235,H162,H112,H53)/6)</f>
        <v>8.5077770110976947E-2</v>
      </c>
      <c r="I355" s="157"/>
      <c r="J355" s="156"/>
      <c r="K355" s="156" t="s">
        <v>603</v>
      </c>
      <c r="L355" s="159">
        <f>(SUM(C345,C294,C235,C162,C112,C53)/6)</f>
        <v>0.91350246083010145</v>
      </c>
      <c r="M355" s="159"/>
      <c r="N355" s="157"/>
      <c r="O355" s="156"/>
      <c r="P355" s="159"/>
      <c r="Q355" s="160"/>
      <c r="R355" s="158"/>
      <c r="T355" s="162"/>
      <c r="U355" s="159"/>
    </row>
    <row r="356" spans="1:21" x14ac:dyDescent="0.45">
      <c r="C356" s="9"/>
    </row>
    <row r="357" spans="1:21" x14ac:dyDescent="0.45">
      <c r="C357" s="9"/>
    </row>
    <row r="358" spans="1:21" x14ac:dyDescent="0.45">
      <c r="C358" s="9"/>
    </row>
    <row r="359" spans="1:21" x14ac:dyDescent="0.45">
      <c r="C359" s="9"/>
    </row>
    <row r="360" spans="1:21" x14ac:dyDescent="0.45">
      <c r="C360" s="9"/>
    </row>
    <row r="361" spans="1:21" x14ac:dyDescent="0.45">
      <c r="C361" s="9"/>
    </row>
    <row r="362" spans="1:21" x14ac:dyDescent="0.45">
      <c r="C362" s="9"/>
    </row>
    <row r="363" spans="1:21" x14ac:dyDescent="0.45">
      <c r="C363" s="9"/>
    </row>
    <row r="364" spans="1:21" x14ac:dyDescent="0.45">
      <c r="C364" s="9"/>
    </row>
    <row r="365" spans="1:21" x14ac:dyDescent="0.45">
      <c r="C365" s="9"/>
    </row>
    <row r="366" spans="1:21" x14ac:dyDescent="0.45">
      <c r="C366" s="9"/>
    </row>
    <row r="367" spans="1:21" x14ac:dyDescent="0.45">
      <c r="C367" s="9"/>
    </row>
    <row r="368" spans="1:21" x14ac:dyDescent="0.45">
      <c r="C368" s="9"/>
    </row>
    <row r="369" spans="3:3" x14ac:dyDescent="0.45">
      <c r="C369" s="9"/>
    </row>
    <row r="370" spans="3:3" x14ac:dyDescent="0.45">
      <c r="C370" s="9"/>
    </row>
    <row r="371" spans="3:3" x14ac:dyDescent="0.45">
      <c r="C371" s="9"/>
    </row>
    <row r="372" spans="3:3" x14ac:dyDescent="0.45">
      <c r="C372" s="9"/>
    </row>
    <row r="373" spans="3:3" x14ac:dyDescent="0.45">
      <c r="C373" s="9"/>
    </row>
    <row r="374" spans="3:3" x14ac:dyDescent="0.45">
      <c r="C374" s="9"/>
    </row>
    <row r="375" spans="3:3" x14ac:dyDescent="0.45">
      <c r="C375" s="9"/>
    </row>
    <row r="376" spans="3:3" x14ac:dyDescent="0.45">
      <c r="C376" s="9"/>
    </row>
    <row r="377" spans="3:3" x14ac:dyDescent="0.45">
      <c r="C377" s="9"/>
    </row>
    <row r="378" spans="3:3" x14ac:dyDescent="0.45">
      <c r="C378" s="9"/>
    </row>
    <row r="379" spans="3:3" x14ac:dyDescent="0.45">
      <c r="C379" s="9"/>
    </row>
    <row r="380" spans="3:3" x14ac:dyDescent="0.45">
      <c r="C380" s="9"/>
    </row>
    <row r="381" spans="3:3" x14ac:dyDescent="0.45">
      <c r="C381" s="9"/>
    </row>
    <row r="382" spans="3:3" x14ac:dyDescent="0.45">
      <c r="C382" s="9"/>
    </row>
    <row r="383" spans="3:3" x14ac:dyDescent="0.45">
      <c r="C383" s="9"/>
    </row>
    <row r="384" spans="3:3" x14ac:dyDescent="0.45">
      <c r="C384" s="9"/>
    </row>
    <row r="385" spans="3:3" x14ac:dyDescent="0.45">
      <c r="C385" s="9"/>
    </row>
    <row r="386" spans="3:3" x14ac:dyDescent="0.45">
      <c r="C386" s="9"/>
    </row>
    <row r="387" spans="3:3" x14ac:dyDescent="0.45">
      <c r="C387" s="9"/>
    </row>
    <row r="388" spans="3:3" x14ac:dyDescent="0.45">
      <c r="C388" s="9"/>
    </row>
    <row r="389" spans="3:3" x14ac:dyDescent="0.45">
      <c r="C389" s="9"/>
    </row>
    <row r="390" spans="3:3" x14ac:dyDescent="0.45">
      <c r="C390" s="9"/>
    </row>
    <row r="391" spans="3:3" x14ac:dyDescent="0.45">
      <c r="C391" s="9"/>
    </row>
    <row r="392" spans="3:3" x14ac:dyDescent="0.45">
      <c r="C392" s="9"/>
    </row>
    <row r="393" spans="3:3" x14ac:dyDescent="0.45">
      <c r="C393" s="9"/>
    </row>
    <row r="394" spans="3:3" x14ac:dyDescent="0.45">
      <c r="C394" s="9"/>
    </row>
    <row r="395" spans="3:3" x14ac:dyDescent="0.45">
      <c r="C395" s="9"/>
    </row>
    <row r="396" spans="3:3" x14ac:dyDescent="0.45">
      <c r="C396" s="9"/>
    </row>
    <row r="397" spans="3:3" x14ac:dyDescent="0.45">
      <c r="C397" s="9"/>
    </row>
    <row r="398" spans="3:3" x14ac:dyDescent="0.45">
      <c r="C398" s="9"/>
    </row>
    <row r="399" spans="3:3" x14ac:dyDescent="0.45">
      <c r="C399" s="9"/>
    </row>
    <row r="400" spans="3:3" x14ac:dyDescent="0.45">
      <c r="C400" s="9"/>
    </row>
    <row r="401" spans="3:3" x14ac:dyDescent="0.45">
      <c r="C401" s="9"/>
    </row>
    <row r="402" spans="3:3" x14ac:dyDescent="0.45">
      <c r="C402" s="9"/>
    </row>
    <row r="403" spans="3:3" x14ac:dyDescent="0.45">
      <c r="C403" s="9"/>
    </row>
    <row r="404" spans="3:3" x14ac:dyDescent="0.45">
      <c r="C404" s="9"/>
    </row>
    <row r="405" spans="3:3" x14ac:dyDescent="0.45">
      <c r="C405" s="9"/>
    </row>
    <row r="406" spans="3:3" x14ac:dyDescent="0.45">
      <c r="C406" s="9"/>
    </row>
    <row r="407" spans="3:3" x14ac:dyDescent="0.45">
      <c r="C407" s="9"/>
    </row>
    <row r="408" spans="3:3" x14ac:dyDescent="0.45">
      <c r="C408" s="9"/>
    </row>
    <row r="409" spans="3:3" x14ac:dyDescent="0.45">
      <c r="C409" s="9"/>
    </row>
    <row r="410" spans="3:3" x14ac:dyDescent="0.45">
      <c r="C410" s="9"/>
    </row>
    <row r="411" spans="3:3" x14ac:dyDescent="0.45">
      <c r="C411" s="9"/>
    </row>
    <row r="412" spans="3:3" x14ac:dyDescent="0.45">
      <c r="C412" s="9"/>
    </row>
    <row r="413" spans="3:3" x14ac:dyDescent="0.45">
      <c r="C413" s="9"/>
    </row>
    <row r="414" spans="3:3" x14ac:dyDescent="0.45">
      <c r="C414" s="9"/>
    </row>
    <row r="415" spans="3:3" x14ac:dyDescent="0.45">
      <c r="C415" s="9"/>
    </row>
    <row r="416" spans="3:3" x14ac:dyDescent="0.45">
      <c r="C416" s="9"/>
    </row>
    <row r="417" spans="3:3" x14ac:dyDescent="0.45">
      <c r="C417" s="9"/>
    </row>
    <row r="418" spans="3:3" x14ac:dyDescent="0.45">
      <c r="C418" s="9"/>
    </row>
    <row r="419" spans="3:3" x14ac:dyDescent="0.45">
      <c r="C419" s="9"/>
    </row>
    <row r="420" spans="3:3" x14ac:dyDescent="0.45">
      <c r="C420" s="9"/>
    </row>
    <row r="421" spans="3:3" x14ac:dyDescent="0.45">
      <c r="C421" s="9"/>
    </row>
    <row r="422" spans="3:3" x14ac:dyDescent="0.45">
      <c r="C422" s="9"/>
    </row>
    <row r="423" spans="3:3" x14ac:dyDescent="0.45">
      <c r="C423" s="9"/>
    </row>
    <row r="424" spans="3:3" x14ac:dyDescent="0.45">
      <c r="C424" s="9"/>
    </row>
    <row r="425" spans="3:3" x14ac:dyDescent="0.45">
      <c r="C425" s="9"/>
    </row>
    <row r="426" spans="3:3" x14ac:dyDescent="0.45">
      <c r="C426" s="9"/>
    </row>
    <row r="427" spans="3:3" x14ac:dyDescent="0.45">
      <c r="C427" s="9"/>
    </row>
    <row r="428" spans="3:3" x14ac:dyDescent="0.45">
      <c r="C428" s="9"/>
    </row>
    <row r="429" spans="3:3" x14ac:dyDescent="0.45">
      <c r="C429" s="9"/>
    </row>
    <row r="430" spans="3:3" x14ac:dyDescent="0.45">
      <c r="C430" s="9"/>
    </row>
    <row r="431" spans="3:3" x14ac:dyDescent="0.45">
      <c r="C431" s="9"/>
    </row>
    <row r="432" spans="3:3" x14ac:dyDescent="0.45">
      <c r="C432" s="9"/>
    </row>
    <row r="433" spans="3:3" x14ac:dyDescent="0.45">
      <c r="C433" s="9"/>
    </row>
    <row r="434" spans="3:3" x14ac:dyDescent="0.45">
      <c r="C434" s="9"/>
    </row>
    <row r="435" spans="3:3" x14ac:dyDescent="0.45">
      <c r="C435" s="9"/>
    </row>
    <row r="436" spans="3:3" x14ac:dyDescent="0.45">
      <c r="C436" s="9"/>
    </row>
    <row r="437" spans="3:3" x14ac:dyDescent="0.45">
      <c r="C437" s="9"/>
    </row>
    <row r="438" spans="3:3" x14ac:dyDescent="0.45">
      <c r="C438" s="9"/>
    </row>
    <row r="439" spans="3:3" x14ac:dyDescent="0.45">
      <c r="C439" s="9"/>
    </row>
    <row r="440" spans="3:3" x14ac:dyDescent="0.45">
      <c r="C440" s="9"/>
    </row>
    <row r="441" spans="3:3" x14ac:dyDescent="0.45">
      <c r="C441" s="9"/>
    </row>
    <row r="442" spans="3:3" x14ac:dyDescent="0.45">
      <c r="C442" s="9"/>
    </row>
    <row r="443" spans="3:3" x14ac:dyDescent="0.45">
      <c r="C443" s="9"/>
    </row>
    <row r="444" spans="3:3" x14ac:dyDescent="0.45">
      <c r="C444" s="9"/>
    </row>
    <row r="445" spans="3:3" x14ac:dyDescent="0.45">
      <c r="C445" s="9"/>
    </row>
    <row r="446" spans="3:3" x14ac:dyDescent="0.45">
      <c r="C446" s="9"/>
    </row>
    <row r="447" spans="3:3" x14ac:dyDescent="0.45">
      <c r="C447" s="9"/>
    </row>
    <row r="448" spans="3:3" x14ac:dyDescent="0.45">
      <c r="C448" s="9"/>
    </row>
    <row r="449" spans="3:3" x14ac:dyDescent="0.45">
      <c r="C449" s="9"/>
    </row>
    <row r="450" spans="3:3" x14ac:dyDescent="0.45">
      <c r="C450" s="9"/>
    </row>
    <row r="451" spans="3:3" x14ac:dyDescent="0.45">
      <c r="C451" s="9"/>
    </row>
    <row r="452" spans="3:3" x14ac:dyDescent="0.45">
      <c r="C452" s="9"/>
    </row>
    <row r="453" spans="3:3" x14ac:dyDescent="0.45">
      <c r="C453" s="9"/>
    </row>
    <row r="454" spans="3:3" x14ac:dyDescent="0.45">
      <c r="C454" s="9"/>
    </row>
    <row r="455" spans="3:3" x14ac:dyDescent="0.45">
      <c r="C455" s="9"/>
    </row>
    <row r="456" spans="3:3" x14ac:dyDescent="0.45">
      <c r="C456" s="9"/>
    </row>
    <row r="457" spans="3:3" x14ac:dyDescent="0.45">
      <c r="C457" s="9"/>
    </row>
    <row r="458" spans="3:3" x14ac:dyDescent="0.45">
      <c r="C458" s="9"/>
    </row>
    <row r="459" spans="3:3" x14ac:dyDescent="0.45">
      <c r="C459" s="9"/>
    </row>
    <row r="460" spans="3:3" x14ac:dyDescent="0.45">
      <c r="C460" s="9"/>
    </row>
    <row r="461" spans="3:3" x14ac:dyDescent="0.45">
      <c r="C461" s="9"/>
    </row>
    <row r="462" spans="3:3" x14ac:dyDescent="0.45">
      <c r="C462" s="9"/>
    </row>
    <row r="463" spans="3:3" x14ac:dyDescent="0.45">
      <c r="C463" s="9"/>
    </row>
    <row r="464" spans="3:3" x14ac:dyDescent="0.45">
      <c r="C464" s="9"/>
    </row>
    <row r="465" spans="3:3" x14ac:dyDescent="0.45">
      <c r="C465" s="9"/>
    </row>
    <row r="466" spans="3:3" x14ac:dyDescent="0.45">
      <c r="C466" s="9"/>
    </row>
    <row r="467" spans="3:3" x14ac:dyDescent="0.45">
      <c r="C467" s="9"/>
    </row>
    <row r="468" spans="3:3" x14ac:dyDescent="0.45">
      <c r="C468" s="9"/>
    </row>
    <row r="469" spans="3:3" x14ac:dyDescent="0.45">
      <c r="C469" s="9"/>
    </row>
    <row r="470" spans="3:3" x14ac:dyDescent="0.45">
      <c r="C470" s="9"/>
    </row>
    <row r="471" spans="3:3" x14ac:dyDescent="0.45">
      <c r="C471" s="9"/>
    </row>
    <row r="472" spans="3:3" x14ac:dyDescent="0.45">
      <c r="C472" s="9"/>
    </row>
    <row r="473" spans="3:3" x14ac:dyDescent="0.45">
      <c r="C473" s="9"/>
    </row>
    <row r="474" spans="3:3" x14ac:dyDescent="0.45">
      <c r="C474" s="9"/>
    </row>
    <row r="475" spans="3:3" x14ac:dyDescent="0.45">
      <c r="C475" s="9"/>
    </row>
    <row r="476" spans="3:3" x14ac:dyDescent="0.45">
      <c r="C476" s="9"/>
    </row>
    <row r="477" spans="3:3" x14ac:dyDescent="0.45">
      <c r="C477" s="9"/>
    </row>
    <row r="478" spans="3:3" x14ac:dyDescent="0.45">
      <c r="C478" s="9"/>
    </row>
    <row r="479" spans="3:3" x14ac:dyDescent="0.45">
      <c r="C479" s="9"/>
    </row>
    <row r="480" spans="3:3" x14ac:dyDescent="0.45">
      <c r="C480" s="9"/>
    </row>
    <row r="481" spans="3:3" x14ac:dyDescent="0.45">
      <c r="C481" s="9"/>
    </row>
    <row r="482" spans="3:3" x14ac:dyDescent="0.45">
      <c r="C482" s="9"/>
    </row>
    <row r="483" spans="3:3" x14ac:dyDescent="0.45">
      <c r="C483" s="9"/>
    </row>
    <row r="484" spans="3:3" x14ac:dyDescent="0.45">
      <c r="C484" s="9"/>
    </row>
    <row r="485" spans="3:3" x14ac:dyDescent="0.45">
      <c r="C485" s="9"/>
    </row>
    <row r="486" spans="3:3" x14ac:dyDescent="0.45">
      <c r="C486" s="9"/>
    </row>
    <row r="487" spans="3:3" x14ac:dyDescent="0.45">
      <c r="C487" s="9"/>
    </row>
    <row r="488" spans="3:3" x14ac:dyDescent="0.45">
      <c r="C488" s="9"/>
    </row>
    <row r="489" spans="3:3" x14ac:dyDescent="0.45">
      <c r="C489" s="9"/>
    </row>
    <row r="490" spans="3:3" x14ac:dyDescent="0.45">
      <c r="C490" s="9"/>
    </row>
    <row r="491" spans="3:3" x14ac:dyDescent="0.45">
      <c r="C491" s="9"/>
    </row>
    <row r="492" spans="3:3" x14ac:dyDescent="0.45">
      <c r="C492" s="9"/>
    </row>
    <row r="493" spans="3:3" x14ac:dyDescent="0.45">
      <c r="C493" s="9"/>
    </row>
    <row r="494" spans="3:3" x14ac:dyDescent="0.45">
      <c r="C494" s="9"/>
    </row>
    <row r="495" spans="3:3" x14ac:dyDescent="0.45">
      <c r="C495" s="9"/>
    </row>
    <row r="496" spans="3:3" x14ac:dyDescent="0.45">
      <c r="C496" s="9"/>
    </row>
    <row r="497" spans="3:3" x14ac:dyDescent="0.45">
      <c r="C497" s="9"/>
    </row>
    <row r="498" spans="3:3" x14ac:dyDescent="0.45">
      <c r="C498" s="9"/>
    </row>
    <row r="499" spans="3:3" x14ac:dyDescent="0.45">
      <c r="C499" s="9"/>
    </row>
    <row r="500" spans="3:3" x14ac:dyDescent="0.45">
      <c r="C500" s="9"/>
    </row>
    <row r="501" spans="3:3" x14ac:dyDescent="0.45">
      <c r="C501" s="9"/>
    </row>
    <row r="502" spans="3:3" x14ac:dyDescent="0.45">
      <c r="C502" s="9"/>
    </row>
    <row r="503" spans="3:3" x14ac:dyDescent="0.45">
      <c r="C503" s="9"/>
    </row>
    <row r="504" spans="3:3" x14ac:dyDescent="0.45">
      <c r="C504" s="9"/>
    </row>
    <row r="505" spans="3:3" x14ac:dyDescent="0.45">
      <c r="C505" s="9"/>
    </row>
    <row r="506" spans="3:3" x14ac:dyDescent="0.45">
      <c r="C506" s="9"/>
    </row>
    <row r="507" spans="3:3" x14ac:dyDescent="0.45">
      <c r="C507" s="9"/>
    </row>
    <row r="508" spans="3:3" x14ac:dyDescent="0.45">
      <c r="C508" s="9"/>
    </row>
    <row r="509" spans="3:3" x14ac:dyDescent="0.45">
      <c r="C509" s="9"/>
    </row>
    <row r="510" spans="3:3" x14ac:dyDescent="0.45">
      <c r="C510" s="9"/>
    </row>
    <row r="511" spans="3:3" x14ac:dyDescent="0.45">
      <c r="C511" s="9"/>
    </row>
    <row r="512" spans="3:3" x14ac:dyDescent="0.45">
      <c r="C512" s="9"/>
    </row>
    <row r="513" spans="3:3" x14ac:dyDescent="0.45">
      <c r="C513" s="9"/>
    </row>
    <row r="514" spans="3:3" x14ac:dyDescent="0.45">
      <c r="C514" s="9"/>
    </row>
    <row r="515" spans="3:3" x14ac:dyDescent="0.45">
      <c r="C515" s="9"/>
    </row>
    <row r="516" spans="3:3" x14ac:dyDescent="0.45">
      <c r="C516" s="9"/>
    </row>
    <row r="517" spans="3:3" x14ac:dyDescent="0.45">
      <c r="C517" s="9"/>
    </row>
    <row r="518" spans="3:3" x14ac:dyDescent="0.45">
      <c r="C518" s="9"/>
    </row>
    <row r="519" spans="3:3" x14ac:dyDescent="0.45">
      <c r="C519" s="9"/>
    </row>
    <row r="520" spans="3:3" x14ac:dyDescent="0.45">
      <c r="C520" s="9"/>
    </row>
    <row r="521" spans="3:3" x14ac:dyDescent="0.45">
      <c r="C521" s="9"/>
    </row>
    <row r="522" spans="3:3" x14ac:dyDescent="0.45">
      <c r="C522" s="9"/>
    </row>
    <row r="523" spans="3:3" x14ac:dyDescent="0.45">
      <c r="C523" s="9"/>
    </row>
    <row r="524" spans="3:3" x14ac:dyDescent="0.45">
      <c r="C524" s="9"/>
    </row>
    <row r="525" spans="3:3" x14ac:dyDescent="0.45">
      <c r="C525" s="9"/>
    </row>
    <row r="526" spans="3:3" x14ac:dyDescent="0.45">
      <c r="C526" s="9"/>
    </row>
    <row r="527" spans="3:3" x14ac:dyDescent="0.45">
      <c r="C527" s="9"/>
    </row>
    <row r="528" spans="3:3" x14ac:dyDescent="0.45">
      <c r="C528" s="9"/>
    </row>
    <row r="529" spans="3:3" x14ac:dyDescent="0.45">
      <c r="C529" s="9"/>
    </row>
    <row r="530" spans="3:3" x14ac:dyDescent="0.45">
      <c r="C530" s="9"/>
    </row>
    <row r="531" spans="3:3" x14ac:dyDescent="0.45">
      <c r="C531" s="9"/>
    </row>
    <row r="532" spans="3:3" x14ac:dyDescent="0.45">
      <c r="C532" s="9"/>
    </row>
    <row r="533" spans="3:3" x14ac:dyDescent="0.45">
      <c r="C533" s="9"/>
    </row>
    <row r="534" spans="3:3" x14ac:dyDescent="0.45">
      <c r="C534" s="9"/>
    </row>
    <row r="535" spans="3:3" x14ac:dyDescent="0.45">
      <c r="C535" s="9"/>
    </row>
    <row r="536" spans="3:3" x14ac:dyDescent="0.45">
      <c r="C536" s="9"/>
    </row>
    <row r="537" spans="3:3" x14ac:dyDescent="0.45">
      <c r="C537" s="9"/>
    </row>
    <row r="538" spans="3:3" x14ac:dyDescent="0.45">
      <c r="C538" s="9"/>
    </row>
    <row r="539" spans="3:3" x14ac:dyDescent="0.45">
      <c r="C539" s="9"/>
    </row>
    <row r="540" spans="3:3" x14ac:dyDescent="0.45">
      <c r="C540" s="9"/>
    </row>
    <row r="541" spans="3:3" x14ac:dyDescent="0.45">
      <c r="C541" s="9"/>
    </row>
    <row r="542" spans="3:3" x14ac:dyDescent="0.45">
      <c r="C542" s="9"/>
    </row>
    <row r="543" spans="3:3" x14ac:dyDescent="0.45">
      <c r="C543" s="9"/>
    </row>
    <row r="544" spans="3:3" x14ac:dyDescent="0.45">
      <c r="C544" s="9"/>
    </row>
    <row r="545" spans="3:3" x14ac:dyDescent="0.45">
      <c r="C545" s="9"/>
    </row>
    <row r="546" spans="3:3" x14ac:dyDescent="0.45">
      <c r="C546" s="9"/>
    </row>
    <row r="547" spans="3:3" x14ac:dyDescent="0.45">
      <c r="C547" s="9"/>
    </row>
    <row r="548" spans="3:3" x14ac:dyDescent="0.45">
      <c r="C548" s="9"/>
    </row>
    <row r="549" spans="3:3" x14ac:dyDescent="0.45">
      <c r="C549" s="9"/>
    </row>
    <row r="550" spans="3:3" x14ac:dyDescent="0.45">
      <c r="C550" s="9"/>
    </row>
    <row r="551" spans="3:3" x14ac:dyDescent="0.45">
      <c r="C551" s="9"/>
    </row>
    <row r="552" spans="3:3" x14ac:dyDescent="0.45">
      <c r="C552" s="9"/>
    </row>
    <row r="553" spans="3:3" x14ac:dyDescent="0.45">
      <c r="C553" s="9"/>
    </row>
    <row r="554" spans="3:3" x14ac:dyDescent="0.45">
      <c r="C554" s="9"/>
    </row>
    <row r="555" spans="3:3" x14ac:dyDescent="0.45">
      <c r="C555" s="9"/>
    </row>
    <row r="556" spans="3:3" x14ac:dyDescent="0.45">
      <c r="C556" s="9"/>
    </row>
    <row r="557" spans="3:3" x14ac:dyDescent="0.45">
      <c r="C557" s="9"/>
    </row>
    <row r="558" spans="3:3" x14ac:dyDescent="0.45">
      <c r="C558" s="9"/>
    </row>
    <row r="559" spans="3:3" x14ac:dyDescent="0.45">
      <c r="C559" s="9"/>
    </row>
    <row r="560" spans="3:3" x14ac:dyDescent="0.45">
      <c r="C560" s="9"/>
    </row>
    <row r="561" spans="3:3" x14ac:dyDescent="0.45">
      <c r="C561" s="9"/>
    </row>
    <row r="562" spans="3:3" x14ac:dyDescent="0.45">
      <c r="C562" s="9"/>
    </row>
    <row r="563" spans="3:3" x14ac:dyDescent="0.45">
      <c r="C563" s="9"/>
    </row>
    <row r="564" spans="3:3" x14ac:dyDescent="0.45">
      <c r="C564" s="9"/>
    </row>
    <row r="565" spans="3:3" x14ac:dyDescent="0.45">
      <c r="C565" s="9"/>
    </row>
    <row r="566" spans="3:3" x14ac:dyDescent="0.45">
      <c r="C566" s="9"/>
    </row>
    <row r="567" spans="3:3" x14ac:dyDescent="0.45">
      <c r="C567" s="9"/>
    </row>
    <row r="568" spans="3:3" x14ac:dyDescent="0.45">
      <c r="C568" s="9"/>
    </row>
    <row r="569" spans="3:3" x14ac:dyDescent="0.45">
      <c r="C569" s="9"/>
    </row>
    <row r="570" spans="3:3" x14ac:dyDescent="0.45">
      <c r="C570" s="9"/>
    </row>
    <row r="571" spans="3:3" x14ac:dyDescent="0.45">
      <c r="C571" s="9"/>
    </row>
    <row r="572" spans="3:3" x14ac:dyDescent="0.45">
      <c r="C572" s="9"/>
    </row>
    <row r="573" spans="3:3" x14ac:dyDescent="0.45">
      <c r="C573" s="9"/>
    </row>
    <row r="574" spans="3:3" x14ac:dyDescent="0.45">
      <c r="C574" s="9"/>
    </row>
    <row r="575" spans="3:3" x14ac:dyDescent="0.45">
      <c r="C575" s="9"/>
    </row>
    <row r="576" spans="3:3" x14ac:dyDescent="0.45">
      <c r="C576" s="9"/>
    </row>
    <row r="577" spans="3:3" x14ac:dyDescent="0.45">
      <c r="C577" s="9"/>
    </row>
    <row r="578" spans="3:3" x14ac:dyDescent="0.45">
      <c r="C578" s="9"/>
    </row>
    <row r="579" spans="3:3" x14ac:dyDescent="0.45">
      <c r="C579" s="9"/>
    </row>
    <row r="580" spans="3:3" x14ac:dyDescent="0.45">
      <c r="C580" s="9"/>
    </row>
    <row r="581" spans="3:3" x14ac:dyDescent="0.45">
      <c r="C581" s="9"/>
    </row>
    <row r="582" spans="3:3" x14ac:dyDescent="0.45">
      <c r="C582" s="9"/>
    </row>
    <row r="583" spans="3:3" x14ac:dyDescent="0.45">
      <c r="C583" s="9"/>
    </row>
    <row r="584" spans="3:3" x14ac:dyDescent="0.45">
      <c r="C584" s="9"/>
    </row>
    <row r="585" spans="3:3" x14ac:dyDescent="0.45">
      <c r="C585" s="9"/>
    </row>
    <row r="586" spans="3:3" x14ac:dyDescent="0.45">
      <c r="C586" s="9"/>
    </row>
    <row r="587" spans="3:3" x14ac:dyDescent="0.45">
      <c r="C587" s="9"/>
    </row>
    <row r="588" spans="3:3" x14ac:dyDescent="0.45">
      <c r="C588" s="9"/>
    </row>
    <row r="589" spans="3:3" x14ac:dyDescent="0.45">
      <c r="C589" s="9"/>
    </row>
    <row r="590" spans="3:3" x14ac:dyDescent="0.45">
      <c r="C590" s="9"/>
    </row>
    <row r="591" spans="3:3" x14ac:dyDescent="0.45">
      <c r="C591" s="9"/>
    </row>
    <row r="592" spans="3:3" x14ac:dyDescent="0.45">
      <c r="C592" s="9"/>
    </row>
    <row r="593" spans="3:3" x14ac:dyDescent="0.45">
      <c r="C593" s="9"/>
    </row>
    <row r="594" spans="3:3" x14ac:dyDescent="0.45">
      <c r="C594" s="9"/>
    </row>
    <row r="595" spans="3:3" x14ac:dyDescent="0.45">
      <c r="C595" s="9"/>
    </row>
    <row r="596" spans="3:3" x14ac:dyDescent="0.45">
      <c r="C596" s="9"/>
    </row>
    <row r="597" spans="3:3" x14ac:dyDescent="0.45">
      <c r="C597" s="9"/>
    </row>
    <row r="598" spans="3:3" x14ac:dyDescent="0.45">
      <c r="C598" s="9"/>
    </row>
    <row r="599" spans="3:3" x14ac:dyDescent="0.45">
      <c r="C599" s="9"/>
    </row>
    <row r="600" spans="3:3" x14ac:dyDescent="0.45">
      <c r="C600" s="9"/>
    </row>
    <row r="601" spans="3:3" x14ac:dyDescent="0.45">
      <c r="C601" s="9"/>
    </row>
    <row r="602" spans="3:3" x14ac:dyDescent="0.45">
      <c r="C602" s="9"/>
    </row>
    <row r="603" spans="3:3" x14ac:dyDescent="0.45">
      <c r="C603" s="9"/>
    </row>
    <row r="604" spans="3:3" x14ac:dyDescent="0.45">
      <c r="C604" s="9"/>
    </row>
    <row r="605" spans="3:3" x14ac:dyDescent="0.45">
      <c r="C605" s="9"/>
    </row>
    <row r="606" spans="3:3" x14ac:dyDescent="0.45">
      <c r="C606" s="9"/>
    </row>
    <row r="607" spans="3:3" x14ac:dyDescent="0.45">
      <c r="C607" s="9"/>
    </row>
    <row r="608" spans="3:3" x14ac:dyDescent="0.45">
      <c r="C608" s="9"/>
    </row>
    <row r="609" spans="3:3" x14ac:dyDescent="0.45">
      <c r="C609" s="9"/>
    </row>
    <row r="610" spans="3:3" x14ac:dyDescent="0.45">
      <c r="C610" s="9"/>
    </row>
    <row r="611" spans="3:3" x14ac:dyDescent="0.45">
      <c r="C611" s="9"/>
    </row>
    <row r="612" spans="3:3" x14ac:dyDescent="0.45">
      <c r="C612" s="9"/>
    </row>
    <row r="613" spans="3:3" x14ac:dyDescent="0.45">
      <c r="C613" s="9"/>
    </row>
    <row r="614" spans="3:3" x14ac:dyDescent="0.45">
      <c r="C614" s="9"/>
    </row>
    <row r="615" spans="3:3" x14ac:dyDescent="0.45">
      <c r="C615" s="9"/>
    </row>
    <row r="616" spans="3:3" x14ac:dyDescent="0.45">
      <c r="C616" s="9"/>
    </row>
    <row r="617" spans="3:3" x14ac:dyDescent="0.45">
      <c r="C617" s="9"/>
    </row>
    <row r="618" spans="3:3" x14ac:dyDescent="0.45">
      <c r="C618" s="9"/>
    </row>
    <row r="619" spans="3:3" x14ac:dyDescent="0.45">
      <c r="C619" s="9"/>
    </row>
    <row r="620" spans="3:3" x14ac:dyDescent="0.45">
      <c r="C620" s="9"/>
    </row>
    <row r="621" spans="3:3" x14ac:dyDescent="0.45">
      <c r="C621" s="9"/>
    </row>
    <row r="622" spans="3:3" x14ac:dyDescent="0.45">
      <c r="C622" s="9"/>
    </row>
    <row r="623" spans="3:3" x14ac:dyDescent="0.45">
      <c r="C623" s="9"/>
    </row>
    <row r="624" spans="3:3" x14ac:dyDescent="0.45">
      <c r="C624" s="9"/>
    </row>
    <row r="625" spans="3:3" x14ac:dyDescent="0.45">
      <c r="C625" s="9"/>
    </row>
    <row r="626" spans="3:3" x14ac:dyDescent="0.45">
      <c r="C626" s="9"/>
    </row>
    <row r="627" spans="3:3" x14ac:dyDescent="0.45">
      <c r="C627" s="9"/>
    </row>
    <row r="628" spans="3:3" x14ac:dyDescent="0.45">
      <c r="C628" s="9"/>
    </row>
    <row r="629" spans="3:3" x14ac:dyDescent="0.45">
      <c r="C629" s="9"/>
    </row>
    <row r="630" spans="3:3" x14ac:dyDescent="0.45">
      <c r="C630" s="9"/>
    </row>
    <row r="631" spans="3:3" x14ac:dyDescent="0.45">
      <c r="C631" s="9"/>
    </row>
    <row r="632" spans="3:3" x14ac:dyDescent="0.45">
      <c r="C632" s="9"/>
    </row>
    <row r="633" spans="3:3" x14ac:dyDescent="0.45">
      <c r="C633" s="9"/>
    </row>
    <row r="634" spans="3:3" x14ac:dyDescent="0.45">
      <c r="C634" s="9"/>
    </row>
    <row r="635" spans="3:3" x14ac:dyDescent="0.45">
      <c r="C635" s="9"/>
    </row>
    <row r="636" spans="3:3" x14ac:dyDescent="0.45">
      <c r="C636" s="9"/>
    </row>
    <row r="637" spans="3:3" x14ac:dyDescent="0.45">
      <c r="C637" s="9"/>
    </row>
    <row r="638" spans="3:3" x14ac:dyDescent="0.45">
      <c r="C638" s="9"/>
    </row>
    <row r="639" spans="3:3" x14ac:dyDescent="0.45">
      <c r="C639" s="9"/>
    </row>
    <row r="640" spans="3:3" x14ac:dyDescent="0.45">
      <c r="C640" s="9"/>
    </row>
    <row r="641" spans="3:3" x14ac:dyDescent="0.45">
      <c r="C641" s="9"/>
    </row>
    <row r="642" spans="3:3" x14ac:dyDescent="0.45">
      <c r="C642" s="9"/>
    </row>
    <row r="643" spans="3:3" x14ac:dyDescent="0.45">
      <c r="C643" s="9"/>
    </row>
    <row r="644" spans="3:3" x14ac:dyDescent="0.45">
      <c r="C644" s="9"/>
    </row>
    <row r="645" spans="3:3" x14ac:dyDescent="0.45">
      <c r="C645" s="9"/>
    </row>
    <row r="646" spans="3:3" x14ac:dyDescent="0.45">
      <c r="C646" s="9"/>
    </row>
    <row r="647" spans="3:3" x14ac:dyDescent="0.45">
      <c r="C647" s="9"/>
    </row>
    <row r="648" spans="3:3" x14ac:dyDescent="0.45">
      <c r="C648" s="9"/>
    </row>
    <row r="649" spans="3:3" x14ac:dyDescent="0.45">
      <c r="C649" s="9"/>
    </row>
    <row r="650" spans="3:3" x14ac:dyDescent="0.45">
      <c r="C650" s="9"/>
    </row>
    <row r="651" spans="3:3" x14ac:dyDescent="0.45">
      <c r="C651" s="9"/>
    </row>
    <row r="652" spans="3:3" x14ac:dyDescent="0.45">
      <c r="C652" s="9"/>
    </row>
    <row r="653" spans="3:3" x14ac:dyDescent="0.45">
      <c r="C653" s="9"/>
    </row>
    <row r="654" spans="3:3" x14ac:dyDescent="0.45">
      <c r="C654" s="9"/>
    </row>
    <row r="655" spans="3:3" x14ac:dyDescent="0.45">
      <c r="C655" s="9"/>
    </row>
    <row r="656" spans="3:3" x14ac:dyDescent="0.45">
      <c r="C656" s="9"/>
    </row>
    <row r="657" spans="3:3" x14ac:dyDescent="0.45">
      <c r="C657" s="9"/>
    </row>
    <row r="658" spans="3:3" x14ac:dyDescent="0.45">
      <c r="C658" s="9"/>
    </row>
    <row r="659" spans="3:3" x14ac:dyDescent="0.45">
      <c r="C659" s="9"/>
    </row>
    <row r="660" spans="3:3" x14ac:dyDescent="0.45">
      <c r="C660" s="9"/>
    </row>
    <row r="661" spans="3:3" x14ac:dyDescent="0.45">
      <c r="C661" s="9"/>
    </row>
    <row r="662" spans="3:3" x14ac:dyDescent="0.45">
      <c r="C662" s="9"/>
    </row>
    <row r="663" spans="3:3" x14ac:dyDescent="0.45">
      <c r="C663" s="9"/>
    </row>
    <row r="664" spans="3:3" x14ac:dyDescent="0.45">
      <c r="C664" s="9"/>
    </row>
    <row r="665" spans="3:3" x14ac:dyDescent="0.45">
      <c r="C665" s="9"/>
    </row>
    <row r="666" spans="3:3" x14ac:dyDescent="0.45">
      <c r="C666" s="9"/>
    </row>
    <row r="667" spans="3:3" x14ac:dyDescent="0.45">
      <c r="C667" s="9"/>
    </row>
    <row r="668" spans="3:3" x14ac:dyDescent="0.45">
      <c r="C668" s="9"/>
    </row>
    <row r="669" spans="3:3" x14ac:dyDescent="0.45">
      <c r="C669" s="9"/>
    </row>
    <row r="670" spans="3:3" x14ac:dyDescent="0.45">
      <c r="C670" s="9"/>
    </row>
    <row r="671" spans="3:3" x14ac:dyDescent="0.45">
      <c r="C671" s="9"/>
    </row>
    <row r="672" spans="3:3" x14ac:dyDescent="0.45">
      <c r="C672" s="9"/>
    </row>
    <row r="673" spans="3:3" x14ac:dyDescent="0.45">
      <c r="C673" s="9"/>
    </row>
    <row r="674" spans="3:3" x14ac:dyDescent="0.45">
      <c r="C674" s="9"/>
    </row>
    <row r="675" spans="3:3" x14ac:dyDescent="0.45">
      <c r="C675" s="9"/>
    </row>
    <row r="676" spans="3:3" x14ac:dyDescent="0.45">
      <c r="C676" s="9"/>
    </row>
    <row r="677" spans="3:3" x14ac:dyDescent="0.45">
      <c r="C677" s="9"/>
    </row>
    <row r="678" spans="3:3" x14ac:dyDescent="0.45">
      <c r="C678" s="9"/>
    </row>
    <row r="679" spans="3:3" x14ac:dyDescent="0.45">
      <c r="C679" s="9"/>
    </row>
    <row r="680" spans="3:3" x14ac:dyDescent="0.45">
      <c r="C680" s="9"/>
    </row>
    <row r="681" spans="3:3" x14ac:dyDescent="0.45">
      <c r="C681" s="9"/>
    </row>
    <row r="682" spans="3:3" x14ac:dyDescent="0.45">
      <c r="C682" s="9"/>
    </row>
    <row r="683" spans="3:3" x14ac:dyDescent="0.45">
      <c r="C683" s="9"/>
    </row>
    <row r="684" spans="3:3" x14ac:dyDescent="0.45">
      <c r="C684" s="9"/>
    </row>
    <row r="685" spans="3:3" x14ac:dyDescent="0.45">
      <c r="C685" s="9"/>
    </row>
    <row r="686" spans="3:3" x14ac:dyDescent="0.45">
      <c r="C686" s="9"/>
    </row>
    <row r="687" spans="3:3" x14ac:dyDescent="0.45">
      <c r="C687" s="9"/>
    </row>
    <row r="688" spans="3:3" x14ac:dyDescent="0.45">
      <c r="C688" s="9"/>
    </row>
    <row r="689" spans="3:3" x14ac:dyDescent="0.45">
      <c r="C689" s="9"/>
    </row>
    <row r="690" spans="3:3" x14ac:dyDescent="0.45">
      <c r="C690" s="9"/>
    </row>
    <row r="691" spans="3:3" x14ac:dyDescent="0.45">
      <c r="C691" s="9"/>
    </row>
    <row r="692" spans="3:3" x14ac:dyDescent="0.45">
      <c r="C692" s="9"/>
    </row>
    <row r="693" spans="3:3" x14ac:dyDescent="0.45">
      <c r="C693" s="9"/>
    </row>
    <row r="694" spans="3:3" x14ac:dyDescent="0.45">
      <c r="C694" s="9"/>
    </row>
    <row r="695" spans="3:3" x14ac:dyDescent="0.45">
      <c r="C695" s="9"/>
    </row>
    <row r="696" spans="3:3" x14ac:dyDescent="0.45">
      <c r="C696" s="9"/>
    </row>
    <row r="697" spans="3:3" x14ac:dyDescent="0.45">
      <c r="C697" s="9"/>
    </row>
    <row r="698" spans="3:3" x14ac:dyDescent="0.45">
      <c r="C698" s="9"/>
    </row>
    <row r="699" spans="3:3" x14ac:dyDescent="0.45">
      <c r="C699" s="9"/>
    </row>
    <row r="700" spans="3:3" x14ac:dyDescent="0.45">
      <c r="C700" s="9"/>
    </row>
    <row r="701" spans="3:3" x14ac:dyDescent="0.45">
      <c r="C701" s="9"/>
    </row>
    <row r="702" spans="3:3" x14ac:dyDescent="0.45">
      <c r="C702" s="9"/>
    </row>
    <row r="703" spans="3:3" x14ac:dyDescent="0.45">
      <c r="C703" s="9"/>
    </row>
    <row r="704" spans="3:3" x14ac:dyDescent="0.45">
      <c r="C704" s="9"/>
    </row>
    <row r="705" spans="3:3" x14ac:dyDescent="0.45">
      <c r="C705" s="9"/>
    </row>
    <row r="706" spans="3:3" x14ac:dyDescent="0.45">
      <c r="C706" s="9"/>
    </row>
    <row r="707" spans="3:3" x14ac:dyDescent="0.45">
      <c r="C707" s="9"/>
    </row>
    <row r="708" spans="3:3" x14ac:dyDescent="0.45">
      <c r="C708" s="9"/>
    </row>
    <row r="709" spans="3:3" x14ac:dyDescent="0.45">
      <c r="C709" s="9"/>
    </row>
    <row r="710" spans="3:3" x14ac:dyDescent="0.45">
      <c r="C710" s="9"/>
    </row>
    <row r="711" spans="3:3" x14ac:dyDescent="0.45">
      <c r="C711" s="9"/>
    </row>
    <row r="712" spans="3:3" x14ac:dyDescent="0.45">
      <c r="C712" s="9"/>
    </row>
    <row r="713" spans="3:3" x14ac:dyDescent="0.45">
      <c r="C713" s="9"/>
    </row>
    <row r="714" spans="3:3" x14ac:dyDescent="0.45">
      <c r="C714" s="9"/>
    </row>
    <row r="715" spans="3:3" x14ac:dyDescent="0.45">
      <c r="C715" s="9"/>
    </row>
    <row r="716" spans="3:3" x14ac:dyDescent="0.45">
      <c r="C716" s="9"/>
    </row>
    <row r="717" spans="3:3" x14ac:dyDescent="0.45">
      <c r="C717" s="9"/>
    </row>
    <row r="718" spans="3:3" x14ac:dyDescent="0.45">
      <c r="C718" s="9"/>
    </row>
    <row r="719" spans="3:3" x14ac:dyDescent="0.45">
      <c r="C719" s="9"/>
    </row>
    <row r="720" spans="3:3" x14ac:dyDescent="0.45">
      <c r="C720" s="9"/>
    </row>
    <row r="721" spans="3:3" x14ac:dyDescent="0.45">
      <c r="C721" s="9"/>
    </row>
    <row r="722" spans="3:3" x14ac:dyDescent="0.45">
      <c r="C722" s="9"/>
    </row>
    <row r="723" spans="3:3" x14ac:dyDescent="0.45">
      <c r="C723" s="9"/>
    </row>
    <row r="724" spans="3:3" x14ac:dyDescent="0.45">
      <c r="C724" s="9"/>
    </row>
    <row r="725" spans="3:3" x14ac:dyDescent="0.45">
      <c r="C725" s="9"/>
    </row>
    <row r="726" spans="3:3" x14ac:dyDescent="0.45">
      <c r="C726" s="9"/>
    </row>
    <row r="727" spans="3:3" x14ac:dyDescent="0.45">
      <c r="C727" s="9"/>
    </row>
    <row r="728" spans="3:3" x14ac:dyDescent="0.45">
      <c r="C728" s="9"/>
    </row>
    <row r="729" spans="3:3" x14ac:dyDescent="0.45">
      <c r="C729" s="9"/>
    </row>
    <row r="730" spans="3:3" x14ac:dyDescent="0.45">
      <c r="C730" s="9"/>
    </row>
    <row r="731" spans="3:3" x14ac:dyDescent="0.45">
      <c r="C731" s="9"/>
    </row>
    <row r="732" spans="3:3" x14ac:dyDescent="0.45">
      <c r="C732" s="9"/>
    </row>
    <row r="733" spans="3:3" x14ac:dyDescent="0.45">
      <c r="C733" s="9"/>
    </row>
    <row r="734" spans="3:3" x14ac:dyDescent="0.45">
      <c r="C734" s="9"/>
    </row>
    <row r="735" spans="3:3" x14ac:dyDescent="0.45">
      <c r="C735" s="9"/>
    </row>
    <row r="736" spans="3:3" x14ac:dyDescent="0.45">
      <c r="C736" s="9"/>
    </row>
    <row r="737" spans="3:3" x14ac:dyDescent="0.45">
      <c r="C737" s="9"/>
    </row>
    <row r="738" spans="3:3" x14ac:dyDescent="0.45">
      <c r="C738" s="9"/>
    </row>
    <row r="739" spans="3:3" x14ac:dyDescent="0.45">
      <c r="C739" s="9"/>
    </row>
    <row r="740" spans="3:3" x14ac:dyDescent="0.45">
      <c r="C740" s="9"/>
    </row>
    <row r="741" spans="3:3" x14ac:dyDescent="0.45">
      <c r="C741" s="9"/>
    </row>
    <row r="742" spans="3:3" x14ac:dyDescent="0.45">
      <c r="C742" s="9"/>
    </row>
    <row r="743" spans="3:3" x14ac:dyDescent="0.45">
      <c r="C743" s="9"/>
    </row>
    <row r="744" spans="3:3" x14ac:dyDescent="0.45">
      <c r="C744" s="9"/>
    </row>
    <row r="745" spans="3:3" x14ac:dyDescent="0.45">
      <c r="C745" s="9"/>
    </row>
    <row r="746" spans="3:3" x14ac:dyDescent="0.45">
      <c r="C746" s="9"/>
    </row>
    <row r="747" spans="3:3" x14ac:dyDescent="0.45">
      <c r="C747" s="9"/>
    </row>
    <row r="748" spans="3:3" x14ac:dyDescent="0.45">
      <c r="C748" s="9"/>
    </row>
    <row r="749" spans="3:3" x14ac:dyDescent="0.45">
      <c r="C749" s="9"/>
    </row>
    <row r="750" spans="3:3" x14ac:dyDescent="0.45">
      <c r="C750" s="9"/>
    </row>
    <row r="751" spans="3:3" x14ac:dyDescent="0.45">
      <c r="C751" s="9"/>
    </row>
    <row r="752" spans="3:3" x14ac:dyDescent="0.45">
      <c r="C752" s="9"/>
    </row>
    <row r="753" spans="3:3" x14ac:dyDescent="0.45">
      <c r="C753" s="9"/>
    </row>
    <row r="754" spans="3:3" x14ac:dyDescent="0.45">
      <c r="C754" s="9"/>
    </row>
    <row r="755" spans="3:3" x14ac:dyDescent="0.45">
      <c r="C755" s="9"/>
    </row>
    <row r="756" spans="3:3" x14ac:dyDescent="0.45">
      <c r="C756" s="9"/>
    </row>
    <row r="757" spans="3:3" x14ac:dyDescent="0.45">
      <c r="C757" s="9"/>
    </row>
    <row r="758" spans="3:3" x14ac:dyDescent="0.45">
      <c r="C758" s="9"/>
    </row>
    <row r="759" spans="3:3" x14ac:dyDescent="0.45">
      <c r="C759" s="9"/>
    </row>
    <row r="760" spans="3:3" x14ac:dyDescent="0.45">
      <c r="C760" s="9"/>
    </row>
    <row r="761" spans="3:3" x14ac:dyDescent="0.45">
      <c r="C761" s="9"/>
    </row>
    <row r="762" spans="3:3" x14ac:dyDescent="0.45">
      <c r="C762" s="9"/>
    </row>
    <row r="763" spans="3:3" x14ac:dyDescent="0.45">
      <c r="C763" s="9"/>
    </row>
    <row r="764" spans="3:3" x14ac:dyDescent="0.45">
      <c r="C764" s="9"/>
    </row>
    <row r="765" spans="3:3" x14ac:dyDescent="0.45">
      <c r="C765" s="9"/>
    </row>
    <row r="766" spans="3:3" x14ac:dyDescent="0.45">
      <c r="C766" s="9"/>
    </row>
    <row r="767" spans="3:3" x14ac:dyDescent="0.45">
      <c r="C767" s="9"/>
    </row>
    <row r="768" spans="3:3" x14ac:dyDescent="0.45">
      <c r="C768" s="9"/>
    </row>
    <row r="769" spans="3:3" x14ac:dyDescent="0.45">
      <c r="C769" s="9"/>
    </row>
    <row r="770" spans="3:3" x14ac:dyDescent="0.45">
      <c r="C770" s="9"/>
    </row>
    <row r="771" spans="3:3" x14ac:dyDescent="0.45">
      <c r="C771" s="9"/>
    </row>
    <row r="772" spans="3:3" x14ac:dyDescent="0.45">
      <c r="C772" s="9"/>
    </row>
    <row r="773" spans="3:3" x14ac:dyDescent="0.45">
      <c r="C773" s="9"/>
    </row>
    <row r="774" spans="3:3" x14ac:dyDescent="0.45">
      <c r="C774" s="9"/>
    </row>
    <row r="775" spans="3:3" x14ac:dyDescent="0.45">
      <c r="C775" s="9"/>
    </row>
    <row r="776" spans="3:3" x14ac:dyDescent="0.45">
      <c r="C776" s="9"/>
    </row>
    <row r="777" spans="3:3" x14ac:dyDescent="0.45">
      <c r="C777" s="9"/>
    </row>
    <row r="778" spans="3:3" x14ac:dyDescent="0.45">
      <c r="C778" s="9"/>
    </row>
    <row r="779" spans="3:3" x14ac:dyDescent="0.45">
      <c r="C779" s="9"/>
    </row>
    <row r="780" spans="3:3" x14ac:dyDescent="0.45">
      <c r="C780" s="9"/>
    </row>
    <row r="781" spans="3:3" x14ac:dyDescent="0.45">
      <c r="C781" s="9"/>
    </row>
    <row r="782" spans="3:3" x14ac:dyDescent="0.45">
      <c r="C782" s="9"/>
    </row>
    <row r="783" spans="3:3" x14ac:dyDescent="0.45">
      <c r="C783" s="9"/>
    </row>
    <row r="784" spans="3:3" x14ac:dyDescent="0.45">
      <c r="C784" s="9"/>
    </row>
    <row r="785" spans="3:3" x14ac:dyDescent="0.45">
      <c r="C785" s="9"/>
    </row>
    <row r="786" spans="3:3" x14ac:dyDescent="0.45">
      <c r="C786" s="9"/>
    </row>
    <row r="787" spans="3:3" x14ac:dyDescent="0.45">
      <c r="C787" s="9"/>
    </row>
    <row r="788" spans="3:3" x14ac:dyDescent="0.45">
      <c r="C788" s="9"/>
    </row>
    <row r="789" spans="3:3" x14ac:dyDescent="0.45">
      <c r="C789" s="9"/>
    </row>
    <row r="790" spans="3:3" x14ac:dyDescent="0.45">
      <c r="C790" s="9"/>
    </row>
    <row r="791" spans="3:3" x14ac:dyDescent="0.45">
      <c r="C791" s="9"/>
    </row>
    <row r="792" spans="3:3" x14ac:dyDescent="0.45">
      <c r="C792" s="9"/>
    </row>
    <row r="793" spans="3:3" x14ac:dyDescent="0.45">
      <c r="C793" s="9"/>
    </row>
    <row r="794" spans="3:3" x14ac:dyDescent="0.45">
      <c r="C794" s="9"/>
    </row>
    <row r="795" spans="3:3" x14ac:dyDescent="0.45">
      <c r="C795" s="9"/>
    </row>
    <row r="796" spans="3:3" x14ac:dyDescent="0.45">
      <c r="C796" s="9"/>
    </row>
    <row r="797" spans="3:3" x14ac:dyDescent="0.45">
      <c r="C797" s="9"/>
    </row>
    <row r="798" spans="3:3" x14ac:dyDescent="0.45">
      <c r="C798" s="9"/>
    </row>
    <row r="799" spans="3:3" x14ac:dyDescent="0.45">
      <c r="C799" s="9"/>
    </row>
    <row r="800" spans="3:3" x14ac:dyDescent="0.45">
      <c r="C800" s="9"/>
    </row>
    <row r="801" spans="3:3" x14ac:dyDescent="0.45">
      <c r="C801" s="9"/>
    </row>
    <row r="802" spans="3:3" x14ac:dyDescent="0.45">
      <c r="C802" s="9"/>
    </row>
    <row r="803" spans="3:3" x14ac:dyDescent="0.45">
      <c r="C803" s="9"/>
    </row>
    <row r="804" spans="3:3" x14ac:dyDescent="0.45">
      <c r="C804" s="9"/>
    </row>
    <row r="805" spans="3:3" x14ac:dyDescent="0.45">
      <c r="C805" s="9"/>
    </row>
    <row r="806" spans="3:3" x14ac:dyDescent="0.45">
      <c r="C806" s="9"/>
    </row>
    <row r="807" spans="3:3" x14ac:dyDescent="0.45">
      <c r="C807" s="9"/>
    </row>
    <row r="808" spans="3:3" x14ac:dyDescent="0.45">
      <c r="C808" s="9"/>
    </row>
    <row r="809" spans="3:3" x14ac:dyDescent="0.45">
      <c r="C809" s="9"/>
    </row>
    <row r="810" spans="3:3" x14ac:dyDescent="0.45">
      <c r="C810" s="9"/>
    </row>
    <row r="811" spans="3:3" x14ac:dyDescent="0.45">
      <c r="C811" s="9"/>
    </row>
    <row r="812" spans="3:3" x14ac:dyDescent="0.45">
      <c r="C812" s="9"/>
    </row>
    <row r="813" spans="3:3" x14ac:dyDescent="0.45">
      <c r="C813" s="9"/>
    </row>
    <row r="814" spans="3:3" x14ac:dyDescent="0.45">
      <c r="C814" s="9"/>
    </row>
    <row r="815" spans="3:3" x14ac:dyDescent="0.45">
      <c r="C815" s="9"/>
    </row>
    <row r="816" spans="3:3" x14ac:dyDescent="0.45">
      <c r="C816" s="9"/>
    </row>
    <row r="817" spans="3:3" x14ac:dyDescent="0.45">
      <c r="C817" s="9"/>
    </row>
    <row r="818" spans="3:3" x14ac:dyDescent="0.45">
      <c r="C818" s="9"/>
    </row>
    <row r="819" spans="3:3" x14ac:dyDescent="0.45">
      <c r="C819" s="9"/>
    </row>
    <row r="820" spans="3:3" x14ac:dyDescent="0.45">
      <c r="C820" s="9"/>
    </row>
    <row r="821" spans="3:3" x14ac:dyDescent="0.45">
      <c r="C821" s="9"/>
    </row>
    <row r="822" spans="3:3" x14ac:dyDescent="0.45">
      <c r="C822" s="9"/>
    </row>
    <row r="823" spans="3:3" x14ac:dyDescent="0.45">
      <c r="C823" s="9"/>
    </row>
    <row r="824" spans="3:3" x14ac:dyDescent="0.45">
      <c r="C824" s="9"/>
    </row>
    <row r="825" spans="3:3" x14ac:dyDescent="0.45">
      <c r="C825" s="9"/>
    </row>
    <row r="826" spans="3:3" x14ac:dyDescent="0.45">
      <c r="C826" s="9"/>
    </row>
    <row r="827" spans="3:3" x14ac:dyDescent="0.45">
      <c r="C827" s="9"/>
    </row>
    <row r="828" spans="3:3" x14ac:dyDescent="0.45">
      <c r="C828" s="9"/>
    </row>
    <row r="829" spans="3:3" x14ac:dyDescent="0.45">
      <c r="C829" s="9"/>
    </row>
    <row r="830" spans="3:3" x14ac:dyDescent="0.45">
      <c r="C830" s="9"/>
    </row>
    <row r="831" spans="3:3" x14ac:dyDescent="0.45">
      <c r="C831" s="9"/>
    </row>
    <row r="832" spans="3:3" x14ac:dyDescent="0.45">
      <c r="C832" s="9"/>
    </row>
    <row r="833" spans="3:3" x14ac:dyDescent="0.45">
      <c r="C833" s="9"/>
    </row>
    <row r="834" spans="3:3" x14ac:dyDescent="0.45">
      <c r="C834" s="9"/>
    </row>
    <row r="835" spans="3:3" x14ac:dyDescent="0.45">
      <c r="C835" s="9"/>
    </row>
    <row r="836" spans="3:3" x14ac:dyDescent="0.45">
      <c r="C836" s="9"/>
    </row>
    <row r="837" spans="3:3" x14ac:dyDescent="0.45">
      <c r="C837" s="9"/>
    </row>
    <row r="838" spans="3:3" x14ac:dyDescent="0.45">
      <c r="C838" s="9"/>
    </row>
    <row r="839" spans="3:3" x14ac:dyDescent="0.45">
      <c r="C839" s="9"/>
    </row>
    <row r="840" spans="3:3" x14ac:dyDescent="0.45">
      <c r="C840" s="9"/>
    </row>
    <row r="841" spans="3:3" x14ac:dyDescent="0.45">
      <c r="C841" s="9"/>
    </row>
    <row r="842" spans="3:3" x14ac:dyDescent="0.45">
      <c r="C842" s="9"/>
    </row>
    <row r="843" spans="3:3" x14ac:dyDescent="0.45">
      <c r="C843" s="9"/>
    </row>
    <row r="844" spans="3:3" x14ac:dyDescent="0.45">
      <c r="C844" s="9"/>
    </row>
    <row r="845" spans="3:3" x14ac:dyDescent="0.45">
      <c r="C845" s="9"/>
    </row>
    <row r="846" spans="3:3" x14ac:dyDescent="0.45">
      <c r="C846" s="9"/>
    </row>
    <row r="847" spans="3:3" x14ac:dyDescent="0.45">
      <c r="C847" s="9"/>
    </row>
    <row r="848" spans="3:3" x14ac:dyDescent="0.45">
      <c r="C848" s="9"/>
    </row>
    <row r="849" spans="3:3" x14ac:dyDescent="0.45">
      <c r="C849" s="9"/>
    </row>
    <row r="850" spans="3:3" x14ac:dyDescent="0.45">
      <c r="C850" s="9"/>
    </row>
    <row r="851" spans="3:3" x14ac:dyDescent="0.45">
      <c r="C851" s="9"/>
    </row>
    <row r="852" spans="3:3" x14ac:dyDescent="0.45">
      <c r="C852" s="9"/>
    </row>
    <row r="853" spans="3:3" x14ac:dyDescent="0.45">
      <c r="C853" s="9"/>
    </row>
    <row r="854" spans="3:3" x14ac:dyDescent="0.45">
      <c r="C854" s="9"/>
    </row>
    <row r="855" spans="3:3" x14ac:dyDescent="0.45">
      <c r="C855" s="9"/>
    </row>
    <row r="856" spans="3:3" x14ac:dyDescent="0.45">
      <c r="C856" s="9"/>
    </row>
    <row r="857" spans="3:3" x14ac:dyDescent="0.45">
      <c r="C857" s="9"/>
    </row>
    <row r="858" spans="3:3" x14ac:dyDescent="0.45">
      <c r="C858" s="9"/>
    </row>
    <row r="859" spans="3:3" x14ac:dyDescent="0.45">
      <c r="C859" s="9"/>
    </row>
    <row r="860" spans="3:3" x14ac:dyDescent="0.45">
      <c r="C860" s="9"/>
    </row>
    <row r="861" spans="3:3" x14ac:dyDescent="0.45">
      <c r="C861" s="9"/>
    </row>
    <row r="862" spans="3:3" x14ac:dyDescent="0.45">
      <c r="C862" s="9"/>
    </row>
    <row r="863" spans="3:3" x14ac:dyDescent="0.45">
      <c r="C863" s="9"/>
    </row>
    <row r="864" spans="3:3" x14ac:dyDescent="0.45">
      <c r="C864" s="9"/>
    </row>
    <row r="865" spans="3:3" x14ac:dyDescent="0.45">
      <c r="C865" s="9"/>
    </row>
    <row r="866" spans="3:3" x14ac:dyDescent="0.45">
      <c r="C866" s="9"/>
    </row>
    <row r="867" spans="3:3" x14ac:dyDescent="0.45">
      <c r="C867" s="9"/>
    </row>
    <row r="868" spans="3:3" x14ac:dyDescent="0.45">
      <c r="C868" s="9"/>
    </row>
    <row r="869" spans="3:3" x14ac:dyDescent="0.45">
      <c r="C869" s="9"/>
    </row>
    <row r="870" spans="3:3" x14ac:dyDescent="0.45">
      <c r="C870" s="9"/>
    </row>
    <row r="871" spans="3:3" x14ac:dyDescent="0.45">
      <c r="C871" s="9"/>
    </row>
    <row r="872" spans="3:3" x14ac:dyDescent="0.45">
      <c r="C872" s="9"/>
    </row>
    <row r="873" spans="3:3" x14ac:dyDescent="0.45">
      <c r="C873" s="9"/>
    </row>
    <row r="874" spans="3:3" x14ac:dyDescent="0.45">
      <c r="C874" s="9"/>
    </row>
    <row r="875" spans="3:3" x14ac:dyDescent="0.45">
      <c r="C875" s="9"/>
    </row>
    <row r="876" spans="3:3" x14ac:dyDescent="0.45">
      <c r="C876" s="9"/>
    </row>
    <row r="877" spans="3:3" x14ac:dyDescent="0.45">
      <c r="C877" s="9"/>
    </row>
    <row r="878" spans="3:3" x14ac:dyDescent="0.45">
      <c r="C878" s="9"/>
    </row>
    <row r="879" spans="3:3" x14ac:dyDescent="0.45">
      <c r="C879" s="9"/>
    </row>
    <row r="880" spans="3:3" x14ac:dyDescent="0.45">
      <c r="C880" s="9"/>
    </row>
    <row r="881" spans="3:3" x14ac:dyDescent="0.45">
      <c r="C881" s="9"/>
    </row>
    <row r="882" spans="3:3" x14ac:dyDescent="0.45">
      <c r="C882" s="9"/>
    </row>
    <row r="883" spans="3:3" x14ac:dyDescent="0.45">
      <c r="C883" s="9"/>
    </row>
    <row r="884" spans="3:3" x14ac:dyDescent="0.45">
      <c r="C884" s="9"/>
    </row>
    <row r="885" spans="3:3" x14ac:dyDescent="0.45">
      <c r="C885" s="9"/>
    </row>
    <row r="886" spans="3:3" x14ac:dyDescent="0.45">
      <c r="C886" s="9"/>
    </row>
    <row r="887" spans="3:3" x14ac:dyDescent="0.45">
      <c r="C887" s="9"/>
    </row>
    <row r="888" spans="3:3" x14ac:dyDescent="0.45">
      <c r="C888" s="9"/>
    </row>
    <row r="889" spans="3:3" x14ac:dyDescent="0.45">
      <c r="C889" s="9"/>
    </row>
    <row r="890" spans="3:3" x14ac:dyDescent="0.45">
      <c r="C890" s="9"/>
    </row>
    <row r="891" spans="3:3" x14ac:dyDescent="0.45">
      <c r="C891" s="9"/>
    </row>
    <row r="892" spans="3:3" x14ac:dyDescent="0.45">
      <c r="C892" s="9"/>
    </row>
    <row r="893" spans="3:3" x14ac:dyDescent="0.45">
      <c r="C893" s="9"/>
    </row>
    <row r="894" spans="3:3" x14ac:dyDescent="0.45">
      <c r="C894" s="9"/>
    </row>
    <row r="895" spans="3:3" x14ac:dyDescent="0.45">
      <c r="C895" s="9"/>
    </row>
    <row r="896" spans="3:3" x14ac:dyDescent="0.45">
      <c r="C896" s="9"/>
    </row>
    <row r="897" spans="3:3" x14ac:dyDescent="0.45">
      <c r="C897" s="9"/>
    </row>
    <row r="898" spans="3:3" x14ac:dyDescent="0.45">
      <c r="C898" s="9"/>
    </row>
    <row r="899" spans="3:3" x14ac:dyDescent="0.45">
      <c r="C899" s="9"/>
    </row>
    <row r="900" spans="3:3" x14ac:dyDescent="0.45">
      <c r="C900" s="9"/>
    </row>
    <row r="901" spans="3:3" x14ac:dyDescent="0.45">
      <c r="C901" s="9"/>
    </row>
    <row r="902" spans="3:3" x14ac:dyDescent="0.45">
      <c r="C902" s="9"/>
    </row>
    <row r="903" spans="3:3" x14ac:dyDescent="0.45">
      <c r="C903" s="9"/>
    </row>
    <row r="904" spans="3:3" x14ac:dyDescent="0.45">
      <c r="C904" s="9"/>
    </row>
    <row r="905" spans="3:3" x14ac:dyDescent="0.45">
      <c r="C905" s="9"/>
    </row>
    <row r="906" spans="3:3" x14ac:dyDescent="0.45">
      <c r="C906" s="9"/>
    </row>
    <row r="907" spans="3:3" x14ac:dyDescent="0.45">
      <c r="C907" s="9"/>
    </row>
    <row r="908" spans="3:3" x14ac:dyDescent="0.45">
      <c r="C908" s="9"/>
    </row>
    <row r="909" spans="3:3" x14ac:dyDescent="0.45">
      <c r="C909" s="9"/>
    </row>
    <row r="910" spans="3:3" x14ac:dyDescent="0.45">
      <c r="C910" s="9"/>
    </row>
    <row r="911" spans="3:3" x14ac:dyDescent="0.45">
      <c r="C911" s="9"/>
    </row>
    <row r="912" spans="3:3" x14ac:dyDescent="0.45">
      <c r="C912" s="9"/>
    </row>
    <row r="913" spans="3:3" x14ac:dyDescent="0.45">
      <c r="C913" s="9"/>
    </row>
    <row r="914" spans="3:3" x14ac:dyDescent="0.45">
      <c r="C914" s="9"/>
    </row>
    <row r="915" spans="3:3" x14ac:dyDescent="0.45">
      <c r="C915" s="9"/>
    </row>
    <row r="916" spans="3:3" x14ac:dyDescent="0.45">
      <c r="C916" s="9"/>
    </row>
    <row r="917" spans="3:3" x14ac:dyDescent="0.45">
      <c r="C917" s="9"/>
    </row>
    <row r="918" spans="3:3" x14ac:dyDescent="0.45">
      <c r="C918" s="9"/>
    </row>
    <row r="919" spans="3:3" x14ac:dyDescent="0.45">
      <c r="C919" s="9"/>
    </row>
    <row r="920" spans="3:3" x14ac:dyDescent="0.45">
      <c r="C920" s="9"/>
    </row>
    <row r="921" spans="3:3" x14ac:dyDescent="0.45">
      <c r="C921" s="9"/>
    </row>
    <row r="922" spans="3:3" x14ac:dyDescent="0.45">
      <c r="C922" s="9"/>
    </row>
    <row r="923" spans="3:3" x14ac:dyDescent="0.45">
      <c r="C923" s="9"/>
    </row>
    <row r="924" spans="3:3" x14ac:dyDescent="0.45">
      <c r="C924" s="9"/>
    </row>
    <row r="925" spans="3:3" x14ac:dyDescent="0.45">
      <c r="C925" s="9"/>
    </row>
    <row r="926" spans="3:3" x14ac:dyDescent="0.45">
      <c r="C926" s="9"/>
    </row>
    <row r="927" spans="3:3" x14ac:dyDescent="0.45">
      <c r="C927" s="9"/>
    </row>
    <row r="928" spans="3:3" x14ac:dyDescent="0.45">
      <c r="C928" s="9"/>
    </row>
    <row r="929" spans="3:3" x14ac:dyDescent="0.45">
      <c r="C929" s="9"/>
    </row>
    <row r="930" spans="3:3" x14ac:dyDescent="0.45">
      <c r="C930" s="9"/>
    </row>
    <row r="931" spans="3:3" x14ac:dyDescent="0.45">
      <c r="C931" s="9"/>
    </row>
    <row r="932" spans="3:3" x14ac:dyDescent="0.45">
      <c r="C932" s="9"/>
    </row>
    <row r="933" spans="3:3" x14ac:dyDescent="0.45">
      <c r="C933" s="9"/>
    </row>
    <row r="934" spans="3:3" x14ac:dyDescent="0.45">
      <c r="C934" s="9"/>
    </row>
    <row r="935" spans="3:3" x14ac:dyDescent="0.45">
      <c r="C935" s="9"/>
    </row>
    <row r="936" spans="3:3" x14ac:dyDescent="0.45">
      <c r="C936" s="9"/>
    </row>
    <row r="937" spans="3:3" x14ac:dyDescent="0.45">
      <c r="C937" s="9"/>
    </row>
    <row r="938" spans="3:3" x14ac:dyDescent="0.45">
      <c r="C938" s="9"/>
    </row>
    <row r="939" spans="3:3" x14ac:dyDescent="0.45">
      <c r="C939" s="9"/>
    </row>
    <row r="940" spans="3:3" x14ac:dyDescent="0.45">
      <c r="C940" s="9"/>
    </row>
    <row r="941" spans="3:3" x14ac:dyDescent="0.45">
      <c r="C941" s="9"/>
    </row>
    <row r="942" spans="3:3" x14ac:dyDescent="0.45">
      <c r="C942" s="9"/>
    </row>
    <row r="943" spans="3:3" x14ac:dyDescent="0.45">
      <c r="C943" s="9"/>
    </row>
    <row r="944" spans="3:3" x14ac:dyDescent="0.45">
      <c r="C944" s="9"/>
    </row>
    <row r="945" spans="3:3" x14ac:dyDescent="0.45">
      <c r="C945" s="9"/>
    </row>
    <row r="946" spans="3:3" x14ac:dyDescent="0.45">
      <c r="C946" s="9"/>
    </row>
    <row r="947" spans="3:3" x14ac:dyDescent="0.45">
      <c r="C947" s="9"/>
    </row>
    <row r="948" spans="3:3" x14ac:dyDescent="0.45">
      <c r="C948" s="9"/>
    </row>
    <row r="949" spans="3:3" x14ac:dyDescent="0.45">
      <c r="C949" s="9"/>
    </row>
    <row r="950" spans="3:3" x14ac:dyDescent="0.45">
      <c r="C950" s="9"/>
    </row>
    <row r="951" spans="3:3" x14ac:dyDescent="0.45">
      <c r="C951" s="9"/>
    </row>
    <row r="952" spans="3:3" x14ac:dyDescent="0.45">
      <c r="C952" s="9"/>
    </row>
    <row r="953" spans="3:3" x14ac:dyDescent="0.45">
      <c r="C953" s="9"/>
    </row>
    <row r="954" spans="3:3" x14ac:dyDescent="0.45">
      <c r="C954" s="9"/>
    </row>
    <row r="955" spans="3:3" x14ac:dyDescent="0.45">
      <c r="C955" s="9"/>
    </row>
    <row r="956" spans="3:3" x14ac:dyDescent="0.45">
      <c r="C956" s="9"/>
    </row>
    <row r="957" spans="3:3" x14ac:dyDescent="0.45">
      <c r="C957" s="9"/>
    </row>
    <row r="958" spans="3:3" x14ac:dyDescent="0.45">
      <c r="C958" s="9"/>
    </row>
    <row r="959" spans="3:3" x14ac:dyDescent="0.45">
      <c r="C959" s="9"/>
    </row>
    <row r="960" spans="3:3" x14ac:dyDescent="0.45">
      <c r="C960" s="9"/>
    </row>
    <row r="961" spans="3:3" x14ac:dyDescent="0.45">
      <c r="C961" s="9"/>
    </row>
    <row r="962" spans="3:3" x14ac:dyDescent="0.45">
      <c r="C962" s="9"/>
    </row>
    <row r="963" spans="3:3" x14ac:dyDescent="0.45">
      <c r="C963" s="9"/>
    </row>
    <row r="964" spans="3:3" x14ac:dyDescent="0.45">
      <c r="C964" s="9"/>
    </row>
    <row r="965" spans="3:3" x14ac:dyDescent="0.45">
      <c r="C965" s="9"/>
    </row>
    <row r="966" spans="3:3" x14ac:dyDescent="0.45">
      <c r="C966" s="9"/>
    </row>
    <row r="967" spans="3:3" x14ac:dyDescent="0.45">
      <c r="C967" s="9"/>
    </row>
    <row r="968" spans="3:3" x14ac:dyDescent="0.45">
      <c r="C968" s="9"/>
    </row>
    <row r="969" spans="3:3" x14ac:dyDescent="0.45">
      <c r="C969" s="9"/>
    </row>
    <row r="970" spans="3:3" x14ac:dyDescent="0.45">
      <c r="C970" s="9"/>
    </row>
    <row r="971" spans="3:3" x14ac:dyDescent="0.45">
      <c r="C971" s="9"/>
    </row>
    <row r="972" spans="3:3" x14ac:dyDescent="0.45">
      <c r="C972" s="9"/>
    </row>
    <row r="973" spans="3:3" x14ac:dyDescent="0.45">
      <c r="C973" s="9"/>
    </row>
    <row r="974" spans="3:3" x14ac:dyDescent="0.45">
      <c r="C974" s="9"/>
    </row>
    <row r="975" spans="3:3" x14ac:dyDescent="0.45">
      <c r="C975" s="9"/>
    </row>
    <row r="976" spans="3:3" x14ac:dyDescent="0.45">
      <c r="C976" s="9"/>
    </row>
    <row r="977" spans="3:3" x14ac:dyDescent="0.45">
      <c r="C977" s="9"/>
    </row>
    <row r="978" spans="3:3" x14ac:dyDescent="0.45">
      <c r="C978" s="9"/>
    </row>
    <row r="979" spans="3:3" x14ac:dyDescent="0.45">
      <c r="C979" s="9"/>
    </row>
    <row r="980" spans="3:3" x14ac:dyDescent="0.45">
      <c r="C980" s="9"/>
    </row>
    <row r="981" spans="3:3" x14ac:dyDescent="0.45">
      <c r="C981" s="9"/>
    </row>
    <row r="982" spans="3:3" x14ac:dyDescent="0.45">
      <c r="C982" s="9"/>
    </row>
    <row r="983" spans="3:3" x14ac:dyDescent="0.45">
      <c r="C983" s="9"/>
    </row>
    <row r="984" spans="3:3" x14ac:dyDescent="0.45">
      <c r="C984" s="9"/>
    </row>
    <row r="985" spans="3:3" x14ac:dyDescent="0.45">
      <c r="C985" s="9"/>
    </row>
    <row r="986" spans="3:3" x14ac:dyDescent="0.45">
      <c r="C986" s="9"/>
    </row>
    <row r="987" spans="3:3" x14ac:dyDescent="0.45">
      <c r="C987" s="9"/>
    </row>
    <row r="988" spans="3:3" x14ac:dyDescent="0.45">
      <c r="C988" s="9"/>
    </row>
    <row r="989" spans="3:3" x14ac:dyDescent="0.45">
      <c r="C989" s="9"/>
    </row>
    <row r="990" spans="3:3" x14ac:dyDescent="0.45">
      <c r="C990" s="9"/>
    </row>
    <row r="991" spans="3:3" x14ac:dyDescent="0.45">
      <c r="C991" s="9"/>
    </row>
    <row r="992" spans="3:3" x14ac:dyDescent="0.45">
      <c r="C992" s="9"/>
    </row>
    <row r="993" spans="3:3" x14ac:dyDescent="0.45">
      <c r="C993" s="9"/>
    </row>
    <row r="994" spans="3:3" x14ac:dyDescent="0.45">
      <c r="C994" s="9"/>
    </row>
    <row r="995" spans="3:3" x14ac:dyDescent="0.45">
      <c r="C995" s="9"/>
    </row>
    <row r="996" spans="3:3" x14ac:dyDescent="0.45">
      <c r="C996" s="9"/>
    </row>
    <row r="997" spans="3:3" x14ac:dyDescent="0.45">
      <c r="C997" s="9"/>
    </row>
    <row r="998" spans="3:3" x14ac:dyDescent="0.45">
      <c r="C998" s="9"/>
    </row>
    <row r="999" spans="3:3" x14ac:dyDescent="0.45">
      <c r="C999" s="9"/>
    </row>
    <row r="1000" spans="3:3" x14ac:dyDescent="0.45">
      <c r="C1000" s="9"/>
    </row>
    <row r="1001" spans="3:3" x14ac:dyDescent="0.45">
      <c r="C1001" s="9"/>
    </row>
    <row r="1002" spans="3:3" x14ac:dyDescent="0.45">
      <c r="C1002" s="9"/>
    </row>
    <row r="1003" spans="3:3" x14ac:dyDescent="0.45">
      <c r="C1003" s="9"/>
    </row>
    <row r="1004" spans="3:3" x14ac:dyDescent="0.45">
      <c r="C1004" s="9"/>
    </row>
    <row r="1005" spans="3:3" x14ac:dyDescent="0.45">
      <c r="C1005" s="9"/>
    </row>
    <row r="1006" spans="3:3" x14ac:dyDescent="0.45">
      <c r="C1006" s="9"/>
    </row>
    <row r="1007" spans="3:3" x14ac:dyDescent="0.45">
      <c r="C1007" s="9"/>
    </row>
    <row r="1008" spans="3:3" x14ac:dyDescent="0.45">
      <c r="C1008" s="9"/>
    </row>
    <row r="1009" spans="3:3" x14ac:dyDescent="0.45">
      <c r="C1009" s="9"/>
    </row>
    <row r="1010" spans="3:3" x14ac:dyDescent="0.45">
      <c r="C1010" s="9"/>
    </row>
    <row r="1011" spans="3:3" x14ac:dyDescent="0.45">
      <c r="C1011" s="9"/>
    </row>
    <row r="1012" spans="3:3" x14ac:dyDescent="0.45">
      <c r="C1012" s="9"/>
    </row>
    <row r="1013" spans="3:3" x14ac:dyDescent="0.45">
      <c r="C1013" s="9"/>
    </row>
    <row r="1014" spans="3:3" x14ac:dyDescent="0.45">
      <c r="C1014" s="9"/>
    </row>
    <row r="1015" spans="3:3" x14ac:dyDescent="0.45">
      <c r="C1015" s="9"/>
    </row>
    <row r="1016" spans="3:3" x14ac:dyDescent="0.45">
      <c r="C1016" s="9"/>
    </row>
    <row r="1017" spans="3:3" x14ac:dyDescent="0.45">
      <c r="C1017" s="9"/>
    </row>
    <row r="1018" spans="3:3" x14ac:dyDescent="0.45">
      <c r="C1018" s="9"/>
    </row>
    <row r="1019" spans="3:3" x14ac:dyDescent="0.45">
      <c r="C1019" s="9"/>
    </row>
    <row r="1020" spans="3:3" x14ac:dyDescent="0.45">
      <c r="C1020" s="9"/>
    </row>
    <row r="1021" spans="3:3" x14ac:dyDescent="0.45">
      <c r="C1021" s="9"/>
    </row>
    <row r="1022" spans="3:3" x14ac:dyDescent="0.45">
      <c r="C1022" s="9"/>
    </row>
    <row r="1023" spans="3:3" x14ac:dyDescent="0.45">
      <c r="C1023" s="9"/>
    </row>
    <row r="1024" spans="3:3" x14ac:dyDescent="0.45">
      <c r="C1024" s="9"/>
    </row>
    <row r="1025" spans="3:3" x14ac:dyDescent="0.45">
      <c r="C1025" s="9"/>
    </row>
    <row r="1026" spans="3:3" x14ac:dyDescent="0.45">
      <c r="C1026" s="9"/>
    </row>
    <row r="1027" spans="3:3" x14ac:dyDescent="0.45">
      <c r="C1027" s="9"/>
    </row>
    <row r="1028" spans="3:3" x14ac:dyDescent="0.45">
      <c r="C1028" s="9"/>
    </row>
    <row r="1029" spans="3:3" x14ac:dyDescent="0.45">
      <c r="C1029" s="9"/>
    </row>
    <row r="1030" spans="3:3" x14ac:dyDescent="0.45">
      <c r="C1030" s="9"/>
    </row>
    <row r="1031" spans="3:3" x14ac:dyDescent="0.45">
      <c r="C1031" s="9"/>
    </row>
    <row r="1032" spans="3:3" x14ac:dyDescent="0.45">
      <c r="C1032" s="9"/>
    </row>
    <row r="1033" spans="3:3" x14ac:dyDescent="0.45">
      <c r="C1033" s="9"/>
    </row>
    <row r="1034" spans="3:3" x14ac:dyDescent="0.45">
      <c r="C1034" s="9"/>
    </row>
    <row r="1035" spans="3:3" x14ac:dyDescent="0.45">
      <c r="C1035" s="9"/>
    </row>
    <row r="1036" spans="3:3" x14ac:dyDescent="0.45">
      <c r="C1036" s="9"/>
    </row>
    <row r="1037" spans="3:3" x14ac:dyDescent="0.45">
      <c r="C1037" s="9"/>
    </row>
    <row r="1038" spans="3:3" x14ac:dyDescent="0.45">
      <c r="C1038" s="9"/>
    </row>
    <row r="1039" spans="3:3" x14ac:dyDescent="0.45">
      <c r="C1039" s="9"/>
    </row>
    <row r="1040" spans="3:3" x14ac:dyDescent="0.45">
      <c r="C1040" s="9"/>
    </row>
    <row r="1041" spans="3:3" x14ac:dyDescent="0.45">
      <c r="C1041" s="9"/>
    </row>
    <row r="1042" spans="3:3" x14ac:dyDescent="0.45">
      <c r="C1042" s="9"/>
    </row>
    <row r="1043" spans="3:3" x14ac:dyDescent="0.45">
      <c r="C1043" s="9"/>
    </row>
    <row r="1044" spans="3:3" x14ac:dyDescent="0.45">
      <c r="C1044" s="9"/>
    </row>
    <row r="1045" spans="3:3" x14ac:dyDescent="0.45">
      <c r="C1045" s="9"/>
    </row>
    <row r="1046" spans="3:3" x14ac:dyDescent="0.45">
      <c r="C1046" s="9"/>
    </row>
    <row r="1047" spans="3:3" x14ac:dyDescent="0.45">
      <c r="C1047" s="9"/>
    </row>
    <row r="1048" spans="3:3" x14ac:dyDescent="0.45">
      <c r="C1048" s="9"/>
    </row>
    <row r="1049" spans="3:3" x14ac:dyDescent="0.45">
      <c r="C1049" s="9"/>
    </row>
    <row r="1050" spans="3:3" x14ac:dyDescent="0.45">
      <c r="C1050" s="9"/>
    </row>
    <row r="1051" spans="3:3" x14ac:dyDescent="0.45">
      <c r="C1051" s="9"/>
    </row>
    <row r="1052" spans="3:3" x14ac:dyDescent="0.45">
      <c r="C1052" s="9"/>
    </row>
    <row r="1053" spans="3:3" x14ac:dyDescent="0.45">
      <c r="C1053" s="9"/>
    </row>
    <row r="1054" spans="3:3" x14ac:dyDescent="0.45">
      <c r="C1054" s="9"/>
    </row>
    <row r="1055" spans="3:3" x14ac:dyDescent="0.45">
      <c r="C1055" s="9"/>
    </row>
    <row r="1056" spans="3:3" x14ac:dyDescent="0.45">
      <c r="C1056" s="9"/>
    </row>
    <row r="1057" spans="3:3" x14ac:dyDescent="0.45">
      <c r="C1057" s="9"/>
    </row>
    <row r="1058" spans="3:3" x14ac:dyDescent="0.45">
      <c r="C1058" s="9"/>
    </row>
    <row r="1059" spans="3:3" x14ac:dyDescent="0.45">
      <c r="C1059" s="9"/>
    </row>
    <row r="1060" spans="3:3" x14ac:dyDescent="0.45">
      <c r="C1060" s="9"/>
    </row>
    <row r="1061" spans="3:3" x14ac:dyDescent="0.45">
      <c r="C1061" s="9"/>
    </row>
    <row r="1062" spans="3:3" x14ac:dyDescent="0.45">
      <c r="C1062" s="9"/>
    </row>
    <row r="1063" spans="3:3" x14ac:dyDescent="0.45">
      <c r="C1063" s="9"/>
    </row>
    <row r="1064" spans="3:3" x14ac:dyDescent="0.45">
      <c r="C1064" s="9"/>
    </row>
    <row r="1065" spans="3:3" x14ac:dyDescent="0.45">
      <c r="C1065" s="9"/>
    </row>
    <row r="1066" spans="3:3" x14ac:dyDescent="0.45">
      <c r="C1066" s="9"/>
    </row>
    <row r="1067" spans="3:3" x14ac:dyDescent="0.45">
      <c r="C1067" s="9"/>
    </row>
    <row r="1068" spans="3:3" x14ac:dyDescent="0.45">
      <c r="C1068" s="9"/>
    </row>
    <row r="1069" spans="3:3" x14ac:dyDescent="0.45">
      <c r="C1069" s="9"/>
    </row>
    <row r="1070" spans="3:3" x14ac:dyDescent="0.45">
      <c r="C1070" s="9"/>
    </row>
    <row r="1071" spans="3:3" x14ac:dyDescent="0.45">
      <c r="C1071" s="9"/>
    </row>
    <row r="1072" spans="3:3" x14ac:dyDescent="0.45">
      <c r="C1072" s="9"/>
    </row>
    <row r="1073" spans="3:3" x14ac:dyDescent="0.45">
      <c r="C1073" s="9"/>
    </row>
    <row r="1074" spans="3:3" x14ac:dyDescent="0.45">
      <c r="C1074" s="9"/>
    </row>
    <row r="1075" spans="3:3" x14ac:dyDescent="0.45">
      <c r="C1075" s="9"/>
    </row>
    <row r="1076" spans="3:3" x14ac:dyDescent="0.45">
      <c r="C1076" s="9"/>
    </row>
    <row r="1077" spans="3:3" x14ac:dyDescent="0.45">
      <c r="C1077" s="9"/>
    </row>
    <row r="1078" spans="3:3" x14ac:dyDescent="0.45">
      <c r="C1078" s="9"/>
    </row>
    <row r="1079" spans="3:3" x14ac:dyDescent="0.45">
      <c r="C1079" s="9"/>
    </row>
    <row r="1080" spans="3:3" x14ac:dyDescent="0.45">
      <c r="C1080" s="9"/>
    </row>
    <row r="1081" spans="3:3" x14ac:dyDescent="0.45">
      <c r="C1081" s="9"/>
    </row>
    <row r="1082" spans="3:3" x14ac:dyDescent="0.45">
      <c r="C1082" s="9"/>
    </row>
    <row r="1083" spans="3:3" x14ac:dyDescent="0.45">
      <c r="C1083" s="9"/>
    </row>
    <row r="1084" spans="3:3" x14ac:dyDescent="0.45">
      <c r="C1084" s="9"/>
    </row>
    <row r="1085" spans="3:3" x14ac:dyDescent="0.45">
      <c r="C1085" s="9"/>
    </row>
    <row r="1086" spans="3:3" x14ac:dyDescent="0.45">
      <c r="C1086" s="9"/>
    </row>
    <row r="1087" spans="3:3" x14ac:dyDescent="0.45">
      <c r="C1087" s="9"/>
    </row>
    <row r="1088" spans="3:3" x14ac:dyDescent="0.45">
      <c r="C1088" s="9"/>
    </row>
    <row r="1089" spans="3:3" x14ac:dyDescent="0.45">
      <c r="C1089" s="9"/>
    </row>
    <row r="1090" spans="3:3" x14ac:dyDescent="0.45">
      <c r="C1090" s="9"/>
    </row>
    <row r="1091" spans="3:3" x14ac:dyDescent="0.45">
      <c r="C1091" s="9"/>
    </row>
    <row r="1092" spans="3:3" x14ac:dyDescent="0.45">
      <c r="C1092" s="9"/>
    </row>
    <row r="1093" spans="3:3" x14ac:dyDescent="0.45">
      <c r="C1093" s="9"/>
    </row>
    <row r="1094" spans="3:3" x14ac:dyDescent="0.45">
      <c r="C1094" s="9"/>
    </row>
    <row r="1095" spans="3:3" x14ac:dyDescent="0.45">
      <c r="C1095" s="9"/>
    </row>
    <row r="1096" spans="3:3" x14ac:dyDescent="0.45">
      <c r="C1096" s="9"/>
    </row>
    <row r="1097" spans="3:3" x14ac:dyDescent="0.45">
      <c r="C1097" s="9"/>
    </row>
    <row r="1098" spans="3:3" x14ac:dyDescent="0.45">
      <c r="C1098" s="9"/>
    </row>
    <row r="1099" spans="3:3" x14ac:dyDescent="0.45">
      <c r="C1099" s="9"/>
    </row>
    <row r="1100" spans="3:3" x14ac:dyDescent="0.45">
      <c r="C1100" s="9"/>
    </row>
    <row r="1101" spans="3:3" x14ac:dyDescent="0.45">
      <c r="C1101" s="9"/>
    </row>
    <row r="1102" spans="3:3" x14ac:dyDescent="0.45">
      <c r="C1102" s="9"/>
    </row>
    <row r="1103" spans="3:3" x14ac:dyDescent="0.45">
      <c r="C1103" s="9"/>
    </row>
    <row r="1104" spans="3:3" x14ac:dyDescent="0.45">
      <c r="C1104" s="9"/>
    </row>
    <row r="1105" spans="3:3" x14ac:dyDescent="0.45">
      <c r="C1105" s="9"/>
    </row>
    <row r="1106" spans="3:3" x14ac:dyDescent="0.45">
      <c r="C1106" s="9"/>
    </row>
    <row r="1107" spans="3:3" x14ac:dyDescent="0.45">
      <c r="C1107" s="9"/>
    </row>
    <row r="1108" spans="3:3" x14ac:dyDescent="0.45">
      <c r="C1108" s="9"/>
    </row>
    <row r="1109" spans="3:3" x14ac:dyDescent="0.45">
      <c r="C1109" s="9"/>
    </row>
    <row r="1110" spans="3:3" x14ac:dyDescent="0.45">
      <c r="C1110" s="9"/>
    </row>
    <row r="1111" spans="3:3" x14ac:dyDescent="0.45">
      <c r="C1111" s="9"/>
    </row>
    <row r="1112" spans="3:3" x14ac:dyDescent="0.45">
      <c r="C1112" s="9"/>
    </row>
    <row r="1113" spans="3:3" x14ac:dyDescent="0.45">
      <c r="C1113" s="9"/>
    </row>
    <row r="1114" spans="3:3" x14ac:dyDescent="0.45">
      <c r="C1114" s="9"/>
    </row>
    <row r="1115" spans="3:3" x14ac:dyDescent="0.45">
      <c r="C1115" s="9"/>
    </row>
    <row r="1116" spans="3:3" x14ac:dyDescent="0.45">
      <c r="C1116" s="9"/>
    </row>
    <row r="1117" spans="3:3" x14ac:dyDescent="0.45">
      <c r="C1117" s="9"/>
    </row>
    <row r="1118" spans="3:3" x14ac:dyDescent="0.45">
      <c r="C1118" s="9"/>
    </row>
    <row r="1119" spans="3:3" x14ac:dyDescent="0.45">
      <c r="C1119" s="9"/>
    </row>
    <row r="1120" spans="3:3" x14ac:dyDescent="0.45">
      <c r="C1120" s="9"/>
    </row>
    <row r="1121" spans="3:3" x14ac:dyDescent="0.45">
      <c r="C1121" s="9"/>
    </row>
    <row r="1122" spans="3:3" x14ac:dyDescent="0.45">
      <c r="C1122" s="9"/>
    </row>
    <row r="1123" spans="3:3" x14ac:dyDescent="0.45">
      <c r="C1123" s="9"/>
    </row>
    <row r="1124" spans="3:3" x14ac:dyDescent="0.45">
      <c r="C1124" s="9"/>
    </row>
    <row r="1125" spans="3:3" x14ac:dyDescent="0.45">
      <c r="C1125" s="9"/>
    </row>
    <row r="1126" spans="3:3" x14ac:dyDescent="0.45">
      <c r="C1126" s="9"/>
    </row>
    <row r="1127" spans="3:3" x14ac:dyDescent="0.45">
      <c r="C1127" s="9"/>
    </row>
    <row r="1128" spans="3:3" x14ac:dyDescent="0.45">
      <c r="C1128" s="9"/>
    </row>
    <row r="1129" spans="3:3" x14ac:dyDescent="0.45">
      <c r="C1129" s="9"/>
    </row>
    <row r="1130" spans="3:3" x14ac:dyDescent="0.45">
      <c r="C1130" s="9"/>
    </row>
    <row r="1131" spans="3:3" x14ac:dyDescent="0.45">
      <c r="C1131" s="9"/>
    </row>
    <row r="1132" spans="3:3" x14ac:dyDescent="0.45">
      <c r="C1132" s="9"/>
    </row>
    <row r="1133" spans="3:3" x14ac:dyDescent="0.45">
      <c r="C1133" s="9"/>
    </row>
    <row r="1134" spans="3:3" x14ac:dyDescent="0.45">
      <c r="C1134" s="9"/>
    </row>
    <row r="1135" spans="3:3" x14ac:dyDescent="0.45">
      <c r="C1135" s="9"/>
    </row>
    <row r="1136" spans="3:3" x14ac:dyDescent="0.45">
      <c r="C1136" s="9"/>
    </row>
    <row r="1137" spans="3:3" x14ac:dyDescent="0.45">
      <c r="C1137" s="9"/>
    </row>
    <row r="1138" spans="3:3" x14ac:dyDescent="0.45">
      <c r="C1138" s="9"/>
    </row>
    <row r="1139" spans="3:3" x14ac:dyDescent="0.45">
      <c r="C1139" s="9"/>
    </row>
    <row r="1140" spans="3:3" x14ac:dyDescent="0.45">
      <c r="C1140" s="9"/>
    </row>
    <row r="1141" spans="3:3" x14ac:dyDescent="0.45">
      <c r="C1141" s="9"/>
    </row>
    <row r="1142" spans="3:3" x14ac:dyDescent="0.45">
      <c r="C1142" s="9"/>
    </row>
    <row r="1143" spans="3:3" x14ac:dyDescent="0.45">
      <c r="C1143" s="9"/>
    </row>
    <row r="1144" spans="3:3" x14ac:dyDescent="0.45">
      <c r="C1144" s="9"/>
    </row>
    <row r="1145" spans="3:3" x14ac:dyDescent="0.45">
      <c r="C1145" s="9"/>
    </row>
    <row r="1146" spans="3:3" x14ac:dyDescent="0.45">
      <c r="C1146" s="9"/>
    </row>
    <row r="1147" spans="3:3" x14ac:dyDescent="0.45">
      <c r="C1147" s="9"/>
    </row>
    <row r="1148" spans="3:3" x14ac:dyDescent="0.45">
      <c r="C1148" s="9"/>
    </row>
    <row r="1149" spans="3:3" x14ac:dyDescent="0.45">
      <c r="C1149" s="9"/>
    </row>
    <row r="1150" spans="3:3" x14ac:dyDescent="0.45">
      <c r="C1150" s="9"/>
    </row>
    <row r="1151" spans="3:3" x14ac:dyDescent="0.45">
      <c r="C1151" s="9"/>
    </row>
    <row r="1152" spans="3:3" x14ac:dyDescent="0.45">
      <c r="C1152" s="9"/>
    </row>
    <row r="1153" spans="3:3" x14ac:dyDescent="0.45">
      <c r="C1153" s="9"/>
    </row>
    <row r="1154" spans="3:3" x14ac:dyDescent="0.45">
      <c r="C1154" s="9"/>
    </row>
    <row r="1155" spans="3:3" x14ac:dyDescent="0.45">
      <c r="C1155" s="9"/>
    </row>
    <row r="1156" spans="3:3" x14ac:dyDescent="0.45">
      <c r="C1156" s="9"/>
    </row>
    <row r="1157" spans="3:3" x14ac:dyDescent="0.45">
      <c r="C1157" s="9"/>
    </row>
    <row r="1158" spans="3:3" x14ac:dyDescent="0.45">
      <c r="C1158" s="9"/>
    </row>
    <row r="1159" spans="3:3" x14ac:dyDescent="0.45">
      <c r="C1159" s="9"/>
    </row>
    <row r="1160" spans="3:3" x14ac:dyDescent="0.45">
      <c r="C1160" s="9"/>
    </row>
    <row r="1161" spans="3:3" x14ac:dyDescent="0.45">
      <c r="C1161" s="9"/>
    </row>
    <row r="1162" spans="3:3" x14ac:dyDescent="0.45">
      <c r="C1162" s="9"/>
    </row>
    <row r="1163" spans="3:3" x14ac:dyDescent="0.45">
      <c r="C1163" s="9"/>
    </row>
    <row r="1164" spans="3:3" x14ac:dyDescent="0.45">
      <c r="C1164" s="9"/>
    </row>
    <row r="1165" spans="3:3" x14ac:dyDescent="0.45">
      <c r="C1165" s="9"/>
    </row>
    <row r="1166" spans="3:3" x14ac:dyDescent="0.45">
      <c r="C1166" s="9"/>
    </row>
    <row r="1167" spans="3:3" x14ac:dyDescent="0.45">
      <c r="C1167" s="9"/>
    </row>
    <row r="1168" spans="3:3" x14ac:dyDescent="0.45">
      <c r="C1168" s="9"/>
    </row>
    <row r="1169" spans="3:3" x14ac:dyDescent="0.45">
      <c r="C1169" s="9"/>
    </row>
    <row r="1170" spans="3:3" x14ac:dyDescent="0.45">
      <c r="C1170" s="9"/>
    </row>
    <row r="1171" spans="3:3" x14ac:dyDescent="0.45">
      <c r="C1171" s="9"/>
    </row>
    <row r="1172" spans="3:3" x14ac:dyDescent="0.45">
      <c r="C1172" s="9"/>
    </row>
    <row r="1173" spans="3:3" x14ac:dyDescent="0.45">
      <c r="C1173" s="9"/>
    </row>
    <row r="1174" spans="3:3" x14ac:dyDescent="0.45">
      <c r="C1174" s="9"/>
    </row>
    <row r="1175" spans="3:3" x14ac:dyDescent="0.45">
      <c r="C1175" s="9"/>
    </row>
    <row r="1176" spans="3:3" x14ac:dyDescent="0.45">
      <c r="C1176" s="9"/>
    </row>
    <row r="1177" spans="3:3" x14ac:dyDescent="0.45">
      <c r="C1177" s="9"/>
    </row>
    <row r="1178" spans="3:3" x14ac:dyDescent="0.45">
      <c r="C1178" s="9"/>
    </row>
    <row r="1179" spans="3:3" x14ac:dyDescent="0.45">
      <c r="C1179" s="9"/>
    </row>
    <row r="1180" spans="3:3" x14ac:dyDescent="0.45">
      <c r="C1180" s="9"/>
    </row>
    <row r="1181" spans="3:3" x14ac:dyDescent="0.45">
      <c r="C1181" s="9"/>
    </row>
    <row r="1182" spans="3:3" x14ac:dyDescent="0.45">
      <c r="C1182" s="9"/>
    </row>
    <row r="1183" spans="3:3" x14ac:dyDescent="0.45">
      <c r="C1183" s="9"/>
    </row>
    <row r="1184" spans="3:3" x14ac:dyDescent="0.45">
      <c r="C1184" s="9"/>
    </row>
    <row r="1185" spans="3:3" x14ac:dyDescent="0.45">
      <c r="C1185" s="9"/>
    </row>
    <row r="1186" spans="3:3" x14ac:dyDescent="0.45">
      <c r="C1186" s="9"/>
    </row>
    <row r="1187" spans="3:3" x14ac:dyDescent="0.45">
      <c r="C1187" s="9"/>
    </row>
    <row r="1188" spans="3:3" x14ac:dyDescent="0.45">
      <c r="C1188" s="9"/>
    </row>
    <row r="1189" spans="3:3" x14ac:dyDescent="0.45">
      <c r="C1189" s="9"/>
    </row>
    <row r="1190" spans="3:3" x14ac:dyDescent="0.45">
      <c r="C1190" s="9"/>
    </row>
    <row r="1191" spans="3:3" x14ac:dyDescent="0.45">
      <c r="C1191" s="9"/>
    </row>
    <row r="1192" spans="3:3" x14ac:dyDescent="0.45">
      <c r="C1192" s="9"/>
    </row>
    <row r="1193" spans="3:3" x14ac:dyDescent="0.45">
      <c r="C1193" s="9"/>
    </row>
    <row r="1194" spans="3:3" x14ac:dyDescent="0.45">
      <c r="C1194" s="9"/>
    </row>
    <row r="1195" spans="3:3" x14ac:dyDescent="0.45">
      <c r="C1195" s="9"/>
    </row>
    <row r="1196" spans="3:3" x14ac:dyDescent="0.45">
      <c r="C1196" s="9"/>
    </row>
    <row r="1197" spans="3:3" x14ac:dyDescent="0.45">
      <c r="C1197" s="9"/>
    </row>
    <row r="1198" spans="3:3" x14ac:dyDescent="0.45">
      <c r="C1198" s="9"/>
    </row>
    <row r="1199" spans="3:3" x14ac:dyDescent="0.45">
      <c r="C1199" s="9"/>
    </row>
    <row r="1200" spans="3:3" x14ac:dyDescent="0.45">
      <c r="C1200" s="9"/>
    </row>
    <row r="1201" spans="3:3" x14ac:dyDescent="0.45">
      <c r="C1201" s="9"/>
    </row>
    <row r="1202" spans="3:3" x14ac:dyDescent="0.45">
      <c r="C1202" s="9"/>
    </row>
    <row r="1203" spans="3:3" x14ac:dyDescent="0.45">
      <c r="C1203" s="9"/>
    </row>
    <row r="1204" spans="3:3" x14ac:dyDescent="0.45">
      <c r="C1204" s="9"/>
    </row>
    <row r="1205" spans="3:3" x14ac:dyDescent="0.45">
      <c r="C1205" s="9"/>
    </row>
    <row r="1206" spans="3:3" x14ac:dyDescent="0.45">
      <c r="C1206" s="9"/>
    </row>
    <row r="1207" spans="3:3" x14ac:dyDescent="0.45">
      <c r="C1207" s="9"/>
    </row>
    <row r="1208" spans="3:3" x14ac:dyDescent="0.45">
      <c r="C1208" s="9"/>
    </row>
    <row r="1209" spans="3:3" x14ac:dyDescent="0.45">
      <c r="C1209" s="9"/>
    </row>
    <row r="1210" spans="3:3" x14ac:dyDescent="0.45">
      <c r="C1210" s="9"/>
    </row>
    <row r="1211" spans="3:3" x14ac:dyDescent="0.45">
      <c r="C1211" s="9"/>
    </row>
    <row r="1212" spans="3:3" x14ac:dyDescent="0.45">
      <c r="C1212" s="9"/>
    </row>
    <row r="1213" spans="3:3" x14ac:dyDescent="0.45">
      <c r="C1213" s="9"/>
    </row>
    <row r="1214" spans="3:3" x14ac:dyDescent="0.45">
      <c r="C1214" s="9"/>
    </row>
    <row r="1215" spans="3:3" x14ac:dyDescent="0.45">
      <c r="C1215" s="9"/>
    </row>
    <row r="1216" spans="3:3" x14ac:dyDescent="0.45">
      <c r="C1216" s="9"/>
    </row>
    <row r="1217" spans="3:3" x14ac:dyDescent="0.45">
      <c r="C1217" s="9"/>
    </row>
    <row r="1218" spans="3:3" x14ac:dyDescent="0.45">
      <c r="C1218" s="9"/>
    </row>
    <row r="1219" spans="3:3" x14ac:dyDescent="0.45">
      <c r="C1219" s="9"/>
    </row>
    <row r="1220" spans="3:3" x14ac:dyDescent="0.45">
      <c r="C1220" s="9"/>
    </row>
    <row r="1221" spans="3:3" x14ac:dyDescent="0.45">
      <c r="C1221" s="9"/>
    </row>
    <row r="1222" spans="3:3" x14ac:dyDescent="0.45">
      <c r="C1222" s="9"/>
    </row>
    <row r="1223" spans="3:3" x14ac:dyDescent="0.45">
      <c r="C1223" s="9"/>
    </row>
    <row r="1224" spans="3:3" x14ac:dyDescent="0.45">
      <c r="C1224" s="9"/>
    </row>
    <row r="1225" spans="3:3" x14ac:dyDescent="0.45">
      <c r="C1225" s="9"/>
    </row>
    <row r="1226" spans="3:3" x14ac:dyDescent="0.45">
      <c r="C1226" s="9"/>
    </row>
    <row r="1227" spans="3:3" x14ac:dyDescent="0.45">
      <c r="C1227" s="9"/>
    </row>
    <row r="1228" spans="3:3" x14ac:dyDescent="0.45">
      <c r="C1228" s="9"/>
    </row>
    <row r="1229" spans="3:3" x14ac:dyDescent="0.45">
      <c r="C1229" s="9"/>
    </row>
    <row r="1230" spans="3:3" x14ac:dyDescent="0.45">
      <c r="C1230" s="9"/>
    </row>
    <row r="1231" spans="3:3" x14ac:dyDescent="0.45">
      <c r="C1231" s="9"/>
    </row>
    <row r="1232" spans="3:3" x14ac:dyDescent="0.45">
      <c r="C1232" s="9"/>
    </row>
    <row r="1233" spans="3:3" x14ac:dyDescent="0.45">
      <c r="C1233" s="9"/>
    </row>
    <row r="1234" spans="3:3" x14ac:dyDescent="0.45">
      <c r="C1234" s="9"/>
    </row>
    <row r="1235" spans="3:3" x14ac:dyDescent="0.45">
      <c r="C1235" s="9"/>
    </row>
    <row r="1236" spans="3:3" x14ac:dyDescent="0.45">
      <c r="C1236" s="9"/>
    </row>
    <row r="1237" spans="3:3" x14ac:dyDescent="0.45">
      <c r="C1237" s="9"/>
    </row>
    <row r="1238" spans="3:3" x14ac:dyDescent="0.45">
      <c r="C1238" s="9"/>
    </row>
    <row r="1239" spans="3:3" x14ac:dyDescent="0.45">
      <c r="C1239" s="9"/>
    </row>
    <row r="1240" spans="3:3" x14ac:dyDescent="0.45">
      <c r="C1240" s="9"/>
    </row>
    <row r="1241" spans="3:3" x14ac:dyDescent="0.45">
      <c r="C1241" s="9"/>
    </row>
    <row r="1242" spans="3:3" x14ac:dyDescent="0.45">
      <c r="C1242" s="9"/>
    </row>
    <row r="1243" spans="3:3" x14ac:dyDescent="0.45">
      <c r="C1243" s="9"/>
    </row>
    <row r="1244" spans="3:3" x14ac:dyDescent="0.45">
      <c r="C1244" s="9"/>
    </row>
    <row r="1245" spans="3:3" x14ac:dyDescent="0.45">
      <c r="C1245" s="9"/>
    </row>
    <row r="1246" spans="3:3" x14ac:dyDescent="0.45">
      <c r="C1246" s="9"/>
    </row>
    <row r="1247" spans="3:3" x14ac:dyDescent="0.45">
      <c r="C1247" s="9"/>
    </row>
    <row r="1248" spans="3:3" x14ac:dyDescent="0.45">
      <c r="C1248" s="9"/>
    </row>
    <row r="1249" spans="3:3" x14ac:dyDescent="0.45">
      <c r="C1249" s="9"/>
    </row>
    <row r="1250" spans="3:3" x14ac:dyDescent="0.45">
      <c r="C1250" s="9"/>
    </row>
    <row r="1251" spans="3:3" x14ac:dyDescent="0.45">
      <c r="C1251" s="9"/>
    </row>
    <row r="1252" spans="3:3" x14ac:dyDescent="0.45">
      <c r="C1252" s="9"/>
    </row>
    <row r="1253" spans="3:3" x14ac:dyDescent="0.45">
      <c r="C1253" s="9"/>
    </row>
    <row r="1254" spans="3:3" x14ac:dyDescent="0.45">
      <c r="C1254" s="9"/>
    </row>
    <row r="1255" spans="3:3" x14ac:dyDescent="0.45">
      <c r="C1255" s="9"/>
    </row>
    <row r="1256" spans="3:3" x14ac:dyDescent="0.45">
      <c r="C1256" s="9"/>
    </row>
    <row r="1257" spans="3:3" x14ac:dyDescent="0.45">
      <c r="C1257" s="9"/>
    </row>
    <row r="1258" spans="3:3" x14ac:dyDescent="0.45">
      <c r="C1258" s="9"/>
    </row>
    <row r="1259" spans="3:3" x14ac:dyDescent="0.45">
      <c r="C1259" s="9"/>
    </row>
    <row r="1260" spans="3:3" x14ac:dyDescent="0.45">
      <c r="C1260" s="9"/>
    </row>
    <row r="1261" spans="3:3" x14ac:dyDescent="0.45">
      <c r="C1261" s="9"/>
    </row>
    <row r="1262" spans="3:3" x14ac:dyDescent="0.45">
      <c r="C1262" s="9"/>
    </row>
    <row r="1263" spans="3:3" x14ac:dyDescent="0.45">
      <c r="C1263" s="9"/>
    </row>
    <row r="1264" spans="3:3" x14ac:dyDescent="0.45">
      <c r="C1264" s="9"/>
    </row>
    <row r="1265" spans="3:3" x14ac:dyDescent="0.45">
      <c r="C1265" s="9"/>
    </row>
    <row r="1266" spans="3:3" x14ac:dyDescent="0.45">
      <c r="C1266" s="9"/>
    </row>
    <row r="1267" spans="3:3" x14ac:dyDescent="0.45">
      <c r="C1267" s="9"/>
    </row>
    <row r="1268" spans="3:3" x14ac:dyDescent="0.45">
      <c r="C1268" s="9"/>
    </row>
    <row r="1269" spans="3:3" x14ac:dyDescent="0.45">
      <c r="C1269" s="9"/>
    </row>
    <row r="1270" spans="3:3" x14ac:dyDescent="0.45">
      <c r="C1270" s="9"/>
    </row>
    <row r="1271" spans="3:3" x14ac:dyDescent="0.45">
      <c r="C1271" s="9"/>
    </row>
    <row r="1272" spans="3:3" x14ac:dyDescent="0.45">
      <c r="C1272" s="9"/>
    </row>
    <row r="1273" spans="3:3" x14ac:dyDescent="0.45">
      <c r="C1273" s="9"/>
    </row>
    <row r="1274" spans="3:3" x14ac:dyDescent="0.45">
      <c r="C1274" s="9"/>
    </row>
    <row r="1275" spans="3:3" x14ac:dyDescent="0.45">
      <c r="C1275" s="9"/>
    </row>
    <row r="1276" spans="3:3" x14ac:dyDescent="0.45">
      <c r="C1276" s="9"/>
    </row>
    <row r="1277" spans="3:3" x14ac:dyDescent="0.45">
      <c r="C1277" s="9"/>
    </row>
    <row r="1278" spans="3:3" x14ac:dyDescent="0.45">
      <c r="C1278" s="9"/>
    </row>
    <row r="1279" spans="3:3" x14ac:dyDescent="0.45">
      <c r="C1279" s="9"/>
    </row>
    <row r="1280" spans="3:3" x14ac:dyDescent="0.45">
      <c r="C1280" s="9"/>
    </row>
    <row r="1281" spans="3:3" x14ac:dyDescent="0.45">
      <c r="C1281" s="9"/>
    </row>
    <row r="1282" spans="3:3" x14ac:dyDescent="0.45">
      <c r="C1282" s="9"/>
    </row>
    <row r="1283" spans="3:3" x14ac:dyDescent="0.45">
      <c r="C1283" s="9"/>
    </row>
    <row r="1284" spans="3:3" x14ac:dyDescent="0.45">
      <c r="C1284" s="9"/>
    </row>
    <row r="1285" spans="3:3" x14ac:dyDescent="0.45">
      <c r="C1285" s="9"/>
    </row>
    <row r="1286" spans="3:3" x14ac:dyDescent="0.45">
      <c r="C1286" s="9"/>
    </row>
    <row r="1287" spans="3:3" x14ac:dyDescent="0.45">
      <c r="C1287" s="9"/>
    </row>
    <row r="1288" spans="3:3" x14ac:dyDescent="0.45">
      <c r="C1288" s="9"/>
    </row>
    <row r="1289" spans="3:3" x14ac:dyDescent="0.45">
      <c r="C1289" s="9"/>
    </row>
    <row r="1290" spans="3:3" x14ac:dyDescent="0.45">
      <c r="C1290" s="9"/>
    </row>
    <row r="1291" spans="3:3" x14ac:dyDescent="0.45">
      <c r="C1291" s="9"/>
    </row>
    <row r="1292" spans="3:3" x14ac:dyDescent="0.45">
      <c r="C1292" s="9"/>
    </row>
    <row r="1293" spans="3:3" x14ac:dyDescent="0.45">
      <c r="C1293" s="9"/>
    </row>
    <row r="1294" spans="3:3" x14ac:dyDescent="0.45">
      <c r="C1294" s="9"/>
    </row>
    <row r="1295" spans="3:3" x14ac:dyDescent="0.45">
      <c r="C1295" s="9"/>
    </row>
    <row r="1296" spans="3:3" x14ac:dyDescent="0.45">
      <c r="C1296" s="9"/>
    </row>
    <row r="1297" spans="3:3" x14ac:dyDescent="0.45">
      <c r="C1297" s="9"/>
    </row>
    <row r="1298" spans="3:3" x14ac:dyDescent="0.45">
      <c r="C1298" s="9"/>
    </row>
    <row r="1299" spans="3:3" x14ac:dyDescent="0.45">
      <c r="C1299" s="9"/>
    </row>
    <row r="1300" spans="3:3" x14ac:dyDescent="0.45">
      <c r="C1300" s="9"/>
    </row>
    <row r="1301" spans="3:3" x14ac:dyDescent="0.45">
      <c r="C1301" s="9"/>
    </row>
    <row r="1302" spans="3:3" x14ac:dyDescent="0.45">
      <c r="C1302" s="9"/>
    </row>
    <row r="1303" spans="3:3" x14ac:dyDescent="0.45">
      <c r="C1303" s="9"/>
    </row>
    <row r="1304" spans="3:3" x14ac:dyDescent="0.45">
      <c r="C1304" s="9"/>
    </row>
    <row r="1305" spans="3:3" x14ac:dyDescent="0.45">
      <c r="C1305" s="9"/>
    </row>
    <row r="1306" spans="3:3" x14ac:dyDescent="0.45">
      <c r="C1306" s="9"/>
    </row>
    <row r="1307" spans="3:3" x14ac:dyDescent="0.45">
      <c r="C1307" s="9"/>
    </row>
    <row r="1308" spans="3:3" x14ac:dyDescent="0.45">
      <c r="C1308" s="9"/>
    </row>
    <row r="1309" spans="3:3" x14ac:dyDescent="0.45">
      <c r="C1309" s="9"/>
    </row>
    <row r="1310" spans="3:3" x14ac:dyDescent="0.45">
      <c r="C1310" s="9"/>
    </row>
    <row r="1311" spans="3:3" x14ac:dyDescent="0.45">
      <c r="C1311" s="9"/>
    </row>
    <row r="1312" spans="3:3" x14ac:dyDescent="0.45">
      <c r="C1312" s="9"/>
    </row>
    <row r="1313" spans="3:3" x14ac:dyDescent="0.45">
      <c r="C1313" s="9"/>
    </row>
    <row r="1314" spans="3:3" x14ac:dyDescent="0.45">
      <c r="C1314" s="9"/>
    </row>
    <row r="1315" spans="3:3" x14ac:dyDescent="0.45">
      <c r="C1315" s="9"/>
    </row>
    <row r="1316" spans="3:3" x14ac:dyDescent="0.45">
      <c r="C1316" s="9"/>
    </row>
    <row r="1317" spans="3:3" x14ac:dyDescent="0.45">
      <c r="C1317" s="9"/>
    </row>
    <row r="1318" spans="3:3" x14ac:dyDescent="0.45">
      <c r="C1318" s="9"/>
    </row>
    <row r="1319" spans="3:3" x14ac:dyDescent="0.45">
      <c r="C1319" s="9"/>
    </row>
    <row r="1320" spans="3:3" x14ac:dyDescent="0.45">
      <c r="C1320" s="9"/>
    </row>
    <row r="1321" spans="3:3" x14ac:dyDescent="0.45">
      <c r="C1321" s="9"/>
    </row>
    <row r="1322" spans="3:3" x14ac:dyDescent="0.45">
      <c r="C1322" s="9"/>
    </row>
    <row r="1323" spans="3:3" x14ac:dyDescent="0.45">
      <c r="C1323" s="9"/>
    </row>
    <row r="1324" spans="3:3" x14ac:dyDescent="0.45">
      <c r="C1324" s="9"/>
    </row>
    <row r="1325" spans="3:3" x14ac:dyDescent="0.45">
      <c r="C1325" s="9"/>
    </row>
    <row r="1326" spans="3:3" x14ac:dyDescent="0.45">
      <c r="C1326" s="9"/>
    </row>
    <row r="1327" spans="3:3" x14ac:dyDescent="0.45">
      <c r="C1327" s="9"/>
    </row>
    <row r="1328" spans="3:3" x14ac:dyDescent="0.45">
      <c r="C1328" s="9"/>
    </row>
    <row r="1329" spans="3:3" x14ac:dyDescent="0.45">
      <c r="C1329" s="9"/>
    </row>
    <row r="1330" spans="3:3" x14ac:dyDescent="0.45">
      <c r="C1330" s="9"/>
    </row>
    <row r="1331" spans="3:3" x14ac:dyDescent="0.45">
      <c r="C1331" s="9"/>
    </row>
    <row r="1332" spans="3:3" x14ac:dyDescent="0.45">
      <c r="C1332" s="9"/>
    </row>
    <row r="1333" spans="3:3" x14ac:dyDescent="0.45">
      <c r="C1333" s="9"/>
    </row>
    <row r="1334" spans="3:3" x14ac:dyDescent="0.45">
      <c r="C1334" s="9"/>
    </row>
    <row r="1335" spans="3:3" x14ac:dyDescent="0.45">
      <c r="C1335" s="9"/>
    </row>
    <row r="1336" spans="3:3" x14ac:dyDescent="0.45">
      <c r="C1336" s="9"/>
    </row>
    <row r="1337" spans="3:3" x14ac:dyDescent="0.45">
      <c r="C1337" s="9"/>
    </row>
    <row r="1338" spans="3:3" x14ac:dyDescent="0.45">
      <c r="C1338" s="9"/>
    </row>
    <row r="1339" spans="3:3" x14ac:dyDescent="0.45">
      <c r="C1339" s="9"/>
    </row>
    <row r="1340" spans="3:3" x14ac:dyDescent="0.45">
      <c r="C1340" s="9"/>
    </row>
    <row r="1341" spans="3:3" x14ac:dyDescent="0.45">
      <c r="C1341" s="9"/>
    </row>
    <row r="1342" spans="3:3" x14ac:dyDescent="0.45">
      <c r="C1342" s="9"/>
    </row>
    <row r="1343" spans="3:3" x14ac:dyDescent="0.45">
      <c r="C1343" s="9"/>
    </row>
    <row r="1344" spans="3:3" x14ac:dyDescent="0.45">
      <c r="C1344" s="9"/>
    </row>
    <row r="1345" spans="3:3" x14ac:dyDescent="0.45">
      <c r="C1345" s="9"/>
    </row>
    <row r="1346" spans="3:3" x14ac:dyDescent="0.45">
      <c r="C1346" s="9"/>
    </row>
    <row r="1347" spans="3:3" x14ac:dyDescent="0.45">
      <c r="C1347" s="9"/>
    </row>
    <row r="1348" spans="3:3" x14ac:dyDescent="0.45">
      <c r="C1348" s="9"/>
    </row>
    <row r="1349" spans="3:3" x14ac:dyDescent="0.45">
      <c r="C1349" s="9"/>
    </row>
    <row r="1350" spans="3:3" x14ac:dyDescent="0.45">
      <c r="C1350" s="9"/>
    </row>
    <row r="1351" spans="3:3" x14ac:dyDescent="0.45">
      <c r="C1351" s="9"/>
    </row>
    <row r="1352" spans="3:3" x14ac:dyDescent="0.45">
      <c r="C1352" s="9"/>
    </row>
    <row r="1353" spans="3:3" x14ac:dyDescent="0.45">
      <c r="C1353" s="9"/>
    </row>
    <row r="1354" spans="3:3" x14ac:dyDescent="0.45">
      <c r="C1354" s="9"/>
    </row>
    <row r="1355" spans="3:3" x14ac:dyDescent="0.45">
      <c r="C1355" s="9"/>
    </row>
    <row r="1356" spans="3:3" x14ac:dyDescent="0.45">
      <c r="C1356" s="9"/>
    </row>
    <row r="1357" spans="3:3" x14ac:dyDescent="0.45">
      <c r="C1357" s="9"/>
    </row>
    <row r="1358" spans="3:3" x14ac:dyDescent="0.45">
      <c r="C1358" s="9"/>
    </row>
    <row r="1359" spans="3:3" x14ac:dyDescent="0.45">
      <c r="C1359" s="9"/>
    </row>
    <row r="1360" spans="3:3" x14ac:dyDescent="0.45">
      <c r="C1360" s="9"/>
    </row>
    <row r="1361" spans="3:3" x14ac:dyDescent="0.45">
      <c r="C1361" s="9"/>
    </row>
    <row r="1362" spans="3:3" x14ac:dyDescent="0.45">
      <c r="C1362" s="9"/>
    </row>
    <row r="1363" spans="3:3" x14ac:dyDescent="0.45">
      <c r="C1363" s="9"/>
    </row>
    <row r="1364" spans="3:3" x14ac:dyDescent="0.45">
      <c r="C1364" s="9"/>
    </row>
    <row r="1365" spans="3:3" x14ac:dyDescent="0.45">
      <c r="C1365" s="9"/>
    </row>
    <row r="1366" spans="3:3" x14ac:dyDescent="0.45">
      <c r="C1366" s="9"/>
    </row>
    <row r="1367" spans="3:3" x14ac:dyDescent="0.45">
      <c r="C1367" s="9"/>
    </row>
    <row r="1368" spans="3:3" x14ac:dyDescent="0.45">
      <c r="C1368" s="9"/>
    </row>
    <row r="1369" spans="3:3" x14ac:dyDescent="0.45">
      <c r="C1369" s="9"/>
    </row>
    <row r="1370" spans="3:3" x14ac:dyDescent="0.45">
      <c r="C1370" s="9"/>
    </row>
    <row r="1371" spans="3:3" x14ac:dyDescent="0.45">
      <c r="C1371" s="9"/>
    </row>
    <row r="1372" spans="3:3" x14ac:dyDescent="0.45">
      <c r="C1372" s="9"/>
    </row>
    <row r="1373" spans="3:3" x14ac:dyDescent="0.45">
      <c r="C1373" s="9"/>
    </row>
    <row r="1374" spans="3:3" x14ac:dyDescent="0.45">
      <c r="C1374" s="9"/>
    </row>
    <row r="1375" spans="3:3" x14ac:dyDescent="0.45">
      <c r="C1375" s="9"/>
    </row>
    <row r="1376" spans="3:3" x14ac:dyDescent="0.45">
      <c r="C1376" s="9"/>
    </row>
    <row r="1377" spans="3:3" x14ac:dyDescent="0.45">
      <c r="C1377" s="9"/>
    </row>
    <row r="1378" spans="3:3" x14ac:dyDescent="0.45">
      <c r="C1378" s="9"/>
    </row>
    <row r="1379" spans="3:3" x14ac:dyDescent="0.45">
      <c r="C1379" s="9"/>
    </row>
    <row r="1380" spans="3:3" x14ac:dyDescent="0.45">
      <c r="C1380" s="9"/>
    </row>
    <row r="1381" spans="3:3" x14ac:dyDescent="0.45">
      <c r="C1381" s="9"/>
    </row>
    <row r="1382" spans="3:3" x14ac:dyDescent="0.45">
      <c r="C1382" s="9"/>
    </row>
    <row r="1383" spans="3:3" x14ac:dyDescent="0.45">
      <c r="C1383" s="9"/>
    </row>
    <row r="1384" spans="3:3" x14ac:dyDescent="0.45">
      <c r="C1384" s="9"/>
    </row>
    <row r="1385" spans="3:3" x14ac:dyDescent="0.45">
      <c r="C1385" s="9"/>
    </row>
    <row r="1386" spans="3:3" x14ac:dyDescent="0.45">
      <c r="C1386" s="9"/>
    </row>
    <row r="1387" spans="3:3" x14ac:dyDescent="0.45">
      <c r="C1387" s="9"/>
    </row>
    <row r="1388" spans="3:3" x14ac:dyDescent="0.45">
      <c r="C1388" s="9"/>
    </row>
    <row r="1389" spans="3:3" x14ac:dyDescent="0.45">
      <c r="C1389" s="9"/>
    </row>
    <row r="1390" spans="3:3" x14ac:dyDescent="0.45">
      <c r="C1390" s="9"/>
    </row>
    <row r="1391" spans="3:3" x14ac:dyDescent="0.45">
      <c r="C1391" s="9"/>
    </row>
    <row r="1392" spans="3:3" x14ac:dyDescent="0.45">
      <c r="C1392" s="9"/>
    </row>
    <row r="1393" spans="3:3" x14ac:dyDescent="0.45">
      <c r="C1393" s="9"/>
    </row>
    <row r="1394" spans="3:3" x14ac:dyDescent="0.45">
      <c r="C1394" s="9"/>
    </row>
    <row r="1395" spans="3:3" x14ac:dyDescent="0.45">
      <c r="C1395" s="9"/>
    </row>
    <row r="1396" spans="3:3" x14ac:dyDescent="0.45">
      <c r="C1396" s="9"/>
    </row>
    <row r="1397" spans="3:3" x14ac:dyDescent="0.45">
      <c r="C1397" s="9"/>
    </row>
    <row r="1398" spans="3:3" x14ac:dyDescent="0.45">
      <c r="C1398" s="9"/>
    </row>
    <row r="1399" spans="3:3" x14ac:dyDescent="0.45">
      <c r="C1399" s="9"/>
    </row>
    <row r="1400" spans="3:3" x14ac:dyDescent="0.45">
      <c r="C1400" s="9"/>
    </row>
    <row r="1401" spans="3:3" x14ac:dyDescent="0.45">
      <c r="C1401" s="9"/>
    </row>
    <row r="1402" spans="3:3" x14ac:dyDescent="0.45">
      <c r="C1402" s="9"/>
    </row>
    <row r="1403" spans="3:3" x14ac:dyDescent="0.45">
      <c r="C1403" s="9"/>
    </row>
    <row r="1404" spans="3:3" x14ac:dyDescent="0.45">
      <c r="C1404" s="9"/>
    </row>
    <row r="1405" spans="3:3" x14ac:dyDescent="0.45">
      <c r="C1405" s="9"/>
    </row>
    <row r="1406" spans="3:3" x14ac:dyDescent="0.45">
      <c r="C1406" s="9"/>
    </row>
    <row r="1407" spans="3:3" x14ac:dyDescent="0.45">
      <c r="C1407" s="9"/>
    </row>
    <row r="1408" spans="3:3" x14ac:dyDescent="0.45">
      <c r="C1408" s="9"/>
    </row>
    <row r="1409" spans="3:3" x14ac:dyDescent="0.45">
      <c r="C1409" s="9"/>
    </row>
    <row r="1410" spans="3:3" x14ac:dyDescent="0.45">
      <c r="C1410" s="9"/>
    </row>
    <row r="1411" spans="3:3" x14ac:dyDescent="0.45">
      <c r="C1411" s="9"/>
    </row>
    <row r="1412" spans="3:3" x14ac:dyDescent="0.45">
      <c r="C1412" s="9"/>
    </row>
    <row r="1413" spans="3:3" x14ac:dyDescent="0.45">
      <c r="C1413" s="9"/>
    </row>
    <row r="1414" spans="3:3" x14ac:dyDescent="0.45">
      <c r="C1414" s="9"/>
    </row>
    <row r="1415" spans="3:3" x14ac:dyDescent="0.45">
      <c r="C1415" s="9"/>
    </row>
    <row r="1416" spans="3:3" x14ac:dyDescent="0.45">
      <c r="C1416" s="9"/>
    </row>
    <row r="1417" spans="3:3" x14ac:dyDescent="0.45">
      <c r="C1417" s="9"/>
    </row>
    <row r="1418" spans="3:3" x14ac:dyDescent="0.45">
      <c r="C1418" s="9"/>
    </row>
    <row r="1419" spans="3:3" x14ac:dyDescent="0.45">
      <c r="C1419" s="9"/>
    </row>
    <row r="1420" spans="3:3" x14ac:dyDescent="0.45">
      <c r="C1420" s="9"/>
    </row>
    <row r="1421" spans="3:3" x14ac:dyDescent="0.45">
      <c r="C1421" s="9"/>
    </row>
    <row r="1422" spans="3:3" x14ac:dyDescent="0.45">
      <c r="C1422" s="9"/>
    </row>
    <row r="1423" spans="3:3" x14ac:dyDescent="0.45">
      <c r="C1423" s="9"/>
    </row>
    <row r="1424" spans="3:3" x14ac:dyDescent="0.45">
      <c r="C1424" s="9"/>
    </row>
    <row r="1425" spans="3:3" x14ac:dyDescent="0.45">
      <c r="C1425" s="9"/>
    </row>
    <row r="1426" spans="3:3" x14ac:dyDescent="0.45">
      <c r="C1426" s="9"/>
    </row>
    <row r="1427" spans="3:3" x14ac:dyDescent="0.45">
      <c r="C1427" s="9"/>
    </row>
    <row r="1428" spans="3:3" x14ac:dyDescent="0.45">
      <c r="C1428" s="9"/>
    </row>
    <row r="1429" spans="3:3" x14ac:dyDescent="0.45">
      <c r="C1429" s="9"/>
    </row>
    <row r="1430" spans="3:3" x14ac:dyDescent="0.45">
      <c r="C1430" s="9"/>
    </row>
    <row r="1431" spans="3:3" x14ac:dyDescent="0.45">
      <c r="C1431" s="9"/>
    </row>
    <row r="1432" spans="3:3" x14ac:dyDescent="0.45">
      <c r="C1432" s="9"/>
    </row>
    <row r="1433" spans="3:3" x14ac:dyDescent="0.45">
      <c r="C1433" s="9"/>
    </row>
    <row r="1434" spans="3:3" x14ac:dyDescent="0.45">
      <c r="C1434" s="9"/>
    </row>
    <row r="1435" spans="3:3" x14ac:dyDescent="0.45">
      <c r="C1435" s="9"/>
    </row>
    <row r="1436" spans="3:3" x14ac:dyDescent="0.45">
      <c r="C1436" s="9"/>
    </row>
    <row r="1437" spans="3:3" x14ac:dyDescent="0.45">
      <c r="C1437" s="9"/>
    </row>
    <row r="1438" spans="3:3" x14ac:dyDescent="0.45">
      <c r="C1438" s="9"/>
    </row>
    <row r="1439" spans="3:3" x14ac:dyDescent="0.45">
      <c r="C1439" s="9"/>
    </row>
    <row r="1440" spans="3:3" x14ac:dyDescent="0.45">
      <c r="C1440" s="9"/>
    </row>
    <row r="1441" spans="3:3" x14ac:dyDescent="0.45">
      <c r="C1441" s="9"/>
    </row>
    <row r="1442" spans="3:3" x14ac:dyDescent="0.45">
      <c r="C1442" s="9"/>
    </row>
    <row r="1443" spans="3:3" x14ac:dyDescent="0.45">
      <c r="C1443" s="9"/>
    </row>
    <row r="1444" spans="3:3" x14ac:dyDescent="0.45">
      <c r="C1444" s="9"/>
    </row>
    <row r="1445" spans="3:3" x14ac:dyDescent="0.45">
      <c r="C1445" s="9"/>
    </row>
    <row r="1446" spans="3:3" x14ac:dyDescent="0.45">
      <c r="C1446" s="9"/>
    </row>
    <row r="1447" spans="3:3" x14ac:dyDescent="0.45">
      <c r="C1447" s="9"/>
    </row>
    <row r="1448" spans="3:3" x14ac:dyDescent="0.45">
      <c r="C1448" s="9"/>
    </row>
    <row r="1449" spans="3:3" x14ac:dyDescent="0.45">
      <c r="C1449" s="9"/>
    </row>
    <row r="1450" spans="3:3" x14ac:dyDescent="0.45">
      <c r="C1450" s="9"/>
    </row>
    <row r="1451" spans="3:3" x14ac:dyDescent="0.45">
      <c r="C1451" s="9"/>
    </row>
    <row r="1452" spans="3:3" x14ac:dyDescent="0.45">
      <c r="C1452" s="9"/>
    </row>
    <row r="1453" spans="3:3" x14ac:dyDescent="0.45">
      <c r="C1453" s="9"/>
    </row>
    <row r="1454" spans="3:3" x14ac:dyDescent="0.45">
      <c r="C1454" s="9"/>
    </row>
    <row r="1455" spans="3:3" x14ac:dyDescent="0.45">
      <c r="C1455" s="9"/>
    </row>
    <row r="1456" spans="3:3" x14ac:dyDescent="0.45">
      <c r="C1456" s="9"/>
    </row>
    <row r="1457" spans="3:3" x14ac:dyDescent="0.45">
      <c r="C1457" s="9"/>
    </row>
    <row r="1458" spans="3:3" x14ac:dyDescent="0.45">
      <c r="C1458" s="9"/>
    </row>
    <row r="1459" spans="3:3" x14ac:dyDescent="0.45">
      <c r="C1459" s="9"/>
    </row>
    <row r="1460" spans="3:3" x14ac:dyDescent="0.45">
      <c r="C1460" s="9"/>
    </row>
    <row r="1461" spans="3:3" x14ac:dyDescent="0.45">
      <c r="C1461" s="9"/>
    </row>
    <row r="1462" spans="3:3" x14ac:dyDescent="0.45">
      <c r="C1462" s="9"/>
    </row>
    <row r="1463" spans="3:3" x14ac:dyDescent="0.45">
      <c r="C1463" s="9"/>
    </row>
    <row r="1464" spans="3:3" x14ac:dyDescent="0.45">
      <c r="C1464" s="9"/>
    </row>
    <row r="1465" spans="3:3" x14ac:dyDescent="0.45">
      <c r="C1465" s="9"/>
    </row>
    <row r="1466" spans="3:3" x14ac:dyDescent="0.45">
      <c r="C1466" s="9"/>
    </row>
    <row r="1467" spans="3:3" x14ac:dyDescent="0.45">
      <c r="C1467" s="9"/>
    </row>
    <row r="1468" spans="3:3" x14ac:dyDescent="0.45">
      <c r="C1468" s="9"/>
    </row>
    <row r="1469" spans="3:3" x14ac:dyDescent="0.45">
      <c r="C1469" s="9"/>
    </row>
    <row r="1470" spans="3:3" x14ac:dyDescent="0.45">
      <c r="C1470" s="9"/>
    </row>
    <row r="1471" spans="3:3" x14ac:dyDescent="0.45">
      <c r="C1471" s="9"/>
    </row>
    <row r="1472" spans="3:3" x14ac:dyDescent="0.45">
      <c r="C1472" s="9"/>
    </row>
    <row r="1473" spans="3:3" x14ac:dyDescent="0.45">
      <c r="C1473" s="9"/>
    </row>
    <row r="1474" spans="3:3" x14ac:dyDescent="0.45">
      <c r="C1474" s="9"/>
    </row>
    <row r="1475" spans="3:3" x14ac:dyDescent="0.45">
      <c r="C1475" s="9"/>
    </row>
    <row r="1476" spans="3:3" x14ac:dyDescent="0.45">
      <c r="C1476" s="9"/>
    </row>
    <row r="1477" spans="3:3" x14ac:dyDescent="0.45">
      <c r="C1477" s="9"/>
    </row>
    <row r="1478" spans="3:3" x14ac:dyDescent="0.45">
      <c r="C1478" s="9"/>
    </row>
    <row r="1479" spans="3:3" x14ac:dyDescent="0.45">
      <c r="C1479" s="9"/>
    </row>
    <row r="1480" spans="3:3" x14ac:dyDescent="0.45">
      <c r="C1480" s="9"/>
    </row>
    <row r="1481" spans="3:3" x14ac:dyDescent="0.45">
      <c r="C1481" s="9"/>
    </row>
    <row r="1482" spans="3:3" x14ac:dyDescent="0.45">
      <c r="C1482" s="9"/>
    </row>
    <row r="1483" spans="3:3" x14ac:dyDescent="0.45">
      <c r="C1483" s="9"/>
    </row>
    <row r="1484" spans="3:3" x14ac:dyDescent="0.45">
      <c r="C1484" s="9"/>
    </row>
    <row r="1485" spans="3:3" x14ac:dyDescent="0.45">
      <c r="C1485" s="9"/>
    </row>
    <row r="1486" spans="3:3" x14ac:dyDescent="0.45">
      <c r="C1486" s="9"/>
    </row>
    <row r="1487" spans="3:3" x14ac:dyDescent="0.45">
      <c r="C1487" s="9"/>
    </row>
    <row r="1488" spans="3:3" x14ac:dyDescent="0.45">
      <c r="C1488" s="9"/>
    </row>
    <row r="1489" spans="3:3" x14ac:dyDescent="0.45">
      <c r="C1489" s="9"/>
    </row>
    <row r="1490" spans="3:3" x14ac:dyDescent="0.45">
      <c r="C1490" s="9"/>
    </row>
    <row r="1491" spans="3:3" x14ac:dyDescent="0.45">
      <c r="C1491" s="9"/>
    </row>
    <row r="1492" spans="3:3" x14ac:dyDescent="0.45">
      <c r="C1492" s="9"/>
    </row>
    <row r="1493" spans="3:3" x14ac:dyDescent="0.45">
      <c r="C1493" s="9"/>
    </row>
    <row r="1494" spans="3:3" x14ac:dyDescent="0.45">
      <c r="C1494" s="9"/>
    </row>
    <row r="1495" spans="3:3" x14ac:dyDescent="0.45">
      <c r="C1495" s="9"/>
    </row>
    <row r="1496" spans="3:3" x14ac:dyDescent="0.45">
      <c r="C1496" s="9"/>
    </row>
    <row r="1497" spans="3:3" x14ac:dyDescent="0.45">
      <c r="C1497" s="9"/>
    </row>
    <row r="1498" spans="3:3" x14ac:dyDescent="0.45">
      <c r="C1498" s="9"/>
    </row>
    <row r="1499" spans="3:3" x14ac:dyDescent="0.45">
      <c r="C1499" s="9"/>
    </row>
    <row r="1500" spans="3:3" x14ac:dyDescent="0.45">
      <c r="C1500" s="9"/>
    </row>
    <row r="1501" spans="3:3" x14ac:dyDescent="0.45">
      <c r="C1501" s="9"/>
    </row>
    <row r="1502" spans="3:3" x14ac:dyDescent="0.45">
      <c r="C1502" s="9"/>
    </row>
    <row r="1503" spans="3:3" x14ac:dyDescent="0.45">
      <c r="C1503" s="9"/>
    </row>
    <row r="1504" spans="3:3" x14ac:dyDescent="0.45">
      <c r="C1504" s="9"/>
    </row>
    <row r="1505" spans="3:3" x14ac:dyDescent="0.45">
      <c r="C1505" s="9"/>
    </row>
    <row r="1506" spans="3:3" x14ac:dyDescent="0.45">
      <c r="C1506" s="9"/>
    </row>
    <row r="1507" spans="3:3" x14ac:dyDescent="0.45">
      <c r="C1507" s="9"/>
    </row>
    <row r="1508" spans="3:3" x14ac:dyDescent="0.45">
      <c r="C1508" s="9"/>
    </row>
    <row r="1509" spans="3:3" x14ac:dyDescent="0.45">
      <c r="C1509" s="9"/>
    </row>
    <row r="1510" spans="3:3" x14ac:dyDescent="0.45">
      <c r="C1510" s="9"/>
    </row>
    <row r="1511" spans="3:3" x14ac:dyDescent="0.45">
      <c r="C1511" s="9"/>
    </row>
    <row r="1512" spans="3:3" x14ac:dyDescent="0.45">
      <c r="C1512" s="9"/>
    </row>
    <row r="1513" spans="3:3" x14ac:dyDescent="0.45">
      <c r="C1513" s="9"/>
    </row>
    <row r="1514" spans="3:3" x14ac:dyDescent="0.45">
      <c r="C1514" s="9"/>
    </row>
    <row r="1515" spans="3:3" x14ac:dyDescent="0.45">
      <c r="C1515" s="9"/>
    </row>
    <row r="1516" spans="3:3" x14ac:dyDescent="0.45">
      <c r="C1516" s="9"/>
    </row>
    <row r="1517" spans="3:3" x14ac:dyDescent="0.45">
      <c r="C1517" s="9"/>
    </row>
    <row r="1518" spans="3:3" x14ac:dyDescent="0.45">
      <c r="C1518" s="9"/>
    </row>
    <row r="1519" spans="3:3" x14ac:dyDescent="0.45">
      <c r="C1519" s="9"/>
    </row>
    <row r="1520" spans="3:3" x14ac:dyDescent="0.45">
      <c r="C1520" s="9"/>
    </row>
    <row r="1521" spans="3:3" x14ac:dyDescent="0.45">
      <c r="C1521" s="9"/>
    </row>
    <row r="1522" spans="3:3" x14ac:dyDescent="0.45">
      <c r="C1522" s="9"/>
    </row>
    <row r="1523" spans="3:3" x14ac:dyDescent="0.45">
      <c r="C1523" s="9"/>
    </row>
    <row r="1524" spans="3:3" x14ac:dyDescent="0.45">
      <c r="C1524" s="9"/>
    </row>
    <row r="1525" spans="3:3" x14ac:dyDescent="0.45">
      <c r="C1525" s="9"/>
    </row>
    <row r="1526" spans="3:3" x14ac:dyDescent="0.45">
      <c r="C1526" s="9"/>
    </row>
    <row r="1527" spans="3:3" x14ac:dyDescent="0.45">
      <c r="C1527" s="9"/>
    </row>
    <row r="1528" spans="3:3" x14ac:dyDescent="0.45">
      <c r="C1528" s="9"/>
    </row>
    <row r="1529" spans="3:3" x14ac:dyDescent="0.45">
      <c r="C1529" s="9"/>
    </row>
    <row r="1530" spans="3:3" x14ac:dyDescent="0.45">
      <c r="C1530" s="9"/>
    </row>
    <row r="1531" spans="3:3" x14ac:dyDescent="0.45">
      <c r="C1531" s="9"/>
    </row>
    <row r="1532" spans="3:3" x14ac:dyDescent="0.45">
      <c r="C1532" s="9"/>
    </row>
    <row r="1533" spans="3:3" x14ac:dyDescent="0.45">
      <c r="C1533" s="9"/>
    </row>
    <row r="1534" spans="3:3" x14ac:dyDescent="0.45">
      <c r="C1534" s="9"/>
    </row>
    <row r="1535" spans="3:3" x14ac:dyDescent="0.45">
      <c r="C1535" s="9"/>
    </row>
    <row r="1536" spans="3:3" x14ac:dyDescent="0.45">
      <c r="C1536" s="9"/>
    </row>
    <row r="1537" spans="3:3" x14ac:dyDescent="0.45">
      <c r="C1537" s="9"/>
    </row>
    <row r="1538" spans="3:3" x14ac:dyDescent="0.45">
      <c r="C1538" s="9"/>
    </row>
    <row r="1539" spans="3:3" x14ac:dyDescent="0.45">
      <c r="C1539" s="9"/>
    </row>
    <row r="1540" spans="3:3" x14ac:dyDescent="0.45">
      <c r="C1540" s="9"/>
    </row>
    <row r="1541" spans="3:3" x14ac:dyDescent="0.45">
      <c r="C1541" s="9"/>
    </row>
    <row r="1542" spans="3:3" x14ac:dyDescent="0.45">
      <c r="C1542" s="9"/>
    </row>
    <row r="1543" spans="3:3" x14ac:dyDescent="0.45">
      <c r="C1543" s="9"/>
    </row>
    <row r="1544" spans="3:3" x14ac:dyDescent="0.45">
      <c r="C1544" s="9"/>
    </row>
    <row r="1545" spans="3:3" x14ac:dyDescent="0.45">
      <c r="C1545" s="9"/>
    </row>
    <row r="1546" spans="3:3" x14ac:dyDescent="0.45">
      <c r="C1546" s="9"/>
    </row>
    <row r="1547" spans="3:3" x14ac:dyDescent="0.45">
      <c r="C1547" s="9"/>
    </row>
    <row r="1548" spans="3:3" x14ac:dyDescent="0.45">
      <c r="C1548" s="9"/>
    </row>
    <row r="1549" spans="3:3" x14ac:dyDescent="0.45">
      <c r="C1549" s="9"/>
    </row>
    <row r="1550" spans="3:3" x14ac:dyDescent="0.45">
      <c r="C1550" s="9"/>
    </row>
    <row r="1551" spans="3:3" x14ac:dyDescent="0.45">
      <c r="C1551" s="9"/>
    </row>
    <row r="1552" spans="3:3" x14ac:dyDescent="0.45">
      <c r="C1552" s="9"/>
    </row>
    <row r="1553" spans="3:3" x14ac:dyDescent="0.45">
      <c r="C1553" s="9"/>
    </row>
    <row r="1554" spans="3:3" x14ac:dyDescent="0.45">
      <c r="C1554" s="9"/>
    </row>
    <row r="1555" spans="3:3" x14ac:dyDescent="0.45">
      <c r="C1555" s="9"/>
    </row>
    <row r="1556" spans="3:3" x14ac:dyDescent="0.45">
      <c r="C1556" s="9"/>
    </row>
    <row r="1557" spans="3:3" x14ac:dyDescent="0.45">
      <c r="C1557" s="9"/>
    </row>
    <row r="1558" spans="3:3" x14ac:dyDescent="0.45">
      <c r="C1558" s="9"/>
    </row>
    <row r="1559" spans="3:3" x14ac:dyDescent="0.45">
      <c r="C1559" s="9"/>
    </row>
    <row r="1560" spans="3:3" x14ac:dyDescent="0.45">
      <c r="C1560" s="9"/>
    </row>
    <row r="1561" spans="3:3" x14ac:dyDescent="0.45">
      <c r="C1561" s="9"/>
    </row>
    <row r="1562" spans="3:3" x14ac:dyDescent="0.45">
      <c r="C1562" s="9"/>
    </row>
    <row r="1563" spans="3:3" x14ac:dyDescent="0.45">
      <c r="C1563" s="9"/>
    </row>
    <row r="1564" spans="3:3" x14ac:dyDescent="0.45">
      <c r="C1564" s="9"/>
    </row>
    <row r="1565" spans="3:3" x14ac:dyDescent="0.45">
      <c r="C1565" s="9"/>
    </row>
    <row r="1566" spans="3:3" x14ac:dyDescent="0.45">
      <c r="C1566" s="9"/>
    </row>
    <row r="1567" spans="3:3" x14ac:dyDescent="0.45">
      <c r="C1567" s="9"/>
    </row>
    <row r="1568" spans="3:3" x14ac:dyDescent="0.45">
      <c r="C1568" s="9"/>
    </row>
    <row r="1569" spans="3:3" x14ac:dyDescent="0.45">
      <c r="C1569" s="9"/>
    </row>
    <row r="1570" spans="3:3" x14ac:dyDescent="0.45">
      <c r="C1570" s="9"/>
    </row>
    <row r="1571" spans="3:3" x14ac:dyDescent="0.45">
      <c r="C1571" s="9"/>
    </row>
    <row r="1572" spans="3:3" x14ac:dyDescent="0.45">
      <c r="C1572" s="9"/>
    </row>
    <row r="1573" spans="3:3" x14ac:dyDescent="0.45">
      <c r="C1573" s="9"/>
    </row>
    <row r="1574" spans="3:3" x14ac:dyDescent="0.45">
      <c r="C1574" s="9"/>
    </row>
    <row r="1575" spans="3:3" x14ac:dyDescent="0.45">
      <c r="C1575" s="9"/>
    </row>
    <row r="1576" spans="3:3" x14ac:dyDescent="0.45">
      <c r="C1576" s="9"/>
    </row>
    <row r="1577" spans="3:3" x14ac:dyDescent="0.45">
      <c r="C1577" s="9"/>
    </row>
    <row r="1578" spans="3:3" x14ac:dyDescent="0.45">
      <c r="C1578" s="9"/>
    </row>
    <row r="1579" spans="3:3" x14ac:dyDescent="0.45">
      <c r="C1579" s="9"/>
    </row>
    <row r="1580" spans="3:3" x14ac:dyDescent="0.45">
      <c r="C1580" s="9"/>
    </row>
    <row r="1581" spans="3:3" x14ac:dyDescent="0.45">
      <c r="C1581" s="9"/>
    </row>
    <row r="1582" spans="3:3" x14ac:dyDescent="0.45">
      <c r="C1582" s="9"/>
    </row>
    <row r="1583" spans="3:3" x14ac:dyDescent="0.45">
      <c r="C1583" s="9"/>
    </row>
    <row r="1584" spans="3:3" x14ac:dyDescent="0.45">
      <c r="C1584" s="9"/>
    </row>
    <row r="1585" spans="3:3" x14ac:dyDescent="0.45">
      <c r="C1585" s="9"/>
    </row>
    <row r="1586" spans="3:3" x14ac:dyDescent="0.45">
      <c r="C1586" s="9"/>
    </row>
    <row r="1587" spans="3:3" x14ac:dyDescent="0.45">
      <c r="C1587" s="9"/>
    </row>
    <row r="1588" spans="3:3" x14ac:dyDescent="0.45">
      <c r="C1588" s="9"/>
    </row>
    <row r="1589" spans="3:3" x14ac:dyDescent="0.45">
      <c r="C1589" s="9"/>
    </row>
    <row r="1590" spans="3:3" x14ac:dyDescent="0.45">
      <c r="C1590" s="9"/>
    </row>
    <row r="1591" spans="3:3" x14ac:dyDescent="0.45">
      <c r="C1591" s="9"/>
    </row>
    <row r="1592" spans="3:3" x14ac:dyDescent="0.45">
      <c r="C1592" s="9"/>
    </row>
    <row r="1593" spans="3:3" x14ac:dyDescent="0.45">
      <c r="C1593" s="9"/>
    </row>
    <row r="1594" spans="3:3" x14ac:dyDescent="0.45">
      <c r="C1594" s="9"/>
    </row>
    <row r="1595" spans="3:3" x14ac:dyDescent="0.45">
      <c r="C1595" s="9"/>
    </row>
    <row r="1596" spans="3:3" x14ac:dyDescent="0.45">
      <c r="C1596" s="9"/>
    </row>
    <row r="1597" spans="3:3" x14ac:dyDescent="0.45">
      <c r="C1597" s="9"/>
    </row>
    <row r="1598" spans="3:3" x14ac:dyDescent="0.45">
      <c r="C1598" s="9"/>
    </row>
    <row r="1599" spans="3:3" x14ac:dyDescent="0.45">
      <c r="C1599" s="9"/>
    </row>
    <row r="1600" spans="3:3" x14ac:dyDescent="0.45">
      <c r="C1600" s="9"/>
    </row>
    <row r="1601" spans="3:3" x14ac:dyDescent="0.45">
      <c r="C1601" s="9"/>
    </row>
    <row r="1602" spans="3:3" x14ac:dyDescent="0.45">
      <c r="C1602" s="9"/>
    </row>
    <row r="1603" spans="3:3" x14ac:dyDescent="0.45">
      <c r="C1603" s="9"/>
    </row>
    <row r="1604" spans="3:3" x14ac:dyDescent="0.45">
      <c r="C1604" s="9"/>
    </row>
    <row r="1605" spans="3:3" x14ac:dyDescent="0.45">
      <c r="C1605" s="9"/>
    </row>
    <row r="1606" spans="3:3" x14ac:dyDescent="0.45">
      <c r="C1606" s="9"/>
    </row>
    <row r="1607" spans="3:3" x14ac:dyDescent="0.45">
      <c r="C1607" s="9"/>
    </row>
    <row r="1608" spans="3:3" x14ac:dyDescent="0.45">
      <c r="C1608" s="9"/>
    </row>
    <row r="1609" spans="3:3" x14ac:dyDescent="0.45">
      <c r="C1609" s="9"/>
    </row>
    <row r="1610" spans="3:3" x14ac:dyDescent="0.45">
      <c r="C1610" s="9"/>
    </row>
    <row r="1611" spans="3:3" x14ac:dyDescent="0.45">
      <c r="C1611" s="9"/>
    </row>
    <row r="1612" spans="3:3" x14ac:dyDescent="0.45">
      <c r="C1612" s="9"/>
    </row>
    <row r="1613" spans="3:3" x14ac:dyDescent="0.45">
      <c r="C1613" s="9"/>
    </row>
    <row r="1614" spans="3:3" x14ac:dyDescent="0.45">
      <c r="C1614" s="9"/>
    </row>
    <row r="1615" spans="3:3" x14ac:dyDescent="0.45">
      <c r="C1615" s="9"/>
    </row>
    <row r="1616" spans="3:3" x14ac:dyDescent="0.45">
      <c r="C1616" s="9"/>
    </row>
    <row r="1617" spans="3:3" x14ac:dyDescent="0.45">
      <c r="C1617" s="9"/>
    </row>
    <row r="1618" spans="3:3" x14ac:dyDescent="0.45">
      <c r="C1618" s="9"/>
    </row>
    <row r="1619" spans="3:3" x14ac:dyDescent="0.45">
      <c r="C1619" s="9"/>
    </row>
    <row r="1620" spans="3:3" x14ac:dyDescent="0.45">
      <c r="C1620" s="9"/>
    </row>
    <row r="1621" spans="3:3" x14ac:dyDescent="0.45">
      <c r="C1621" s="9"/>
    </row>
    <row r="1622" spans="3:3" x14ac:dyDescent="0.45">
      <c r="C1622" s="9"/>
    </row>
    <row r="1623" spans="3:3" x14ac:dyDescent="0.45">
      <c r="C1623" s="9"/>
    </row>
    <row r="1624" spans="3:3" x14ac:dyDescent="0.45">
      <c r="C1624" s="9"/>
    </row>
    <row r="1625" spans="3:3" x14ac:dyDescent="0.45">
      <c r="C1625" s="9"/>
    </row>
    <row r="1626" spans="3:3" x14ac:dyDescent="0.45">
      <c r="C1626" s="9"/>
    </row>
    <row r="1627" spans="3:3" x14ac:dyDescent="0.45">
      <c r="C1627" s="9"/>
    </row>
    <row r="1628" spans="3:3" x14ac:dyDescent="0.45">
      <c r="C1628" s="9"/>
    </row>
    <row r="1629" spans="3:3" x14ac:dyDescent="0.45">
      <c r="C1629" s="9"/>
    </row>
    <row r="1630" spans="3:3" x14ac:dyDescent="0.45">
      <c r="C1630" s="9"/>
    </row>
    <row r="1631" spans="3:3" x14ac:dyDescent="0.45">
      <c r="C1631" s="9"/>
    </row>
    <row r="1632" spans="3:3" x14ac:dyDescent="0.45">
      <c r="C1632" s="9"/>
    </row>
    <row r="1633" spans="3:3" x14ac:dyDescent="0.45">
      <c r="C1633" s="9"/>
    </row>
    <row r="1634" spans="3:3" x14ac:dyDescent="0.45">
      <c r="C1634" s="9"/>
    </row>
    <row r="1635" spans="3:3" x14ac:dyDescent="0.45">
      <c r="C1635" s="9"/>
    </row>
    <row r="1636" spans="3:3" x14ac:dyDescent="0.45">
      <c r="C1636" s="9"/>
    </row>
    <row r="1637" spans="3:3" x14ac:dyDescent="0.45">
      <c r="C1637" s="9"/>
    </row>
    <row r="1638" spans="3:3" x14ac:dyDescent="0.45">
      <c r="C1638" s="9"/>
    </row>
    <row r="1639" spans="3:3" x14ac:dyDescent="0.45">
      <c r="C1639" s="9"/>
    </row>
    <row r="1640" spans="3:3" x14ac:dyDescent="0.45">
      <c r="C1640" s="9"/>
    </row>
    <row r="1641" spans="3:3" x14ac:dyDescent="0.45">
      <c r="C1641" s="9"/>
    </row>
    <row r="1642" spans="3:3" x14ac:dyDescent="0.45">
      <c r="C1642" s="9"/>
    </row>
    <row r="1643" spans="3:3" x14ac:dyDescent="0.45">
      <c r="C1643" s="9"/>
    </row>
    <row r="1644" spans="3:3" x14ac:dyDescent="0.45">
      <c r="C1644" s="9"/>
    </row>
    <row r="1645" spans="3:3" x14ac:dyDescent="0.45">
      <c r="C1645" s="9"/>
    </row>
    <row r="1646" spans="3:3" x14ac:dyDescent="0.45">
      <c r="C1646" s="9"/>
    </row>
    <row r="1647" spans="3:3" x14ac:dyDescent="0.45">
      <c r="C1647" s="9"/>
    </row>
    <row r="1648" spans="3:3" x14ac:dyDescent="0.45">
      <c r="C1648" s="9"/>
    </row>
    <row r="1649" spans="3:3" x14ac:dyDescent="0.45">
      <c r="C1649" s="9"/>
    </row>
    <row r="1650" spans="3:3" x14ac:dyDescent="0.45">
      <c r="C1650" s="9"/>
    </row>
    <row r="1651" spans="3:3" x14ac:dyDescent="0.45">
      <c r="C1651" s="9"/>
    </row>
    <row r="1652" spans="3:3" x14ac:dyDescent="0.45">
      <c r="C1652" s="9"/>
    </row>
    <row r="1653" spans="3:3" x14ac:dyDescent="0.45">
      <c r="C1653" s="9"/>
    </row>
    <row r="1654" spans="3:3" x14ac:dyDescent="0.45">
      <c r="C1654" s="9"/>
    </row>
    <row r="1655" spans="3:3" x14ac:dyDescent="0.45">
      <c r="C1655" s="9"/>
    </row>
    <row r="1656" spans="3:3" x14ac:dyDescent="0.45">
      <c r="C1656" s="9"/>
    </row>
    <row r="1657" spans="3:3" x14ac:dyDescent="0.45">
      <c r="C1657" s="9"/>
    </row>
    <row r="1658" spans="3:3" x14ac:dyDescent="0.45">
      <c r="C1658" s="9"/>
    </row>
    <row r="1659" spans="3:3" x14ac:dyDescent="0.45">
      <c r="C1659" s="9"/>
    </row>
    <row r="1660" spans="3:3" x14ac:dyDescent="0.45">
      <c r="C1660" s="9"/>
    </row>
    <row r="1661" spans="3:3" x14ac:dyDescent="0.45">
      <c r="C1661" s="9"/>
    </row>
    <row r="1662" spans="3:3" x14ac:dyDescent="0.45">
      <c r="C1662" s="9"/>
    </row>
    <row r="1663" spans="3:3" x14ac:dyDescent="0.45">
      <c r="C1663" s="9"/>
    </row>
    <row r="1664" spans="3:3" x14ac:dyDescent="0.45">
      <c r="C1664" s="9"/>
    </row>
    <row r="1665" spans="3:3" x14ac:dyDescent="0.45">
      <c r="C1665" s="9"/>
    </row>
    <row r="1666" spans="3:3" x14ac:dyDescent="0.45">
      <c r="C1666" s="9"/>
    </row>
    <row r="1667" spans="3:3" x14ac:dyDescent="0.45">
      <c r="C1667" s="9"/>
    </row>
    <row r="1668" spans="3:3" x14ac:dyDescent="0.45">
      <c r="C1668" s="9"/>
    </row>
    <row r="1669" spans="3:3" x14ac:dyDescent="0.45">
      <c r="C1669" s="9"/>
    </row>
    <row r="1670" spans="3:3" x14ac:dyDescent="0.45">
      <c r="C1670" s="9"/>
    </row>
    <row r="1671" spans="3:3" x14ac:dyDescent="0.45">
      <c r="C1671" s="9"/>
    </row>
    <row r="1672" spans="3:3" x14ac:dyDescent="0.45">
      <c r="C1672" s="9"/>
    </row>
    <row r="1673" spans="3:3" x14ac:dyDescent="0.45">
      <c r="C1673" s="9"/>
    </row>
    <row r="1674" spans="3:3" x14ac:dyDescent="0.45">
      <c r="C1674" s="9"/>
    </row>
    <row r="1675" spans="3:3" x14ac:dyDescent="0.45">
      <c r="C1675" s="9"/>
    </row>
    <row r="1676" spans="3:3" x14ac:dyDescent="0.45">
      <c r="C1676" s="9"/>
    </row>
    <row r="1677" spans="3:3" x14ac:dyDescent="0.45">
      <c r="C1677" s="9"/>
    </row>
    <row r="1678" spans="3:3" x14ac:dyDescent="0.45">
      <c r="C1678" s="9"/>
    </row>
    <row r="1679" spans="3:3" x14ac:dyDescent="0.45">
      <c r="C1679" s="9"/>
    </row>
    <row r="1680" spans="3:3" x14ac:dyDescent="0.45">
      <c r="C1680" s="9"/>
    </row>
    <row r="1681" spans="3:3" x14ac:dyDescent="0.45">
      <c r="C1681" s="9"/>
    </row>
    <row r="1682" spans="3:3" x14ac:dyDescent="0.45">
      <c r="C1682" s="9"/>
    </row>
    <row r="1683" spans="3:3" x14ac:dyDescent="0.45">
      <c r="C1683" s="9"/>
    </row>
    <row r="1684" spans="3:3" x14ac:dyDescent="0.45">
      <c r="C1684" s="9"/>
    </row>
    <row r="1685" spans="3:3" x14ac:dyDescent="0.45">
      <c r="C1685" s="9"/>
    </row>
    <row r="1686" spans="3:3" x14ac:dyDescent="0.45">
      <c r="C1686" s="9"/>
    </row>
    <row r="1687" spans="3:3" x14ac:dyDescent="0.45">
      <c r="C1687" s="9"/>
    </row>
    <row r="1688" spans="3:3" x14ac:dyDescent="0.45">
      <c r="C1688" s="9"/>
    </row>
    <row r="1689" spans="3:3" x14ac:dyDescent="0.45">
      <c r="C1689" s="9"/>
    </row>
    <row r="1690" spans="3:3" x14ac:dyDescent="0.45">
      <c r="C1690" s="9"/>
    </row>
    <row r="1691" spans="3:3" x14ac:dyDescent="0.45">
      <c r="C1691" s="9"/>
    </row>
    <row r="1692" spans="3:3" x14ac:dyDescent="0.45">
      <c r="C1692" s="9"/>
    </row>
    <row r="1693" spans="3:3" x14ac:dyDescent="0.45">
      <c r="C1693" s="9"/>
    </row>
    <row r="1694" spans="3:3" x14ac:dyDescent="0.45">
      <c r="C1694" s="9"/>
    </row>
    <row r="1695" spans="3:3" x14ac:dyDescent="0.45">
      <c r="C1695" s="9"/>
    </row>
    <row r="1696" spans="3:3" x14ac:dyDescent="0.45">
      <c r="C1696" s="9"/>
    </row>
    <row r="1697" spans="3:3" x14ac:dyDescent="0.45">
      <c r="C1697" s="9"/>
    </row>
    <row r="1698" spans="3:3" x14ac:dyDescent="0.45">
      <c r="C1698" s="9"/>
    </row>
    <row r="1699" spans="3:3" x14ac:dyDescent="0.45">
      <c r="C1699" s="9"/>
    </row>
    <row r="1700" spans="3:3" x14ac:dyDescent="0.45">
      <c r="C1700" s="9"/>
    </row>
    <row r="1701" spans="3:3" x14ac:dyDescent="0.45">
      <c r="C1701" s="9"/>
    </row>
    <row r="1702" spans="3:3" x14ac:dyDescent="0.45">
      <c r="C1702" s="9"/>
    </row>
    <row r="1703" spans="3:3" x14ac:dyDescent="0.45">
      <c r="C1703" s="9"/>
    </row>
    <row r="1704" spans="3:3" x14ac:dyDescent="0.45">
      <c r="C1704" s="9"/>
    </row>
    <row r="1705" spans="3:3" x14ac:dyDescent="0.45">
      <c r="C1705" s="9"/>
    </row>
    <row r="1706" spans="3:3" x14ac:dyDescent="0.45">
      <c r="C1706" s="9"/>
    </row>
    <row r="1707" spans="3:3" x14ac:dyDescent="0.45">
      <c r="C1707" s="9"/>
    </row>
    <row r="1708" spans="3:3" x14ac:dyDescent="0.45">
      <c r="C1708" s="9"/>
    </row>
    <row r="1709" spans="3:3" x14ac:dyDescent="0.45">
      <c r="C1709" s="9"/>
    </row>
    <row r="1710" spans="3:3" x14ac:dyDescent="0.45">
      <c r="C1710" s="9"/>
    </row>
    <row r="1711" spans="3:3" x14ac:dyDescent="0.45">
      <c r="C1711" s="9"/>
    </row>
    <row r="1712" spans="3:3" x14ac:dyDescent="0.45">
      <c r="C1712" s="9"/>
    </row>
    <row r="1713" spans="3:3" x14ac:dyDescent="0.45">
      <c r="C1713" s="9"/>
    </row>
    <row r="1714" spans="3:3" x14ac:dyDescent="0.45">
      <c r="C1714" s="9"/>
    </row>
    <row r="1715" spans="3:3" x14ac:dyDescent="0.45">
      <c r="C1715" s="9"/>
    </row>
    <row r="1716" spans="3:3" x14ac:dyDescent="0.45">
      <c r="C1716" s="9"/>
    </row>
    <row r="1717" spans="3:3" x14ac:dyDescent="0.45">
      <c r="C1717" s="9"/>
    </row>
    <row r="1718" spans="3:3" x14ac:dyDescent="0.45">
      <c r="C1718" s="9"/>
    </row>
    <row r="1719" spans="3:3" x14ac:dyDescent="0.45">
      <c r="C1719" s="9"/>
    </row>
    <row r="1720" spans="3:3" x14ac:dyDescent="0.45">
      <c r="C1720" s="9"/>
    </row>
    <row r="1721" spans="3:3" x14ac:dyDescent="0.45">
      <c r="C1721" s="9"/>
    </row>
    <row r="1722" spans="3:3" x14ac:dyDescent="0.45">
      <c r="C1722" s="9"/>
    </row>
    <row r="1723" spans="3:3" x14ac:dyDescent="0.45">
      <c r="C1723" s="9"/>
    </row>
    <row r="1724" spans="3:3" x14ac:dyDescent="0.45">
      <c r="C1724" s="9"/>
    </row>
    <row r="1725" spans="3:3" x14ac:dyDescent="0.45">
      <c r="C1725" s="9"/>
    </row>
    <row r="1726" spans="3:3" x14ac:dyDescent="0.45">
      <c r="C1726" s="9"/>
    </row>
    <row r="1727" spans="3:3" x14ac:dyDescent="0.45">
      <c r="C1727" s="9"/>
    </row>
    <row r="1728" spans="3:3" x14ac:dyDescent="0.45">
      <c r="C1728" s="9"/>
    </row>
    <row r="1729" spans="3:3" x14ac:dyDescent="0.45">
      <c r="C1729" s="9"/>
    </row>
    <row r="1730" spans="3:3" x14ac:dyDescent="0.45">
      <c r="C1730" s="9"/>
    </row>
    <row r="1731" spans="3:3" x14ac:dyDescent="0.45">
      <c r="C1731" s="9"/>
    </row>
    <row r="1732" spans="3:3" x14ac:dyDescent="0.45">
      <c r="C1732" s="9"/>
    </row>
    <row r="1733" spans="3:3" x14ac:dyDescent="0.45">
      <c r="C1733" s="9"/>
    </row>
    <row r="1734" spans="3:3" x14ac:dyDescent="0.45">
      <c r="C1734" s="9"/>
    </row>
    <row r="1735" spans="3:3" x14ac:dyDescent="0.45">
      <c r="C1735" s="9"/>
    </row>
    <row r="1736" spans="3:3" x14ac:dyDescent="0.45">
      <c r="C1736" s="9"/>
    </row>
    <row r="1737" spans="3:3" x14ac:dyDescent="0.45">
      <c r="C1737" s="9"/>
    </row>
    <row r="1738" spans="3:3" x14ac:dyDescent="0.45">
      <c r="C1738" s="9"/>
    </row>
    <row r="1739" spans="3:3" x14ac:dyDescent="0.45">
      <c r="C1739" s="9"/>
    </row>
    <row r="1740" spans="3:3" x14ac:dyDescent="0.45">
      <c r="C1740" s="9"/>
    </row>
    <row r="1741" spans="3:3" x14ac:dyDescent="0.45">
      <c r="C1741" s="9"/>
    </row>
    <row r="1742" spans="3:3" x14ac:dyDescent="0.45">
      <c r="C1742" s="9"/>
    </row>
    <row r="1743" spans="3:3" x14ac:dyDescent="0.45">
      <c r="C1743" s="9"/>
    </row>
    <row r="1744" spans="3:3" x14ac:dyDescent="0.45">
      <c r="C1744" s="9"/>
    </row>
    <row r="1745" spans="3:3" x14ac:dyDescent="0.45">
      <c r="C1745" s="9"/>
    </row>
    <row r="1746" spans="3:3" x14ac:dyDescent="0.45">
      <c r="C1746" s="9"/>
    </row>
    <row r="1747" spans="3:3" x14ac:dyDescent="0.45">
      <c r="C1747" s="9"/>
    </row>
    <row r="1748" spans="3:3" x14ac:dyDescent="0.45">
      <c r="C1748" s="9"/>
    </row>
    <row r="1749" spans="3:3" x14ac:dyDescent="0.45">
      <c r="C1749" s="9"/>
    </row>
    <row r="1750" spans="3:3" x14ac:dyDescent="0.45">
      <c r="C1750" s="9"/>
    </row>
    <row r="1751" spans="3:3" x14ac:dyDescent="0.45">
      <c r="C1751" s="9"/>
    </row>
    <row r="1752" spans="3:3" x14ac:dyDescent="0.45">
      <c r="C1752" s="9"/>
    </row>
    <row r="1753" spans="3:3" x14ac:dyDescent="0.45">
      <c r="C1753" s="9"/>
    </row>
    <row r="1754" spans="3:3" x14ac:dyDescent="0.45">
      <c r="C1754" s="9"/>
    </row>
    <row r="1755" spans="3:3" x14ac:dyDescent="0.45">
      <c r="C1755" s="9"/>
    </row>
    <row r="1756" spans="3:3" x14ac:dyDescent="0.45">
      <c r="C1756" s="9"/>
    </row>
    <row r="1757" spans="3:3" x14ac:dyDescent="0.45">
      <c r="C1757" s="9"/>
    </row>
    <row r="1758" spans="3:3" x14ac:dyDescent="0.45">
      <c r="C1758" s="9"/>
    </row>
    <row r="1759" spans="3:3" x14ac:dyDescent="0.45">
      <c r="C1759" s="9"/>
    </row>
    <row r="1760" spans="3:3" x14ac:dyDescent="0.45">
      <c r="C1760" s="9"/>
    </row>
    <row r="1761" spans="3:3" x14ac:dyDescent="0.45">
      <c r="C1761" s="9"/>
    </row>
    <row r="1762" spans="3:3" x14ac:dyDescent="0.45">
      <c r="C1762" s="9"/>
    </row>
    <row r="1763" spans="3:3" x14ac:dyDescent="0.45">
      <c r="C1763" s="9"/>
    </row>
    <row r="1764" spans="3:3" x14ac:dyDescent="0.45">
      <c r="C1764" s="9"/>
    </row>
    <row r="1765" spans="3:3" x14ac:dyDescent="0.45">
      <c r="C1765" s="9"/>
    </row>
    <row r="1766" spans="3:3" x14ac:dyDescent="0.45">
      <c r="C1766" s="9"/>
    </row>
    <row r="1767" spans="3:3" x14ac:dyDescent="0.45">
      <c r="C1767" s="9"/>
    </row>
    <row r="1768" spans="3:3" x14ac:dyDescent="0.45">
      <c r="C1768" s="9"/>
    </row>
    <row r="1769" spans="3:3" x14ac:dyDescent="0.45">
      <c r="C1769" s="9"/>
    </row>
    <row r="1770" spans="3:3" x14ac:dyDescent="0.45">
      <c r="C1770" s="9"/>
    </row>
    <row r="1771" spans="3:3" x14ac:dyDescent="0.45">
      <c r="C1771" s="9"/>
    </row>
    <row r="1772" spans="3:3" x14ac:dyDescent="0.45">
      <c r="C1772" s="9"/>
    </row>
    <row r="1773" spans="3:3" x14ac:dyDescent="0.45">
      <c r="C1773" s="9"/>
    </row>
    <row r="1774" spans="3:3" x14ac:dyDescent="0.45">
      <c r="C1774" s="9"/>
    </row>
    <row r="1775" spans="3:3" x14ac:dyDescent="0.45">
      <c r="C1775" s="9"/>
    </row>
    <row r="1776" spans="3:3" x14ac:dyDescent="0.45">
      <c r="C1776" s="9"/>
    </row>
    <row r="1777" spans="3:3" x14ac:dyDescent="0.45">
      <c r="C1777" s="9"/>
    </row>
    <row r="1778" spans="3:3" x14ac:dyDescent="0.45">
      <c r="C1778" s="9"/>
    </row>
    <row r="1779" spans="3:3" x14ac:dyDescent="0.45">
      <c r="C1779" s="9"/>
    </row>
    <row r="1780" spans="3:3" x14ac:dyDescent="0.45">
      <c r="C1780" s="9"/>
    </row>
    <row r="1781" spans="3:3" x14ac:dyDescent="0.45">
      <c r="C1781" s="9"/>
    </row>
    <row r="1782" spans="3:3" x14ac:dyDescent="0.45">
      <c r="C1782" s="9"/>
    </row>
    <row r="1783" spans="3:3" x14ac:dyDescent="0.45">
      <c r="C1783" s="9"/>
    </row>
    <row r="1784" spans="3:3" x14ac:dyDescent="0.45">
      <c r="C1784" s="9"/>
    </row>
    <row r="1785" spans="3:3" x14ac:dyDescent="0.45">
      <c r="C1785" s="9"/>
    </row>
    <row r="1786" spans="3:3" x14ac:dyDescent="0.45">
      <c r="C1786" s="9"/>
    </row>
    <row r="1787" spans="3:3" x14ac:dyDescent="0.45">
      <c r="C1787" s="9"/>
    </row>
    <row r="1788" spans="3:3" x14ac:dyDescent="0.45">
      <c r="C1788" s="9"/>
    </row>
    <row r="1789" spans="3:3" x14ac:dyDescent="0.45">
      <c r="C1789" s="9"/>
    </row>
    <row r="1790" spans="3:3" x14ac:dyDescent="0.45">
      <c r="C1790" s="9"/>
    </row>
    <row r="1791" spans="3:3" x14ac:dyDescent="0.45">
      <c r="C1791" s="9"/>
    </row>
    <row r="1792" spans="3:3" x14ac:dyDescent="0.45">
      <c r="C1792" s="9"/>
    </row>
    <row r="1793" spans="3:3" x14ac:dyDescent="0.45">
      <c r="C1793" s="9"/>
    </row>
    <row r="1794" spans="3:3" x14ac:dyDescent="0.45">
      <c r="C1794" s="9"/>
    </row>
    <row r="1795" spans="3:3" x14ac:dyDescent="0.45">
      <c r="C1795" s="9"/>
    </row>
    <row r="1796" spans="3:3" x14ac:dyDescent="0.45">
      <c r="C1796" s="9"/>
    </row>
    <row r="1797" spans="3:3" x14ac:dyDescent="0.45">
      <c r="C1797" s="9"/>
    </row>
    <row r="1798" spans="3:3" x14ac:dyDescent="0.45">
      <c r="C1798" s="9"/>
    </row>
    <row r="1799" spans="3:3" x14ac:dyDescent="0.45">
      <c r="C1799" s="9"/>
    </row>
    <row r="1800" spans="3:3" x14ac:dyDescent="0.45">
      <c r="C1800" s="9"/>
    </row>
    <row r="1801" spans="3:3" x14ac:dyDescent="0.45">
      <c r="C1801" s="9"/>
    </row>
    <row r="1802" spans="3:3" x14ac:dyDescent="0.45">
      <c r="C1802" s="9"/>
    </row>
    <row r="1803" spans="3:3" x14ac:dyDescent="0.45">
      <c r="C1803" s="9"/>
    </row>
    <row r="1804" spans="3:3" x14ac:dyDescent="0.45">
      <c r="C1804" s="9"/>
    </row>
    <row r="1805" spans="3:3" x14ac:dyDescent="0.45">
      <c r="C1805" s="9"/>
    </row>
    <row r="1806" spans="3:3" x14ac:dyDescent="0.45">
      <c r="C1806" s="9"/>
    </row>
    <row r="1807" spans="3:3" x14ac:dyDescent="0.45">
      <c r="C1807" s="9"/>
    </row>
    <row r="1808" spans="3:3" x14ac:dyDescent="0.45">
      <c r="C1808" s="9"/>
    </row>
    <row r="1809" spans="3:3" x14ac:dyDescent="0.45">
      <c r="C1809" s="9"/>
    </row>
    <row r="1810" spans="3:3" x14ac:dyDescent="0.45">
      <c r="C1810" s="9"/>
    </row>
    <row r="1811" spans="3:3" x14ac:dyDescent="0.45">
      <c r="C1811" s="9"/>
    </row>
    <row r="1812" spans="3:3" x14ac:dyDescent="0.45">
      <c r="C1812" s="9"/>
    </row>
    <row r="1813" spans="3:3" x14ac:dyDescent="0.45">
      <c r="C1813" s="9"/>
    </row>
    <row r="1814" spans="3:3" x14ac:dyDescent="0.45">
      <c r="C1814" s="9"/>
    </row>
    <row r="1815" spans="3:3" x14ac:dyDescent="0.45">
      <c r="C1815" s="9"/>
    </row>
    <row r="1816" spans="3:3" x14ac:dyDescent="0.45">
      <c r="C1816" s="9"/>
    </row>
    <row r="1817" spans="3:3" x14ac:dyDescent="0.45">
      <c r="C1817" s="9"/>
    </row>
    <row r="1818" spans="3:3" x14ac:dyDescent="0.45">
      <c r="C1818" s="9"/>
    </row>
    <row r="1819" spans="3:3" x14ac:dyDescent="0.45">
      <c r="C1819" s="9"/>
    </row>
    <row r="1820" spans="3:3" x14ac:dyDescent="0.45">
      <c r="C1820" s="9"/>
    </row>
    <row r="1821" spans="3:3" x14ac:dyDescent="0.45">
      <c r="C1821" s="9"/>
    </row>
    <row r="1822" spans="3:3" x14ac:dyDescent="0.45">
      <c r="C1822" s="9"/>
    </row>
    <row r="1823" spans="3:3" x14ac:dyDescent="0.45">
      <c r="C1823" s="9"/>
    </row>
    <row r="1824" spans="3:3" x14ac:dyDescent="0.45">
      <c r="C1824" s="9"/>
    </row>
    <row r="1825" spans="3:3" x14ac:dyDescent="0.45">
      <c r="C1825" s="9"/>
    </row>
    <row r="1826" spans="3:3" x14ac:dyDescent="0.45">
      <c r="C1826" s="9"/>
    </row>
    <row r="1827" spans="3:3" x14ac:dyDescent="0.45">
      <c r="C1827" s="9"/>
    </row>
    <row r="1828" spans="3:3" x14ac:dyDescent="0.45">
      <c r="C1828" s="9"/>
    </row>
    <row r="1829" spans="3:3" x14ac:dyDescent="0.45">
      <c r="C1829" s="9"/>
    </row>
    <row r="1830" spans="3:3" x14ac:dyDescent="0.45">
      <c r="C1830" s="9"/>
    </row>
    <row r="1831" spans="3:3" x14ac:dyDescent="0.45">
      <c r="C1831" s="9"/>
    </row>
    <row r="1832" spans="3:3" x14ac:dyDescent="0.45">
      <c r="C1832" s="9"/>
    </row>
    <row r="1833" spans="3:3" x14ac:dyDescent="0.45">
      <c r="C1833" s="9"/>
    </row>
    <row r="1834" spans="3:3" x14ac:dyDescent="0.45">
      <c r="C1834" s="9"/>
    </row>
    <row r="1835" spans="3:3" x14ac:dyDescent="0.45">
      <c r="C1835" s="9"/>
    </row>
    <row r="1836" spans="3:3" x14ac:dyDescent="0.45">
      <c r="C1836" s="9"/>
    </row>
    <row r="1837" spans="3:3" x14ac:dyDescent="0.45">
      <c r="C1837" s="9"/>
    </row>
    <row r="1838" spans="3:3" x14ac:dyDescent="0.45">
      <c r="C1838" s="9"/>
    </row>
    <row r="1839" spans="3:3" x14ac:dyDescent="0.45">
      <c r="C1839" s="9"/>
    </row>
    <row r="1840" spans="3:3" x14ac:dyDescent="0.45">
      <c r="C1840" s="9"/>
    </row>
    <row r="1841" spans="3:3" x14ac:dyDescent="0.45">
      <c r="C1841" s="9"/>
    </row>
    <row r="1842" spans="3:3" x14ac:dyDescent="0.45">
      <c r="C1842" s="9"/>
    </row>
    <row r="1843" spans="3:3" x14ac:dyDescent="0.45">
      <c r="C1843" s="9"/>
    </row>
    <row r="1844" spans="3:3" x14ac:dyDescent="0.45">
      <c r="C1844" s="9"/>
    </row>
    <row r="1845" spans="3:3" x14ac:dyDescent="0.45">
      <c r="C1845" s="9"/>
    </row>
    <row r="1846" spans="3:3" x14ac:dyDescent="0.45">
      <c r="C1846" s="9"/>
    </row>
    <row r="1847" spans="3:3" x14ac:dyDescent="0.45">
      <c r="C1847" s="9"/>
    </row>
    <row r="1848" spans="3:3" x14ac:dyDescent="0.45">
      <c r="C1848" s="9"/>
    </row>
    <row r="1849" spans="3:3" x14ac:dyDescent="0.45">
      <c r="C1849" s="9"/>
    </row>
    <row r="1850" spans="3:3" x14ac:dyDescent="0.45">
      <c r="C1850" s="9"/>
    </row>
    <row r="1851" spans="3:3" x14ac:dyDescent="0.45">
      <c r="C1851" s="9"/>
    </row>
    <row r="1852" spans="3:3" x14ac:dyDescent="0.45">
      <c r="C1852" s="9"/>
    </row>
    <row r="1853" spans="3:3" x14ac:dyDescent="0.45">
      <c r="C1853" s="9"/>
    </row>
    <row r="1854" spans="3:3" x14ac:dyDescent="0.45">
      <c r="C1854" s="9"/>
    </row>
    <row r="1855" spans="3:3" x14ac:dyDescent="0.45">
      <c r="C1855" s="9"/>
    </row>
    <row r="1856" spans="3:3" x14ac:dyDescent="0.45">
      <c r="C1856" s="9"/>
    </row>
    <row r="1857" spans="3:3" x14ac:dyDescent="0.45">
      <c r="C1857" s="9"/>
    </row>
    <row r="1858" spans="3:3" x14ac:dyDescent="0.45">
      <c r="C1858" s="9"/>
    </row>
    <row r="1859" spans="3:3" x14ac:dyDescent="0.45">
      <c r="C1859" s="9"/>
    </row>
    <row r="1860" spans="3:3" x14ac:dyDescent="0.45">
      <c r="C1860" s="9"/>
    </row>
    <row r="1861" spans="3:3" x14ac:dyDescent="0.45">
      <c r="C1861" s="9"/>
    </row>
    <row r="1862" spans="3:3" x14ac:dyDescent="0.45">
      <c r="C1862" s="9"/>
    </row>
    <row r="1863" spans="3:3" x14ac:dyDescent="0.45">
      <c r="C1863" s="9"/>
    </row>
    <row r="1864" spans="3:3" x14ac:dyDescent="0.45">
      <c r="C1864" s="9"/>
    </row>
    <row r="1865" spans="3:3" x14ac:dyDescent="0.45">
      <c r="C1865" s="9"/>
    </row>
    <row r="1866" spans="3:3" x14ac:dyDescent="0.45">
      <c r="C1866" s="9"/>
    </row>
    <row r="1867" spans="3:3" x14ac:dyDescent="0.45">
      <c r="C1867" s="9"/>
    </row>
    <row r="1868" spans="3:3" x14ac:dyDescent="0.45">
      <c r="C1868" s="9"/>
    </row>
    <row r="1869" spans="3:3" x14ac:dyDescent="0.45">
      <c r="C1869" s="9"/>
    </row>
    <row r="1870" spans="3:3" x14ac:dyDescent="0.45">
      <c r="C1870" s="9"/>
    </row>
    <row r="1871" spans="3:3" x14ac:dyDescent="0.45">
      <c r="C1871" s="9"/>
    </row>
    <row r="1872" spans="3:3" x14ac:dyDescent="0.45">
      <c r="C1872" s="9"/>
    </row>
    <row r="1873" spans="3:3" x14ac:dyDescent="0.45">
      <c r="C1873" s="9"/>
    </row>
    <row r="1874" spans="3:3" x14ac:dyDescent="0.45">
      <c r="C1874" s="9"/>
    </row>
    <row r="1875" spans="3:3" x14ac:dyDescent="0.45">
      <c r="C1875" s="9"/>
    </row>
    <row r="1876" spans="3:3" x14ac:dyDescent="0.45">
      <c r="C1876" s="9"/>
    </row>
    <row r="1877" spans="3:3" x14ac:dyDescent="0.45">
      <c r="C1877" s="9"/>
    </row>
    <row r="1878" spans="3:3" x14ac:dyDescent="0.45">
      <c r="C1878" s="9"/>
    </row>
    <row r="1879" spans="3:3" x14ac:dyDescent="0.45">
      <c r="C1879" s="9"/>
    </row>
    <row r="1880" spans="3:3" x14ac:dyDescent="0.45">
      <c r="C1880" s="9"/>
    </row>
    <row r="1881" spans="3:3" x14ac:dyDescent="0.45">
      <c r="C1881" s="9"/>
    </row>
    <row r="1882" spans="3:3" x14ac:dyDescent="0.45">
      <c r="C1882" s="9"/>
    </row>
    <row r="1883" spans="3:3" x14ac:dyDescent="0.45">
      <c r="C1883" s="9"/>
    </row>
    <row r="1884" spans="3:3" x14ac:dyDescent="0.45">
      <c r="C1884" s="9"/>
    </row>
    <row r="1885" spans="3:3" x14ac:dyDescent="0.45">
      <c r="C1885" s="9"/>
    </row>
    <row r="1886" spans="3:3" x14ac:dyDescent="0.45">
      <c r="C1886" s="9"/>
    </row>
    <row r="1887" spans="3:3" x14ac:dyDescent="0.45">
      <c r="C1887" s="9"/>
    </row>
    <row r="1888" spans="3:3" x14ac:dyDescent="0.45">
      <c r="C1888" s="9"/>
    </row>
    <row r="1889" spans="3:3" x14ac:dyDescent="0.45">
      <c r="C1889" s="9"/>
    </row>
    <row r="1890" spans="3:3" x14ac:dyDescent="0.45">
      <c r="C1890" s="9"/>
    </row>
    <row r="1891" spans="3:3" x14ac:dyDescent="0.45">
      <c r="C1891" s="9"/>
    </row>
    <row r="1892" spans="3:3" x14ac:dyDescent="0.45">
      <c r="C1892" s="9"/>
    </row>
    <row r="1893" spans="3:3" x14ac:dyDescent="0.45">
      <c r="C1893" s="9"/>
    </row>
    <row r="1894" spans="3:3" x14ac:dyDescent="0.45">
      <c r="C1894" s="9"/>
    </row>
    <row r="1895" spans="3:3" x14ac:dyDescent="0.45">
      <c r="C1895" s="9"/>
    </row>
    <row r="1896" spans="3:3" x14ac:dyDescent="0.45">
      <c r="C1896" s="9"/>
    </row>
    <row r="1897" spans="3:3" x14ac:dyDescent="0.45">
      <c r="C1897" s="9"/>
    </row>
    <row r="1898" spans="3:3" x14ac:dyDescent="0.45">
      <c r="C1898" s="9"/>
    </row>
    <row r="1899" spans="3:3" x14ac:dyDescent="0.45">
      <c r="C1899" s="9"/>
    </row>
    <row r="1900" spans="3:3" x14ac:dyDescent="0.45">
      <c r="C1900" s="9"/>
    </row>
    <row r="1901" spans="3:3" x14ac:dyDescent="0.45">
      <c r="C1901" s="9"/>
    </row>
    <row r="1902" spans="3:3" x14ac:dyDescent="0.45">
      <c r="C1902" s="9"/>
    </row>
    <row r="1903" spans="3:3" x14ac:dyDescent="0.45">
      <c r="C1903" s="9"/>
    </row>
    <row r="1904" spans="3:3" x14ac:dyDescent="0.45">
      <c r="C1904" s="9"/>
    </row>
    <row r="1905" spans="3:3" x14ac:dyDescent="0.45">
      <c r="C1905" s="9"/>
    </row>
    <row r="1906" spans="3:3" x14ac:dyDescent="0.45">
      <c r="C1906" s="9"/>
    </row>
    <row r="1907" spans="3:3" x14ac:dyDescent="0.45">
      <c r="C1907" s="9"/>
    </row>
    <row r="1908" spans="3:3" x14ac:dyDescent="0.45">
      <c r="C1908" s="9"/>
    </row>
    <row r="1909" spans="3:3" x14ac:dyDescent="0.45">
      <c r="C1909" s="9"/>
    </row>
    <row r="1910" spans="3:3" x14ac:dyDescent="0.45">
      <c r="C1910" s="9"/>
    </row>
    <row r="1911" spans="3:3" x14ac:dyDescent="0.45">
      <c r="C1911" s="9"/>
    </row>
    <row r="1912" spans="3:3" x14ac:dyDescent="0.45">
      <c r="C1912" s="9"/>
    </row>
    <row r="1913" spans="3:3" x14ac:dyDescent="0.45">
      <c r="C1913" s="9"/>
    </row>
    <row r="1914" spans="3:3" x14ac:dyDescent="0.45">
      <c r="C1914" s="9"/>
    </row>
    <row r="1915" spans="3:3" x14ac:dyDescent="0.45">
      <c r="C1915" s="9"/>
    </row>
    <row r="1916" spans="3:3" x14ac:dyDescent="0.45">
      <c r="C1916" s="9"/>
    </row>
    <row r="1917" spans="3:3" x14ac:dyDescent="0.45">
      <c r="C1917" s="9"/>
    </row>
    <row r="1918" spans="3:3" x14ac:dyDescent="0.45">
      <c r="C1918" s="9"/>
    </row>
    <row r="1919" spans="3:3" x14ac:dyDescent="0.45">
      <c r="C1919" s="9"/>
    </row>
    <row r="1920" spans="3:3" x14ac:dyDescent="0.45">
      <c r="C1920" s="9"/>
    </row>
    <row r="1921" spans="3:3" x14ac:dyDescent="0.45">
      <c r="C1921" s="9"/>
    </row>
    <row r="1922" spans="3:3" x14ac:dyDescent="0.45">
      <c r="C1922" s="9"/>
    </row>
    <row r="1923" spans="3:3" x14ac:dyDescent="0.45">
      <c r="C1923" s="9"/>
    </row>
    <row r="1924" spans="3:3" x14ac:dyDescent="0.45">
      <c r="C1924" s="9"/>
    </row>
    <row r="1925" spans="3:3" x14ac:dyDescent="0.45">
      <c r="C1925" s="9"/>
    </row>
    <row r="1926" spans="3:3" x14ac:dyDescent="0.45">
      <c r="C1926" s="9"/>
    </row>
    <row r="1927" spans="3:3" x14ac:dyDescent="0.45">
      <c r="C1927" s="9"/>
    </row>
    <row r="1928" spans="3:3" x14ac:dyDescent="0.45">
      <c r="C1928" s="9"/>
    </row>
    <row r="1929" spans="3:3" x14ac:dyDescent="0.45">
      <c r="C1929" s="9"/>
    </row>
    <row r="1930" spans="3:3" x14ac:dyDescent="0.45">
      <c r="C1930" s="9"/>
    </row>
    <row r="1931" spans="3:3" x14ac:dyDescent="0.45">
      <c r="C1931" s="9"/>
    </row>
    <row r="1932" spans="3:3" x14ac:dyDescent="0.45">
      <c r="C1932" s="9"/>
    </row>
    <row r="1933" spans="3:3" x14ac:dyDescent="0.45">
      <c r="C1933" s="9"/>
    </row>
    <row r="1934" spans="3:3" x14ac:dyDescent="0.45">
      <c r="C1934" s="9"/>
    </row>
    <row r="1935" spans="3:3" x14ac:dyDescent="0.45">
      <c r="C1935" s="9"/>
    </row>
    <row r="1936" spans="3:3" x14ac:dyDescent="0.45">
      <c r="C1936" s="9"/>
    </row>
    <row r="1937" spans="3:3" x14ac:dyDescent="0.45">
      <c r="C1937" s="9"/>
    </row>
    <row r="1938" spans="3:3" x14ac:dyDescent="0.45">
      <c r="C1938" s="9"/>
    </row>
    <row r="1939" spans="3:3" x14ac:dyDescent="0.45">
      <c r="C1939" s="9"/>
    </row>
    <row r="1940" spans="3:3" x14ac:dyDescent="0.45">
      <c r="C1940" s="9"/>
    </row>
    <row r="1941" spans="3:3" x14ac:dyDescent="0.45">
      <c r="C1941" s="9"/>
    </row>
    <row r="1942" spans="3:3" x14ac:dyDescent="0.45">
      <c r="C1942" s="9"/>
    </row>
    <row r="1943" spans="3:3" x14ac:dyDescent="0.45">
      <c r="C1943" s="9"/>
    </row>
    <row r="1944" spans="3:3" x14ac:dyDescent="0.45">
      <c r="C1944" s="9"/>
    </row>
    <row r="1945" spans="3:3" x14ac:dyDescent="0.45">
      <c r="C1945" s="9"/>
    </row>
    <row r="1946" spans="3:3" x14ac:dyDescent="0.45">
      <c r="C1946" s="9"/>
    </row>
    <row r="1947" spans="3:3" x14ac:dyDescent="0.45">
      <c r="C1947" s="9"/>
    </row>
    <row r="1948" spans="3:3" x14ac:dyDescent="0.45">
      <c r="C1948" s="9"/>
    </row>
    <row r="1949" spans="3:3" x14ac:dyDescent="0.45">
      <c r="C1949" s="9"/>
    </row>
    <row r="1950" spans="3:3" x14ac:dyDescent="0.45">
      <c r="C1950" s="9"/>
    </row>
    <row r="1951" spans="3:3" x14ac:dyDescent="0.45">
      <c r="C1951" s="9"/>
    </row>
    <row r="1952" spans="3:3" x14ac:dyDescent="0.45">
      <c r="C1952" s="9"/>
    </row>
    <row r="1953" spans="3:3" x14ac:dyDescent="0.45">
      <c r="C1953" s="9"/>
    </row>
    <row r="1954" spans="3:3" x14ac:dyDescent="0.45">
      <c r="C1954" s="9"/>
    </row>
    <row r="1955" spans="3:3" x14ac:dyDescent="0.45">
      <c r="C1955" s="9"/>
    </row>
    <row r="1956" spans="3:3" x14ac:dyDescent="0.45">
      <c r="C1956" s="9"/>
    </row>
    <row r="1957" spans="3:3" x14ac:dyDescent="0.45">
      <c r="C1957" s="9"/>
    </row>
    <row r="1958" spans="3:3" x14ac:dyDescent="0.45">
      <c r="C1958" s="9"/>
    </row>
    <row r="1959" spans="3:3" x14ac:dyDescent="0.45">
      <c r="C1959" s="9"/>
    </row>
    <row r="1960" spans="3:3" x14ac:dyDescent="0.45">
      <c r="C1960" s="9"/>
    </row>
    <row r="1961" spans="3:3" x14ac:dyDescent="0.45">
      <c r="C1961" s="9"/>
    </row>
    <row r="1962" spans="3:3" x14ac:dyDescent="0.45">
      <c r="C1962" s="9"/>
    </row>
    <row r="1963" spans="3:3" x14ac:dyDescent="0.45">
      <c r="C1963" s="9"/>
    </row>
    <row r="1964" spans="3:3" x14ac:dyDescent="0.45">
      <c r="C1964" s="9"/>
    </row>
    <row r="1965" spans="3:3" x14ac:dyDescent="0.45">
      <c r="C1965" s="9"/>
    </row>
    <row r="1966" spans="3:3" x14ac:dyDescent="0.45">
      <c r="C1966" s="9"/>
    </row>
    <row r="1967" spans="3:3" x14ac:dyDescent="0.45">
      <c r="C1967" s="9"/>
    </row>
    <row r="1968" spans="3:3" x14ac:dyDescent="0.45">
      <c r="C1968" s="9"/>
    </row>
    <row r="1969" spans="3:3" x14ac:dyDescent="0.45">
      <c r="C1969" s="9"/>
    </row>
    <row r="1970" spans="3:3" x14ac:dyDescent="0.45">
      <c r="C1970" s="9"/>
    </row>
    <row r="1971" spans="3:3" x14ac:dyDescent="0.45">
      <c r="C1971" s="9"/>
    </row>
    <row r="1972" spans="3:3" x14ac:dyDescent="0.45">
      <c r="C1972" s="9"/>
    </row>
    <row r="1973" spans="3:3" x14ac:dyDescent="0.45">
      <c r="C1973" s="9"/>
    </row>
    <row r="1974" spans="3:3" x14ac:dyDescent="0.45">
      <c r="C1974" s="9"/>
    </row>
    <row r="1975" spans="3:3" x14ac:dyDescent="0.45">
      <c r="C1975" s="9"/>
    </row>
    <row r="1976" spans="3:3" x14ac:dyDescent="0.45">
      <c r="C1976" s="9"/>
    </row>
    <row r="1977" spans="3:3" x14ac:dyDescent="0.45">
      <c r="C1977" s="9"/>
    </row>
    <row r="1978" spans="3:3" x14ac:dyDescent="0.45">
      <c r="C1978" s="9"/>
    </row>
    <row r="1979" spans="3:3" x14ac:dyDescent="0.45">
      <c r="C1979" s="9"/>
    </row>
    <row r="1980" spans="3:3" x14ac:dyDescent="0.45">
      <c r="C1980" s="9"/>
    </row>
    <row r="1981" spans="3:3" x14ac:dyDescent="0.45">
      <c r="C1981" s="9"/>
    </row>
    <row r="1982" spans="3:3" x14ac:dyDescent="0.45">
      <c r="C1982" s="9"/>
    </row>
    <row r="1983" spans="3:3" x14ac:dyDescent="0.45">
      <c r="C1983" s="9"/>
    </row>
    <row r="1984" spans="3:3" x14ac:dyDescent="0.45">
      <c r="C1984" s="9"/>
    </row>
    <row r="1985" spans="3:3" x14ac:dyDescent="0.45">
      <c r="C1985" s="9"/>
    </row>
    <row r="1986" spans="3:3" x14ac:dyDescent="0.45">
      <c r="C1986" s="9"/>
    </row>
    <row r="1987" spans="3:3" x14ac:dyDescent="0.45">
      <c r="C1987" s="9"/>
    </row>
    <row r="1988" spans="3:3" x14ac:dyDescent="0.45">
      <c r="C1988" s="9"/>
    </row>
    <row r="1989" spans="3:3" x14ac:dyDescent="0.45">
      <c r="C1989" s="9"/>
    </row>
    <row r="1990" spans="3:3" x14ac:dyDescent="0.45">
      <c r="C1990" s="9"/>
    </row>
    <row r="1991" spans="3:3" x14ac:dyDescent="0.45">
      <c r="C1991" s="9"/>
    </row>
    <row r="1992" spans="3:3" x14ac:dyDescent="0.45">
      <c r="C1992" s="9"/>
    </row>
    <row r="1993" spans="3:3" x14ac:dyDescent="0.45">
      <c r="C1993" s="9"/>
    </row>
    <row r="1994" spans="3:3" x14ac:dyDescent="0.45">
      <c r="C1994" s="9"/>
    </row>
    <row r="1995" spans="3:3" x14ac:dyDescent="0.45">
      <c r="C1995" s="9"/>
    </row>
    <row r="1996" spans="3:3" x14ac:dyDescent="0.45">
      <c r="C1996" s="9"/>
    </row>
    <row r="1997" spans="3:3" x14ac:dyDescent="0.45">
      <c r="C1997" s="9"/>
    </row>
    <row r="1998" spans="3:3" x14ac:dyDescent="0.45">
      <c r="C1998" s="9"/>
    </row>
    <row r="1999" spans="3:3" x14ac:dyDescent="0.45">
      <c r="C1999" s="9"/>
    </row>
    <row r="2000" spans="3:3" x14ac:dyDescent="0.45">
      <c r="C2000" s="9"/>
    </row>
    <row r="2001" spans="3:3" x14ac:dyDescent="0.45">
      <c r="C2001" s="9"/>
    </row>
    <row r="2002" spans="3:3" x14ac:dyDescent="0.45">
      <c r="C2002" s="9"/>
    </row>
    <row r="2003" spans="3:3" x14ac:dyDescent="0.45">
      <c r="C2003" s="9"/>
    </row>
    <row r="2004" spans="3:3" x14ac:dyDescent="0.45">
      <c r="C2004" s="9"/>
    </row>
    <row r="2005" spans="3:3" x14ac:dyDescent="0.45">
      <c r="C2005" s="9"/>
    </row>
    <row r="2006" spans="3:3" x14ac:dyDescent="0.45">
      <c r="C2006" s="9"/>
    </row>
    <row r="2007" spans="3:3" x14ac:dyDescent="0.45">
      <c r="C2007" s="9"/>
    </row>
    <row r="2008" spans="3:3" x14ac:dyDescent="0.45">
      <c r="C2008" s="9"/>
    </row>
    <row r="2009" spans="3:3" x14ac:dyDescent="0.45">
      <c r="C2009" s="9"/>
    </row>
    <row r="2010" spans="3:3" x14ac:dyDescent="0.45">
      <c r="C2010" s="9"/>
    </row>
    <row r="2011" spans="3:3" x14ac:dyDescent="0.45">
      <c r="C2011" s="9"/>
    </row>
    <row r="2012" spans="3:3" x14ac:dyDescent="0.45">
      <c r="C2012" s="9"/>
    </row>
    <row r="2013" spans="3:3" x14ac:dyDescent="0.45">
      <c r="C2013" s="9"/>
    </row>
    <row r="2014" spans="3:3" x14ac:dyDescent="0.45">
      <c r="C2014" s="9"/>
    </row>
    <row r="2015" spans="3:3" x14ac:dyDescent="0.45">
      <c r="C2015" s="9"/>
    </row>
    <row r="2016" spans="3:3" x14ac:dyDescent="0.45">
      <c r="C2016" s="9"/>
    </row>
    <row r="2017" spans="3:3" x14ac:dyDescent="0.45">
      <c r="C2017" s="9"/>
    </row>
    <row r="2018" spans="3:3" x14ac:dyDescent="0.45">
      <c r="C2018" s="9"/>
    </row>
    <row r="2019" spans="3:3" x14ac:dyDescent="0.45">
      <c r="C2019" s="9"/>
    </row>
    <row r="2020" spans="3:3" x14ac:dyDescent="0.45">
      <c r="C2020" s="9"/>
    </row>
    <row r="2021" spans="3:3" x14ac:dyDescent="0.45">
      <c r="C2021" s="9"/>
    </row>
    <row r="2022" spans="3:3" x14ac:dyDescent="0.45">
      <c r="C2022" s="9"/>
    </row>
    <row r="2023" spans="3:3" x14ac:dyDescent="0.45">
      <c r="C2023" s="9"/>
    </row>
    <row r="2024" spans="3:3" x14ac:dyDescent="0.45">
      <c r="C2024" s="9"/>
    </row>
    <row r="2025" spans="3:3" x14ac:dyDescent="0.45">
      <c r="C2025" s="9"/>
    </row>
    <row r="2026" spans="3:3" x14ac:dyDescent="0.45">
      <c r="C2026" s="9"/>
    </row>
    <row r="2027" spans="3:3" x14ac:dyDescent="0.45">
      <c r="C2027" s="9"/>
    </row>
    <row r="2028" spans="3:3" x14ac:dyDescent="0.45">
      <c r="C2028" s="9"/>
    </row>
    <row r="2029" spans="3:3" x14ac:dyDescent="0.45">
      <c r="C2029" s="9"/>
    </row>
    <row r="2030" spans="3:3" x14ac:dyDescent="0.45">
      <c r="C2030" s="9"/>
    </row>
    <row r="2031" spans="3:3" x14ac:dyDescent="0.45">
      <c r="C2031" s="9"/>
    </row>
    <row r="2032" spans="3:3" x14ac:dyDescent="0.45">
      <c r="C2032" s="9"/>
    </row>
    <row r="2033" spans="3:3" x14ac:dyDescent="0.45">
      <c r="C2033" s="9"/>
    </row>
    <row r="2034" spans="3:3" x14ac:dyDescent="0.45">
      <c r="C2034" s="9"/>
    </row>
    <row r="2035" spans="3:3" x14ac:dyDescent="0.45">
      <c r="C2035" s="9"/>
    </row>
    <row r="2036" spans="3:3" x14ac:dyDescent="0.45">
      <c r="C2036" s="9"/>
    </row>
    <row r="2037" spans="3:3" x14ac:dyDescent="0.45">
      <c r="C2037" s="9"/>
    </row>
    <row r="2038" spans="3:3" x14ac:dyDescent="0.45">
      <c r="C2038" s="9"/>
    </row>
    <row r="2039" spans="3:3" x14ac:dyDescent="0.45">
      <c r="C2039" s="9"/>
    </row>
    <row r="2040" spans="3:3" x14ac:dyDescent="0.45">
      <c r="C2040" s="9"/>
    </row>
    <row r="2041" spans="3:3" x14ac:dyDescent="0.45">
      <c r="C2041" s="9"/>
    </row>
    <row r="2042" spans="3:3" x14ac:dyDescent="0.45">
      <c r="C2042" s="9"/>
    </row>
    <row r="2043" spans="3:3" x14ac:dyDescent="0.45">
      <c r="C2043" s="9"/>
    </row>
    <row r="2044" spans="3:3" x14ac:dyDescent="0.45">
      <c r="C2044" s="9"/>
    </row>
    <row r="2045" spans="3:3" x14ac:dyDescent="0.45">
      <c r="C2045" s="9"/>
    </row>
    <row r="2046" spans="3:3" x14ac:dyDescent="0.45">
      <c r="C2046" s="9"/>
    </row>
    <row r="2047" spans="3:3" x14ac:dyDescent="0.45">
      <c r="C2047" s="9"/>
    </row>
    <row r="2048" spans="3:3" x14ac:dyDescent="0.45">
      <c r="C2048" s="9"/>
    </row>
    <row r="2049" spans="3:3" x14ac:dyDescent="0.45">
      <c r="C2049" s="9"/>
    </row>
    <row r="2050" spans="3:3" x14ac:dyDescent="0.45">
      <c r="C2050" s="9"/>
    </row>
    <row r="2051" spans="3:3" x14ac:dyDescent="0.45">
      <c r="C2051" s="9"/>
    </row>
    <row r="2052" spans="3:3" x14ac:dyDescent="0.45">
      <c r="C2052" s="9"/>
    </row>
    <row r="2053" spans="3:3" x14ac:dyDescent="0.45">
      <c r="C2053" s="9"/>
    </row>
    <row r="2054" spans="3:3" x14ac:dyDescent="0.45">
      <c r="C2054" s="9"/>
    </row>
    <row r="2055" spans="3:3" x14ac:dyDescent="0.45">
      <c r="C2055" s="9"/>
    </row>
    <row r="2056" spans="3:3" x14ac:dyDescent="0.45">
      <c r="C2056" s="9"/>
    </row>
    <row r="2057" spans="3:3" x14ac:dyDescent="0.45">
      <c r="C2057" s="9"/>
    </row>
    <row r="2058" spans="3:3" x14ac:dyDescent="0.45">
      <c r="C2058" s="9"/>
    </row>
    <row r="2059" spans="3:3" x14ac:dyDescent="0.45">
      <c r="C2059" s="9"/>
    </row>
    <row r="2060" spans="3:3" x14ac:dyDescent="0.45">
      <c r="C2060" s="9"/>
    </row>
    <row r="2061" spans="3:3" x14ac:dyDescent="0.45">
      <c r="C2061" s="9"/>
    </row>
    <row r="2062" spans="3:3" x14ac:dyDescent="0.45">
      <c r="C2062" s="9"/>
    </row>
    <row r="2063" spans="3:3" x14ac:dyDescent="0.45">
      <c r="C2063" s="9"/>
    </row>
    <row r="2064" spans="3:3" x14ac:dyDescent="0.45">
      <c r="C2064" s="9"/>
    </row>
    <row r="2065" spans="3:3" x14ac:dyDescent="0.45">
      <c r="C2065" s="9"/>
    </row>
    <row r="2066" spans="3:3" x14ac:dyDescent="0.45">
      <c r="C2066" s="9"/>
    </row>
    <row r="2067" spans="3:3" x14ac:dyDescent="0.45">
      <c r="C2067" s="9"/>
    </row>
    <row r="2068" spans="3:3" x14ac:dyDescent="0.45">
      <c r="C2068" s="9"/>
    </row>
    <row r="2069" spans="3:3" x14ac:dyDescent="0.45">
      <c r="C2069" s="9"/>
    </row>
    <row r="2070" spans="3:3" x14ac:dyDescent="0.45">
      <c r="C2070" s="9"/>
    </row>
    <row r="2071" spans="3:3" x14ac:dyDescent="0.45">
      <c r="C2071" s="9"/>
    </row>
    <row r="2072" spans="3:3" x14ac:dyDescent="0.45">
      <c r="C2072" s="9"/>
    </row>
    <row r="2073" spans="3:3" x14ac:dyDescent="0.45">
      <c r="C2073" s="9"/>
    </row>
    <row r="2074" spans="3:3" x14ac:dyDescent="0.45">
      <c r="C2074" s="9"/>
    </row>
    <row r="2075" spans="3:3" x14ac:dyDescent="0.45">
      <c r="C2075" s="9"/>
    </row>
    <row r="2076" spans="3:3" x14ac:dyDescent="0.45">
      <c r="C2076" s="9"/>
    </row>
    <row r="2077" spans="3:3" x14ac:dyDescent="0.45">
      <c r="C2077" s="9"/>
    </row>
    <row r="2078" spans="3:3" x14ac:dyDescent="0.45">
      <c r="C2078" s="9"/>
    </row>
    <row r="2079" spans="3:3" x14ac:dyDescent="0.45">
      <c r="C2079" s="9"/>
    </row>
    <row r="2080" spans="3:3" x14ac:dyDescent="0.45">
      <c r="C2080" s="9"/>
    </row>
    <row r="2081" spans="3:3" x14ac:dyDescent="0.45">
      <c r="C2081" s="9"/>
    </row>
    <row r="2082" spans="3:3" x14ac:dyDescent="0.45">
      <c r="C2082" s="9"/>
    </row>
    <row r="2083" spans="3:3" x14ac:dyDescent="0.45">
      <c r="C2083" s="9"/>
    </row>
    <row r="2084" spans="3:3" x14ac:dyDescent="0.45">
      <c r="C2084" s="9"/>
    </row>
    <row r="2085" spans="3:3" x14ac:dyDescent="0.45">
      <c r="C2085" s="9"/>
    </row>
    <row r="2086" spans="3:3" x14ac:dyDescent="0.45">
      <c r="C2086" s="9"/>
    </row>
    <row r="2087" spans="3:3" x14ac:dyDescent="0.45">
      <c r="C2087" s="9"/>
    </row>
    <row r="2088" spans="3:3" x14ac:dyDescent="0.45">
      <c r="C2088" s="9"/>
    </row>
    <row r="2089" spans="3:3" x14ac:dyDescent="0.45">
      <c r="C2089" s="9"/>
    </row>
    <row r="2090" spans="3:3" x14ac:dyDescent="0.45">
      <c r="C2090" s="9"/>
    </row>
    <row r="2091" spans="3:3" x14ac:dyDescent="0.45">
      <c r="C2091" s="9"/>
    </row>
    <row r="2092" spans="3:3" x14ac:dyDescent="0.45">
      <c r="C2092" s="9"/>
    </row>
    <row r="2093" spans="3:3" x14ac:dyDescent="0.45">
      <c r="C2093" s="9"/>
    </row>
    <row r="2094" spans="3:3" x14ac:dyDescent="0.45">
      <c r="C2094" s="9"/>
    </row>
    <row r="2095" spans="3:3" x14ac:dyDescent="0.45">
      <c r="C2095" s="9"/>
    </row>
    <row r="2096" spans="3:3" x14ac:dyDescent="0.45">
      <c r="C2096" s="9"/>
    </row>
    <row r="2097" spans="3:3" x14ac:dyDescent="0.45">
      <c r="C2097" s="9"/>
    </row>
    <row r="2098" spans="3:3" x14ac:dyDescent="0.45">
      <c r="C2098" s="9"/>
    </row>
    <row r="2099" spans="3:3" x14ac:dyDescent="0.45">
      <c r="C2099" s="9"/>
    </row>
    <row r="2100" spans="3:3" x14ac:dyDescent="0.45">
      <c r="C2100" s="9"/>
    </row>
    <row r="2101" spans="3:3" x14ac:dyDescent="0.45">
      <c r="C2101" s="9"/>
    </row>
    <row r="2102" spans="3:3" x14ac:dyDescent="0.45">
      <c r="C2102" s="9"/>
    </row>
    <row r="2103" spans="3:3" x14ac:dyDescent="0.45">
      <c r="C2103" s="9"/>
    </row>
    <row r="2104" spans="3:3" x14ac:dyDescent="0.45">
      <c r="C2104" s="9"/>
    </row>
    <row r="2105" spans="3:3" x14ac:dyDescent="0.45">
      <c r="C2105" s="9"/>
    </row>
    <row r="2106" spans="3:3" x14ac:dyDescent="0.45">
      <c r="C2106" s="9"/>
    </row>
    <row r="2107" spans="3:3" x14ac:dyDescent="0.45">
      <c r="C2107" s="9"/>
    </row>
    <row r="2108" spans="3:3" x14ac:dyDescent="0.45">
      <c r="C2108" s="9"/>
    </row>
    <row r="2109" spans="3:3" x14ac:dyDescent="0.45">
      <c r="C2109" s="9"/>
    </row>
    <row r="2110" spans="3:3" x14ac:dyDescent="0.45">
      <c r="C2110" s="9"/>
    </row>
    <row r="2111" spans="3:3" x14ac:dyDescent="0.45">
      <c r="C2111" s="9"/>
    </row>
    <row r="2112" spans="3:3" x14ac:dyDescent="0.45">
      <c r="C2112" s="9"/>
    </row>
    <row r="2113" spans="3:3" x14ac:dyDescent="0.45">
      <c r="C2113" s="9"/>
    </row>
    <row r="2114" spans="3:3" x14ac:dyDescent="0.45">
      <c r="C2114" s="9"/>
    </row>
    <row r="2115" spans="3:3" x14ac:dyDescent="0.45">
      <c r="C2115" s="9"/>
    </row>
    <row r="2116" spans="3:3" x14ac:dyDescent="0.45">
      <c r="C2116" s="9"/>
    </row>
    <row r="2117" spans="3:3" x14ac:dyDescent="0.45">
      <c r="C2117" s="9"/>
    </row>
    <row r="2118" spans="3:3" x14ac:dyDescent="0.45">
      <c r="C2118" s="9"/>
    </row>
    <row r="2119" spans="3:3" x14ac:dyDescent="0.45">
      <c r="C2119" s="9"/>
    </row>
    <row r="2120" spans="3:3" x14ac:dyDescent="0.45">
      <c r="C2120" s="9"/>
    </row>
    <row r="2121" spans="3:3" x14ac:dyDescent="0.45">
      <c r="C2121" s="9"/>
    </row>
    <row r="2122" spans="3:3" x14ac:dyDescent="0.45">
      <c r="C2122" s="9"/>
    </row>
    <row r="2123" spans="3:3" x14ac:dyDescent="0.45">
      <c r="C2123" s="9"/>
    </row>
    <row r="2124" spans="3:3" x14ac:dyDescent="0.45">
      <c r="C2124" s="9"/>
    </row>
    <row r="2125" spans="3:3" x14ac:dyDescent="0.45">
      <c r="C2125" s="9"/>
    </row>
    <row r="2126" spans="3:3" x14ac:dyDescent="0.45">
      <c r="C2126" s="9"/>
    </row>
    <row r="2127" spans="3:3" x14ac:dyDescent="0.45">
      <c r="C2127" s="9"/>
    </row>
    <row r="2128" spans="3:3" x14ac:dyDescent="0.45">
      <c r="C2128" s="9"/>
    </row>
    <row r="2129" spans="3:3" x14ac:dyDescent="0.45">
      <c r="C2129" s="9"/>
    </row>
    <row r="2130" spans="3:3" x14ac:dyDescent="0.45">
      <c r="C2130" s="9"/>
    </row>
    <row r="2131" spans="3:3" x14ac:dyDescent="0.45">
      <c r="C2131" s="9"/>
    </row>
    <row r="2132" spans="3:3" x14ac:dyDescent="0.45">
      <c r="C2132" s="9"/>
    </row>
    <row r="2133" spans="3:3" x14ac:dyDescent="0.45">
      <c r="C2133" s="9"/>
    </row>
    <row r="2134" spans="3:3" x14ac:dyDescent="0.45">
      <c r="C2134" s="9"/>
    </row>
    <row r="2135" spans="3:3" x14ac:dyDescent="0.45">
      <c r="C2135" s="9"/>
    </row>
    <row r="2136" spans="3:3" x14ac:dyDescent="0.45">
      <c r="C2136" s="9"/>
    </row>
    <row r="2137" spans="3:3" x14ac:dyDescent="0.45">
      <c r="C2137" s="9"/>
    </row>
    <row r="2138" spans="3:3" x14ac:dyDescent="0.45">
      <c r="C2138" s="9"/>
    </row>
    <row r="2139" spans="3:3" x14ac:dyDescent="0.45">
      <c r="C2139" s="9"/>
    </row>
    <row r="2140" spans="3:3" x14ac:dyDescent="0.45">
      <c r="C2140" s="9"/>
    </row>
    <row r="2141" spans="3:3" x14ac:dyDescent="0.45">
      <c r="C2141" s="9"/>
    </row>
    <row r="2142" spans="3:3" x14ac:dyDescent="0.45">
      <c r="C2142" s="9"/>
    </row>
    <row r="2143" spans="3:3" x14ac:dyDescent="0.45">
      <c r="C2143" s="9"/>
    </row>
    <row r="2144" spans="3:3" x14ac:dyDescent="0.45">
      <c r="C2144" s="9"/>
    </row>
    <row r="2145" spans="3:3" x14ac:dyDescent="0.45">
      <c r="C2145" s="9"/>
    </row>
    <row r="2146" spans="3:3" x14ac:dyDescent="0.45">
      <c r="C2146" s="9"/>
    </row>
    <row r="2147" spans="3:3" x14ac:dyDescent="0.45">
      <c r="C2147" s="9"/>
    </row>
    <row r="2148" spans="3:3" x14ac:dyDescent="0.45">
      <c r="C2148" s="9"/>
    </row>
    <row r="2149" spans="3:3" x14ac:dyDescent="0.45">
      <c r="C2149" s="9"/>
    </row>
    <row r="2150" spans="3:3" x14ac:dyDescent="0.45">
      <c r="C2150" s="9"/>
    </row>
    <row r="2151" spans="3:3" x14ac:dyDescent="0.45">
      <c r="C2151" s="9"/>
    </row>
    <row r="2152" spans="3:3" x14ac:dyDescent="0.45">
      <c r="C2152" s="9"/>
    </row>
    <row r="2153" spans="3:3" x14ac:dyDescent="0.45">
      <c r="C2153" s="9"/>
    </row>
    <row r="2154" spans="3:3" x14ac:dyDescent="0.45">
      <c r="C2154" s="9"/>
    </row>
    <row r="2155" spans="3:3" x14ac:dyDescent="0.45">
      <c r="C2155" s="9"/>
    </row>
    <row r="2156" spans="3:3" x14ac:dyDescent="0.45">
      <c r="C2156" s="9"/>
    </row>
    <row r="2157" spans="3:3" x14ac:dyDescent="0.45">
      <c r="C2157" s="9"/>
    </row>
    <row r="2158" spans="3:3" x14ac:dyDescent="0.45">
      <c r="C2158" s="9"/>
    </row>
    <row r="2159" spans="3:3" x14ac:dyDescent="0.45">
      <c r="C2159" s="9"/>
    </row>
    <row r="2160" spans="3:3" x14ac:dyDescent="0.45">
      <c r="C2160" s="9"/>
    </row>
    <row r="2161" spans="3:3" x14ac:dyDescent="0.45">
      <c r="C2161" s="9"/>
    </row>
    <row r="2162" spans="3:3" x14ac:dyDescent="0.45">
      <c r="C2162" s="9"/>
    </row>
    <row r="2163" spans="3:3" x14ac:dyDescent="0.45">
      <c r="C2163" s="9"/>
    </row>
    <row r="2164" spans="3:3" x14ac:dyDescent="0.45">
      <c r="C2164" s="9"/>
    </row>
    <row r="2165" spans="3:3" x14ac:dyDescent="0.45">
      <c r="C2165" s="9"/>
    </row>
    <row r="2166" spans="3:3" x14ac:dyDescent="0.45">
      <c r="C2166" s="9"/>
    </row>
    <row r="2167" spans="3:3" x14ac:dyDescent="0.45">
      <c r="C2167" s="9"/>
    </row>
    <row r="2168" spans="3:3" x14ac:dyDescent="0.45">
      <c r="C2168" s="9"/>
    </row>
    <row r="2169" spans="3:3" x14ac:dyDescent="0.45">
      <c r="C2169" s="9"/>
    </row>
    <row r="2170" spans="3:3" x14ac:dyDescent="0.45">
      <c r="C2170" s="9"/>
    </row>
    <row r="2171" spans="3:3" x14ac:dyDescent="0.45">
      <c r="C2171" s="9"/>
    </row>
    <row r="2172" spans="3:3" x14ac:dyDescent="0.45">
      <c r="C2172" s="9"/>
    </row>
    <row r="2173" spans="3:3" x14ac:dyDescent="0.45">
      <c r="C2173" s="9"/>
    </row>
    <row r="2174" spans="3:3" x14ac:dyDescent="0.45">
      <c r="C2174" s="9"/>
    </row>
    <row r="2175" spans="3:3" x14ac:dyDescent="0.45">
      <c r="C2175" s="9"/>
    </row>
    <row r="2176" spans="3:3" x14ac:dyDescent="0.45">
      <c r="C2176" s="9"/>
    </row>
    <row r="2177" spans="3:3" x14ac:dyDescent="0.45">
      <c r="C2177" s="9"/>
    </row>
    <row r="2178" spans="3:3" x14ac:dyDescent="0.45">
      <c r="C2178" s="9"/>
    </row>
    <row r="2179" spans="3:3" x14ac:dyDescent="0.45">
      <c r="C2179" s="9"/>
    </row>
    <row r="2180" spans="3:3" x14ac:dyDescent="0.45">
      <c r="C2180" s="9"/>
    </row>
    <row r="2181" spans="3:3" x14ac:dyDescent="0.45">
      <c r="C2181" s="9"/>
    </row>
    <row r="2182" spans="3:3" x14ac:dyDescent="0.45">
      <c r="C2182" s="9"/>
    </row>
    <row r="2183" spans="3:3" x14ac:dyDescent="0.45">
      <c r="C2183" s="9"/>
    </row>
    <row r="2184" spans="3:3" x14ac:dyDescent="0.45">
      <c r="C2184" s="9"/>
    </row>
    <row r="2185" spans="3:3" x14ac:dyDescent="0.45">
      <c r="C2185" s="9"/>
    </row>
    <row r="2186" spans="3:3" x14ac:dyDescent="0.45">
      <c r="C2186" s="9"/>
    </row>
    <row r="2187" spans="3:3" x14ac:dyDescent="0.45">
      <c r="C2187" s="9"/>
    </row>
    <row r="2188" spans="3:3" x14ac:dyDescent="0.45">
      <c r="C2188" s="9"/>
    </row>
    <row r="2189" spans="3:3" x14ac:dyDescent="0.45">
      <c r="C2189" s="9"/>
    </row>
    <row r="2190" spans="3:3" x14ac:dyDescent="0.45">
      <c r="C2190" s="9"/>
    </row>
    <row r="2191" spans="3:3" x14ac:dyDescent="0.45">
      <c r="C2191" s="9"/>
    </row>
    <row r="2192" spans="3:3" x14ac:dyDescent="0.45">
      <c r="C2192" s="9"/>
    </row>
    <row r="2193" spans="3:3" x14ac:dyDescent="0.45">
      <c r="C2193" s="9"/>
    </row>
    <row r="2194" spans="3:3" x14ac:dyDescent="0.45">
      <c r="C2194" s="9"/>
    </row>
    <row r="2195" spans="3:3" x14ac:dyDescent="0.45">
      <c r="C2195" s="9"/>
    </row>
    <row r="2196" spans="3:3" x14ac:dyDescent="0.45">
      <c r="C2196" s="9"/>
    </row>
    <row r="2197" spans="3:3" x14ac:dyDescent="0.45">
      <c r="C2197" s="9"/>
    </row>
    <row r="2198" spans="3:3" x14ac:dyDescent="0.45">
      <c r="C2198" s="9"/>
    </row>
    <row r="2199" spans="3:3" x14ac:dyDescent="0.45">
      <c r="C2199" s="9"/>
    </row>
    <row r="2200" spans="3:3" x14ac:dyDescent="0.45">
      <c r="C2200" s="9"/>
    </row>
    <row r="2201" spans="3:3" x14ac:dyDescent="0.45">
      <c r="C2201" s="9"/>
    </row>
    <row r="2202" spans="3:3" x14ac:dyDescent="0.45">
      <c r="C2202" s="9"/>
    </row>
    <row r="2203" spans="3:3" x14ac:dyDescent="0.45">
      <c r="C2203" s="9"/>
    </row>
    <row r="2204" spans="3:3" x14ac:dyDescent="0.45">
      <c r="C2204" s="9"/>
    </row>
    <row r="2205" spans="3:3" x14ac:dyDescent="0.45">
      <c r="C2205" s="9"/>
    </row>
    <row r="2206" spans="3:3" x14ac:dyDescent="0.45">
      <c r="C2206" s="9"/>
    </row>
    <row r="2207" spans="3:3" x14ac:dyDescent="0.45">
      <c r="C2207" s="9"/>
    </row>
    <row r="2208" spans="3:3" x14ac:dyDescent="0.45">
      <c r="C2208" s="9"/>
    </row>
    <row r="2209" spans="3:3" x14ac:dyDescent="0.45">
      <c r="C2209" s="9"/>
    </row>
    <row r="2210" spans="3:3" x14ac:dyDescent="0.45">
      <c r="C2210" s="9"/>
    </row>
    <row r="2211" spans="3:3" x14ac:dyDescent="0.45">
      <c r="C2211" s="9"/>
    </row>
    <row r="2212" spans="3:3" x14ac:dyDescent="0.45">
      <c r="C2212" s="9"/>
    </row>
    <row r="2213" spans="3:3" x14ac:dyDescent="0.45">
      <c r="C2213" s="9"/>
    </row>
    <row r="2214" spans="3:3" x14ac:dyDescent="0.45">
      <c r="C2214" s="9"/>
    </row>
    <row r="2215" spans="3:3" x14ac:dyDescent="0.45">
      <c r="C2215" s="9"/>
    </row>
    <row r="2216" spans="3:3" x14ac:dyDescent="0.45">
      <c r="C2216" s="9"/>
    </row>
    <row r="2217" spans="3:3" x14ac:dyDescent="0.45">
      <c r="C2217" s="9"/>
    </row>
    <row r="2218" spans="3:3" x14ac:dyDescent="0.45">
      <c r="C2218" s="9"/>
    </row>
    <row r="2219" spans="3:3" x14ac:dyDescent="0.45">
      <c r="C2219" s="9"/>
    </row>
    <row r="2220" spans="3:3" x14ac:dyDescent="0.45">
      <c r="C2220" s="9"/>
    </row>
    <row r="2221" spans="3:3" x14ac:dyDescent="0.45">
      <c r="C2221" s="9"/>
    </row>
    <row r="2222" spans="3:3" x14ac:dyDescent="0.45">
      <c r="C2222" s="9"/>
    </row>
    <row r="2223" spans="3:3" x14ac:dyDescent="0.45">
      <c r="C2223" s="9"/>
    </row>
    <row r="2224" spans="3:3" x14ac:dyDescent="0.45">
      <c r="C2224" s="9"/>
    </row>
    <row r="2225" spans="3:3" x14ac:dyDescent="0.45">
      <c r="C2225" s="9"/>
    </row>
    <row r="2226" spans="3:3" x14ac:dyDescent="0.45">
      <c r="C2226" s="9"/>
    </row>
    <row r="2227" spans="3:3" x14ac:dyDescent="0.45">
      <c r="C2227" s="9"/>
    </row>
    <row r="2228" spans="3:3" x14ac:dyDescent="0.45">
      <c r="C2228" s="9"/>
    </row>
    <row r="2229" spans="3:3" x14ac:dyDescent="0.45">
      <c r="C2229" s="9"/>
    </row>
    <row r="2230" spans="3:3" x14ac:dyDescent="0.45">
      <c r="C2230" s="9"/>
    </row>
    <row r="2231" spans="3:3" x14ac:dyDescent="0.45">
      <c r="C2231" s="9"/>
    </row>
    <row r="2232" spans="3:3" x14ac:dyDescent="0.45">
      <c r="C2232" s="9"/>
    </row>
    <row r="2233" spans="3:3" x14ac:dyDescent="0.45">
      <c r="C2233" s="9"/>
    </row>
    <row r="2234" spans="3:3" x14ac:dyDescent="0.45">
      <c r="C2234" s="9"/>
    </row>
    <row r="2235" spans="3:3" x14ac:dyDescent="0.45">
      <c r="C2235" s="9"/>
    </row>
    <row r="2236" spans="3:3" x14ac:dyDescent="0.45">
      <c r="C2236" s="9"/>
    </row>
    <row r="2237" spans="3:3" x14ac:dyDescent="0.45">
      <c r="C2237" s="9"/>
    </row>
    <row r="2238" spans="3:3" x14ac:dyDescent="0.45">
      <c r="C2238" s="9"/>
    </row>
    <row r="2239" spans="3:3" x14ac:dyDescent="0.45">
      <c r="C2239" s="9"/>
    </row>
    <row r="2240" spans="3:3" x14ac:dyDescent="0.45">
      <c r="C2240" s="9"/>
    </row>
    <row r="2241" spans="3:3" x14ac:dyDescent="0.45">
      <c r="C2241" s="9"/>
    </row>
    <row r="2242" spans="3:3" x14ac:dyDescent="0.45">
      <c r="C2242" s="9"/>
    </row>
    <row r="2243" spans="3:3" x14ac:dyDescent="0.45">
      <c r="C2243" s="9"/>
    </row>
    <row r="2244" spans="3:3" x14ac:dyDescent="0.45">
      <c r="C2244" s="9"/>
    </row>
    <row r="2245" spans="3:3" x14ac:dyDescent="0.45">
      <c r="C2245" s="9"/>
    </row>
    <row r="2246" spans="3:3" x14ac:dyDescent="0.45">
      <c r="C2246" s="9"/>
    </row>
    <row r="2247" spans="3:3" x14ac:dyDescent="0.45">
      <c r="C2247" s="9"/>
    </row>
    <row r="2248" spans="3:3" x14ac:dyDescent="0.45">
      <c r="C2248" s="9"/>
    </row>
    <row r="2249" spans="3:3" x14ac:dyDescent="0.45">
      <c r="C2249" s="9"/>
    </row>
    <row r="2250" spans="3:3" x14ac:dyDescent="0.45">
      <c r="C2250" s="9"/>
    </row>
    <row r="2251" spans="3:3" x14ac:dyDescent="0.45">
      <c r="C2251" s="9"/>
    </row>
    <row r="2252" spans="3:3" x14ac:dyDescent="0.45">
      <c r="C2252" s="9"/>
    </row>
    <row r="2253" spans="3:3" x14ac:dyDescent="0.45">
      <c r="C2253" s="9"/>
    </row>
    <row r="2254" spans="3:3" x14ac:dyDescent="0.45">
      <c r="C2254" s="9"/>
    </row>
    <row r="2255" spans="3:3" x14ac:dyDescent="0.45">
      <c r="C2255" s="9"/>
    </row>
    <row r="2256" spans="3:3" x14ac:dyDescent="0.45">
      <c r="C2256" s="9"/>
    </row>
    <row r="2257" spans="3:3" x14ac:dyDescent="0.45">
      <c r="C2257" s="9"/>
    </row>
    <row r="2258" spans="3:3" x14ac:dyDescent="0.45">
      <c r="C2258" s="9"/>
    </row>
    <row r="2259" spans="3:3" x14ac:dyDescent="0.45">
      <c r="C2259" s="9"/>
    </row>
    <row r="2260" spans="3:3" x14ac:dyDescent="0.45">
      <c r="C2260" s="9"/>
    </row>
    <row r="2261" spans="3:3" x14ac:dyDescent="0.45">
      <c r="C2261" s="9"/>
    </row>
    <row r="2262" spans="3:3" x14ac:dyDescent="0.45">
      <c r="C2262" s="9"/>
    </row>
    <row r="2263" spans="3:3" x14ac:dyDescent="0.45">
      <c r="C2263" s="9"/>
    </row>
    <row r="2264" spans="3:3" x14ac:dyDescent="0.45">
      <c r="C2264" s="9"/>
    </row>
    <row r="2265" spans="3:3" x14ac:dyDescent="0.45">
      <c r="C2265" s="9"/>
    </row>
    <row r="2266" spans="3:3" x14ac:dyDescent="0.45">
      <c r="C2266" s="9"/>
    </row>
    <row r="2267" spans="3:3" x14ac:dyDescent="0.45">
      <c r="C2267" s="9"/>
    </row>
    <row r="2268" spans="3:3" x14ac:dyDescent="0.45">
      <c r="C2268" s="9"/>
    </row>
    <row r="2269" spans="3:3" x14ac:dyDescent="0.45">
      <c r="C2269" s="9"/>
    </row>
    <row r="2270" spans="3:3" x14ac:dyDescent="0.45">
      <c r="C2270" s="9"/>
    </row>
    <row r="2271" spans="3:3" x14ac:dyDescent="0.45">
      <c r="C2271" s="9"/>
    </row>
    <row r="2272" spans="3:3" x14ac:dyDescent="0.45">
      <c r="C2272" s="9"/>
    </row>
    <row r="2273" spans="3:3" x14ac:dyDescent="0.45">
      <c r="C2273" s="9"/>
    </row>
    <row r="2274" spans="3:3" x14ac:dyDescent="0.45">
      <c r="C2274" s="9"/>
    </row>
    <row r="2275" spans="3:3" x14ac:dyDescent="0.45">
      <c r="C2275" s="9"/>
    </row>
    <row r="2276" spans="3:3" x14ac:dyDescent="0.45">
      <c r="C2276" s="9"/>
    </row>
    <row r="2277" spans="3:3" x14ac:dyDescent="0.45">
      <c r="C2277" s="9"/>
    </row>
    <row r="2278" spans="3:3" x14ac:dyDescent="0.45">
      <c r="C2278" s="9"/>
    </row>
    <row r="2279" spans="3:3" x14ac:dyDescent="0.45">
      <c r="C2279" s="9"/>
    </row>
    <row r="2280" spans="3:3" x14ac:dyDescent="0.45">
      <c r="C2280" s="9"/>
    </row>
    <row r="2281" spans="3:3" x14ac:dyDescent="0.45">
      <c r="C2281" s="9"/>
    </row>
    <row r="2282" spans="3:3" x14ac:dyDescent="0.45">
      <c r="C2282" s="9"/>
    </row>
    <row r="2283" spans="3:3" x14ac:dyDescent="0.45">
      <c r="C2283" s="9"/>
    </row>
    <row r="2284" spans="3:3" x14ac:dyDescent="0.45">
      <c r="C2284" s="9"/>
    </row>
    <row r="2285" spans="3:3" x14ac:dyDescent="0.45">
      <c r="C2285" s="9"/>
    </row>
    <row r="2286" spans="3:3" x14ac:dyDescent="0.45">
      <c r="C2286" s="9"/>
    </row>
    <row r="2287" spans="3:3" x14ac:dyDescent="0.45">
      <c r="C2287" s="9"/>
    </row>
    <row r="2288" spans="3:3" x14ac:dyDescent="0.45">
      <c r="C2288" s="9"/>
    </row>
    <row r="2289" spans="3:3" x14ac:dyDescent="0.45">
      <c r="C2289" s="9"/>
    </row>
    <row r="2290" spans="3:3" x14ac:dyDescent="0.45">
      <c r="C2290" s="9"/>
    </row>
    <row r="2291" spans="3:3" x14ac:dyDescent="0.45">
      <c r="C2291" s="9"/>
    </row>
    <row r="2292" spans="3:3" x14ac:dyDescent="0.45">
      <c r="C2292" s="9"/>
    </row>
    <row r="2293" spans="3:3" x14ac:dyDescent="0.45">
      <c r="C2293" s="9"/>
    </row>
    <row r="2294" spans="3:3" x14ac:dyDescent="0.45">
      <c r="C2294" s="9"/>
    </row>
    <row r="2295" spans="3:3" x14ac:dyDescent="0.45">
      <c r="C2295" s="9"/>
    </row>
    <row r="2296" spans="3:3" x14ac:dyDescent="0.45">
      <c r="C2296" s="9"/>
    </row>
    <row r="2297" spans="3:3" x14ac:dyDescent="0.45">
      <c r="C2297" s="9"/>
    </row>
    <row r="2298" spans="3:3" x14ac:dyDescent="0.45">
      <c r="C2298" s="9"/>
    </row>
    <row r="2299" spans="3:3" x14ac:dyDescent="0.45">
      <c r="C2299" s="9"/>
    </row>
    <row r="2300" spans="3:3" x14ac:dyDescent="0.45">
      <c r="C2300" s="9"/>
    </row>
    <row r="2301" spans="3:3" x14ac:dyDescent="0.45">
      <c r="C2301" s="9"/>
    </row>
    <row r="2302" spans="3:3" x14ac:dyDescent="0.45">
      <c r="C2302" s="9"/>
    </row>
    <row r="2303" spans="3:3" x14ac:dyDescent="0.45">
      <c r="C2303" s="9"/>
    </row>
    <row r="2304" spans="3:3" x14ac:dyDescent="0.45">
      <c r="C2304" s="9"/>
    </row>
    <row r="2305" spans="3:3" x14ac:dyDescent="0.45">
      <c r="C2305" s="9"/>
    </row>
    <row r="2306" spans="3:3" x14ac:dyDescent="0.45">
      <c r="C2306" s="9"/>
    </row>
    <row r="2307" spans="3:3" x14ac:dyDescent="0.45">
      <c r="C2307" s="9"/>
    </row>
    <row r="2308" spans="3:3" x14ac:dyDescent="0.45">
      <c r="C2308" s="9"/>
    </row>
    <row r="2309" spans="3:3" x14ac:dyDescent="0.45">
      <c r="C2309" s="9"/>
    </row>
    <row r="2310" spans="3:3" x14ac:dyDescent="0.45">
      <c r="C2310" s="9"/>
    </row>
    <row r="2311" spans="3:3" x14ac:dyDescent="0.45">
      <c r="C2311" s="9"/>
    </row>
    <row r="2312" spans="3:3" x14ac:dyDescent="0.45">
      <c r="C2312" s="9"/>
    </row>
    <row r="2313" spans="3:3" x14ac:dyDescent="0.45">
      <c r="C2313" s="9"/>
    </row>
    <row r="2314" spans="3:3" x14ac:dyDescent="0.45">
      <c r="C2314" s="9"/>
    </row>
    <row r="2315" spans="3:3" x14ac:dyDescent="0.45">
      <c r="C2315" s="9"/>
    </row>
    <row r="2316" spans="3:3" x14ac:dyDescent="0.45">
      <c r="C2316" s="9"/>
    </row>
    <row r="2317" spans="3:3" x14ac:dyDescent="0.45">
      <c r="C2317" s="9"/>
    </row>
    <row r="2318" spans="3:3" x14ac:dyDescent="0.45">
      <c r="C2318" s="9"/>
    </row>
    <row r="2319" spans="3:3" x14ac:dyDescent="0.45">
      <c r="C2319" s="9"/>
    </row>
    <row r="2320" spans="3:3" x14ac:dyDescent="0.45">
      <c r="C2320" s="9"/>
    </row>
    <row r="2321" spans="3:3" x14ac:dyDescent="0.45">
      <c r="C2321" s="9"/>
    </row>
    <row r="2322" spans="3:3" x14ac:dyDescent="0.45">
      <c r="C2322" s="9"/>
    </row>
    <row r="2323" spans="3:3" x14ac:dyDescent="0.45">
      <c r="C2323" s="9"/>
    </row>
    <row r="2324" spans="3:3" x14ac:dyDescent="0.45">
      <c r="C2324" s="9"/>
    </row>
    <row r="2325" spans="3:3" x14ac:dyDescent="0.45">
      <c r="C2325" s="9"/>
    </row>
    <row r="2326" spans="3:3" x14ac:dyDescent="0.45">
      <c r="C2326" s="9"/>
    </row>
    <row r="2327" spans="3:3" x14ac:dyDescent="0.45">
      <c r="C2327" s="9"/>
    </row>
    <row r="2328" spans="3:3" x14ac:dyDescent="0.45">
      <c r="C2328" s="9"/>
    </row>
    <row r="2329" spans="3:3" x14ac:dyDescent="0.45">
      <c r="C2329" s="9"/>
    </row>
    <row r="2330" spans="3:3" x14ac:dyDescent="0.45">
      <c r="C2330" s="9"/>
    </row>
    <row r="2331" spans="3:3" x14ac:dyDescent="0.45">
      <c r="C2331" s="9"/>
    </row>
    <row r="2332" spans="3:3" x14ac:dyDescent="0.45">
      <c r="C2332" s="9"/>
    </row>
    <row r="2333" spans="3:3" x14ac:dyDescent="0.45">
      <c r="C2333" s="9"/>
    </row>
    <row r="2334" spans="3:3" x14ac:dyDescent="0.45">
      <c r="C2334" s="9"/>
    </row>
    <row r="2335" spans="3:3" x14ac:dyDescent="0.45">
      <c r="C2335" s="9"/>
    </row>
    <row r="2336" spans="3:3" x14ac:dyDescent="0.45">
      <c r="C2336" s="9"/>
    </row>
    <row r="2337" spans="3:3" x14ac:dyDescent="0.45">
      <c r="C2337" s="9"/>
    </row>
    <row r="2338" spans="3:3" x14ac:dyDescent="0.45">
      <c r="C2338" s="9"/>
    </row>
    <row r="2339" spans="3:3" x14ac:dyDescent="0.45">
      <c r="C2339" s="9"/>
    </row>
    <row r="2340" spans="3:3" x14ac:dyDescent="0.45">
      <c r="C2340" s="9"/>
    </row>
    <row r="2341" spans="3:3" x14ac:dyDescent="0.45">
      <c r="C2341" s="9"/>
    </row>
    <row r="2342" spans="3:3" x14ac:dyDescent="0.45">
      <c r="C2342" s="9"/>
    </row>
    <row r="2343" spans="3:3" x14ac:dyDescent="0.45">
      <c r="C2343" s="9"/>
    </row>
    <row r="2344" spans="3:3" x14ac:dyDescent="0.45">
      <c r="C2344" s="9"/>
    </row>
    <row r="2345" spans="3:3" x14ac:dyDescent="0.45">
      <c r="C2345" s="9"/>
    </row>
    <row r="2346" spans="3:3" x14ac:dyDescent="0.45">
      <c r="C2346" s="9"/>
    </row>
    <row r="2347" spans="3:3" x14ac:dyDescent="0.45">
      <c r="C2347" s="9"/>
    </row>
    <row r="2348" spans="3:3" x14ac:dyDescent="0.45">
      <c r="C2348" s="9"/>
    </row>
    <row r="2349" spans="3:3" x14ac:dyDescent="0.45">
      <c r="C2349" s="9"/>
    </row>
    <row r="2350" spans="3:3" x14ac:dyDescent="0.45">
      <c r="C2350" s="9"/>
    </row>
    <row r="2351" spans="3:3" x14ac:dyDescent="0.45">
      <c r="C2351" s="9"/>
    </row>
    <row r="2352" spans="3:3" x14ac:dyDescent="0.45">
      <c r="C2352" s="9"/>
    </row>
    <row r="2353" spans="3:3" x14ac:dyDescent="0.45">
      <c r="C2353" s="9"/>
    </row>
    <row r="2354" spans="3:3" x14ac:dyDescent="0.45">
      <c r="C2354" s="9"/>
    </row>
    <row r="2355" spans="3:3" x14ac:dyDescent="0.45">
      <c r="C2355" s="9"/>
    </row>
    <row r="2356" spans="3:3" x14ac:dyDescent="0.45">
      <c r="C2356" s="9"/>
    </row>
    <row r="2357" spans="3:3" x14ac:dyDescent="0.45">
      <c r="C2357" s="9"/>
    </row>
    <row r="2358" spans="3:3" x14ac:dyDescent="0.45">
      <c r="C2358" s="9"/>
    </row>
    <row r="2359" spans="3:3" x14ac:dyDescent="0.45">
      <c r="C2359" s="9"/>
    </row>
    <row r="2360" spans="3:3" x14ac:dyDescent="0.45">
      <c r="C2360" s="9"/>
    </row>
    <row r="2361" spans="3:3" x14ac:dyDescent="0.45">
      <c r="C2361" s="9"/>
    </row>
    <row r="2362" spans="3:3" x14ac:dyDescent="0.45">
      <c r="C2362" s="9"/>
    </row>
    <row r="2363" spans="3:3" x14ac:dyDescent="0.45">
      <c r="C2363" s="9"/>
    </row>
    <row r="2364" spans="3:3" x14ac:dyDescent="0.45">
      <c r="C2364" s="9"/>
    </row>
    <row r="2365" spans="3:3" x14ac:dyDescent="0.45">
      <c r="C2365" s="9"/>
    </row>
    <row r="2366" spans="3:3" x14ac:dyDescent="0.45">
      <c r="C2366" s="9"/>
    </row>
    <row r="2367" spans="3:3" x14ac:dyDescent="0.45">
      <c r="C2367" s="9"/>
    </row>
    <row r="2368" spans="3:3" x14ac:dyDescent="0.45">
      <c r="C2368" s="9"/>
    </row>
    <row r="2369" spans="3:3" x14ac:dyDescent="0.45">
      <c r="C2369" s="9"/>
    </row>
    <row r="2370" spans="3:3" x14ac:dyDescent="0.45">
      <c r="C2370" s="9"/>
    </row>
    <row r="2371" spans="3:3" x14ac:dyDescent="0.45">
      <c r="C2371" s="9"/>
    </row>
    <row r="2372" spans="3:3" x14ac:dyDescent="0.45">
      <c r="C2372" s="9"/>
    </row>
    <row r="2373" spans="3:3" x14ac:dyDescent="0.45">
      <c r="C2373" s="9"/>
    </row>
    <row r="2374" spans="3:3" x14ac:dyDescent="0.45">
      <c r="C2374" s="9"/>
    </row>
    <row r="2375" spans="3:3" x14ac:dyDescent="0.45">
      <c r="C2375" s="9"/>
    </row>
    <row r="2376" spans="3:3" x14ac:dyDescent="0.45">
      <c r="C2376" s="9"/>
    </row>
    <row r="2377" spans="3:3" x14ac:dyDescent="0.45">
      <c r="C2377" s="9"/>
    </row>
    <row r="2378" spans="3:3" x14ac:dyDescent="0.45">
      <c r="C2378" s="9"/>
    </row>
    <row r="2379" spans="3:3" x14ac:dyDescent="0.45">
      <c r="C2379" s="9"/>
    </row>
    <row r="2380" spans="3:3" x14ac:dyDescent="0.45">
      <c r="C2380" s="9"/>
    </row>
    <row r="2381" spans="3:3" x14ac:dyDescent="0.45">
      <c r="C2381" s="9"/>
    </row>
    <row r="2382" spans="3:3" x14ac:dyDescent="0.45">
      <c r="C2382" s="9"/>
    </row>
    <row r="2383" spans="3:3" x14ac:dyDescent="0.45">
      <c r="C2383" s="9"/>
    </row>
    <row r="2384" spans="3:3" x14ac:dyDescent="0.45">
      <c r="C2384" s="9"/>
    </row>
    <row r="2385" spans="3:3" x14ac:dyDescent="0.45">
      <c r="C2385" s="9"/>
    </row>
    <row r="2386" spans="3:3" x14ac:dyDescent="0.45">
      <c r="C2386" s="9"/>
    </row>
    <row r="2387" spans="3:3" x14ac:dyDescent="0.45">
      <c r="C2387" s="9"/>
    </row>
    <row r="2388" spans="3:3" x14ac:dyDescent="0.45">
      <c r="C2388" s="9"/>
    </row>
    <row r="2389" spans="3:3" x14ac:dyDescent="0.45">
      <c r="C2389" s="9"/>
    </row>
    <row r="2390" spans="3:3" x14ac:dyDescent="0.45">
      <c r="C2390" s="9"/>
    </row>
    <row r="2391" spans="3:3" x14ac:dyDescent="0.45">
      <c r="C2391" s="9"/>
    </row>
    <row r="2392" spans="3:3" x14ac:dyDescent="0.45">
      <c r="C2392" s="9"/>
    </row>
    <row r="2393" spans="3:3" x14ac:dyDescent="0.45">
      <c r="C2393" s="9"/>
    </row>
    <row r="2394" spans="3:3" x14ac:dyDescent="0.45">
      <c r="C2394" s="9"/>
    </row>
    <row r="2395" spans="3:3" x14ac:dyDescent="0.45">
      <c r="C2395" s="9"/>
    </row>
    <row r="2396" spans="3:3" x14ac:dyDescent="0.45">
      <c r="C2396" s="9"/>
    </row>
    <row r="2397" spans="3:3" x14ac:dyDescent="0.45">
      <c r="C2397" s="9"/>
    </row>
    <row r="2398" spans="3:3" x14ac:dyDescent="0.45">
      <c r="C2398" s="9"/>
    </row>
    <row r="2399" spans="3:3" x14ac:dyDescent="0.45">
      <c r="C2399" s="9"/>
    </row>
    <row r="2400" spans="3:3" x14ac:dyDescent="0.45">
      <c r="C2400" s="9"/>
    </row>
    <row r="2401" spans="3:3" x14ac:dyDescent="0.45">
      <c r="C2401" s="9"/>
    </row>
    <row r="2402" spans="3:3" x14ac:dyDescent="0.45">
      <c r="C2402" s="9"/>
    </row>
    <row r="2403" spans="3:3" x14ac:dyDescent="0.45">
      <c r="C2403" s="9"/>
    </row>
    <row r="2404" spans="3:3" x14ac:dyDescent="0.45">
      <c r="C2404" s="9"/>
    </row>
    <row r="2405" spans="3:3" x14ac:dyDescent="0.45">
      <c r="C2405" s="9"/>
    </row>
    <row r="2406" spans="3:3" x14ac:dyDescent="0.45">
      <c r="C2406" s="9"/>
    </row>
    <row r="2407" spans="3:3" x14ac:dyDescent="0.45">
      <c r="C2407" s="9"/>
    </row>
    <row r="2408" spans="3:3" x14ac:dyDescent="0.45">
      <c r="C2408" s="9"/>
    </row>
    <row r="2409" spans="3:3" x14ac:dyDescent="0.45">
      <c r="C2409" s="9"/>
    </row>
    <row r="2410" spans="3:3" x14ac:dyDescent="0.45">
      <c r="C2410" s="9"/>
    </row>
    <row r="2411" spans="3:3" x14ac:dyDescent="0.45">
      <c r="C2411" s="9"/>
    </row>
    <row r="2412" spans="3:3" x14ac:dyDescent="0.45">
      <c r="C2412" s="9"/>
    </row>
    <row r="2413" spans="3:3" x14ac:dyDescent="0.45">
      <c r="C2413" s="9"/>
    </row>
    <row r="2414" spans="3:3" x14ac:dyDescent="0.45">
      <c r="C2414" s="9"/>
    </row>
    <row r="2415" spans="3:3" x14ac:dyDescent="0.45">
      <c r="C2415" s="9"/>
    </row>
    <row r="2416" spans="3:3" x14ac:dyDescent="0.45">
      <c r="C2416" s="9"/>
    </row>
    <row r="2417" spans="3:3" x14ac:dyDescent="0.45">
      <c r="C2417" s="9"/>
    </row>
    <row r="2418" spans="3:3" x14ac:dyDescent="0.45">
      <c r="C2418" s="9"/>
    </row>
    <row r="2419" spans="3:3" x14ac:dyDescent="0.45">
      <c r="C2419" s="9"/>
    </row>
    <row r="2420" spans="3:3" x14ac:dyDescent="0.45">
      <c r="C2420" s="9"/>
    </row>
    <row r="2421" spans="3:3" x14ac:dyDescent="0.45">
      <c r="C2421" s="9"/>
    </row>
    <row r="2422" spans="3:3" x14ac:dyDescent="0.45">
      <c r="C2422" s="9"/>
    </row>
    <row r="2423" spans="3:3" x14ac:dyDescent="0.45">
      <c r="C2423" s="9"/>
    </row>
    <row r="2424" spans="3:3" x14ac:dyDescent="0.45">
      <c r="C2424" s="9"/>
    </row>
    <row r="2425" spans="3:3" x14ac:dyDescent="0.45">
      <c r="C2425" s="9"/>
    </row>
    <row r="2426" spans="3:3" x14ac:dyDescent="0.45">
      <c r="C2426" s="9"/>
    </row>
    <row r="2427" spans="3:3" x14ac:dyDescent="0.45">
      <c r="C2427" s="9"/>
    </row>
    <row r="2428" spans="3:3" x14ac:dyDescent="0.45">
      <c r="C2428" s="9"/>
    </row>
    <row r="2429" spans="3:3" x14ac:dyDescent="0.45">
      <c r="C2429" s="9"/>
    </row>
    <row r="2430" spans="3:3" x14ac:dyDescent="0.45">
      <c r="C2430" s="9"/>
    </row>
    <row r="2431" spans="3:3" x14ac:dyDescent="0.45">
      <c r="C2431" s="9"/>
    </row>
    <row r="2432" spans="3:3" x14ac:dyDescent="0.45">
      <c r="C2432" s="9"/>
    </row>
    <row r="2433" spans="3:3" x14ac:dyDescent="0.45">
      <c r="C2433" s="9"/>
    </row>
    <row r="2434" spans="3:3" x14ac:dyDescent="0.45">
      <c r="C2434" s="9"/>
    </row>
    <row r="2435" spans="3:3" x14ac:dyDescent="0.45">
      <c r="C2435" s="9"/>
    </row>
    <row r="2436" spans="3:3" x14ac:dyDescent="0.45">
      <c r="C2436" s="9"/>
    </row>
    <row r="2437" spans="3:3" x14ac:dyDescent="0.45">
      <c r="C2437" s="9"/>
    </row>
    <row r="2438" spans="3:3" x14ac:dyDescent="0.45">
      <c r="C2438" s="9"/>
    </row>
    <row r="2439" spans="3:3" x14ac:dyDescent="0.45">
      <c r="C2439" s="9"/>
    </row>
    <row r="2440" spans="3:3" x14ac:dyDescent="0.45">
      <c r="C2440" s="9"/>
    </row>
    <row r="2441" spans="3:3" x14ac:dyDescent="0.45">
      <c r="C2441" s="9"/>
    </row>
    <row r="2442" spans="3:3" x14ac:dyDescent="0.45">
      <c r="C2442" s="9"/>
    </row>
    <row r="2443" spans="3:3" x14ac:dyDescent="0.45">
      <c r="C2443" s="9"/>
    </row>
    <row r="2444" spans="3:3" x14ac:dyDescent="0.45">
      <c r="C2444" s="9"/>
    </row>
    <row r="2445" spans="3:3" x14ac:dyDescent="0.45">
      <c r="C2445" s="9"/>
    </row>
    <row r="2446" spans="3:3" x14ac:dyDescent="0.45">
      <c r="C2446" s="9"/>
    </row>
    <row r="2447" spans="3:3" x14ac:dyDescent="0.45">
      <c r="C2447" s="9"/>
    </row>
    <row r="2448" spans="3:3" x14ac:dyDescent="0.45">
      <c r="C2448" s="9"/>
    </row>
    <row r="2449" spans="3:3" x14ac:dyDescent="0.45">
      <c r="C2449" s="9"/>
    </row>
    <row r="2450" spans="3:3" x14ac:dyDescent="0.45">
      <c r="C2450" s="9"/>
    </row>
    <row r="2451" spans="3:3" x14ac:dyDescent="0.45">
      <c r="C2451" s="9"/>
    </row>
    <row r="2452" spans="3:3" x14ac:dyDescent="0.45">
      <c r="C2452" s="9"/>
    </row>
    <row r="2453" spans="3:3" x14ac:dyDescent="0.45">
      <c r="C2453" s="9"/>
    </row>
    <row r="2454" spans="3:3" x14ac:dyDescent="0.45">
      <c r="C2454" s="9"/>
    </row>
    <row r="2455" spans="3:3" x14ac:dyDescent="0.45">
      <c r="C2455" s="9"/>
    </row>
    <row r="2456" spans="3:3" x14ac:dyDescent="0.45">
      <c r="C2456" s="9"/>
    </row>
    <row r="2457" spans="3:3" x14ac:dyDescent="0.45">
      <c r="C2457" s="9"/>
    </row>
    <row r="2458" spans="3:3" x14ac:dyDescent="0.45">
      <c r="C2458" s="9"/>
    </row>
    <row r="2459" spans="3:3" x14ac:dyDescent="0.45">
      <c r="C2459" s="9"/>
    </row>
    <row r="2460" spans="3:3" x14ac:dyDescent="0.45">
      <c r="C2460" s="9"/>
    </row>
    <row r="2461" spans="3:3" x14ac:dyDescent="0.45">
      <c r="C2461" s="9"/>
    </row>
    <row r="2462" spans="3:3" x14ac:dyDescent="0.45">
      <c r="C2462" s="9"/>
    </row>
    <row r="2463" spans="3:3" x14ac:dyDescent="0.45">
      <c r="C2463" s="9"/>
    </row>
    <row r="2464" spans="3:3" x14ac:dyDescent="0.45">
      <c r="C2464" s="9"/>
    </row>
    <row r="2465" spans="3:3" x14ac:dyDescent="0.45">
      <c r="C2465" s="9"/>
    </row>
    <row r="2466" spans="3:3" x14ac:dyDescent="0.45">
      <c r="C2466" s="9"/>
    </row>
    <row r="2467" spans="3:3" x14ac:dyDescent="0.45">
      <c r="C2467" s="9"/>
    </row>
    <row r="2468" spans="3:3" x14ac:dyDescent="0.45">
      <c r="C2468" s="9"/>
    </row>
    <row r="2469" spans="3:3" x14ac:dyDescent="0.45">
      <c r="C2469" s="9"/>
    </row>
    <row r="2470" spans="3:3" x14ac:dyDescent="0.45">
      <c r="C2470" s="9"/>
    </row>
    <row r="2471" spans="3:3" x14ac:dyDescent="0.45">
      <c r="C2471" s="9"/>
    </row>
    <row r="2472" spans="3:3" x14ac:dyDescent="0.45">
      <c r="C2472" s="9"/>
    </row>
    <row r="2473" spans="3:3" x14ac:dyDescent="0.45">
      <c r="C2473" s="9"/>
    </row>
    <row r="2474" spans="3:3" x14ac:dyDescent="0.45">
      <c r="C2474" s="9"/>
    </row>
    <row r="2475" spans="3:3" x14ac:dyDescent="0.45">
      <c r="C2475" s="9"/>
    </row>
    <row r="2476" spans="3:3" x14ac:dyDescent="0.45">
      <c r="C2476" s="9"/>
    </row>
    <row r="2477" spans="3:3" x14ac:dyDescent="0.45">
      <c r="C2477" s="9"/>
    </row>
    <row r="2478" spans="3:3" x14ac:dyDescent="0.45">
      <c r="C2478" s="9"/>
    </row>
    <row r="2479" spans="3:3" x14ac:dyDescent="0.45">
      <c r="C2479" s="9"/>
    </row>
    <row r="2480" spans="3:3" x14ac:dyDescent="0.45">
      <c r="C2480" s="9"/>
    </row>
    <row r="2481" spans="3:3" x14ac:dyDescent="0.45">
      <c r="C2481" s="9"/>
    </row>
    <row r="2482" spans="3:3" x14ac:dyDescent="0.45">
      <c r="C2482" s="9"/>
    </row>
    <row r="2483" spans="3:3" x14ac:dyDescent="0.45">
      <c r="C2483" s="9"/>
    </row>
    <row r="2484" spans="3:3" x14ac:dyDescent="0.45">
      <c r="C2484" s="9"/>
    </row>
    <row r="2485" spans="3:3" x14ac:dyDescent="0.45">
      <c r="C2485" s="9"/>
    </row>
    <row r="2486" spans="3:3" x14ac:dyDescent="0.45">
      <c r="C2486" s="9"/>
    </row>
    <row r="2487" spans="3:3" x14ac:dyDescent="0.45">
      <c r="C2487" s="9"/>
    </row>
    <row r="2488" spans="3:3" x14ac:dyDescent="0.45">
      <c r="C2488" s="9"/>
    </row>
    <row r="2489" spans="3:3" x14ac:dyDescent="0.45">
      <c r="C2489" s="9"/>
    </row>
    <row r="2490" spans="3:3" x14ac:dyDescent="0.45">
      <c r="C2490" s="9"/>
    </row>
    <row r="2491" spans="3:3" x14ac:dyDescent="0.45">
      <c r="C2491" s="9"/>
    </row>
    <row r="2492" spans="3:3" x14ac:dyDescent="0.45">
      <c r="C2492" s="9"/>
    </row>
    <row r="2493" spans="3:3" x14ac:dyDescent="0.45">
      <c r="C2493" s="9"/>
    </row>
    <row r="2494" spans="3:3" x14ac:dyDescent="0.45">
      <c r="C2494" s="9"/>
    </row>
    <row r="2495" spans="3:3" x14ac:dyDescent="0.45">
      <c r="C2495" s="9"/>
    </row>
    <row r="2496" spans="3:3" x14ac:dyDescent="0.45">
      <c r="C2496" s="9"/>
    </row>
    <row r="2497" spans="3:3" x14ac:dyDescent="0.45">
      <c r="C2497" s="9"/>
    </row>
    <row r="2498" spans="3:3" x14ac:dyDescent="0.45">
      <c r="C2498" s="9"/>
    </row>
    <row r="2499" spans="3:3" x14ac:dyDescent="0.45">
      <c r="C2499" s="9"/>
    </row>
    <row r="2500" spans="3:3" x14ac:dyDescent="0.45">
      <c r="C2500" s="9"/>
    </row>
    <row r="2501" spans="3:3" x14ac:dyDescent="0.45">
      <c r="C2501" s="9"/>
    </row>
    <row r="2502" spans="3:3" x14ac:dyDescent="0.45">
      <c r="C2502" s="9"/>
    </row>
    <row r="2503" spans="3:3" x14ac:dyDescent="0.45">
      <c r="C2503" s="9"/>
    </row>
    <row r="2504" spans="3:3" x14ac:dyDescent="0.45">
      <c r="C2504" s="9"/>
    </row>
    <row r="2505" spans="3:3" x14ac:dyDescent="0.45">
      <c r="C2505" s="9"/>
    </row>
    <row r="2506" spans="3:3" x14ac:dyDescent="0.45">
      <c r="C2506" s="9"/>
    </row>
    <row r="2507" spans="3:3" x14ac:dyDescent="0.45">
      <c r="C2507" s="9"/>
    </row>
    <row r="2508" spans="3:3" x14ac:dyDescent="0.45">
      <c r="C2508" s="9"/>
    </row>
    <row r="2509" spans="3:3" x14ac:dyDescent="0.45">
      <c r="C2509" s="9"/>
    </row>
    <row r="2510" spans="3:3" x14ac:dyDescent="0.45">
      <c r="C2510" s="9"/>
    </row>
    <row r="2511" spans="3:3" x14ac:dyDescent="0.45">
      <c r="C2511" s="9"/>
    </row>
    <row r="2512" spans="3:3" x14ac:dyDescent="0.45">
      <c r="C2512" s="9"/>
    </row>
    <row r="2513" spans="3:3" x14ac:dyDescent="0.45">
      <c r="C2513" s="9"/>
    </row>
    <row r="2514" spans="3:3" x14ac:dyDescent="0.45">
      <c r="C2514" s="9"/>
    </row>
    <row r="2515" spans="3:3" x14ac:dyDescent="0.45">
      <c r="C2515" s="9"/>
    </row>
    <row r="2516" spans="3:3" x14ac:dyDescent="0.45">
      <c r="C2516" s="9"/>
    </row>
    <row r="2517" spans="3:3" x14ac:dyDescent="0.45">
      <c r="C2517" s="9"/>
    </row>
    <row r="2518" spans="3:3" x14ac:dyDescent="0.45">
      <c r="C2518" s="9"/>
    </row>
    <row r="2519" spans="3:3" x14ac:dyDescent="0.45">
      <c r="C2519" s="9"/>
    </row>
    <row r="2520" spans="3:3" x14ac:dyDescent="0.45">
      <c r="C2520" s="9"/>
    </row>
    <row r="2521" spans="3:3" x14ac:dyDescent="0.45">
      <c r="C2521" s="9"/>
    </row>
    <row r="2522" spans="3:3" x14ac:dyDescent="0.45">
      <c r="C2522" s="9"/>
    </row>
    <row r="2523" spans="3:3" x14ac:dyDescent="0.45">
      <c r="C2523" s="9"/>
    </row>
    <row r="2524" spans="3:3" x14ac:dyDescent="0.45">
      <c r="C2524" s="9"/>
    </row>
    <row r="2525" spans="3:3" x14ac:dyDescent="0.45">
      <c r="C2525" s="9"/>
    </row>
    <row r="2526" spans="3:3" x14ac:dyDescent="0.45">
      <c r="C2526" s="9"/>
    </row>
    <row r="2527" spans="3:3" x14ac:dyDescent="0.45">
      <c r="C2527" s="9"/>
    </row>
    <row r="2528" spans="3:3" x14ac:dyDescent="0.45">
      <c r="C2528" s="9"/>
    </row>
    <row r="2529" spans="3:3" x14ac:dyDescent="0.45">
      <c r="C2529" s="9"/>
    </row>
    <row r="2530" spans="3:3" x14ac:dyDescent="0.45">
      <c r="C2530" s="9"/>
    </row>
    <row r="2531" spans="3:3" x14ac:dyDescent="0.45">
      <c r="C2531" s="9"/>
    </row>
    <row r="2532" spans="3:3" x14ac:dyDescent="0.45">
      <c r="C2532" s="9"/>
    </row>
    <row r="2533" spans="3:3" x14ac:dyDescent="0.45">
      <c r="C2533" s="9"/>
    </row>
    <row r="2534" spans="3:3" x14ac:dyDescent="0.45">
      <c r="C2534" s="9"/>
    </row>
    <row r="2535" spans="3:3" x14ac:dyDescent="0.45">
      <c r="C2535" s="9"/>
    </row>
    <row r="2536" spans="3:3" x14ac:dyDescent="0.45">
      <c r="C2536" s="9"/>
    </row>
    <row r="2537" spans="3:3" x14ac:dyDescent="0.45">
      <c r="C2537" s="9"/>
    </row>
    <row r="2538" spans="3:3" x14ac:dyDescent="0.45">
      <c r="C2538" s="9"/>
    </row>
    <row r="2539" spans="3:3" x14ac:dyDescent="0.45">
      <c r="C2539" s="9"/>
    </row>
    <row r="2540" spans="3:3" x14ac:dyDescent="0.45">
      <c r="C2540" s="9"/>
    </row>
    <row r="2541" spans="3:3" x14ac:dyDescent="0.45">
      <c r="C2541" s="9"/>
    </row>
    <row r="2542" spans="3:3" x14ac:dyDescent="0.45">
      <c r="C2542" s="9"/>
    </row>
    <row r="2543" spans="3:3" x14ac:dyDescent="0.45">
      <c r="C2543" s="9"/>
    </row>
    <row r="2544" spans="3:3" x14ac:dyDescent="0.45">
      <c r="C2544" s="9"/>
    </row>
    <row r="2545" spans="3:3" x14ac:dyDescent="0.45">
      <c r="C2545" s="9"/>
    </row>
    <row r="2546" spans="3:3" x14ac:dyDescent="0.45">
      <c r="C2546" s="9"/>
    </row>
    <row r="2547" spans="3:3" x14ac:dyDescent="0.45">
      <c r="C2547" s="9"/>
    </row>
    <row r="2548" spans="3:3" x14ac:dyDescent="0.45">
      <c r="C2548" s="9"/>
    </row>
    <row r="2549" spans="3:3" x14ac:dyDescent="0.45">
      <c r="C2549" s="9"/>
    </row>
    <row r="2550" spans="3:3" x14ac:dyDescent="0.45">
      <c r="C2550" s="9"/>
    </row>
    <row r="2551" spans="3:3" x14ac:dyDescent="0.45">
      <c r="C2551" s="9"/>
    </row>
    <row r="2552" spans="3:3" x14ac:dyDescent="0.45">
      <c r="C2552" s="9"/>
    </row>
    <row r="2553" spans="3:3" x14ac:dyDescent="0.45">
      <c r="C2553" s="9"/>
    </row>
    <row r="2554" spans="3:3" x14ac:dyDescent="0.45">
      <c r="C2554" s="9"/>
    </row>
    <row r="2555" spans="3:3" x14ac:dyDescent="0.45">
      <c r="C2555" s="9"/>
    </row>
    <row r="2556" spans="3:3" x14ac:dyDescent="0.45">
      <c r="C2556" s="9"/>
    </row>
    <row r="2557" spans="3:3" x14ac:dyDescent="0.45">
      <c r="C2557" s="9"/>
    </row>
    <row r="2558" spans="3:3" x14ac:dyDescent="0.45">
      <c r="C2558" s="9"/>
    </row>
    <row r="2559" spans="3:3" x14ac:dyDescent="0.45">
      <c r="C2559" s="9"/>
    </row>
    <row r="2560" spans="3:3" x14ac:dyDescent="0.45">
      <c r="C2560" s="9"/>
    </row>
    <row r="2561" spans="3:3" x14ac:dyDescent="0.45">
      <c r="C2561" s="9"/>
    </row>
    <row r="2562" spans="3:3" x14ac:dyDescent="0.45">
      <c r="C2562" s="9"/>
    </row>
    <row r="2563" spans="3:3" x14ac:dyDescent="0.45">
      <c r="C2563" s="9"/>
    </row>
    <row r="2564" spans="3:3" x14ac:dyDescent="0.45">
      <c r="C2564" s="9"/>
    </row>
    <row r="2565" spans="3:3" x14ac:dyDescent="0.45">
      <c r="C2565" s="9"/>
    </row>
    <row r="2566" spans="3:3" x14ac:dyDescent="0.45">
      <c r="C2566" s="9"/>
    </row>
    <row r="2567" spans="3:3" x14ac:dyDescent="0.45">
      <c r="C2567" s="9"/>
    </row>
    <row r="2568" spans="3:3" x14ac:dyDescent="0.45">
      <c r="C2568" s="9"/>
    </row>
    <row r="2569" spans="3:3" x14ac:dyDescent="0.45">
      <c r="C2569" s="9"/>
    </row>
    <row r="2570" spans="3:3" x14ac:dyDescent="0.45">
      <c r="C2570" s="9"/>
    </row>
    <row r="2571" spans="3:3" x14ac:dyDescent="0.45">
      <c r="C2571" s="9"/>
    </row>
    <row r="2572" spans="3:3" x14ac:dyDescent="0.45">
      <c r="C2572" s="9"/>
    </row>
    <row r="2573" spans="3:3" x14ac:dyDescent="0.45">
      <c r="C2573" s="9"/>
    </row>
    <row r="2574" spans="3:3" x14ac:dyDescent="0.45">
      <c r="C2574" s="9"/>
    </row>
    <row r="2575" spans="3:3" x14ac:dyDescent="0.45">
      <c r="C2575" s="9"/>
    </row>
    <row r="2576" spans="3:3" x14ac:dyDescent="0.45">
      <c r="C2576" s="9"/>
    </row>
    <row r="2577" spans="3:3" x14ac:dyDescent="0.45">
      <c r="C2577" s="9"/>
    </row>
    <row r="2578" spans="3:3" x14ac:dyDescent="0.45">
      <c r="C2578" s="9"/>
    </row>
    <row r="2579" spans="3:3" x14ac:dyDescent="0.45">
      <c r="C2579" s="9"/>
    </row>
    <row r="2580" spans="3:3" x14ac:dyDescent="0.45">
      <c r="C2580" s="9"/>
    </row>
    <row r="2581" spans="3:3" x14ac:dyDescent="0.45">
      <c r="C2581" s="9"/>
    </row>
    <row r="2582" spans="3:3" x14ac:dyDescent="0.45">
      <c r="C2582" s="9"/>
    </row>
    <row r="2583" spans="3:3" x14ac:dyDescent="0.45">
      <c r="C2583" s="9"/>
    </row>
    <row r="2584" spans="3:3" x14ac:dyDescent="0.45">
      <c r="C2584" s="9"/>
    </row>
    <row r="2585" spans="3:3" x14ac:dyDescent="0.45">
      <c r="C2585" s="9"/>
    </row>
    <row r="2586" spans="3:3" x14ac:dyDescent="0.45">
      <c r="C2586" s="9"/>
    </row>
    <row r="2587" spans="3:3" x14ac:dyDescent="0.45">
      <c r="C2587" s="9"/>
    </row>
    <row r="2588" spans="3:3" x14ac:dyDescent="0.45">
      <c r="C2588" s="9"/>
    </row>
    <row r="2589" spans="3:3" x14ac:dyDescent="0.45">
      <c r="C2589" s="9"/>
    </row>
    <row r="2590" spans="3:3" x14ac:dyDescent="0.45">
      <c r="C2590" s="9"/>
    </row>
    <row r="2591" spans="3:3" x14ac:dyDescent="0.45">
      <c r="C2591" s="9"/>
    </row>
    <row r="2592" spans="3:3" x14ac:dyDescent="0.45">
      <c r="C2592" s="9"/>
    </row>
    <row r="2593" spans="3:3" x14ac:dyDescent="0.45">
      <c r="C2593" s="9"/>
    </row>
    <row r="2594" spans="3:3" x14ac:dyDescent="0.45">
      <c r="C2594" s="9"/>
    </row>
    <row r="2595" spans="3:3" x14ac:dyDescent="0.45">
      <c r="C2595" s="9"/>
    </row>
    <row r="2596" spans="3:3" x14ac:dyDescent="0.45">
      <c r="C2596" s="9"/>
    </row>
    <row r="2597" spans="3:3" x14ac:dyDescent="0.45">
      <c r="C2597" s="9"/>
    </row>
    <row r="2598" spans="3:3" x14ac:dyDescent="0.45">
      <c r="C2598" s="9"/>
    </row>
    <row r="2599" spans="3:3" x14ac:dyDescent="0.45">
      <c r="C2599" s="9"/>
    </row>
    <row r="2600" spans="3:3" x14ac:dyDescent="0.45">
      <c r="C2600" s="9"/>
    </row>
    <row r="2601" spans="3:3" x14ac:dyDescent="0.45">
      <c r="C2601" s="9"/>
    </row>
    <row r="2602" spans="3:3" x14ac:dyDescent="0.45">
      <c r="C2602" s="9"/>
    </row>
    <row r="2603" spans="3:3" x14ac:dyDescent="0.45">
      <c r="C2603" s="9"/>
    </row>
    <row r="2604" spans="3:3" x14ac:dyDescent="0.45">
      <c r="C2604" s="9"/>
    </row>
    <row r="2605" spans="3:3" x14ac:dyDescent="0.45">
      <c r="C2605" s="9"/>
    </row>
    <row r="2606" spans="3:3" x14ac:dyDescent="0.45">
      <c r="C2606" s="9"/>
    </row>
    <row r="2607" spans="3:3" x14ac:dyDescent="0.45">
      <c r="C2607" s="9"/>
    </row>
    <row r="2608" spans="3:3" x14ac:dyDescent="0.45">
      <c r="C2608" s="9"/>
    </row>
    <row r="2609" spans="3:3" x14ac:dyDescent="0.45">
      <c r="C2609" s="9"/>
    </row>
    <row r="2610" spans="3:3" x14ac:dyDescent="0.45">
      <c r="C2610" s="9"/>
    </row>
    <row r="2611" spans="3:3" x14ac:dyDescent="0.45">
      <c r="C2611" s="9"/>
    </row>
    <row r="2612" spans="3:3" x14ac:dyDescent="0.45">
      <c r="C2612" s="9"/>
    </row>
    <row r="2613" spans="3:3" x14ac:dyDescent="0.45">
      <c r="C2613" s="9"/>
    </row>
    <row r="2614" spans="3:3" x14ac:dyDescent="0.45">
      <c r="C2614" s="9"/>
    </row>
    <row r="2615" spans="3:3" x14ac:dyDescent="0.45">
      <c r="C2615" s="9"/>
    </row>
    <row r="2616" spans="3:3" x14ac:dyDescent="0.45">
      <c r="C2616" s="9"/>
    </row>
    <row r="2617" spans="3:3" x14ac:dyDescent="0.45">
      <c r="C2617" s="9"/>
    </row>
    <row r="2618" spans="3:3" x14ac:dyDescent="0.45">
      <c r="C2618" s="9"/>
    </row>
    <row r="2619" spans="3:3" x14ac:dyDescent="0.45">
      <c r="C2619" s="9"/>
    </row>
    <row r="2620" spans="3:3" x14ac:dyDescent="0.45">
      <c r="C2620" s="9"/>
    </row>
    <row r="2621" spans="3:3" x14ac:dyDescent="0.45">
      <c r="C2621" s="9"/>
    </row>
    <row r="2622" spans="3:3" x14ac:dyDescent="0.45">
      <c r="C2622" s="9"/>
    </row>
    <row r="2623" spans="3:3" x14ac:dyDescent="0.45">
      <c r="C2623" s="9"/>
    </row>
    <row r="2624" spans="3:3" x14ac:dyDescent="0.45">
      <c r="C2624" s="9"/>
    </row>
    <row r="2625" spans="3:3" x14ac:dyDescent="0.45">
      <c r="C2625" s="9"/>
    </row>
    <row r="2626" spans="3:3" x14ac:dyDescent="0.45">
      <c r="C2626" s="9"/>
    </row>
    <row r="2627" spans="3:3" x14ac:dyDescent="0.45">
      <c r="C2627" s="9"/>
    </row>
    <row r="2628" spans="3:3" x14ac:dyDescent="0.45">
      <c r="C2628" s="9"/>
    </row>
    <row r="2629" spans="3:3" x14ac:dyDescent="0.45">
      <c r="C2629" s="9"/>
    </row>
    <row r="2630" spans="3:3" x14ac:dyDescent="0.45">
      <c r="C2630" s="9"/>
    </row>
    <row r="2631" spans="3:3" x14ac:dyDescent="0.45">
      <c r="C2631" s="9"/>
    </row>
    <row r="2632" spans="3:3" x14ac:dyDescent="0.45">
      <c r="C2632" s="9"/>
    </row>
    <row r="2633" spans="3:3" x14ac:dyDescent="0.45">
      <c r="C2633" s="9"/>
    </row>
    <row r="2634" spans="3:3" x14ac:dyDescent="0.45">
      <c r="C2634" s="9"/>
    </row>
    <row r="2635" spans="3:3" x14ac:dyDescent="0.45">
      <c r="C2635" s="9"/>
    </row>
    <row r="2636" spans="3:3" x14ac:dyDescent="0.45">
      <c r="C2636" s="9"/>
    </row>
    <row r="2637" spans="3:3" x14ac:dyDescent="0.45">
      <c r="C2637" s="9"/>
    </row>
    <row r="2638" spans="3:3" x14ac:dyDescent="0.45">
      <c r="C2638" s="9"/>
    </row>
    <row r="2639" spans="3:3" x14ac:dyDescent="0.45">
      <c r="C2639" s="9"/>
    </row>
    <row r="2640" spans="3:3" x14ac:dyDescent="0.45">
      <c r="C2640" s="9"/>
    </row>
    <row r="2641" spans="3:3" x14ac:dyDescent="0.45">
      <c r="C2641" s="9"/>
    </row>
    <row r="2642" spans="3:3" x14ac:dyDescent="0.45">
      <c r="C2642" s="9"/>
    </row>
    <row r="2643" spans="3:3" x14ac:dyDescent="0.45">
      <c r="C2643" s="9"/>
    </row>
    <row r="2644" spans="3:3" x14ac:dyDescent="0.45">
      <c r="C2644" s="9"/>
    </row>
    <row r="2645" spans="3:3" x14ac:dyDescent="0.45">
      <c r="C2645" s="9"/>
    </row>
    <row r="2646" spans="3:3" x14ac:dyDescent="0.45">
      <c r="C2646" s="9"/>
    </row>
    <row r="2647" spans="3:3" x14ac:dyDescent="0.45">
      <c r="C2647" s="9"/>
    </row>
    <row r="2648" spans="3:3" x14ac:dyDescent="0.45">
      <c r="C2648" s="9"/>
    </row>
    <row r="2649" spans="3:3" x14ac:dyDescent="0.45">
      <c r="C2649" s="9"/>
    </row>
    <row r="2650" spans="3:3" x14ac:dyDescent="0.45">
      <c r="C2650" s="9"/>
    </row>
    <row r="2651" spans="3:3" x14ac:dyDescent="0.45">
      <c r="C2651" s="9"/>
    </row>
    <row r="2652" spans="3:3" x14ac:dyDescent="0.45">
      <c r="C2652" s="9"/>
    </row>
    <row r="2653" spans="3:3" x14ac:dyDescent="0.45">
      <c r="C2653" s="9"/>
    </row>
    <row r="2654" spans="3:3" x14ac:dyDescent="0.45">
      <c r="C2654" s="9"/>
    </row>
    <row r="2655" spans="3:3" x14ac:dyDescent="0.45">
      <c r="C2655" s="9"/>
    </row>
    <row r="2656" spans="3:3" x14ac:dyDescent="0.45">
      <c r="C2656" s="9"/>
    </row>
    <row r="2657" spans="3:3" x14ac:dyDescent="0.45">
      <c r="C2657" s="9"/>
    </row>
    <row r="2658" spans="3:3" x14ac:dyDescent="0.45">
      <c r="C2658" s="9"/>
    </row>
    <row r="2659" spans="3:3" x14ac:dyDescent="0.45">
      <c r="C2659" s="9"/>
    </row>
    <row r="2660" spans="3:3" x14ac:dyDescent="0.45">
      <c r="C2660" s="9"/>
    </row>
    <row r="2661" spans="3:3" x14ac:dyDescent="0.45">
      <c r="C2661" s="9"/>
    </row>
    <row r="2662" spans="3:3" x14ac:dyDescent="0.45">
      <c r="C2662" s="9"/>
    </row>
    <row r="2663" spans="3:3" x14ac:dyDescent="0.45">
      <c r="C2663" s="9"/>
    </row>
    <row r="2664" spans="3:3" x14ac:dyDescent="0.45">
      <c r="C2664" s="9"/>
    </row>
    <row r="2665" spans="3:3" x14ac:dyDescent="0.45">
      <c r="C2665" s="9"/>
    </row>
    <row r="2666" spans="3:3" x14ac:dyDescent="0.45">
      <c r="C2666" s="9"/>
    </row>
    <row r="2667" spans="3:3" x14ac:dyDescent="0.45">
      <c r="C2667" s="9"/>
    </row>
    <row r="2668" spans="3:3" x14ac:dyDescent="0.45">
      <c r="C2668" s="9"/>
    </row>
    <row r="2669" spans="3:3" x14ac:dyDescent="0.45">
      <c r="C2669" s="9"/>
    </row>
    <row r="2670" spans="3:3" x14ac:dyDescent="0.45">
      <c r="C2670" s="9"/>
    </row>
    <row r="2671" spans="3:3" x14ac:dyDescent="0.45">
      <c r="C2671" s="9"/>
    </row>
    <row r="2672" spans="3:3" x14ac:dyDescent="0.45">
      <c r="C2672" s="9"/>
    </row>
    <row r="2673" spans="3:3" x14ac:dyDescent="0.45">
      <c r="C2673" s="9"/>
    </row>
    <row r="2674" spans="3:3" x14ac:dyDescent="0.45">
      <c r="C2674" s="9"/>
    </row>
    <row r="2675" spans="3:3" x14ac:dyDescent="0.45">
      <c r="C2675" s="9"/>
    </row>
    <row r="2676" spans="3:3" x14ac:dyDescent="0.45">
      <c r="C2676" s="9"/>
    </row>
    <row r="2677" spans="3:3" x14ac:dyDescent="0.45">
      <c r="C2677" s="9"/>
    </row>
    <row r="2678" spans="3:3" x14ac:dyDescent="0.45">
      <c r="C2678" s="9"/>
    </row>
    <row r="2679" spans="3:3" x14ac:dyDescent="0.45">
      <c r="C2679" s="9"/>
    </row>
    <row r="2680" spans="3:3" x14ac:dyDescent="0.45">
      <c r="C2680" s="9"/>
    </row>
    <row r="2681" spans="3:3" x14ac:dyDescent="0.45">
      <c r="C2681" s="9"/>
    </row>
    <row r="2682" spans="3:3" x14ac:dyDescent="0.45">
      <c r="C2682" s="9"/>
    </row>
    <row r="2683" spans="3:3" x14ac:dyDescent="0.45">
      <c r="C2683" s="9"/>
    </row>
    <row r="2684" spans="3:3" x14ac:dyDescent="0.45">
      <c r="C2684" s="9"/>
    </row>
    <row r="2685" spans="3:3" x14ac:dyDescent="0.45">
      <c r="C2685" s="9"/>
    </row>
    <row r="2686" spans="3:3" x14ac:dyDescent="0.45">
      <c r="C2686" s="9"/>
    </row>
    <row r="2687" spans="3:3" x14ac:dyDescent="0.45">
      <c r="C2687" s="9"/>
    </row>
    <row r="2688" spans="3:3" x14ac:dyDescent="0.45">
      <c r="C2688" s="9"/>
    </row>
    <row r="2689" spans="3:3" x14ac:dyDescent="0.45">
      <c r="C2689" s="9"/>
    </row>
    <row r="2690" spans="3:3" x14ac:dyDescent="0.45">
      <c r="C2690" s="9"/>
    </row>
    <row r="2691" spans="3:3" x14ac:dyDescent="0.45">
      <c r="C2691" s="9"/>
    </row>
    <row r="2692" spans="3:3" x14ac:dyDescent="0.45">
      <c r="C2692" s="9"/>
    </row>
    <row r="2693" spans="3:3" x14ac:dyDescent="0.45">
      <c r="C2693" s="9"/>
    </row>
    <row r="2694" spans="3:3" x14ac:dyDescent="0.45">
      <c r="C2694" s="9"/>
    </row>
    <row r="2695" spans="3:3" x14ac:dyDescent="0.45">
      <c r="C2695" s="9"/>
    </row>
    <row r="2696" spans="3:3" x14ac:dyDescent="0.45">
      <c r="C2696" s="9"/>
    </row>
    <row r="2697" spans="3:3" x14ac:dyDescent="0.45">
      <c r="C2697" s="9"/>
    </row>
    <row r="2698" spans="3:3" x14ac:dyDescent="0.45">
      <c r="C2698" s="9"/>
    </row>
    <row r="2699" spans="3:3" x14ac:dyDescent="0.45">
      <c r="C2699" s="9"/>
    </row>
    <row r="2700" spans="3:3" x14ac:dyDescent="0.45">
      <c r="C2700" s="9"/>
    </row>
    <row r="2701" spans="3:3" x14ac:dyDescent="0.45">
      <c r="C2701" s="9"/>
    </row>
    <row r="2702" spans="3:3" x14ac:dyDescent="0.45">
      <c r="C2702" s="9"/>
    </row>
    <row r="2703" spans="3:3" x14ac:dyDescent="0.45">
      <c r="C2703" s="9"/>
    </row>
    <row r="2704" spans="3:3" x14ac:dyDescent="0.45">
      <c r="C2704" s="9"/>
    </row>
    <row r="2705" spans="3:3" x14ac:dyDescent="0.45">
      <c r="C2705" s="9"/>
    </row>
    <row r="2706" spans="3:3" x14ac:dyDescent="0.45">
      <c r="C2706" s="9"/>
    </row>
    <row r="2707" spans="3:3" x14ac:dyDescent="0.45">
      <c r="C2707" s="9"/>
    </row>
    <row r="2708" spans="3:3" x14ac:dyDescent="0.45">
      <c r="C2708" s="9"/>
    </row>
    <row r="2709" spans="3:3" x14ac:dyDescent="0.45">
      <c r="C2709" s="9"/>
    </row>
    <row r="2710" spans="3:3" x14ac:dyDescent="0.45">
      <c r="C2710" s="9"/>
    </row>
    <row r="2711" spans="3:3" x14ac:dyDescent="0.45">
      <c r="C2711" s="9"/>
    </row>
    <row r="2712" spans="3:3" x14ac:dyDescent="0.45">
      <c r="C2712" s="9"/>
    </row>
    <row r="2713" spans="3:3" x14ac:dyDescent="0.45">
      <c r="C2713" s="9"/>
    </row>
    <row r="2714" spans="3:3" x14ac:dyDescent="0.45">
      <c r="C2714" s="9"/>
    </row>
    <row r="2715" spans="3:3" x14ac:dyDescent="0.45">
      <c r="C2715" s="9"/>
    </row>
    <row r="2716" spans="3:3" x14ac:dyDescent="0.45">
      <c r="C2716" s="9"/>
    </row>
    <row r="2717" spans="3:3" x14ac:dyDescent="0.45">
      <c r="C2717" s="9"/>
    </row>
    <row r="2718" spans="3:3" x14ac:dyDescent="0.45">
      <c r="C2718" s="9"/>
    </row>
    <row r="2719" spans="3:3" x14ac:dyDescent="0.45">
      <c r="C2719" s="9"/>
    </row>
    <row r="2720" spans="3:3" x14ac:dyDescent="0.45">
      <c r="C2720" s="9"/>
    </row>
    <row r="2721" spans="3:3" x14ac:dyDescent="0.45">
      <c r="C2721" s="9"/>
    </row>
    <row r="2722" spans="3:3" x14ac:dyDescent="0.45">
      <c r="C2722" s="9"/>
    </row>
    <row r="2723" spans="3:3" x14ac:dyDescent="0.45">
      <c r="C2723" s="9"/>
    </row>
    <row r="2724" spans="3:3" x14ac:dyDescent="0.45">
      <c r="C2724" s="9"/>
    </row>
    <row r="2725" spans="3:3" x14ac:dyDescent="0.45">
      <c r="C2725" s="9"/>
    </row>
    <row r="2726" spans="3:3" x14ac:dyDescent="0.45">
      <c r="C2726" s="9"/>
    </row>
    <row r="2727" spans="3:3" x14ac:dyDescent="0.45">
      <c r="C2727" s="9"/>
    </row>
    <row r="2728" spans="3:3" x14ac:dyDescent="0.45">
      <c r="C2728" s="9"/>
    </row>
    <row r="2729" spans="3:3" x14ac:dyDescent="0.45">
      <c r="C2729" s="9"/>
    </row>
    <row r="2730" spans="3:3" x14ac:dyDescent="0.45">
      <c r="C2730" s="9"/>
    </row>
    <row r="2731" spans="3:3" x14ac:dyDescent="0.45">
      <c r="C2731" s="9"/>
    </row>
    <row r="2732" spans="3:3" x14ac:dyDescent="0.45">
      <c r="C2732" s="9"/>
    </row>
    <row r="2733" spans="3:3" x14ac:dyDescent="0.45">
      <c r="C2733" s="9"/>
    </row>
    <row r="2734" spans="3:3" x14ac:dyDescent="0.45">
      <c r="C2734" s="9"/>
    </row>
    <row r="2735" spans="3:3" x14ac:dyDescent="0.45">
      <c r="C2735" s="9"/>
    </row>
    <row r="2736" spans="3:3" x14ac:dyDescent="0.45">
      <c r="C2736" s="9"/>
    </row>
    <row r="2737" spans="3:3" x14ac:dyDescent="0.45">
      <c r="C2737" s="9"/>
    </row>
    <row r="2738" spans="3:3" x14ac:dyDescent="0.45">
      <c r="C2738" s="9"/>
    </row>
    <row r="2739" spans="3:3" x14ac:dyDescent="0.45">
      <c r="C2739" s="9"/>
    </row>
    <row r="2740" spans="3:3" x14ac:dyDescent="0.45">
      <c r="C2740" s="9"/>
    </row>
    <row r="2741" spans="3:3" x14ac:dyDescent="0.45">
      <c r="C2741" s="9"/>
    </row>
    <row r="2742" spans="3:3" x14ac:dyDescent="0.45">
      <c r="C2742" s="9"/>
    </row>
    <row r="2743" spans="3:3" x14ac:dyDescent="0.45">
      <c r="C2743" s="9"/>
    </row>
    <row r="2744" spans="3:3" x14ac:dyDescent="0.45">
      <c r="C2744" s="9"/>
    </row>
    <row r="2745" spans="3:3" x14ac:dyDescent="0.45">
      <c r="C2745" s="9"/>
    </row>
    <row r="2746" spans="3:3" x14ac:dyDescent="0.45">
      <c r="C2746" s="9"/>
    </row>
    <row r="2747" spans="3:3" x14ac:dyDescent="0.45">
      <c r="C2747" s="9"/>
    </row>
    <row r="2748" spans="3:3" x14ac:dyDescent="0.45">
      <c r="C2748" s="9"/>
    </row>
    <row r="2749" spans="3:3" x14ac:dyDescent="0.45">
      <c r="C2749" s="9"/>
    </row>
    <row r="2750" spans="3:3" x14ac:dyDescent="0.45">
      <c r="C2750" s="9"/>
    </row>
    <row r="2751" spans="3:3" x14ac:dyDescent="0.45">
      <c r="C2751" s="9"/>
    </row>
    <row r="2752" spans="3:3" x14ac:dyDescent="0.45">
      <c r="C2752" s="9"/>
    </row>
    <row r="2753" spans="3:3" x14ac:dyDescent="0.45">
      <c r="C2753" s="9"/>
    </row>
    <row r="2754" spans="3:3" x14ac:dyDescent="0.45">
      <c r="C2754" s="9"/>
    </row>
    <row r="2755" spans="3:3" x14ac:dyDescent="0.45">
      <c r="C2755" s="9"/>
    </row>
    <row r="2756" spans="3:3" x14ac:dyDescent="0.45">
      <c r="C2756" s="9"/>
    </row>
    <row r="2757" spans="3:3" x14ac:dyDescent="0.45">
      <c r="C2757" s="9"/>
    </row>
    <row r="2758" spans="3:3" x14ac:dyDescent="0.45">
      <c r="C2758" s="9"/>
    </row>
    <row r="2759" spans="3:3" x14ac:dyDescent="0.45">
      <c r="C2759" s="9"/>
    </row>
    <row r="2760" spans="3:3" x14ac:dyDescent="0.45">
      <c r="C2760" s="9"/>
    </row>
    <row r="2761" spans="3:3" x14ac:dyDescent="0.45">
      <c r="C2761" s="9"/>
    </row>
    <row r="2762" spans="3:3" x14ac:dyDescent="0.45">
      <c r="C2762" s="9"/>
    </row>
    <row r="2763" spans="3:3" x14ac:dyDescent="0.45">
      <c r="C2763" s="9"/>
    </row>
    <row r="2764" spans="3:3" x14ac:dyDescent="0.45">
      <c r="C2764" s="9"/>
    </row>
    <row r="2765" spans="3:3" x14ac:dyDescent="0.45">
      <c r="C2765" s="9"/>
    </row>
    <row r="2766" spans="3:3" x14ac:dyDescent="0.45">
      <c r="C2766" s="9"/>
    </row>
    <row r="2767" spans="3:3" x14ac:dyDescent="0.45">
      <c r="C2767" s="9"/>
    </row>
    <row r="2768" spans="3:3" x14ac:dyDescent="0.45">
      <c r="C2768" s="9"/>
    </row>
    <row r="2769" spans="3:3" x14ac:dyDescent="0.45">
      <c r="C2769" s="9"/>
    </row>
    <row r="2770" spans="3:3" x14ac:dyDescent="0.45">
      <c r="C2770" s="9"/>
    </row>
    <row r="2771" spans="3:3" x14ac:dyDescent="0.45">
      <c r="C2771" s="9"/>
    </row>
    <row r="2772" spans="3:3" x14ac:dyDescent="0.45">
      <c r="C2772" s="9"/>
    </row>
    <row r="2773" spans="3:3" x14ac:dyDescent="0.45">
      <c r="C2773" s="9"/>
    </row>
    <row r="2774" spans="3:3" x14ac:dyDescent="0.45">
      <c r="C2774" s="9"/>
    </row>
    <row r="2775" spans="3:3" x14ac:dyDescent="0.45">
      <c r="C2775" s="9"/>
    </row>
    <row r="2776" spans="3:3" x14ac:dyDescent="0.45">
      <c r="C2776" s="9"/>
    </row>
    <row r="2777" spans="3:3" x14ac:dyDescent="0.45">
      <c r="C2777" s="9"/>
    </row>
    <row r="2778" spans="3:3" x14ac:dyDescent="0.45">
      <c r="C2778" s="9"/>
    </row>
    <row r="2779" spans="3:3" x14ac:dyDescent="0.45">
      <c r="C2779" s="9"/>
    </row>
    <row r="2780" spans="3:3" x14ac:dyDescent="0.45">
      <c r="C2780" s="9"/>
    </row>
    <row r="2781" spans="3:3" x14ac:dyDescent="0.45">
      <c r="C2781" s="9"/>
    </row>
    <row r="2782" spans="3:3" x14ac:dyDescent="0.45">
      <c r="C2782" s="9"/>
    </row>
    <row r="2783" spans="3:3" x14ac:dyDescent="0.45">
      <c r="C2783" s="9"/>
    </row>
    <row r="2784" spans="3:3" x14ac:dyDescent="0.45">
      <c r="C2784" s="9"/>
    </row>
    <row r="2785" spans="3:3" x14ac:dyDescent="0.45">
      <c r="C2785" s="9"/>
    </row>
    <row r="2786" spans="3:3" x14ac:dyDescent="0.45">
      <c r="C2786" s="9"/>
    </row>
    <row r="2787" spans="3:3" x14ac:dyDescent="0.45">
      <c r="C2787" s="9"/>
    </row>
    <row r="2788" spans="3:3" x14ac:dyDescent="0.45">
      <c r="C2788" s="9"/>
    </row>
    <row r="2789" spans="3:3" x14ac:dyDescent="0.45">
      <c r="C2789" s="9"/>
    </row>
    <row r="2790" spans="3:3" x14ac:dyDescent="0.45">
      <c r="C2790" s="9"/>
    </row>
    <row r="2791" spans="3:3" x14ac:dyDescent="0.45">
      <c r="C2791" s="9"/>
    </row>
    <row r="2792" spans="3:3" x14ac:dyDescent="0.45">
      <c r="C2792" s="9"/>
    </row>
    <row r="2793" spans="3:3" x14ac:dyDescent="0.45">
      <c r="C2793" s="9"/>
    </row>
    <row r="2794" spans="3:3" x14ac:dyDescent="0.45">
      <c r="C2794" s="9"/>
    </row>
    <row r="2795" spans="3:3" x14ac:dyDescent="0.45">
      <c r="C2795" s="9"/>
    </row>
    <row r="2796" spans="3:3" x14ac:dyDescent="0.45">
      <c r="C2796" s="9"/>
    </row>
    <row r="2797" spans="3:3" x14ac:dyDescent="0.45">
      <c r="C2797" s="9"/>
    </row>
    <row r="2798" spans="3:3" x14ac:dyDescent="0.45">
      <c r="C2798" s="9"/>
    </row>
    <row r="2799" spans="3:3" x14ac:dyDescent="0.45">
      <c r="C2799" s="9"/>
    </row>
    <row r="2800" spans="3:3" x14ac:dyDescent="0.45">
      <c r="C2800" s="9"/>
    </row>
    <row r="2801" spans="3:3" x14ac:dyDescent="0.45">
      <c r="C2801" s="9"/>
    </row>
    <row r="2802" spans="3:3" x14ac:dyDescent="0.45">
      <c r="C2802" s="9"/>
    </row>
    <row r="2803" spans="3:3" x14ac:dyDescent="0.45">
      <c r="C2803" s="9"/>
    </row>
    <row r="2804" spans="3:3" x14ac:dyDescent="0.45">
      <c r="C2804" s="9"/>
    </row>
    <row r="2805" spans="3:3" x14ac:dyDescent="0.45">
      <c r="C2805" s="9"/>
    </row>
    <row r="2806" spans="3:3" x14ac:dyDescent="0.45">
      <c r="C2806" s="9"/>
    </row>
    <row r="2807" spans="3:3" x14ac:dyDescent="0.45">
      <c r="C2807" s="9"/>
    </row>
    <row r="2808" spans="3:3" x14ac:dyDescent="0.45">
      <c r="C2808" s="9"/>
    </row>
    <row r="2809" spans="3:3" x14ac:dyDescent="0.45">
      <c r="C2809" s="9"/>
    </row>
    <row r="2810" spans="3:3" x14ac:dyDescent="0.45">
      <c r="C2810" s="9"/>
    </row>
    <row r="2811" spans="3:3" x14ac:dyDescent="0.45">
      <c r="C2811" s="9"/>
    </row>
    <row r="2812" spans="3:3" x14ac:dyDescent="0.45">
      <c r="C2812" s="9"/>
    </row>
    <row r="2813" spans="3:3" x14ac:dyDescent="0.45">
      <c r="C2813" s="9"/>
    </row>
    <row r="2814" spans="3:3" x14ac:dyDescent="0.45">
      <c r="C2814" s="9"/>
    </row>
    <row r="2815" spans="3:3" x14ac:dyDescent="0.45">
      <c r="C2815" s="9"/>
    </row>
    <row r="2816" spans="3:3" x14ac:dyDescent="0.45">
      <c r="C2816" s="9"/>
    </row>
    <row r="2817" spans="3:3" x14ac:dyDescent="0.45">
      <c r="C2817" s="9"/>
    </row>
    <row r="2818" spans="3:3" x14ac:dyDescent="0.45">
      <c r="C2818" s="9"/>
    </row>
    <row r="2819" spans="3:3" x14ac:dyDescent="0.45">
      <c r="C2819" s="9"/>
    </row>
    <row r="2820" spans="3:3" x14ac:dyDescent="0.45">
      <c r="C2820" s="9"/>
    </row>
    <row r="2821" spans="3:3" x14ac:dyDescent="0.45">
      <c r="C2821" s="9"/>
    </row>
    <row r="2822" spans="3:3" x14ac:dyDescent="0.45">
      <c r="C2822" s="9"/>
    </row>
    <row r="2823" spans="3:3" x14ac:dyDescent="0.45">
      <c r="C2823" s="9"/>
    </row>
    <row r="2824" spans="3:3" x14ac:dyDescent="0.45">
      <c r="C2824" s="9"/>
    </row>
    <row r="2825" spans="3:3" x14ac:dyDescent="0.45">
      <c r="C2825" s="9"/>
    </row>
    <row r="2826" spans="3:3" x14ac:dyDescent="0.45">
      <c r="C2826" s="9"/>
    </row>
    <row r="2827" spans="3:3" x14ac:dyDescent="0.45">
      <c r="C2827" s="9"/>
    </row>
    <row r="2828" spans="3:3" x14ac:dyDescent="0.45">
      <c r="C2828" s="9"/>
    </row>
    <row r="2829" spans="3:3" x14ac:dyDescent="0.45">
      <c r="C2829" s="9"/>
    </row>
    <row r="2830" spans="3:3" x14ac:dyDescent="0.45">
      <c r="C2830" s="9"/>
    </row>
    <row r="2831" spans="3:3" x14ac:dyDescent="0.45">
      <c r="C2831" s="9"/>
    </row>
    <row r="2832" spans="3:3" x14ac:dyDescent="0.45">
      <c r="C2832" s="9"/>
    </row>
    <row r="2833" spans="3:3" x14ac:dyDescent="0.45">
      <c r="C2833" s="9"/>
    </row>
    <row r="2834" spans="3:3" x14ac:dyDescent="0.45">
      <c r="C2834" s="9"/>
    </row>
    <row r="2835" spans="3:3" x14ac:dyDescent="0.45">
      <c r="C2835" s="9"/>
    </row>
    <row r="2836" spans="3:3" x14ac:dyDescent="0.45">
      <c r="C2836" s="9"/>
    </row>
    <row r="2837" spans="3:3" x14ac:dyDescent="0.45">
      <c r="C2837" s="9"/>
    </row>
    <row r="2838" spans="3:3" x14ac:dyDescent="0.45">
      <c r="C2838" s="9"/>
    </row>
    <row r="2839" spans="3:3" x14ac:dyDescent="0.45">
      <c r="C2839" s="9"/>
    </row>
    <row r="2840" spans="3:3" x14ac:dyDescent="0.45">
      <c r="C2840" s="9"/>
    </row>
    <row r="2841" spans="3:3" x14ac:dyDescent="0.45">
      <c r="C2841" s="9"/>
    </row>
    <row r="2842" spans="3:3" x14ac:dyDescent="0.45">
      <c r="C2842" s="9"/>
    </row>
    <row r="2843" spans="3:3" x14ac:dyDescent="0.45">
      <c r="C2843" s="9"/>
    </row>
    <row r="2844" spans="3:3" x14ac:dyDescent="0.45">
      <c r="C2844" s="9"/>
    </row>
    <row r="2845" spans="3:3" x14ac:dyDescent="0.45">
      <c r="C2845" s="9"/>
    </row>
    <row r="2846" spans="3:3" x14ac:dyDescent="0.45">
      <c r="C2846" s="9"/>
    </row>
    <row r="2847" spans="3:3" x14ac:dyDescent="0.45">
      <c r="C2847" s="9"/>
    </row>
    <row r="2848" spans="3:3" x14ac:dyDescent="0.45">
      <c r="C2848" s="9"/>
    </row>
    <row r="2849" spans="3:3" x14ac:dyDescent="0.45">
      <c r="C2849" s="9"/>
    </row>
    <row r="2850" spans="3:3" x14ac:dyDescent="0.45">
      <c r="C2850" s="9"/>
    </row>
    <row r="2851" spans="3:3" x14ac:dyDescent="0.45">
      <c r="C2851" s="9"/>
    </row>
    <row r="2852" spans="3:3" x14ac:dyDescent="0.45">
      <c r="C2852" s="9"/>
    </row>
    <row r="2853" spans="3:3" x14ac:dyDescent="0.45">
      <c r="C2853" s="9"/>
    </row>
    <row r="2854" spans="3:3" x14ac:dyDescent="0.45">
      <c r="C2854" s="9"/>
    </row>
    <row r="2855" spans="3:3" x14ac:dyDescent="0.45">
      <c r="C2855" s="9"/>
    </row>
    <row r="2856" spans="3:3" x14ac:dyDescent="0.45">
      <c r="C2856" s="9"/>
    </row>
    <row r="2857" spans="3:3" x14ac:dyDescent="0.45">
      <c r="C2857" s="9"/>
    </row>
    <row r="2858" spans="3:3" x14ac:dyDescent="0.45">
      <c r="C2858" s="9"/>
    </row>
    <row r="2859" spans="3:3" x14ac:dyDescent="0.45">
      <c r="C2859" s="9"/>
    </row>
    <row r="2860" spans="3:3" x14ac:dyDescent="0.45">
      <c r="C2860" s="9"/>
    </row>
    <row r="2861" spans="3:3" x14ac:dyDescent="0.45">
      <c r="C2861" s="9"/>
    </row>
    <row r="2862" spans="3:3" x14ac:dyDescent="0.45">
      <c r="C2862" s="9"/>
    </row>
    <row r="2863" spans="3:3" x14ac:dyDescent="0.45">
      <c r="C2863" s="9"/>
    </row>
    <row r="2864" spans="3:3" x14ac:dyDescent="0.45">
      <c r="C2864" s="9"/>
    </row>
    <row r="2865" spans="3:3" x14ac:dyDescent="0.45">
      <c r="C2865" s="9"/>
    </row>
    <row r="2866" spans="3:3" x14ac:dyDescent="0.45">
      <c r="C2866" s="9"/>
    </row>
    <row r="2867" spans="3:3" x14ac:dyDescent="0.45">
      <c r="C2867" s="9"/>
    </row>
    <row r="2868" spans="3:3" x14ac:dyDescent="0.45">
      <c r="C2868" s="9"/>
    </row>
    <row r="2869" spans="3:3" x14ac:dyDescent="0.45">
      <c r="C2869" s="9"/>
    </row>
    <row r="2870" spans="3:3" x14ac:dyDescent="0.45">
      <c r="C2870" s="9"/>
    </row>
    <row r="2871" spans="3:3" x14ac:dyDescent="0.45">
      <c r="C2871" s="9"/>
    </row>
    <row r="2872" spans="3:3" x14ac:dyDescent="0.45">
      <c r="C2872" s="9"/>
    </row>
    <row r="2873" spans="3:3" x14ac:dyDescent="0.45">
      <c r="C2873" s="9"/>
    </row>
    <row r="2874" spans="3:3" x14ac:dyDescent="0.45">
      <c r="C2874" s="9"/>
    </row>
    <row r="2875" spans="3:3" x14ac:dyDescent="0.45">
      <c r="C2875" s="9"/>
    </row>
    <row r="2876" spans="3:3" x14ac:dyDescent="0.45">
      <c r="C2876" s="9"/>
    </row>
    <row r="2877" spans="3:3" x14ac:dyDescent="0.45">
      <c r="C2877" s="9"/>
    </row>
    <row r="2878" spans="3:3" x14ac:dyDescent="0.45">
      <c r="C2878" s="9"/>
    </row>
    <row r="2879" spans="3:3" x14ac:dyDescent="0.45">
      <c r="C2879" s="9"/>
    </row>
    <row r="2880" spans="3:3" x14ac:dyDescent="0.45">
      <c r="C2880" s="9"/>
    </row>
    <row r="2881" spans="3:3" x14ac:dyDescent="0.45">
      <c r="C2881" s="9"/>
    </row>
    <row r="2882" spans="3:3" x14ac:dyDescent="0.45">
      <c r="C2882" s="9"/>
    </row>
    <row r="2883" spans="3:3" x14ac:dyDescent="0.45">
      <c r="C2883" s="9"/>
    </row>
    <row r="2884" spans="3:3" x14ac:dyDescent="0.45">
      <c r="C2884" s="9"/>
    </row>
    <row r="2885" spans="3:3" x14ac:dyDescent="0.45">
      <c r="C2885" s="9"/>
    </row>
    <row r="2886" spans="3:3" x14ac:dyDescent="0.45">
      <c r="C2886" s="9"/>
    </row>
    <row r="2887" spans="3:3" x14ac:dyDescent="0.45">
      <c r="C2887" s="9"/>
    </row>
    <row r="2888" spans="3:3" x14ac:dyDescent="0.45">
      <c r="C2888" s="9"/>
    </row>
    <row r="2889" spans="3:3" x14ac:dyDescent="0.45">
      <c r="C2889" s="9"/>
    </row>
    <row r="2890" spans="3:3" x14ac:dyDescent="0.45">
      <c r="C2890" s="9"/>
    </row>
    <row r="2891" spans="3:3" x14ac:dyDescent="0.45">
      <c r="C2891" s="9"/>
    </row>
    <row r="2892" spans="3:3" x14ac:dyDescent="0.45">
      <c r="C2892" s="9"/>
    </row>
    <row r="2893" spans="3:3" x14ac:dyDescent="0.45">
      <c r="C2893" s="9"/>
    </row>
    <row r="2894" spans="3:3" x14ac:dyDescent="0.45">
      <c r="C2894" s="9"/>
    </row>
    <row r="2895" spans="3:3" x14ac:dyDescent="0.45">
      <c r="C2895" s="9"/>
    </row>
    <row r="2896" spans="3:3" x14ac:dyDescent="0.45">
      <c r="C2896" s="9"/>
    </row>
    <row r="2897" spans="3:3" x14ac:dyDescent="0.45">
      <c r="C2897" s="9"/>
    </row>
    <row r="2898" spans="3:3" x14ac:dyDescent="0.45">
      <c r="C2898" s="9"/>
    </row>
    <row r="2899" spans="3:3" x14ac:dyDescent="0.45">
      <c r="C2899" s="9"/>
    </row>
    <row r="2900" spans="3:3" x14ac:dyDescent="0.45">
      <c r="C2900" s="9"/>
    </row>
    <row r="2901" spans="3:3" x14ac:dyDescent="0.45">
      <c r="C2901" s="9"/>
    </row>
    <row r="2902" spans="3:3" x14ac:dyDescent="0.45">
      <c r="C2902" s="9"/>
    </row>
    <row r="2903" spans="3:3" x14ac:dyDescent="0.45">
      <c r="C2903" s="9"/>
    </row>
    <row r="2904" spans="3:3" x14ac:dyDescent="0.45">
      <c r="C2904" s="9"/>
    </row>
    <row r="2905" spans="3:3" x14ac:dyDescent="0.45">
      <c r="C2905" s="9"/>
    </row>
    <row r="2906" spans="3:3" x14ac:dyDescent="0.45">
      <c r="C2906" s="9"/>
    </row>
    <row r="2907" spans="3:3" x14ac:dyDescent="0.45">
      <c r="C2907" s="9"/>
    </row>
    <row r="2908" spans="3:3" x14ac:dyDescent="0.45">
      <c r="C2908" s="9"/>
    </row>
    <row r="2909" spans="3:3" x14ac:dyDescent="0.45">
      <c r="C2909" s="9"/>
    </row>
    <row r="2910" spans="3:3" x14ac:dyDescent="0.45">
      <c r="C2910" s="9"/>
    </row>
    <row r="2911" spans="3:3" x14ac:dyDescent="0.45">
      <c r="C2911" s="9"/>
    </row>
    <row r="2912" spans="3:3" x14ac:dyDescent="0.45">
      <c r="C2912" s="9"/>
    </row>
    <row r="2913" spans="3:3" x14ac:dyDescent="0.45">
      <c r="C2913" s="9"/>
    </row>
    <row r="2914" spans="3:3" x14ac:dyDescent="0.45">
      <c r="C2914" s="9"/>
    </row>
    <row r="2915" spans="3:3" x14ac:dyDescent="0.45">
      <c r="C2915" s="9"/>
    </row>
    <row r="2916" spans="3:3" x14ac:dyDescent="0.45">
      <c r="C2916" s="9"/>
    </row>
    <row r="2917" spans="3:3" x14ac:dyDescent="0.45">
      <c r="C2917" s="9"/>
    </row>
    <row r="2918" spans="3:3" x14ac:dyDescent="0.45">
      <c r="C2918" s="9"/>
    </row>
    <row r="2919" spans="3:3" x14ac:dyDescent="0.45">
      <c r="C2919" s="9"/>
    </row>
    <row r="2920" spans="3:3" x14ac:dyDescent="0.45">
      <c r="C2920" s="9"/>
    </row>
    <row r="2921" spans="3:3" x14ac:dyDescent="0.45">
      <c r="C2921" s="9"/>
    </row>
    <row r="2922" spans="3:3" x14ac:dyDescent="0.45">
      <c r="C2922" s="9"/>
    </row>
    <row r="2923" spans="3:3" x14ac:dyDescent="0.45">
      <c r="C2923" s="9"/>
    </row>
    <row r="2924" spans="3:3" x14ac:dyDescent="0.45">
      <c r="C2924" s="9"/>
    </row>
    <row r="2925" spans="3:3" x14ac:dyDescent="0.45">
      <c r="C2925" s="9"/>
    </row>
    <row r="2926" spans="3:3" x14ac:dyDescent="0.45">
      <c r="C2926" s="9"/>
    </row>
    <row r="2927" spans="3:3" x14ac:dyDescent="0.45">
      <c r="C2927" s="9"/>
    </row>
    <row r="2928" spans="3:3" x14ac:dyDescent="0.45">
      <c r="C2928" s="9"/>
    </row>
    <row r="2929" spans="3:3" x14ac:dyDescent="0.45">
      <c r="C2929" s="9"/>
    </row>
    <row r="2930" spans="3:3" x14ac:dyDescent="0.45">
      <c r="C2930" s="9"/>
    </row>
    <row r="2931" spans="3:3" x14ac:dyDescent="0.45">
      <c r="C2931" s="9"/>
    </row>
    <row r="2932" spans="3:3" x14ac:dyDescent="0.45">
      <c r="C2932" s="9"/>
    </row>
    <row r="2933" spans="3:3" x14ac:dyDescent="0.45">
      <c r="C2933" s="9"/>
    </row>
    <row r="2934" spans="3:3" x14ac:dyDescent="0.45">
      <c r="C2934" s="9"/>
    </row>
    <row r="2935" spans="3:3" x14ac:dyDescent="0.45">
      <c r="C2935" s="9"/>
    </row>
    <row r="2936" spans="3:3" x14ac:dyDescent="0.45">
      <c r="C2936" s="9"/>
    </row>
    <row r="2937" spans="3:3" x14ac:dyDescent="0.45">
      <c r="C2937" s="9"/>
    </row>
    <row r="2938" spans="3:3" x14ac:dyDescent="0.45">
      <c r="C2938" s="9"/>
    </row>
    <row r="2939" spans="3:3" x14ac:dyDescent="0.45">
      <c r="C2939" s="9"/>
    </row>
    <row r="2940" spans="3:3" x14ac:dyDescent="0.45">
      <c r="C2940" s="9"/>
    </row>
    <row r="2941" spans="3:3" x14ac:dyDescent="0.45">
      <c r="C2941" s="9"/>
    </row>
    <row r="2942" spans="3:3" x14ac:dyDescent="0.45">
      <c r="C2942" s="9"/>
    </row>
    <row r="2943" spans="3:3" x14ac:dyDescent="0.45">
      <c r="C2943" s="9"/>
    </row>
    <row r="2944" spans="3:3" x14ac:dyDescent="0.45">
      <c r="C2944" s="9"/>
    </row>
    <row r="2945" spans="3:3" x14ac:dyDescent="0.45">
      <c r="C2945" s="9"/>
    </row>
    <row r="2946" spans="3:3" x14ac:dyDescent="0.45">
      <c r="C2946" s="9"/>
    </row>
    <row r="2947" spans="3:3" x14ac:dyDescent="0.45">
      <c r="C2947" s="9"/>
    </row>
    <row r="2948" spans="3:3" x14ac:dyDescent="0.45">
      <c r="C2948" s="9"/>
    </row>
    <row r="2949" spans="3:3" x14ac:dyDescent="0.45">
      <c r="C2949" s="9"/>
    </row>
    <row r="2950" spans="3:3" x14ac:dyDescent="0.45">
      <c r="C2950" s="9"/>
    </row>
    <row r="2951" spans="3:3" x14ac:dyDescent="0.45">
      <c r="C2951" s="9"/>
    </row>
    <row r="2952" spans="3:3" x14ac:dyDescent="0.45">
      <c r="C2952" s="9"/>
    </row>
    <row r="2953" spans="3:3" x14ac:dyDescent="0.45">
      <c r="C2953" s="9"/>
    </row>
    <row r="2954" spans="3:3" x14ac:dyDescent="0.45">
      <c r="C2954" s="9"/>
    </row>
    <row r="2955" spans="3:3" x14ac:dyDescent="0.45">
      <c r="C2955" s="9"/>
    </row>
    <row r="2956" spans="3:3" x14ac:dyDescent="0.45">
      <c r="C2956" s="9"/>
    </row>
    <row r="2957" spans="3:3" x14ac:dyDescent="0.45">
      <c r="C2957" s="9"/>
    </row>
    <row r="2958" spans="3:3" x14ac:dyDescent="0.45">
      <c r="C2958" s="9"/>
    </row>
    <row r="2959" spans="3:3" x14ac:dyDescent="0.45">
      <c r="C2959" s="9"/>
    </row>
    <row r="2960" spans="3:3" x14ac:dyDescent="0.45">
      <c r="C2960" s="9"/>
    </row>
    <row r="2961" spans="3:3" x14ac:dyDescent="0.45">
      <c r="C2961" s="9"/>
    </row>
    <row r="2962" spans="3:3" x14ac:dyDescent="0.45">
      <c r="C2962" s="9"/>
    </row>
    <row r="2963" spans="3:3" x14ac:dyDescent="0.45">
      <c r="C2963" s="9"/>
    </row>
    <row r="2964" spans="3:3" x14ac:dyDescent="0.45">
      <c r="C2964" s="9"/>
    </row>
    <row r="2965" spans="3:3" x14ac:dyDescent="0.45">
      <c r="C2965" s="9"/>
    </row>
    <row r="2966" spans="3:3" x14ac:dyDescent="0.45">
      <c r="C2966" s="9"/>
    </row>
    <row r="2967" spans="3:3" x14ac:dyDescent="0.45">
      <c r="C2967" s="9"/>
    </row>
    <row r="2968" spans="3:3" x14ac:dyDescent="0.45">
      <c r="C2968" s="9"/>
    </row>
    <row r="2969" spans="3:3" x14ac:dyDescent="0.45">
      <c r="C2969" s="9"/>
    </row>
    <row r="2970" spans="3:3" x14ac:dyDescent="0.45">
      <c r="C2970" s="9"/>
    </row>
    <row r="2971" spans="3:3" x14ac:dyDescent="0.45">
      <c r="C2971" s="9"/>
    </row>
    <row r="2972" spans="3:3" x14ac:dyDescent="0.45">
      <c r="C2972" s="9"/>
    </row>
    <row r="2973" spans="3:3" x14ac:dyDescent="0.45">
      <c r="C2973" s="9"/>
    </row>
    <row r="2974" spans="3:3" x14ac:dyDescent="0.45">
      <c r="C2974" s="9"/>
    </row>
    <row r="2975" spans="3:3" x14ac:dyDescent="0.45">
      <c r="C2975" s="9"/>
    </row>
    <row r="2976" spans="3:3" x14ac:dyDescent="0.45">
      <c r="C2976" s="9"/>
    </row>
    <row r="2977" spans="3:3" x14ac:dyDescent="0.45">
      <c r="C2977" s="9"/>
    </row>
    <row r="2978" spans="3:3" x14ac:dyDescent="0.45">
      <c r="C2978" s="9"/>
    </row>
    <row r="2979" spans="3:3" x14ac:dyDescent="0.45">
      <c r="C2979" s="9"/>
    </row>
    <row r="2980" spans="3:3" x14ac:dyDescent="0.45">
      <c r="C2980" s="9"/>
    </row>
    <row r="2981" spans="3:3" x14ac:dyDescent="0.45">
      <c r="C2981" s="9"/>
    </row>
    <row r="2982" spans="3:3" x14ac:dyDescent="0.45">
      <c r="C2982" s="9"/>
    </row>
    <row r="2983" spans="3:3" x14ac:dyDescent="0.45">
      <c r="C2983" s="9"/>
    </row>
    <row r="2984" spans="3:3" x14ac:dyDescent="0.45">
      <c r="C2984" s="9"/>
    </row>
    <row r="2985" spans="3:3" x14ac:dyDescent="0.45">
      <c r="C2985" s="9"/>
    </row>
    <row r="2986" spans="3:3" x14ac:dyDescent="0.45">
      <c r="C2986" s="9"/>
    </row>
    <row r="2987" spans="3:3" x14ac:dyDescent="0.45">
      <c r="C2987" s="9"/>
    </row>
    <row r="2988" spans="3:3" x14ac:dyDescent="0.45">
      <c r="C2988" s="9"/>
    </row>
    <row r="2989" spans="3:3" x14ac:dyDescent="0.45">
      <c r="C2989" s="9"/>
    </row>
    <row r="2990" spans="3:3" x14ac:dyDescent="0.45">
      <c r="C2990" s="9"/>
    </row>
    <row r="2991" spans="3:3" x14ac:dyDescent="0.45">
      <c r="C2991" s="9"/>
    </row>
    <row r="2992" spans="3:3" x14ac:dyDescent="0.45">
      <c r="C2992" s="9"/>
    </row>
    <row r="2993" spans="3:3" x14ac:dyDescent="0.45">
      <c r="C2993" s="9"/>
    </row>
    <row r="2994" spans="3:3" x14ac:dyDescent="0.45">
      <c r="C2994" s="9"/>
    </row>
    <row r="2995" spans="3:3" x14ac:dyDescent="0.45">
      <c r="C2995" s="9"/>
    </row>
    <row r="2996" spans="3:3" x14ac:dyDescent="0.45">
      <c r="C2996" s="9"/>
    </row>
    <row r="2997" spans="3:3" x14ac:dyDescent="0.45">
      <c r="C2997" s="9"/>
    </row>
    <row r="2998" spans="3:3" x14ac:dyDescent="0.45">
      <c r="C2998" s="9"/>
    </row>
    <row r="2999" spans="3:3" x14ac:dyDescent="0.45">
      <c r="C2999" s="9"/>
    </row>
    <row r="3000" spans="3:3" x14ac:dyDescent="0.45">
      <c r="C3000" s="9"/>
    </row>
    <row r="3001" spans="3:3" x14ac:dyDescent="0.45">
      <c r="C3001" s="9"/>
    </row>
    <row r="3002" spans="3:3" x14ac:dyDescent="0.45">
      <c r="C3002" s="9"/>
    </row>
    <row r="3003" spans="3:3" x14ac:dyDescent="0.45">
      <c r="C3003" s="9"/>
    </row>
    <row r="3004" spans="3:3" x14ac:dyDescent="0.45">
      <c r="C3004" s="9"/>
    </row>
    <row r="3005" spans="3:3" x14ac:dyDescent="0.45">
      <c r="C3005" s="9"/>
    </row>
    <row r="3006" spans="3:3" x14ac:dyDescent="0.45">
      <c r="C3006" s="9"/>
    </row>
    <row r="3007" spans="3:3" x14ac:dyDescent="0.45">
      <c r="C3007" s="9"/>
    </row>
    <row r="3008" spans="3:3" x14ac:dyDescent="0.45">
      <c r="C3008" s="9"/>
    </row>
    <row r="3009" spans="3:3" x14ac:dyDescent="0.45">
      <c r="C3009" s="9"/>
    </row>
    <row r="3010" spans="3:3" x14ac:dyDescent="0.45">
      <c r="C3010" s="9"/>
    </row>
    <row r="3011" spans="3:3" x14ac:dyDescent="0.45">
      <c r="C3011" s="9"/>
    </row>
    <row r="3012" spans="3:3" x14ac:dyDescent="0.45">
      <c r="C3012" s="9"/>
    </row>
    <row r="3013" spans="3:3" x14ac:dyDescent="0.45">
      <c r="C3013" s="9"/>
    </row>
    <row r="3014" spans="3:3" x14ac:dyDescent="0.45">
      <c r="C3014" s="9"/>
    </row>
    <row r="3015" spans="3:3" x14ac:dyDescent="0.45">
      <c r="C3015" s="9"/>
    </row>
    <row r="3016" spans="3:3" x14ac:dyDescent="0.45">
      <c r="C3016" s="9"/>
    </row>
    <row r="3017" spans="3:3" x14ac:dyDescent="0.45">
      <c r="C3017" s="9"/>
    </row>
    <row r="3018" spans="3:3" x14ac:dyDescent="0.45">
      <c r="C3018" s="9"/>
    </row>
    <row r="3019" spans="3:3" x14ac:dyDescent="0.45">
      <c r="C3019" s="9"/>
    </row>
    <row r="3020" spans="3:3" x14ac:dyDescent="0.45">
      <c r="C3020" s="9"/>
    </row>
    <row r="3021" spans="3:3" x14ac:dyDescent="0.45">
      <c r="C3021" s="9"/>
    </row>
    <row r="3022" spans="3:3" x14ac:dyDescent="0.45">
      <c r="C3022" s="9"/>
    </row>
    <row r="3023" spans="3:3" x14ac:dyDescent="0.45">
      <c r="C3023" s="9"/>
    </row>
    <row r="3024" spans="3:3" x14ac:dyDescent="0.45">
      <c r="C3024" s="9"/>
    </row>
    <row r="3025" spans="3:3" x14ac:dyDescent="0.45">
      <c r="C3025" s="9"/>
    </row>
    <row r="3026" spans="3:3" x14ac:dyDescent="0.45">
      <c r="C3026" s="9"/>
    </row>
    <row r="3027" spans="3:3" x14ac:dyDescent="0.45">
      <c r="C3027" s="9"/>
    </row>
    <row r="3028" spans="3:3" x14ac:dyDescent="0.45">
      <c r="C3028" s="9"/>
    </row>
    <row r="3029" spans="3:3" x14ac:dyDescent="0.45">
      <c r="C3029" s="9"/>
    </row>
    <row r="3030" spans="3:3" x14ac:dyDescent="0.45">
      <c r="C3030" s="9"/>
    </row>
    <row r="3031" spans="3:3" x14ac:dyDescent="0.45">
      <c r="C3031" s="9"/>
    </row>
    <row r="3032" spans="3:3" x14ac:dyDescent="0.45">
      <c r="C3032" s="9"/>
    </row>
    <row r="3033" spans="3:3" x14ac:dyDescent="0.45">
      <c r="C3033" s="9"/>
    </row>
    <row r="3034" spans="3:3" x14ac:dyDescent="0.45">
      <c r="C3034" s="9"/>
    </row>
    <row r="3035" spans="3:3" x14ac:dyDescent="0.45">
      <c r="C3035" s="9"/>
    </row>
    <row r="3036" spans="3:3" x14ac:dyDescent="0.45">
      <c r="C3036" s="9"/>
    </row>
    <row r="3037" spans="3:3" x14ac:dyDescent="0.45">
      <c r="C3037" s="9"/>
    </row>
    <row r="3038" spans="3:3" x14ac:dyDescent="0.45">
      <c r="C3038" s="9"/>
    </row>
    <row r="3039" spans="3:3" x14ac:dyDescent="0.45">
      <c r="C3039" s="9"/>
    </row>
    <row r="3040" spans="3:3" x14ac:dyDescent="0.45">
      <c r="C3040" s="9"/>
    </row>
    <row r="3041" spans="3:3" x14ac:dyDescent="0.45">
      <c r="C3041" s="9"/>
    </row>
    <row r="3042" spans="3:3" x14ac:dyDescent="0.45">
      <c r="C3042" s="9"/>
    </row>
    <row r="3043" spans="3:3" x14ac:dyDescent="0.45">
      <c r="C3043" s="9"/>
    </row>
    <row r="3044" spans="3:3" x14ac:dyDescent="0.45">
      <c r="C3044" s="9"/>
    </row>
    <row r="3045" spans="3:3" x14ac:dyDescent="0.45">
      <c r="C3045" s="9"/>
    </row>
    <row r="3046" spans="3:3" x14ac:dyDescent="0.45">
      <c r="C3046" s="9"/>
    </row>
    <row r="3047" spans="3:3" x14ac:dyDescent="0.45">
      <c r="C3047" s="9"/>
    </row>
    <row r="3048" spans="3:3" x14ac:dyDescent="0.45">
      <c r="C3048" s="9"/>
    </row>
    <row r="3049" spans="3:3" x14ac:dyDescent="0.45">
      <c r="C3049" s="9"/>
    </row>
    <row r="3050" spans="3:3" x14ac:dyDescent="0.45">
      <c r="C3050" s="9"/>
    </row>
    <row r="3051" spans="3:3" x14ac:dyDescent="0.45">
      <c r="C3051" s="9"/>
    </row>
    <row r="3052" spans="3:3" x14ac:dyDescent="0.45">
      <c r="C3052" s="9"/>
    </row>
    <row r="3053" spans="3:3" x14ac:dyDescent="0.45">
      <c r="C3053" s="9"/>
    </row>
    <row r="3054" spans="3:3" x14ac:dyDescent="0.45">
      <c r="C3054" s="9"/>
    </row>
    <row r="3055" spans="3:3" x14ac:dyDescent="0.45">
      <c r="C3055" s="9"/>
    </row>
    <row r="3056" spans="3:3" x14ac:dyDescent="0.45">
      <c r="C3056" s="9"/>
    </row>
    <row r="3057" spans="3:3" x14ac:dyDescent="0.45">
      <c r="C3057" s="9"/>
    </row>
    <row r="3058" spans="3:3" x14ac:dyDescent="0.45">
      <c r="C3058" s="9"/>
    </row>
    <row r="3059" spans="3:3" x14ac:dyDescent="0.45">
      <c r="C3059" s="9"/>
    </row>
    <row r="3060" spans="3:3" x14ac:dyDescent="0.45">
      <c r="C3060" s="9"/>
    </row>
    <row r="3061" spans="3:3" x14ac:dyDescent="0.45">
      <c r="C3061" s="9"/>
    </row>
    <row r="3062" spans="3:3" x14ac:dyDescent="0.45">
      <c r="C3062" s="9"/>
    </row>
    <row r="3063" spans="3:3" x14ac:dyDescent="0.45">
      <c r="C3063" s="9"/>
    </row>
    <row r="3064" spans="3:3" x14ac:dyDescent="0.45">
      <c r="C3064" s="9"/>
    </row>
    <row r="3065" spans="3:3" x14ac:dyDescent="0.45">
      <c r="C3065" s="9"/>
    </row>
    <row r="3066" spans="3:3" x14ac:dyDescent="0.45">
      <c r="C3066" s="9"/>
    </row>
    <row r="3067" spans="3:3" x14ac:dyDescent="0.45">
      <c r="C3067" s="9"/>
    </row>
    <row r="3068" spans="3:3" x14ac:dyDescent="0.45">
      <c r="C3068" s="9"/>
    </row>
    <row r="3069" spans="3:3" x14ac:dyDescent="0.45">
      <c r="C3069" s="9"/>
    </row>
    <row r="3070" spans="3:3" x14ac:dyDescent="0.45">
      <c r="C3070" s="9"/>
    </row>
    <row r="3071" spans="3:3" x14ac:dyDescent="0.45">
      <c r="C3071" s="9"/>
    </row>
    <row r="3072" spans="3:3" x14ac:dyDescent="0.45">
      <c r="C3072" s="9"/>
    </row>
    <row r="3073" spans="3:3" x14ac:dyDescent="0.45">
      <c r="C3073" s="9"/>
    </row>
    <row r="3074" spans="3:3" x14ac:dyDescent="0.45">
      <c r="C3074" s="9"/>
    </row>
    <row r="3075" spans="3:3" x14ac:dyDescent="0.45">
      <c r="C3075" s="9"/>
    </row>
    <row r="3076" spans="3:3" x14ac:dyDescent="0.45">
      <c r="C3076" s="9"/>
    </row>
    <row r="3077" spans="3:3" x14ac:dyDescent="0.45">
      <c r="C3077" s="9"/>
    </row>
    <row r="3078" spans="3:3" x14ac:dyDescent="0.45">
      <c r="C3078" s="9"/>
    </row>
    <row r="3079" spans="3:3" x14ac:dyDescent="0.45">
      <c r="C3079" s="9"/>
    </row>
    <row r="3080" spans="3:3" x14ac:dyDescent="0.45">
      <c r="C3080" s="9"/>
    </row>
    <row r="3081" spans="3:3" x14ac:dyDescent="0.45">
      <c r="C3081" s="9"/>
    </row>
    <row r="3082" spans="3:3" x14ac:dyDescent="0.45">
      <c r="C3082" s="9"/>
    </row>
    <row r="3083" spans="3:3" x14ac:dyDescent="0.45">
      <c r="C3083" s="9"/>
    </row>
    <row r="3084" spans="3:3" x14ac:dyDescent="0.45">
      <c r="C3084" s="9"/>
    </row>
    <row r="3085" spans="3:3" x14ac:dyDescent="0.45">
      <c r="C3085" s="9"/>
    </row>
    <row r="3086" spans="3:3" x14ac:dyDescent="0.45">
      <c r="C3086" s="9"/>
    </row>
    <row r="3087" spans="3:3" x14ac:dyDescent="0.45">
      <c r="C3087" s="9"/>
    </row>
    <row r="3088" spans="3:3" x14ac:dyDescent="0.45">
      <c r="C3088" s="9"/>
    </row>
    <row r="3089" spans="3:3" x14ac:dyDescent="0.45">
      <c r="C3089" s="9"/>
    </row>
    <row r="3090" spans="3:3" x14ac:dyDescent="0.45">
      <c r="C3090" s="9"/>
    </row>
    <row r="3091" spans="3:3" x14ac:dyDescent="0.45">
      <c r="C3091" s="9"/>
    </row>
    <row r="3092" spans="3:3" x14ac:dyDescent="0.45">
      <c r="C3092" s="9"/>
    </row>
    <row r="3093" spans="3:3" x14ac:dyDescent="0.45">
      <c r="C3093" s="9"/>
    </row>
    <row r="3094" spans="3:3" x14ac:dyDescent="0.45">
      <c r="C3094" s="9"/>
    </row>
    <row r="3095" spans="3:3" x14ac:dyDescent="0.45">
      <c r="C3095" s="9"/>
    </row>
    <row r="3096" spans="3:3" x14ac:dyDescent="0.45">
      <c r="C3096" s="9"/>
    </row>
    <row r="3097" spans="3:3" x14ac:dyDescent="0.45">
      <c r="C3097" s="9"/>
    </row>
    <row r="3098" spans="3:3" x14ac:dyDescent="0.45">
      <c r="C3098" s="9"/>
    </row>
    <row r="3099" spans="3:3" x14ac:dyDescent="0.45">
      <c r="C3099" s="9"/>
    </row>
    <row r="3100" spans="3:3" x14ac:dyDescent="0.45">
      <c r="C3100" s="9"/>
    </row>
    <row r="3101" spans="3:3" x14ac:dyDescent="0.45">
      <c r="C3101" s="9"/>
    </row>
    <row r="3102" spans="3:3" x14ac:dyDescent="0.45">
      <c r="C3102" s="9"/>
    </row>
    <row r="3103" spans="3:3" x14ac:dyDescent="0.45">
      <c r="C3103" s="9"/>
    </row>
    <row r="3104" spans="3:3" x14ac:dyDescent="0.45">
      <c r="C3104" s="9"/>
    </row>
    <row r="3105" spans="3:3" x14ac:dyDescent="0.45">
      <c r="C3105" s="9"/>
    </row>
    <row r="3106" spans="3:3" x14ac:dyDescent="0.45">
      <c r="C3106" s="9"/>
    </row>
    <row r="3107" spans="3:3" x14ac:dyDescent="0.45">
      <c r="C3107" s="9"/>
    </row>
    <row r="3108" spans="3:3" x14ac:dyDescent="0.45">
      <c r="C3108" s="9"/>
    </row>
    <row r="3109" spans="3:3" x14ac:dyDescent="0.45">
      <c r="C3109" s="9"/>
    </row>
    <row r="3110" spans="3:3" x14ac:dyDescent="0.45">
      <c r="C3110" s="9"/>
    </row>
    <row r="3111" spans="3:3" x14ac:dyDescent="0.45">
      <c r="C3111" s="9"/>
    </row>
    <row r="3112" spans="3:3" x14ac:dyDescent="0.45">
      <c r="C3112" s="9"/>
    </row>
    <row r="3113" spans="3:3" x14ac:dyDescent="0.45">
      <c r="C3113" s="9"/>
    </row>
    <row r="3114" spans="3:3" x14ac:dyDescent="0.45">
      <c r="C3114" s="9"/>
    </row>
    <row r="3115" spans="3:3" x14ac:dyDescent="0.45">
      <c r="C3115" s="9"/>
    </row>
    <row r="3116" spans="3:3" x14ac:dyDescent="0.45">
      <c r="C3116" s="9"/>
    </row>
    <row r="3117" spans="3:3" x14ac:dyDescent="0.45">
      <c r="C3117" s="9"/>
    </row>
    <row r="3118" spans="3:3" x14ac:dyDescent="0.45">
      <c r="C3118" s="9"/>
    </row>
    <row r="3119" spans="3:3" x14ac:dyDescent="0.45">
      <c r="C3119" s="9"/>
    </row>
    <row r="3120" spans="3:3" x14ac:dyDescent="0.45">
      <c r="C3120" s="9"/>
    </row>
    <row r="3121" spans="3:3" x14ac:dyDescent="0.45">
      <c r="C3121" s="9"/>
    </row>
    <row r="3122" spans="3:3" x14ac:dyDescent="0.45">
      <c r="C3122" s="9"/>
    </row>
    <row r="3123" spans="3:3" x14ac:dyDescent="0.45">
      <c r="C3123" s="9"/>
    </row>
    <row r="3124" spans="3:3" x14ac:dyDescent="0.45">
      <c r="C3124" s="9"/>
    </row>
    <row r="3125" spans="3:3" x14ac:dyDescent="0.45">
      <c r="C3125" s="9"/>
    </row>
    <row r="3126" spans="3:3" x14ac:dyDescent="0.45">
      <c r="C3126" s="9"/>
    </row>
    <row r="3127" spans="3:3" x14ac:dyDescent="0.45">
      <c r="C3127" s="9"/>
    </row>
    <row r="3128" spans="3:3" x14ac:dyDescent="0.45">
      <c r="C3128" s="9"/>
    </row>
    <row r="3129" spans="3:3" x14ac:dyDescent="0.45">
      <c r="C3129" s="9"/>
    </row>
    <row r="3130" spans="3:3" x14ac:dyDescent="0.45">
      <c r="C3130" s="9"/>
    </row>
    <row r="3131" spans="3:3" x14ac:dyDescent="0.45">
      <c r="C3131" s="9"/>
    </row>
    <row r="3132" spans="3:3" x14ac:dyDescent="0.45">
      <c r="C3132" s="9"/>
    </row>
    <row r="3133" spans="3:3" x14ac:dyDescent="0.45">
      <c r="C3133" s="9"/>
    </row>
    <row r="3134" spans="3:3" x14ac:dyDescent="0.45">
      <c r="C3134" s="9"/>
    </row>
    <row r="3135" spans="3:3" x14ac:dyDescent="0.45">
      <c r="C3135" s="9"/>
    </row>
    <row r="3136" spans="3:3" x14ac:dyDescent="0.45">
      <c r="C3136" s="9"/>
    </row>
    <row r="3137" spans="3:3" x14ac:dyDescent="0.45">
      <c r="C3137" s="9"/>
    </row>
    <row r="3138" spans="3:3" x14ac:dyDescent="0.45">
      <c r="C3138" s="9"/>
    </row>
    <row r="3139" spans="3:3" x14ac:dyDescent="0.45">
      <c r="C3139" s="9"/>
    </row>
    <row r="3140" spans="3:3" x14ac:dyDescent="0.45">
      <c r="C3140" s="9"/>
    </row>
    <row r="3141" spans="3:3" x14ac:dyDescent="0.45">
      <c r="C3141" s="9"/>
    </row>
    <row r="3142" spans="3:3" x14ac:dyDescent="0.45">
      <c r="C3142" s="9"/>
    </row>
    <row r="3143" spans="3:3" x14ac:dyDescent="0.45">
      <c r="C3143" s="9"/>
    </row>
    <row r="3144" spans="3:3" x14ac:dyDescent="0.45">
      <c r="C3144" s="9"/>
    </row>
    <row r="3145" spans="3:3" x14ac:dyDescent="0.45">
      <c r="C3145" s="9"/>
    </row>
    <row r="3146" spans="3:3" x14ac:dyDescent="0.45">
      <c r="C3146" s="9"/>
    </row>
    <row r="3147" spans="3:3" x14ac:dyDescent="0.45">
      <c r="C3147" s="9"/>
    </row>
    <row r="3148" spans="3:3" x14ac:dyDescent="0.45">
      <c r="C3148" s="9"/>
    </row>
    <row r="3149" spans="3:3" x14ac:dyDescent="0.45">
      <c r="C3149" s="9"/>
    </row>
    <row r="3150" spans="3:3" x14ac:dyDescent="0.45">
      <c r="C3150" s="9"/>
    </row>
    <row r="3151" spans="3:3" x14ac:dyDescent="0.45">
      <c r="C3151" s="9"/>
    </row>
    <row r="3152" spans="3:3" x14ac:dyDescent="0.45">
      <c r="C3152" s="9"/>
    </row>
    <row r="3153" spans="3:3" x14ac:dyDescent="0.45">
      <c r="C3153" s="9"/>
    </row>
    <row r="3154" spans="3:3" x14ac:dyDescent="0.45">
      <c r="C3154" s="9"/>
    </row>
    <row r="3155" spans="3:3" x14ac:dyDescent="0.45">
      <c r="C3155" s="9"/>
    </row>
    <row r="3156" spans="3:3" x14ac:dyDescent="0.45">
      <c r="C3156" s="9"/>
    </row>
    <row r="3157" spans="3:3" x14ac:dyDescent="0.45">
      <c r="C3157" s="9"/>
    </row>
    <row r="3158" spans="3:3" x14ac:dyDescent="0.45">
      <c r="C3158" s="9"/>
    </row>
    <row r="3159" spans="3:3" x14ac:dyDescent="0.45">
      <c r="C3159" s="9"/>
    </row>
    <row r="3160" spans="3:3" x14ac:dyDescent="0.45">
      <c r="C3160" s="9"/>
    </row>
    <row r="3161" spans="3:3" x14ac:dyDescent="0.45">
      <c r="C3161" s="9"/>
    </row>
    <row r="3162" spans="3:3" x14ac:dyDescent="0.45">
      <c r="C3162" s="9"/>
    </row>
    <row r="3163" spans="3:3" x14ac:dyDescent="0.45">
      <c r="C3163" s="9"/>
    </row>
    <row r="3164" spans="3:3" x14ac:dyDescent="0.45">
      <c r="C3164" s="9"/>
    </row>
    <row r="3165" spans="3:3" x14ac:dyDescent="0.45">
      <c r="C3165" s="9"/>
    </row>
    <row r="3166" spans="3:3" x14ac:dyDescent="0.45">
      <c r="C3166" s="9"/>
    </row>
    <row r="3167" spans="3:3" x14ac:dyDescent="0.45">
      <c r="C3167" s="9"/>
    </row>
    <row r="3168" spans="3:3" x14ac:dyDescent="0.45">
      <c r="C3168" s="9"/>
    </row>
    <row r="3169" spans="3:3" x14ac:dyDescent="0.45">
      <c r="C3169" s="9"/>
    </row>
    <row r="3170" spans="3:3" x14ac:dyDescent="0.45">
      <c r="C3170" s="9"/>
    </row>
    <row r="3171" spans="3:3" x14ac:dyDescent="0.45">
      <c r="C3171" s="9"/>
    </row>
    <row r="3172" spans="3:3" x14ac:dyDescent="0.45">
      <c r="C3172" s="9"/>
    </row>
    <row r="3173" spans="3:3" x14ac:dyDescent="0.45">
      <c r="C3173" s="9"/>
    </row>
    <row r="3174" spans="3:3" x14ac:dyDescent="0.45">
      <c r="C3174" s="9"/>
    </row>
    <row r="3175" spans="3:3" x14ac:dyDescent="0.45">
      <c r="C3175" s="9"/>
    </row>
    <row r="3176" spans="3:3" x14ac:dyDescent="0.45">
      <c r="C3176" s="9"/>
    </row>
    <row r="3177" spans="3:3" x14ac:dyDescent="0.45">
      <c r="C3177" s="9"/>
    </row>
    <row r="3178" spans="3:3" x14ac:dyDescent="0.45">
      <c r="C3178" s="9"/>
    </row>
    <row r="3179" spans="3:3" x14ac:dyDescent="0.45">
      <c r="C3179" s="9"/>
    </row>
    <row r="3180" spans="3:3" x14ac:dyDescent="0.45">
      <c r="C3180" s="9"/>
    </row>
    <row r="3181" spans="3:3" x14ac:dyDescent="0.45">
      <c r="C3181" s="9"/>
    </row>
    <row r="3182" spans="3:3" x14ac:dyDescent="0.45">
      <c r="C3182" s="9"/>
    </row>
    <row r="3183" spans="3:3" x14ac:dyDescent="0.45">
      <c r="C3183" s="9"/>
    </row>
    <row r="3184" spans="3:3" x14ac:dyDescent="0.45">
      <c r="C3184" s="9"/>
    </row>
    <row r="3185" spans="3:3" x14ac:dyDescent="0.45">
      <c r="C3185" s="9"/>
    </row>
    <row r="3186" spans="3:3" x14ac:dyDescent="0.45">
      <c r="C3186" s="9"/>
    </row>
    <row r="3187" spans="3:3" x14ac:dyDescent="0.45">
      <c r="C3187" s="9"/>
    </row>
    <row r="3188" spans="3:3" x14ac:dyDescent="0.45">
      <c r="C3188" s="9"/>
    </row>
    <row r="3189" spans="3:3" x14ac:dyDescent="0.45">
      <c r="C3189" s="9"/>
    </row>
    <row r="3190" spans="3:3" x14ac:dyDescent="0.45">
      <c r="C3190" s="9"/>
    </row>
    <row r="3191" spans="3:3" x14ac:dyDescent="0.45">
      <c r="C3191" s="9"/>
    </row>
    <row r="3192" spans="3:3" x14ac:dyDescent="0.45">
      <c r="C3192" s="9"/>
    </row>
    <row r="3193" spans="3:3" x14ac:dyDescent="0.45">
      <c r="C3193" s="9"/>
    </row>
    <row r="3194" spans="3:3" x14ac:dyDescent="0.45">
      <c r="C3194" s="9"/>
    </row>
    <row r="3195" spans="3:3" x14ac:dyDescent="0.45">
      <c r="C3195" s="9"/>
    </row>
    <row r="3196" spans="3:3" x14ac:dyDescent="0.45">
      <c r="C3196" s="9"/>
    </row>
    <row r="3197" spans="3:3" x14ac:dyDescent="0.45">
      <c r="C3197" s="9"/>
    </row>
    <row r="3198" spans="3:3" x14ac:dyDescent="0.45">
      <c r="C3198" s="9"/>
    </row>
    <row r="3199" spans="3:3" x14ac:dyDescent="0.45">
      <c r="C3199" s="9"/>
    </row>
    <row r="3200" spans="3:3" x14ac:dyDescent="0.45">
      <c r="C3200" s="9"/>
    </row>
    <row r="3201" spans="3:3" x14ac:dyDescent="0.45">
      <c r="C3201" s="9"/>
    </row>
    <row r="3202" spans="3:3" x14ac:dyDescent="0.45">
      <c r="C3202" s="9"/>
    </row>
    <row r="3203" spans="3:3" x14ac:dyDescent="0.45">
      <c r="C3203" s="9"/>
    </row>
    <row r="3204" spans="3:3" x14ac:dyDescent="0.45">
      <c r="C3204" s="9"/>
    </row>
    <row r="3205" spans="3:3" x14ac:dyDescent="0.45">
      <c r="C3205" s="9"/>
    </row>
    <row r="3206" spans="3:3" x14ac:dyDescent="0.45">
      <c r="C3206" s="9"/>
    </row>
    <row r="3207" spans="3:3" x14ac:dyDescent="0.45">
      <c r="C3207" s="9"/>
    </row>
    <row r="3208" spans="3:3" x14ac:dyDescent="0.45">
      <c r="C3208" s="9"/>
    </row>
    <row r="3209" spans="3:3" x14ac:dyDescent="0.45">
      <c r="C3209" s="9"/>
    </row>
    <row r="3210" spans="3:3" x14ac:dyDescent="0.45">
      <c r="C3210" s="9"/>
    </row>
    <row r="3211" spans="3:3" x14ac:dyDescent="0.45">
      <c r="C3211" s="9"/>
    </row>
    <row r="3212" spans="3:3" x14ac:dyDescent="0.45">
      <c r="C3212" s="9"/>
    </row>
    <row r="3213" spans="3:3" x14ac:dyDescent="0.45">
      <c r="C3213" s="9"/>
    </row>
    <row r="3214" spans="3:3" x14ac:dyDescent="0.45">
      <c r="C3214" s="9"/>
    </row>
    <row r="3215" spans="3:3" x14ac:dyDescent="0.45">
      <c r="C3215" s="9"/>
    </row>
    <row r="3216" spans="3:3" x14ac:dyDescent="0.45">
      <c r="C3216" s="9"/>
    </row>
    <row r="3217" spans="3:3" x14ac:dyDescent="0.45">
      <c r="C3217" s="9"/>
    </row>
    <row r="3218" spans="3:3" x14ac:dyDescent="0.45">
      <c r="C3218" s="9"/>
    </row>
    <row r="3219" spans="3:3" x14ac:dyDescent="0.45">
      <c r="C3219" s="9"/>
    </row>
    <row r="3220" spans="3:3" x14ac:dyDescent="0.45">
      <c r="C3220" s="9"/>
    </row>
    <row r="3221" spans="3:3" x14ac:dyDescent="0.45">
      <c r="C3221" s="9"/>
    </row>
    <row r="3222" spans="3:3" x14ac:dyDescent="0.45">
      <c r="C3222" s="9"/>
    </row>
    <row r="3223" spans="3:3" x14ac:dyDescent="0.45">
      <c r="C3223" s="9"/>
    </row>
    <row r="3224" spans="3:3" x14ac:dyDescent="0.45">
      <c r="C3224" s="9"/>
    </row>
    <row r="3225" spans="3:3" x14ac:dyDescent="0.45">
      <c r="C3225" s="9"/>
    </row>
    <row r="3226" spans="3:3" x14ac:dyDescent="0.45">
      <c r="C3226" s="9"/>
    </row>
    <row r="3227" spans="3:3" x14ac:dyDescent="0.45">
      <c r="C3227" s="9"/>
    </row>
    <row r="3228" spans="3:3" x14ac:dyDescent="0.45">
      <c r="C3228" s="9"/>
    </row>
    <row r="3229" spans="3:3" x14ac:dyDescent="0.45">
      <c r="C3229" s="9"/>
    </row>
    <row r="3230" spans="3:3" x14ac:dyDescent="0.45">
      <c r="C3230" s="9"/>
    </row>
    <row r="3231" spans="3:3" x14ac:dyDescent="0.45">
      <c r="C3231" s="9"/>
    </row>
    <row r="3232" spans="3:3" x14ac:dyDescent="0.45">
      <c r="C3232" s="9"/>
    </row>
    <row r="3233" spans="3:3" x14ac:dyDescent="0.45">
      <c r="C3233" s="9"/>
    </row>
    <row r="3234" spans="3:3" x14ac:dyDescent="0.45">
      <c r="C3234" s="9"/>
    </row>
    <row r="3235" spans="3:3" x14ac:dyDescent="0.45">
      <c r="C3235" s="9"/>
    </row>
    <row r="3236" spans="3:3" x14ac:dyDescent="0.45">
      <c r="C3236" s="9"/>
    </row>
    <row r="3237" spans="3:3" x14ac:dyDescent="0.45">
      <c r="C3237" s="9"/>
    </row>
    <row r="3238" spans="3:3" x14ac:dyDescent="0.45">
      <c r="C3238" s="9"/>
    </row>
    <row r="3239" spans="3:3" x14ac:dyDescent="0.45">
      <c r="C3239" s="9"/>
    </row>
    <row r="3240" spans="3:3" x14ac:dyDescent="0.45">
      <c r="C3240" s="9"/>
    </row>
    <row r="3241" spans="3:3" x14ac:dyDescent="0.45">
      <c r="C3241" s="9"/>
    </row>
    <row r="3242" spans="3:3" x14ac:dyDescent="0.45">
      <c r="C3242" s="9"/>
    </row>
    <row r="3243" spans="3:3" x14ac:dyDescent="0.45">
      <c r="C3243" s="9"/>
    </row>
    <row r="3244" spans="3:3" x14ac:dyDescent="0.45">
      <c r="C3244" s="9"/>
    </row>
    <row r="3245" spans="3:3" x14ac:dyDescent="0.45">
      <c r="C3245" s="9"/>
    </row>
    <row r="3246" spans="3:3" x14ac:dyDescent="0.45">
      <c r="C3246" s="9"/>
    </row>
    <row r="3247" spans="3:3" x14ac:dyDescent="0.45">
      <c r="C3247" s="9"/>
    </row>
    <row r="3248" spans="3:3" x14ac:dyDescent="0.45">
      <c r="C3248" s="9"/>
    </row>
    <row r="3249" spans="3:3" x14ac:dyDescent="0.45">
      <c r="C3249" s="9"/>
    </row>
    <row r="3250" spans="3:3" x14ac:dyDescent="0.45">
      <c r="C3250" s="9"/>
    </row>
    <row r="3251" spans="3:3" x14ac:dyDescent="0.45">
      <c r="C3251" s="9"/>
    </row>
    <row r="3252" spans="3:3" x14ac:dyDescent="0.45">
      <c r="C3252" s="9"/>
    </row>
    <row r="3253" spans="3:3" x14ac:dyDescent="0.45">
      <c r="C3253" s="9"/>
    </row>
    <row r="3254" spans="3:3" x14ac:dyDescent="0.45">
      <c r="C3254" s="9"/>
    </row>
    <row r="3255" spans="3:3" x14ac:dyDescent="0.45">
      <c r="C3255" s="9"/>
    </row>
    <row r="3256" spans="3:3" x14ac:dyDescent="0.45">
      <c r="C3256" s="9"/>
    </row>
    <row r="3257" spans="3:3" x14ac:dyDescent="0.45">
      <c r="C3257" s="9"/>
    </row>
    <row r="3258" spans="3:3" x14ac:dyDescent="0.45">
      <c r="C3258" s="9"/>
    </row>
    <row r="3259" spans="3:3" x14ac:dyDescent="0.45">
      <c r="C3259" s="9"/>
    </row>
    <row r="3260" spans="3:3" x14ac:dyDescent="0.45">
      <c r="C3260" s="9"/>
    </row>
    <row r="3261" spans="3:3" x14ac:dyDescent="0.45">
      <c r="C3261" s="9"/>
    </row>
    <row r="3262" spans="3:3" x14ac:dyDescent="0.45">
      <c r="C3262" s="9"/>
    </row>
  </sheetData>
  <mergeCells count="9">
    <mergeCell ref="A355:C355"/>
    <mergeCell ref="A348:C348"/>
    <mergeCell ref="A349:C349"/>
    <mergeCell ref="A350:C350"/>
    <mergeCell ref="A347:C347"/>
    <mergeCell ref="A351:C351"/>
    <mergeCell ref="A352:C352"/>
    <mergeCell ref="A353:C353"/>
    <mergeCell ref="A354:C354"/>
  </mergeCells>
  <conditionalFormatting sqref="F4:F21 L4:N21 F23:F54 L23:N54 F56:F76 L56:N76 F78:F113 L78:N113 F115:F130 L115:N130 F132:F163 L132:N163 F165:F194 L165:N194 F196:F236 L196:N236 F238:F259 L238:N259 F261:F295 L261:N295 F297:F318 L297:N318 F320:F349 L320:N349 J344 J346:J349">
    <cfRule type="cellIs" dxfId="8" priority="3" operator="between">
      <formula>85</formula>
      <formula>1000</formula>
    </cfRule>
    <cfRule type="cellIs" dxfId="7" priority="4" operator="greaterThan">
      <formula>45</formula>
    </cfRule>
  </conditionalFormatting>
  <conditionalFormatting sqref="J11">
    <cfRule type="cellIs" dxfId="6" priority="1" operator="between">
      <formula>85</formula>
      <formula>1000</formula>
    </cfRule>
    <cfRule type="cellIs" dxfId="5" priority="2" operator="greaterThan">
      <formula>45</formula>
    </cfRule>
  </conditionalFormatting>
  <conditionalFormatting sqref="O2 O4:O1048576">
    <cfRule type="cellIs" dxfId="4" priority="5" operator="between">
      <formula>86</formula>
      <formula>1000</formula>
    </cfRule>
    <cfRule type="cellIs" dxfId="3" priority="6" operator="greaterThan">
      <formula>45</formula>
    </cfRule>
  </conditionalFormatting>
  <conditionalFormatting sqref="R4:R18 U23:U49 R56:R73 U78:U108 R115:R127 U132:U158 R165:R191 U196:U236 R238:R256 U261:U290 R297:R315 U320:U341">
    <cfRule type="cellIs" dxfId="2" priority="7" operator="greaterThan">
      <formula>40</formula>
    </cfRule>
    <cfRule type="cellIs" dxfId="1" priority="8" operator="between">
      <formula>31</formula>
      <formula>40</formula>
    </cfRule>
    <cfRule type="cellIs" dxfId="0" priority="9" operator="between">
      <formula>21</formula>
      <formula>30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Subtitles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 Hof</cp:lastModifiedBy>
  <dcterms:created xsi:type="dcterms:W3CDTF">2024-08-15T17:37:17Z</dcterms:created>
  <dcterms:modified xsi:type="dcterms:W3CDTF">2025-03-13T18:03:36Z</dcterms:modified>
</cp:coreProperties>
</file>