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/>
  <mc:AlternateContent xmlns:mc="http://schemas.openxmlformats.org/markup-compatibility/2006">
    <mc:Choice Requires="x15">
      <x15ac:absPath xmlns:x15ac="http://schemas.microsoft.com/office/spreadsheetml/2010/11/ac" url="https://queensuca.sharepoint.com/teams/GROUP-QUAAF/Shared Documents/Data/1. Data Team/Automation/fund_tracking/2021 MAR/"/>
    </mc:Choice>
  </mc:AlternateContent>
  <xr:revisionPtr revIDLastSave="176" documentId="8_{605322C4-B74E-4ECC-BCAC-EFF944DBBECC}" xr6:coauthVersionLast="47" xr6:coauthVersionMax="47" xr10:uidLastSave="{4EBA559E-4350-429D-855F-E2C0A532A74D}"/>
  <bookViews>
    <workbookView xWindow="-108" yWindow="-108" windowWidth="23256" windowHeight="12576" tabRatio="815" xr2:uid="{00000000-000D-0000-FFFF-FFFF00000000}"/>
  </bookViews>
  <sheets>
    <sheet name="summary" sheetId="13" r:id="rId1"/>
    <sheet name="growth_cad" sheetId="9" r:id="rId2"/>
    <sheet name="growth_usd" sheetId="14" r:id="rId3"/>
    <sheet name="market_neutral_cad" sheetId="7" r:id="rId4"/>
    <sheet name="market_neutral_usd" sheetId="8" r:id="rId5"/>
    <sheet name="sustainability_cad" sheetId="10" r:id="rId6"/>
    <sheet name="sustainability_usd" sheetId="15" r:id="rId7"/>
    <sheet name="thematic_cad" sheetId="5" r:id="rId8"/>
    <sheet name="thematic_usd" sheetId="3" r:id="rId9"/>
    <sheet name="special_situations_cad" sheetId="6" r:id="rId10"/>
    <sheet name="special_situations_usd" sheetId="16" r:id="rId11"/>
    <sheet name="conservative_tactical_cad" sheetId="11" r:id="rId12"/>
    <sheet name="conservative_tactical_usd" sheetId="12" r:id="rId13"/>
    <sheet name="original" sheetId="2" r:id="rId14"/>
  </sheets>
  <externalReferences>
    <externalReference r:id="rId15"/>
    <externalReference r:id="rId16"/>
  </externalReferences>
  <definedNames>
    <definedName name="ALLDATES">OFFSET([1]L1_NAVS!$J$8,,,COUNTIF([1]L1_NAVS!$H:$H,"&gt;0"))</definedName>
    <definedName name="ASSETS">OFFSET([1]INSTRUCTIONS!$F$34,,,COUNTA([1]INSTRUCTIONS!$F:$F)-1)</definedName>
    <definedName name="ASSETS_CASH">OFFSET([1]ASSETS_NAVS!$O$1,MATCH(STARTDATE,[1]ASSETS_NAVS!$J:$J,0)-1,,NUMROWS)</definedName>
    <definedName name="ASSETS_COMM">OFFSET([1]ASSETS_NAVS!$P$1,MATCH(STARTDATE,[1]ASSETS_NAVS!$J:$J,0)-1,,NUMROWS)</definedName>
    <definedName name="ASSETS_DEBT">OFFSET([1]ASSETS_NAVS!$M$1,MATCH(STARTDATE,[1]ASSETS_NAVS!$J:$J,0)-1,,NUMROWS)</definedName>
    <definedName name="ASSETS_EQ">OFFSET([1]ASSETS_NAVS!$L$1,MATCH(STARTDATE,[1]ASSETS_NAVS!$J:$J,0)-1,,NUMROWS)</definedName>
    <definedName name="ASSETS_MS">OFFSET([1]ASSETS_NAVS!$N$1,MATCH(STARTDATE,[1]ASSETS_NAVS!$J:$J,0)-1,,NUMROWS)</definedName>
    <definedName name="BENCH1">OFFSET([1]Benchmarks_NAVs!$A$1,MATCH(STARTDATE,[1]Benchmarks_NAVs!$J:$J,0)-1,MATCH([1]CONTROL!$C$70,[1]Benchmarks_NAVs!$7:$7,0)-1,NUMROWS)</definedName>
    <definedName name="BENCH2">OFFSET([1]Benchmarks_NAVs!$A$1,MATCH(STARTDATE,[1]Benchmarks_NAVs!$J:$J,0)-1,MATCH([1]CONTROL!$C$71,[1]Benchmarks_NAVs!$7:$7,0)-1,NUMROWS)</definedName>
    <definedName name="BENCH3">OFFSET([1]Benchmarks_NAVs!$A$1,MATCH(STARTDATE,[1]Benchmarks_NAVs!$J:$J,0)-1,MATCH([1]CONTROL!$C$72,[1]Benchmarks_NAVs!$7:$7,0)-1,NUMROWS)</definedName>
    <definedName name="BENCH4">OFFSET([1]Benchmarks_NAVs!$A$1,MATCH(STARTDATE,[1]Benchmarks_NAVs!$J:$J,0)-1,MATCH([1]CONTROL!$C$73,[1]Benchmarks_NAVs!$7:$7,0)-1,NUMROWS)</definedName>
    <definedName name="BENCH5">OFFSET([1]Benchmarks_NAVs!$A$1,MATCH(STARTDATE,[1]Benchmarks_NAVs!$J:$J,0)-1,MATCH([1]CONTROL!$C$74,[1]Benchmarks_NAVs!$7:$7,0)-1,NUMROWS)</definedName>
    <definedName name="BENCH6">OFFSET([1]Benchmarks_NAVs!$A$1,MATCH(STARTDATE,[1]Benchmarks_NAVs!$J:$J,0)-1,MATCH([1]CONTROL!$C$75,[1]Benchmarks_NAVs!$7:$7,0)-1,NUMROWS)</definedName>
    <definedName name="BENCH7">OFFSET([1]Benchmarks_NAVs!$A$1,MATCH(STARTDATE,[1]Benchmarks_NAVs!$J:$J,0)-1,MATCH([1]CONTROL!$C$76,[1]Benchmarks_NAVs!$7:$7,0)-1,NUMROWS)</definedName>
    <definedName name="CIQWBGuid" hidden="1">"Returns-Stef.xlsx"</definedName>
    <definedName name="DATES">OFFSET([1]L1_NAVS!$J$1,MATCH(STARTDATE,[1]L1_NAVS!$J:$J,0)-1,,NUMROWS)</definedName>
    <definedName name="dropdown">'[2]Due diligence checklist'!$E$5:$E$16</definedName>
    <definedName name="ENDDATE">[1]CONTROL!$D$3</definedName>
    <definedName name="FUNDS">OFFSET([1]INSTRUCTIONS!$C$34,,,COUNTA([1]INSTRUCTIONS!$C:$C)-6)</definedName>
    <definedName name="HOLDING">OFFSET([1]UNIVERSE!$A$1,1,MATCH([1]UNIVERSE!$G$1,[1]UNIVERSE!$1:$1,0)-1,COUNTA([1]UNIVERSE!$A:$A)-1)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43879.9951041667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2PORTFOLIOS">OFFSET([1]L2_NAVS!$L$7,0,0,NUMROWS+1,NUMCOLS)</definedName>
    <definedName name="menus">'[2]Due diligence checklist'!$E$5:$E$16</definedName>
    <definedName name="MoreTasks">#REF!</definedName>
    <definedName name="NAME">OFFSET([1]UNIVERSE!$A$1,1,MATCH([1]UNIVERSE!$C$1,[1]UNIVERSE!$1:$1,0)-1,COUNTA([1]UNIVERSE!$A:$A)-1)</definedName>
    <definedName name="NAV_CT">OFFSET([1]L1_NAVS!$L$1,MATCH(STARTDATE,[1]L1_NAVS!$J:$J,0)-1,,NUMROWS)</definedName>
    <definedName name="NAV_G">OFFSET([1]L1_NAVS!$O$1,MATCH(STARTDATE,[1]L1_NAVS!$J:$J,0)-1,,NUMROWS)</definedName>
    <definedName name="NAV_MN">OFFSET([1]L1_NAVS!$N$1,MATCH(STARTDATE,[1]L1_NAVS!$J:$J,0)-1,,NUMROWS)</definedName>
    <definedName name="NAV_QUAAF">OFFSET([1]L1_NAVS!$K$1,MATCH(STARTDATE,[1]L1_NAVS!$J:$J,0)-1,,NUMROWS)</definedName>
    <definedName name="NAV_SS">OFFSET([1]L1_NAVS!$M$1,MATCH(STARTDATE,[1]L1_NAVS!$J:$J,0)-1,,NUMROWS)</definedName>
    <definedName name="NNAV_G">OFFSET([1]L1_NAVS!$AD$7,1,,NUMROWS,)</definedName>
    <definedName name="NNAV_MN">OFFSET([1]L1_NAVS!$AC$7,1,,NUMROWS,)</definedName>
    <definedName name="NNAV_QUAAF">OFFSET([1]L1_NAVS!$Z$7,1,,NUMROWS,)</definedName>
    <definedName name="NNAV_SS">OFFSET([1]L1_NAVS!$AB$7,1,,NUMROWS,)</definedName>
    <definedName name="NUMCOLS">COUNTA([1]L2_NAVS!$6:$6)</definedName>
    <definedName name="NUMROWS">[1]CONTROL!$G$3</definedName>
    <definedName name="STARTDATE">[1]CONTROL!$D$2</definedName>
    <definedName name="Status">'[2]Due diligence checklist'!$E$6:$E$16</definedName>
    <definedName name="Tasks">#REF!</definedName>
    <definedName name="TransactionAmt">OFFSET([1]Transactions!$A$1,1,MATCH("Value",[1]Transactions!$1:$1,0)-1,COUNTA([1]Transactions!$A:$A)-1)</definedName>
    <definedName name="TransactionMonth">OFFSET([1]Transactions!$A$1,1,MATCH("Month",[1]Transactions!$1:$1,0)-1,COUNTA([1]Transactions!$A:$A)-1)</definedName>
    <definedName name="TransactionName">OFFSET([1]Transactions!$A$1,1,MATCH("Description",[1]Transactions!$1:$1,0)-1,COUNTA([1]Transactions!$A:$A)-1)</definedName>
    <definedName name="TransactionSymbol">OFFSET([1]Transactions!$A$1,1,MATCH("Symbol",[1]Transactions!$1:$1,0)-1,COUNTA([1]Transactions!$A:$A)-1)</definedName>
    <definedName name="TransactionYear">OFFSET([1]Transactions!$A$1,1,MATCH("Year",[1]Transactions!$1:$1,0)-1,COUNTA([1]Transactions!$A:$A)-1)</definedName>
    <definedName name="UNIVERSE">OFFSET([1]UNIVERSE!$A$1,,,COUNTA([1]UNIVERSE!$A:$A),COUNTA([1]UNIVERSE!$1:$1))</definedName>
    <definedName name="UNIVERSEFUND">OFFSET([1]UNIVERSE!$A$1,1,MATCH([1]UNIVERSE!$D$1,[1]UNIVERSE!$1:$1,0)-1,COUNTA([1]UNIVERSE!$A:$A)-1)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13" l="1"/>
  <c r="F117" i="13"/>
  <c r="A117" i="12"/>
  <c r="B117" i="12"/>
  <c r="C117" i="12"/>
  <c r="D117" i="12"/>
  <c r="AR117" i="13" s="1"/>
  <c r="E117" i="12"/>
  <c r="A117" i="11"/>
  <c r="B117" i="11"/>
  <c r="C117" i="11"/>
  <c r="D117" i="11"/>
  <c r="AQ117" i="13" s="1"/>
  <c r="E117" i="11"/>
  <c r="A117" i="16"/>
  <c r="B117" i="16"/>
  <c r="C117" i="16"/>
  <c r="D117" i="16"/>
  <c r="E117" i="16"/>
  <c r="A117" i="6"/>
  <c r="B117" i="6"/>
  <c r="C117" i="6"/>
  <c r="D117" i="6"/>
  <c r="E117" i="6"/>
  <c r="A117" i="3"/>
  <c r="B117" i="3"/>
  <c r="C117" i="3"/>
  <c r="D117" i="3"/>
  <c r="AK117" i="13" s="1"/>
  <c r="E117" i="3"/>
  <c r="A117" i="5"/>
  <c r="B117" i="5"/>
  <c r="C117" i="5"/>
  <c r="D117" i="5"/>
  <c r="AI117" i="13" s="1"/>
  <c r="E117" i="5"/>
  <c r="A117" i="8"/>
  <c r="B117" i="8"/>
  <c r="C117" i="8"/>
  <c r="D117" i="8"/>
  <c r="E117" i="8"/>
  <c r="A117" i="10"/>
  <c r="B117" i="10"/>
  <c r="C117" i="10"/>
  <c r="D117" i="10"/>
  <c r="AE117" i="13" s="1"/>
  <c r="O117" i="13" s="1"/>
  <c r="E117" i="10"/>
  <c r="A117" i="15"/>
  <c r="B117" i="15"/>
  <c r="C117" i="15"/>
  <c r="D117" i="15"/>
  <c r="E117" i="15"/>
  <c r="A117" i="7"/>
  <c r="B117" i="7"/>
  <c r="C117" i="7"/>
  <c r="D117" i="7"/>
  <c r="AA117" i="13" s="1"/>
  <c r="E117" i="7"/>
  <c r="A117" i="14"/>
  <c r="B117" i="14"/>
  <c r="C117" i="14"/>
  <c r="D117" i="14"/>
  <c r="E117" i="14"/>
  <c r="A117" i="9"/>
  <c r="B117" i="9"/>
  <c r="C117" i="9"/>
  <c r="D117" i="9"/>
  <c r="W117" i="13" s="1"/>
  <c r="E117" i="9"/>
  <c r="X117" i="13" s="1"/>
  <c r="L117" i="13" s="1"/>
  <c r="Y117" i="13"/>
  <c r="Z117" i="13"/>
  <c r="AB117" i="13"/>
  <c r="AC117" i="13"/>
  <c r="AD117" i="13"/>
  <c r="AF117" i="13"/>
  <c r="AG117" i="13"/>
  <c r="AH117" i="13"/>
  <c r="AJ117" i="13"/>
  <c r="AL117" i="13"/>
  <c r="R117" i="13" s="1"/>
  <c r="AM117" i="13"/>
  <c r="AN117" i="13"/>
  <c r="AO117" i="13"/>
  <c r="AP117" i="13"/>
  <c r="G6" i="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T7" i="13"/>
  <c r="S7" i="13"/>
  <c r="R7" i="13"/>
  <c r="R116" i="13"/>
  <c r="Q116" i="13"/>
  <c r="P116" i="13"/>
  <c r="O116" i="13"/>
  <c r="V6" i="13"/>
  <c r="T6" i="13"/>
  <c r="R6" i="13"/>
  <c r="P6" i="13"/>
  <c r="N6" i="13"/>
  <c r="L6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98" i="13"/>
  <c r="AP99" i="13"/>
  <c r="AP100" i="13"/>
  <c r="AP101" i="13"/>
  <c r="AP102" i="13"/>
  <c r="AP103" i="13"/>
  <c r="AP104" i="13"/>
  <c r="AP105" i="13"/>
  <c r="AP106" i="13"/>
  <c r="AP107" i="13"/>
  <c r="AP108" i="13"/>
  <c r="AP109" i="13"/>
  <c r="AP110" i="13"/>
  <c r="AP111" i="13"/>
  <c r="AP112" i="13"/>
  <c r="AP113" i="13"/>
  <c r="AP114" i="13"/>
  <c r="AP115" i="13"/>
  <c r="AP116" i="13"/>
  <c r="AP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63" i="13"/>
  <c r="AN64" i="13"/>
  <c r="AN65" i="13"/>
  <c r="AN66" i="13"/>
  <c r="AN67" i="13"/>
  <c r="AN68" i="13"/>
  <c r="AN69" i="13"/>
  <c r="AN70" i="13"/>
  <c r="AN71" i="13"/>
  <c r="AN72" i="13"/>
  <c r="AN73" i="13"/>
  <c r="AN74" i="13"/>
  <c r="AN75" i="13"/>
  <c r="AN76" i="13"/>
  <c r="AN77" i="13"/>
  <c r="AN78" i="13"/>
  <c r="AN79" i="13"/>
  <c r="AN80" i="13"/>
  <c r="AN81" i="13"/>
  <c r="AN82" i="13"/>
  <c r="AN83" i="13"/>
  <c r="AN84" i="13"/>
  <c r="AN85" i="13"/>
  <c r="AN86" i="13"/>
  <c r="AN87" i="13"/>
  <c r="AN88" i="13"/>
  <c r="AN89" i="13"/>
  <c r="AN90" i="13"/>
  <c r="AN91" i="13"/>
  <c r="AN92" i="13"/>
  <c r="AN93" i="13"/>
  <c r="AN94" i="13"/>
  <c r="AN95" i="13"/>
  <c r="AN96" i="13"/>
  <c r="AN97" i="13"/>
  <c r="AN98" i="13"/>
  <c r="AN99" i="13"/>
  <c r="AN100" i="13"/>
  <c r="AN101" i="13"/>
  <c r="AN102" i="13"/>
  <c r="AN103" i="13"/>
  <c r="AN104" i="13"/>
  <c r="AN105" i="13"/>
  <c r="AN106" i="13"/>
  <c r="AN107" i="13"/>
  <c r="AN108" i="13"/>
  <c r="AN109" i="13"/>
  <c r="AN110" i="13"/>
  <c r="AN111" i="13"/>
  <c r="AN112" i="13"/>
  <c r="AN113" i="13"/>
  <c r="AN114" i="13"/>
  <c r="AN115" i="13"/>
  <c r="AN116" i="13"/>
  <c r="AN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69" i="13"/>
  <c r="AL70" i="13"/>
  <c r="AL71" i="13"/>
  <c r="AL72" i="13"/>
  <c r="AL73" i="13"/>
  <c r="AL74" i="13"/>
  <c r="AL75" i="13"/>
  <c r="AL76" i="13"/>
  <c r="AL77" i="13"/>
  <c r="AL78" i="13"/>
  <c r="AL79" i="13"/>
  <c r="AL80" i="13"/>
  <c r="AL81" i="13"/>
  <c r="AL82" i="13"/>
  <c r="AL83" i="13"/>
  <c r="AL84" i="13"/>
  <c r="AL85" i="13"/>
  <c r="AL86" i="13"/>
  <c r="AL87" i="13"/>
  <c r="AL88" i="13"/>
  <c r="AL89" i="13"/>
  <c r="AL90" i="13"/>
  <c r="AL91" i="13"/>
  <c r="AL92" i="13"/>
  <c r="AL93" i="13"/>
  <c r="AL94" i="13"/>
  <c r="AL95" i="13"/>
  <c r="AL96" i="13"/>
  <c r="AL97" i="13"/>
  <c r="AL98" i="13"/>
  <c r="AL99" i="13"/>
  <c r="AL100" i="13"/>
  <c r="AL101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L113" i="13"/>
  <c r="AL114" i="13"/>
  <c r="AL115" i="13"/>
  <c r="AL116" i="13"/>
  <c r="AL7" i="13"/>
  <c r="AJ8" i="13"/>
  <c r="AJ9" i="13"/>
  <c r="AJ10" i="13"/>
  <c r="R10" i="13" s="1"/>
  <c r="AJ11" i="13"/>
  <c r="R11" i="13" s="1"/>
  <c r="AJ12" i="13"/>
  <c r="R12" i="13" s="1"/>
  <c r="AJ13" i="13"/>
  <c r="AJ14" i="13"/>
  <c r="AJ15" i="13"/>
  <c r="R15" i="13" s="1"/>
  <c r="AJ16" i="13"/>
  <c r="AJ17" i="13"/>
  <c r="R17" i="13" s="1"/>
  <c r="AJ18" i="13"/>
  <c r="R18" i="13" s="1"/>
  <c r="AJ19" i="13"/>
  <c r="R19" i="13" s="1"/>
  <c r="AJ20" i="13"/>
  <c r="AJ21" i="13"/>
  <c r="AJ22" i="13"/>
  <c r="R22" i="13" s="1"/>
  <c r="AJ23" i="13"/>
  <c r="R23" i="13" s="1"/>
  <c r="AJ24" i="13"/>
  <c r="R24" i="13" s="1"/>
  <c r="AJ25" i="13"/>
  <c r="AJ26" i="13"/>
  <c r="AJ27" i="13"/>
  <c r="R27" i="13" s="1"/>
  <c r="AJ28" i="13"/>
  <c r="AJ29" i="13"/>
  <c r="R29" i="13" s="1"/>
  <c r="AJ30" i="13"/>
  <c r="R30" i="13" s="1"/>
  <c r="AJ31" i="13"/>
  <c r="R31" i="13" s="1"/>
  <c r="AJ32" i="13"/>
  <c r="AJ33" i="13"/>
  <c r="AJ34" i="13"/>
  <c r="R34" i="13" s="1"/>
  <c r="AJ35" i="13"/>
  <c r="R35" i="13" s="1"/>
  <c r="AJ36" i="13"/>
  <c r="R36" i="13" s="1"/>
  <c r="AJ37" i="13"/>
  <c r="AJ38" i="13"/>
  <c r="AJ39" i="13"/>
  <c r="R39" i="13" s="1"/>
  <c r="AJ40" i="13"/>
  <c r="AJ41" i="13"/>
  <c r="R41" i="13" s="1"/>
  <c r="AJ42" i="13"/>
  <c r="R42" i="13" s="1"/>
  <c r="AJ43" i="13"/>
  <c r="R43" i="13" s="1"/>
  <c r="AJ44" i="13"/>
  <c r="AJ45" i="13"/>
  <c r="AJ46" i="13"/>
  <c r="R46" i="13" s="1"/>
  <c r="AJ47" i="13"/>
  <c r="R47" i="13" s="1"/>
  <c r="AJ48" i="13"/>
  <c r="R48" i="13" s="1"/>
  <c r="AJ49" i="13"/>
  <c r="AJ50" i="13"/>
  <c r="AJ51" i="13"/>
  <c r="R51" i="13" s="1"/>
  <c r="AJ52" i="13"/>
  <c r="AJ53" i="13"/>
  <c r="R53" i="13" s="1"/>
  <c r="AJ54" i="13"/>
  <c r="R54" i="13" s="1"/>
  <c r="AJ55" i="13"/>
  <c r="R55" i="13" s="1"/>
  <c r="AJ56" i="13"/>
  <c r="AJ57" i="13"/>
  <c r="AJ58" i="13"/>
  <c r="R58" i="13" s="1"/>
  <c r="AJ59" i="13"/>
  <c r="R59" i="13" s="1"/>
  <c r="AJ60" i="13"/>
  <c r="R60" i="13" s="1"/>
  <c r="AJ61" i="13"/>
  <c r="AJ62" i="13"/>
  <c r="AJ63" i="13"/>
  <c r="R63" i="13" s="1"/>
  <c r="AJ64" i="13"/>
  <c r="AJ65" i="13"/>
  <c r="R65" i="13" s="1"/>
  <c r="AJ66" i="13"/>
  <c r="R66" i="13" s="1"/>
  <c r="AJ67" i="13"/>
  <c r="R67" i="13" s="1"/>
  <c r="AJ68" i="13"/>
  <c r="AJ69" i="13"/>
  <c r="AJ70" i="13"/>
  <c r="R70" i="13" s="1"/>
  <c r="AJ71" i="13"/>
  <c r="R71" i="13" s="1"/>
  <c r="AJ72" i="13"/>
  <c r="R72" i="13" s="1"/>
  <c r="AJ73" i="13"/>
  <c r="AJ74" i="13"/>
  <c r="AJ75" i="13"/>
  <c r="R75" i="13" s="1"/>
  <c r="AJ76" i="13"/>
  <c r="AJ77" i="13"/>
  <c r="R77" i="13" s="1"/>
  <c r="AJ78" i="13"/>
  <c r="R78" i="13" s="1"/>
  <c r="AJ79" i="13"/>
  <c r="R79" i="13" s="1"/>
  <c r="AJ80" i="13"/>
  <c r="AJ81" i="13"/>
  <c r="AJ82" i="13"/>
  <c r="R82" i="13" s="1"/>
  <c r="AJ83" i="13"/>
  <c r="R83" i="13" s="1"/>
  <c r="AJ84" i="13"/>
  <c r="R84" i="13" s="1"/>
  <c r="AJ85" i="13"/>
  <c r="AJ86" i="13"/>
  <c r="AJ87" i="13"/>
  <c r="R87" i="13" s="1"/>
  <c r="AJ88" i="13"/>
  <c r="AJ89" i="13"/>
  <c r="R89" i="13" s="1"/>
  <c r="AJ90" i="13"/>
  <c r="R90" i="13" s="1"/>
  <c r="AJ91" i="13"/>
  <c r="R91" i="13" s="1"/>
  <c r="AJ92" i="13"/>
  <c r="AJ93" i="13"/>
  <c r="AJ94" i="13"/>
  <c r="R94" i="13" s="1"/>
  <c r="AJ95" i="13"/>
  <c r="R95" i="13" s="1"/>
  <c r="AJ96" i="13"/>
  <c r="R96" i="13" s="1"/>
  <c r="AJ97" i="13"/>
  <c r="AJ98" i="13"/>
  <c r="AJ99" i="13"/>
  <c r="R99" i="13" s="1"/>
  <c r="AJ100" i="13"/>
  <c r="AJ101" i="13"/>
  <c r="R101" i="13" s="1"/>
  <c r="AJ102" i="13"/>
  <c r="R102" i="13" s="1"/>
  <c r="AJ103" i="13"/>
  <c r="R103" i="13" s="1"/>
  <c r="AJ104" i="13"/>
  <c r="AJ105" i="13"/>
  <c r="AJ106" i="13"/>
  <c r="R106" i="13" s="1"/>
  <c r="AJ107" i="13"/>
  <c r="R107" i="13" s="1"/>
  <c r="AJ108" i="13"/>
  <c r="R108" i="13" s="1"/>
  <c r="AJ109" i="13"/>
  <c r="AJ110" i="13"/>
  <c r="AJ111" i="13"/>
  <c r="R111" i="13" s="1"/>
  <c r="AJ112" i="13"/>
  <c r="AJ113" i="13"/>
  <c r="R113" i="13" s="1"/>
  <c r="AJ114" i="13"/>
  <c r="R114" i="13" s="1"/>
  <c r="AJ115" i="13"/>
  <c r="R115" i="13" s="1"/>
  <c r="AJ116" i="13"/>
  <c r="AJ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7" i="13"/>
  <c r="AF8" i="13"/>
  <c r="P8" i="13" s="1"/>
  <c r="AF9" i="13"/>
  <c r="AF10" i="13"/>
  <c r="AF11" i="13"/>
  <c r="P11" i="13" s="1"/>
  <c r="AF12" i="13"/>
  <c r="AF13" i="13"/>
  <c r="P13" i="13" s="1"/>
  <c r="AF14" i="13"/>
  <c r="P14" i="13" s="1"/>
  <c r="AF15" i="13"/>
  <c r="P15" i="13" s="1"/>
  <c r="AF16" i="13"/>
  <c r="AF17" i="13"/>
  <c r="AF18" i="13"/>
  <c r="P18" i="13" s="1"/>
  <c r="AF19" i="13"/>
  <c r="P19" i="13" s="1"/>
  <c r="AF20" i="13"/>
  <c r="P20" i="13" s="1"/>
  <c r="AF21" i="13"/>
  <c r="AF22" i="13"/>
  <c r="AF23" i="13"/>
  <c r="P23" i="13" s="1"/>
  <c r="AF24" i="13"/>
  <c r="AF25" i="13"/>
  <c r="P25" i="13" s="1"/>
  <c r="AF26" i="13"/>
  <c r="P26" i="13" s="1"/>
  <c r="AF27" i="13"/>
  <c r="P27" i="13" s="1"/>
  <c r="AF28" i="13"/>
  <c r="AF29" i="13"/>
  <c r="AF30" i="13"/>
  <c r="P30" i="13" s="1"/>
  <c r="AF31" i="13"/>
  <c r="P31" i="13" s="1"/>
  <c r="AF32" i="13"/>
  <c r="P32" i="13" s="1"/>
  <c r="AF33" i="13"/>
  <c r="AF34" i="13"/>
  <c r="AF35" i="13"/>
  <c r="P35" i="13" s="1"/>
  <c r="AF36" i="13"/>
  <c r="AF37" i="13"/>
  <c r="P37" i="13" s="1"/>
  <c r="AF38" i="13"/>
  <c r="P38" i="13" s="1"/>
  <c r="AF39" i="13"/>
  <c r="P39" i="13" s="1"/>
  <c r="AF40" i="13"/>
  <c r="AF41" i="13"/>
  <c r="AF42" i="13"/>
  <c r="P42" i="13" s="1"/>
  <c r="AF43" i="13"/>
  <c r="P43" i="13" s="1"/>
  <c r="AF44" i="13"/>
  <c r="P44" i="13" s="1"/>
  <c r="AF45" i="13"/>
  <c r="AF46" i="13"/>
  <c r="AF47" i="13"/>
  <c r="P47" i="13" s="1"/>
  <c r="AF48" i="13"/>
  <c r="AF49" i="13"/>
  <c r="P49" i="13" s="1"/>
  <c r="AF50" i="13"/>
  <c r="P50" i="13" s="1"/>
  <c r="AF51" i="13"/>
  <c r="P51" i="13" s="1"/>
  <c r="AF52" i="13"/>
  <c r="AF53" i="13"/>
  <c r="AF54" i="13"/>
  <c r="P54" i="13" s="1"/>
  <c r="AF55" i="13"/>
  <c r="P55" i="13" s="1"/>
  <c r="AF56" i="13"/>
  <c r="P56" i="13" s="1"/>
  <c r="AF57" i="13"/>
  <c r="AF58" i="13"/>
  <c r="AF59" i="13"/>
  <c r="P59" i="13" s="1"/>
  <c r="AF60" i="13"/>
  <c r="AF61" i="13"/>
  <c r="P61" i="13" s="1"/>
  <c r="AF62" i="13"/>
  <c r="P62" i="13" s="1"/>
  <c r="AF63" i="13"/>
  <c r="P63" i="13" s="1"/>
  <c r="AF64" i="13"/>
  <c r="AF65" i="13"/>
  <c r="AF66" i="13"/>
  <c r="P66" i="13" s="1"/>
  <c r="AF67" i="13"/>
  <c r="P67" i="13" s="1"/>
  <c r="AF68" i="13"/>
  <c r="P68" i="13" s="1"/>
  <c r="AF69" i="13"/>
  <c r="AF70" i="13"/>
  <c r="AF71" i="13"/>
  <c r="P71" i="13" s="1"/>
  <c r="AF72" i="13"/>
  <c r="AF73" i="13"/>
  <c r="P73" i="13" s="1"/>
  <c r="AF74" i="13"/>
  <c r="P74" i="13" s="1"/>
  <c r="AF75" i="13"/>
  <c r="P75" i="13" s="1"/>
  <c r="AF76" i="13"/>
  <c r="AF77" i="13"/>
  <c r="AF78" i="13"/>
  <c r="P78" i="13" s="1"/>
  <c r="AF79" i="13"/>
  <c r="P79" i="13" s="1"/>
  <c r="AF80" i="13"/>
  <c r="P80" i="13" s="1"/>
  <c r="AF81" i="13"/>
  <c r="AF82" i="13"/>
  <c r="AF83" i="13"/>
  <c r="P83" i="13" s="1"/>
  <c r="AF84" i="13"/>
  <c r="AF85" i="13"/>
  <c r="P85" i="13" s="1"/>
  <c r="AF86" i="13"/>
  <c r="P86" i="13" s="1"/>
  <c r="AF87" i="13"/>
  <c r="P87" i="13" s="1"/>
  <c r="AF88" i="13"/>
  <c r="AF89" i="13"/>
  <c r="AF90" i="13"/>
  <c r="P90" i="13" s="1"/>
  <c r="AF91" i="13"/>
  <c r="P91" i="13" s="1"/>
  <c r="AF92" i="13"/>
  <c r="P92" i="13" s="1"/>
  <c r="AF93" i="13"/>
  <c r="AF94" i="13"/>
  <c r="AF95" i="13"/>
  <c r="P95" i="13" s="1"/>
  <c r="AF96" i="13"/>
  <c r="AF97" i="13"/>
  <c r="P97" i="13" s="1"/>
  <c r="AF98" i="13"/>
  <c r="P98" i="13" s="1"/>
  <c r="AF99" i="13"/>
  <c r="P99" i="13" s="1"/>
  <c r="AF100" i="13"/>
  <c r="AF101" i="13"/>
  <c r="AF102" i="13"/>
  <c r="P102" i="13" s="1"/>
  <c r="AF103" i="13"/>
  <c r="P103" i="13" s="1"/>
  <c r="AF104" i="13"/>
  <c r="P104" i="13" s="1"/>
  <c r="AF105" i="13"/>
  <c r="AF106" i="13"/>
  <c r="AF107" i="13"/>
  <c r="P107" i="13" s="1"/>
  <c r="AF108" i="13"/>
  <c r="AF109" i="13"/>
  <c r="P109" i="13" s="1"/>
  <c r="AF110" i="13"/>
  <c r="P110" i="13" s="1"/>
  <c r="AF111" i="13"/>
  <c r="P111" i="13" s="1"/>
  <c r="AF112" i="13"/>
  <c r="AF113" i="13"/>
  <c r="AF114" i="13"/>
  <c r="P114" i="13" s="1"/>
  <c r="AF115" i="13"/>
  <c r="P115" i="13" s="1"/>
  <c r="AF116" i="13"/>
  <c r="AF7" i="13"/>
  <c r="AD8" i="13"/>
  <c r="AD9" i="13"/>
  <c r="AD10" i="13"/>
  <c r="AD11" i="13"/>
  <c r="AD12" i="13"/>
  <c r="N12" i="13" s="1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N24" i="13" s="1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N36" i="13" s="1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N48" i="13" s="1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N60" i="13" s="1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N72" i="13" s="1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N84" i="13" s="1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N96" i="13" s="1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7" i="13"/>
  <c r="AB8" i="13"/>
  <c r="AB9" i="13"/>
  <c r="N9" i="13" s="1"/>
  <c r="AB10" i="13"/>
  <c r="N10" i="13" s="1"/>
  <c r="AB11" i="13"/>
  <c r="N11" i="13" s="1"/>
  <c r="AB12" i="13"/>
  <c r="AB13" i="13"/>
  <c r="AB14" i="13"/>
  <c r="N14" i="13" s="1"/>
  <c r="AB15" i="13"/>
  <c r="N15" i="13" s="1"/>
  <c r="AB16" i="13"/>
  <c r="N16" i="13" s="1"/>
  <c r="AB17" i="13"/>
  <c r="AB18" i="13"/>
  <c r="AB19" i="13"/>
  <c r="N19" i="13" s="1"/>
  <c r="AB20" i="13"/>
  <c r="AB21" i="13"/>
  <c r="N21" i="13" s="1"/>
  <c r="AB22" i="13"/>
  <c r="N22" i="13" s="1"/>
  <c r="AB23" i="13"/>
  <c r="N23" i="13" s="1"/>
  <c r="AB24" i="13"/>
  <c r="AB25" i="13"/>
  <c r="AB26" i="13"/>
  <c r="N26" i="13" s="1"/>
  <c r="AB27" i="13"/>
  <c r="N27" i="13" s="1"/>
  <c r="AB28" i="13"/>
  <c r="N28" i="13" s="1"/>
  <c r="AB29" i="13"/>
  <c r="AB30" i="13"/>
  <c r="AB31" i="13"/>
  <c r="N31" i="13" s="1"/>
  <c r="AB32" i="13"/>
  <c r="AB33" i="13"/>
  <c r="N33" i="13" s="1"/>
  <c r="AB34" i="13"/>
  <c r="N34" i="13" s="1"/>
  <c r="AB35" i="13"/>
  <c r="N35" i="13" s="1"/>
  <c r="AB36" i="13"/>
  <c r="AB37" i="13"/>
  <c r="AB38" i="13"/>
  <c r="N38" i="13" s="1"/>
  <c r="AB39" i="13"/>
  <c r="N39" i="13" s="1"/>
  <c r="AB40" i="13"/>
  <c r="N40" i="13" s="1"/>
  <c r="AB41" i="13"/>
  <c r="AB42" i="13"/>
  <c r="AB43" i="13"/>
  <c r="N43" i="13" s="1"/>
  <c r="AB44" i="13"/>
  <c r="AB45" i="13"/>
  <c r="N45" i="13" s="1"/>
  <c r="AB46" i="13"/>
  <c r="N46" i="13" s="1"/>
  <c r="AB47" i="13"/>
  <c r="N47" i="13" s="1"/>
  <c r="AB48" i="13"/>
  <c r="AB49" i="13"/>
  <c r="AB50" i="13"/>
  <c r="N50" i="13" s="1"/>
  <c r="AB51" i="13"/>
  <c r="N51" i="13" s="1"/>
  <c r="AB52" i="13"/>
  <c r="N52" i="13" s="1"/>
  <c r="AB53" i="13"/>
  <c r="AB54" i="13"/>
  <c r="AB55" i="13"/>
  <c r="N55" i="13" s="1"/>
  <c r="AB56" i="13"/>
  <c r="AB57" i="13"/>
  <c r="N57" i="13" s="1"/>
  <c r="AB58" i="13"/>
  <c r="N58" i="13" s="1"/>
  <c r="AB59" i="13"/>
  <c r="N59" i="13" s="1"/>
  <c r="AB60" i="13"/>
  <c r="AB61" i="13"/>
  <c r="AB62" i="13"/>
  <c r="N62" i="13" s="1"/>
  <c r="AB63" i="13"/>
  <c r="N63" i="13" s="1"/>
  <c r="AB64" i="13"/>
  <c r="N64" i="13" s="1"/>
  <c r="AB65" i="13"/>
  <c r="AB66" i="13"/>
  <c r="AB67" i="13"/>
  <c r="N67" i="13" s="1"/>
  <c r="AB68" i="13"/>
  <c r="AB69" i="13"/>
  <c r="N69" i="13" s="1"/>
  <c r="AB70" i="13"/>
  <c r="N70" i="13" s="1"/>
  <c r="AB71" i="13"/>
  <c r="N71" i="13" s="1"/>
  <c r="AB72" i="13"/>
  <c r="AB73" i="13"/>
  <c r="AB74" i="13"/>
  <c r="N74" i="13" s="1"/>
  <c r="AB75" i="13"/>
  <c r="N75" i="13" s="1"/>
  <c r="AB76" i="13"/>
  <c r="N76" i="13" s="1"/>
  <c r="AB77" i="13"/>
  <c r="AB78" i="13"/>
  <c r="AB79" i="13"/>
  <c r="N79" i="13" s="1"/>
  <c r="AB80" i="13"/>
  <c r="AB81" i="13"/>
  <c r="N81" i="13" s="1"/>
  <c r="AB82" i="13"/>
  <c r="N82" i="13" s="1"/>
  <c r="AB83" i="13"/>
  <c r="N83" i="13" s="1"/>
  <c r="AB84" i="13"/>
  <c r="AB85" i="13"/>
  <c r="AB86" i="13"/>
  <c r="N86" i="13" s="1"/>
  <c r="AB87" i="13"/>
  <c r="N87" i="13" s="1"/>
  <c r="AB88" i="13"/>
  <c r="N88" i="13" s="1"/>
  <c r="AB89" i="13"/>
  <c r="AB90" i="13"/>
  <c r="AB91" i="13"/>
  <c r="N91" i="13" s="1"/>
  <c r="AB92" i="13"/>
  <c r="AB93" i="13"/>
  <c r="N93" i="13" s="1"/>
  <c r="AB94" i="13"/>
  <c r="N94" i="13" s="1"/>
  <c r="AB95" i="13"/>
  <c r="N95" i="13" s="1"/>
  <c r="AB96" i="13"/>
  <c r="AB97" i="13"/>
  <c r="AB98" i="13"/>
  <c r="N98" i="13" s="1"/>
  <c r="AB99" i="13"/>
  <c r="N99" i="13" s="1"/>
  <c r="AB100" i="13"/>
  <c r="N100" i="13" s="1"/>
  <c r="AB101" i="13"/>
  <c r="AB102" i="13"/>
  <c r="AB103" i="13"/>
  <c r="N103" i="13" s="1"/>
  <c r="AB104" i="13"/>
  <c r="AB105" i="13"/>
  <c r="N105" i="13" s="1"/>
  <c r="AB106" i="13"/>
  <c r="N106" i="13" s="1"/>
  <c r="AB107" i="13"/>
  <c r="N107" i="13" s="1"/>
  <c r="AB108" i="13"/>
  <c r="AB109" i="13"/>
  <c r="AB110" i="13"/>
  <c r="N110" i="13" s="1"/>
  <c r="AB111" i="13"/>
  <c r="N111" i="13" s="1"/>
  <c r="AB112" i="13"/>
  <c r="N112" i="13" s="1"/>
  <c r="AB113" i="13"/>
  <c r="AB114" i="13"/>
  <c r="AB115" i="13"/>
  <c r="N115" i="13" s="1"/>
  <c r="AB116" i="13"/>
  <c r="AB7" i="13"/>
  <c r="N7" i="13" s="1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7" i="13"/>
  <c r="AP6" i="13"/>
  <c r="AN6" i="13"/>
  <c r="AL6" i="13"/>
  <c r="AJ6" i="13"/>
  <c r="AH6" i="13"/>
  <c r="AF6" i="13"/>
  <c r="AD6" i="13"/>
  <c r="AB6" i="13"/>
  <c r="Z6" i="13"/>
  <c r="X6" i="13"/>
  <c r="Y8" i="13"/>
  <c r="AA8" i="13"/>
  <c r="AC8" i="13"/>
  <c r="AE8" i="13"/>
  <c r="AG8" i="13"/>
  <c r="AI8" i="13"/>
  <c r="AK8" i="13"/>
  <c r="AM8" i="13"/>
  <c r="AO8" i="13"/>
  <c r="AR8" i="13"/>
  <c r="Y9" i="13"/>
  <c r="AA9" i="13"/>
  <c r="AC9" i="13"/>
  <c r="AE9" i="13"/>
  <c r="AG9" i="13"/>
  <c r="AI9" i="13"/>
  <c r="AK9" i="13"/>
  <c r="AM9" i="13"/>
  <c r="AO9" i="13"/>
  <c r="AR9" i="13"/>
  <c r="Y10" i="13"/>
  <c r="AA10" i="13"/>
  <c r="AC10" i="13"/>
  <c r="AE10" i="13"/>
  <c r="AG10" i="13"/>
  <c r="AI10" i="13"/>
  <c r="AK10" i="13"/>
  <c r="AM10" i="13"/>
  <c r="AO10" i="13"/>
  <c r="AR10" i="13"/>
  <c r="Y11" i="13"/>
  <c r="AA11" i="13"/>
  <c r="AC11" i="13"/>
  <c r="AE11" i="13"/>
  <c r="AG11" i="13"/>
  <c r="AI11" i="13"/>
  <c r="AK11" i="13"/>
  <c r="AM11" i="13"/>
  <c r="AO11" i="13"/>
  <c r="AR11" i="13"/>
  <c r="Y12" i="13"/>
  <c r="AA12" i="13"/>
  <c r="AC12" i="13"/>
  <c r="AE12" i="13"/>
  <c r="AG12" i="13"/>
  <c r="AI12" i="13"/>
  <c r="AK12" i="13"/>
  <c r="AM12" i="13"/>
  <c r="AO12" i="13"/>
  <c r="AR12" i="13"/>
  <c r="Y13" i="13"/>
  <c r="AA13" i="13"/>
  <c r="AC13" i="13"/>
  <c r="AE13" i="13"/>
  <c r="AG13" i="13"/>
  <c r="AI13" i="13"/>
  <c r="AK13" i="13"/>
  <c r="AM13" i="13"/>
  <c r="AO13" i="13"/>
  <c r="AR13" i="13"/>
  <c r="Y14" i="13"/>
  <c r="AA14" i="13"/>
  <c r="AC14" i="13"/>
  <c r="AE14" i="13"/>
  <c r="AG14" i="13"/>
  <c r="AI14" i="13"/>
  <c r="AK14" i="13"/>
  <c r="AM14" i="13"/>
  <c r="AO14" i="13"/>
  <c r="AR14" i="13"/>
  <c r="Y15" i="13"/>
  <c r="AA15" i="13"/>
  <c r="AC15" i="13"/>
  <c r="AE15" i="13"/>
  <c r="AG15" i="13"/>
  <c r="AI15" i="13"/>
  <c r="AK15" i="13"/>
  <c r="AM15" i="13"/>
  <c r="AO15" i="13"/>
  <c r="AR15" i="13"/>
  <c r="Y16" i="13"/>
  <c r="AA16" i="13"/>
  <c r="AC16" i="13"/>
  <c r="AE16" i="13"/>
  <c r="AG16" i="13"/>
  <c r="AI16" i="13"/>
  <c r="AK16" i="13"/>
  <c r="AM16" i="13"/>
  <c r="AO16" i="13"/>
  <c r="AR16" i="13"/>
  <c r="Y17" i="13"/>
  <c r="AA17" i="13"/>
  <c r="AC17" i="13"/>
  <c r="AE17" i="13"/>
  <c r="AG17" i="13"/>
  <c r="AI17" i="13"/>
  <c r="AK17" i="13"/>
  <c r="AM17" i="13"/>
  <c r="AO17" i="13"/>
  <c r="AR17" i="13"/>
  <c r="Y18" i="13"/>
  <c r="AA18" i="13"/>
  <c r="AC18" i="13"/>
  <c r="AE18" i="13"/>
  <c r="AG18" i="13"/>
  <c r="AI18" i="13"/>
  <c r="AK18" i="13"/>
  <c r="AM18" i="13"/>
  <c r="AO18" i="13"/>
  <c r="AR18" i="13"/>
  <c r="Y19" i="13"/>
  <c r="AA19" i="13"/>
  <c r="AC19" i="13"/>
  <c r="AE19" i="13"/>
  <c r="AG19" i="13"/>
  <c r="AI19" i="13"/>
  <c r="AK19" i="13"/>
  <c r="AM19" i="13"/>
  <c r="AO19" i="13"/>
  <c r="AR19" i="13"/>
  <c r="Y20" i="13"/>
  <c r="AA20" i="13"/>
  <c r="AC20" i="13"/>
  <c r="AE20" i="13"/>
  <c r="AG20" i="13"/>
  <c r="AI20" i="13"/>
  <c r="AK20" i="13"/>
  <c r="AM20" i="13"/>
  <c r="AO20" i="13"/>
  <c r="AR20" i="13"/>
  <c r="Y21" i="13"/>
  <c r="AA21" i="13"/>
  <c r="AC21" i="13"/>
  <c r="AE21" i="13"/>
  <c r="AG21" i="13"/>
  <c r="AI21" i="13"/>
  <c r="AK21" i="13"/>
  <c r="AM21" i="13"/>
  <c r="AO21" i="13"/>
  <c r="AR21" i="13"/>
  <c r="Y22" i="13"/>
  <c r="AA22" i="13"/>
  <c r="AC22" i="13"/>
  <c r="AE22" i="13"/>
  <c r="AG22" i="13"/>
  <c r="AI22" i="13"/>
  <c r="AK22" i="13"/>
  <c r="AM22" i="13"/>
  <c r="AO22" i="13"/>
  <c r="AR22" i="13"/>
  <c r="Y23" i="13"/>
  <c r="AA23" i="13"/>
  <c r="AC23" i="13"/>
  <c r="AE23" i="13"/>
  <c r="AG23" i="13"/>
  <c r="AI23" i="13"/>
  <c r="AK23" i="13"/>
  <c r="AM23" i="13"/>
  <c r="AO23" i="13"/>
  <c r="AR23" i="13"/>
  <c r="Y24" i="13"/>
  <c r="AA24" i="13"/>
  <c r="AC24" i="13"/>
  <c r="AE24" i="13"/>
  <c r="AG24" i="13"/>
  <c r="AI24" i="13"/>
  <c r="AK24" i="13"/>
  <c r="AM24" i="13"/>
  <c r="AO24" i="13"/>
  <c r="AR24" i="13"/>
  <c r="Y25" i="13"/>
  <c r="AA25" i="13"/>
  <c r="AC25" i="13"/>
  <c r="AE25" i="13"/>
  <c r="AG25" i="13"/>
  <c r="AI25" i="13"/>
  <c r="AK25" i="13"/>
  <c r="AM25" i="13"/>
  <c r="AO25" i="13"/>
  <c r="AR25" i="13"/>
  <c r="Y26" i="13"/>
  <c r="AA26" i="13"/>
  <c r="AC26" i="13"/>
  <c r="AE26" i="13"/>
  <c r="AG26" i="13"/>
  <c r="AI26" i="13"/>
  <c r="AK26" i="13"/>
  <c r="AM26" i="13"/>
  <c r="AO26" i="13"/>
  <c r="AR26" i="13"/>
  <c r="Y27" i="13"/>
  <c r="AA27" i="13"/>
  <c r="AC27" i="13"/>
  <c r="AE27" i="13"/>
  <c r="AG27" i="13"/>
  <c r="AI27" i="13"/>
  <c r="AK27" i="13"/>
  <c r="AM27" i="13"/>
  <c r="AO27" i="13"/>
  <c r="AR27" i="13"/>
  <c r="Y28" i="13"/>
  <c r="AA28" i="13"/>
  <c r="AC28" i="13"/>
  <c r="AE28" i="13"/>
  <c r="AG28" i="13"/>
  <c r="AI28" i="13"/>
  <c r="AK28" i="13"/>
  <c r="AM28" i="13"/>
  <c r="AO28" i="13"/>
  <c r="AR28" i="13"/>
  <c r="Y29" i="13"/>
  <c r="AA29" i="13"/>
  <c r="AC29" i="13"/>
  <c r="AE29" i="13"/>
  <c r="AG29" i="13"/>
  <c r="AI29" i="13"/>
  <c r="AK29" i="13"/>
  <c r="AM29" i="13"/>
  <c r="AO29" i="13"/>
  <c r="AR29" i="13"/>
  <c r="Y30" i="13"/>
  <c r="AA30" i="13"/>
  <c r="AC30" i="13"/>
  <c r="AE30" i="13"/>
  <c r="AG30" i="13"/>
  <c r="AI30" i="13"/>
  <c r="AK30" i="13"/>
  <c r="AM30" i="13"/>
  <c r="AO30" i="13"/>
  <c r="AR30" i="13"/>
  <c r="Y31" i="13"/>
  <c r="AA31" i="13"/>
  <c r="AC31" i="13"/>
  <c r="AE31" i="13"/>
  <c r="AG31" i="13"/>
  <c r="AI31" i="13"/>
  <c r="AK31" i="13"/>
  <c r="AM31" i="13"/>
  <c r="AO31" i="13"/>
  <c r="AR31" i="13"/>
  <c r="Y32" i="13"/>
  <c r="AA32" i="13"/>
  <c r="AC32" i="13"/>
  <c r="AE32" i="13"/>
  <c r="AG32" i="13"/>
  <c r="AI32" i="13"/>
  <c r="AK32" i="13"/>
  <c r="AM32" i="13"/>
  <c r="AO32" i="13"/>
  <c r="AR32" i="13"/>
  <c r="Y33" i="13"/>
  <c r="AA33" i="13"/>
  <c r="AC33" i="13"/>
  <c r="AE33" i="13"/>
  <c r="AG33" i="13"/>
  <c r="AI33" i="13"/>
  <c r="AK33" i="13"/>
  <c r="AM33" i="13"/>
  <c r="AO33" i="13"/>
  <c r="AR33" i="13"/>
  <c r="Y34" i="13"/>
  <c r="AA34" i="13"/>
  <c r="AC34" i="13"/>
  <c r="AE34" i="13"/>
  <c r="AG34" i="13"/>
  <c r="AI34" i="13"/>
  <c r="AK34" i="13"/>
  <c r="AM34" i="13"/>
  <c r="AO34" i="13"/>
  <c r="AR34" i="13"/>
  <c r="Y35" i="13"/>
  <c r="AA35" i="13"/>
  <c r="AC35" i="13"/>
  <c r="AE35" i="13"/>
  <c r="AG35" i="13"/>
  <c r="AI35" i="13"/>
  <c r="AK35" i="13"/>
  <c r="AM35" i="13"/>
  <c r="AO35" i="13"/>
  <c r="AR35" i="13"/>
  <c r="Y36" i="13"/>
  <c r="AA36" i="13"/>
  <c r="AC36" i="13"/>
  <c r="AE36" i="13"/>
  <c r="AG36" i="13"/>
  <c r="AI36" i="13"/>
  <c r="AK36" i="13"/>
  <c r="AM36" i="13"/>
  <c r="AO36" i="13"/>
  <c r="AR36" i="13"/>
  <c r="Y37" i="13"/>
  <c r="AA37" i="13"/>
  <c r="AC37" i="13"/>
  <c r="AE37" i="13"/>
  <c r="AG37" i="13"/>
  <c r="AI37" i="13"/>
  <c r="AK37" i="13"/>
  <c r="AM37" i="13"/>
  <c r="AO37" i="13"/>
  <c r="AR37" i="13"/>
  <c r="Y38" i="13"/>
  <c r="AA38" i="13"/>
  <c r="AC38" i="13"/>
  <c r="AE38" i="13"/>
  <c r="AG38" i="13"/>
  <c r="AI38" i="13"/>
  <c r="AK38" i="13"/>
  <c r="AM38" i="13"/>
  <c r="AO38" i="13"/>
  <c r="AR38" i="13"/>
  <c r="Y39" i="13"/>
  <c r="AA39" i="13"/>
  <c r="AC39" i="13"/>
  <c r="AE39" i="13"/>
  <c r="AG39" i="13"/>
  <c r="AI39" i="13"/>
  <c r="AK39" i="13"/>
  <c r="AM39" i="13"/>
  <c r="AO39" i="13"/>
  <c r="AR39" i="13"/>
  <c r="Y40" i="13"/>
  <c r="AA40" i="13"/>
  <c r="AC40" i="13"/>
  <c r="AE40" i="13"/>
  <c r="AG40" i="13"/>
  <c r="AI40" i="13"/>
  <c r="AK40" i="13"/>
  <c r="AM40" i="13"/>
  <c r="AO40" i="13"/>
  <c r="AR40" i="13"/>
  <c r="Y41" i="13"/>
  <c r="AA41" i="13"/>
  <c r="AC41" i="13"/>
  <c r="AE41" i="13"/>
  <c r="AG41" i="13"/>
  <c r="AI41" i="13"/>
  <c r="AK41" i="13"/>
  <c r="AM41" i="13"/>
  <c r="AO41" i="13"/>
  <c r="AR41" i="13"/>
  <c r="Y42" i="13"/>
  <c r="AA42" i="13"/>
  <c r="AC42" i="13"/>
  <c r="AE42" i="13"/>
  <c r="AG42" i="13"/>
  <c r="AI42" i="13"/>
  <c r="AK42" i="13"/>
  <c r="AM42" i="13"/>
  <c r="AO42" i="13"/>
  <c r="AR42" i="13"/>
  <c r="Y43" i="13"/>
  <c r="AA43" i="13"/>
  <c r="AC43" i="13"/>
  <c r="AE43" i="13"/>
  <c r="AG43" i="13"/>
  <c r="AI43" i="13"/>
  <c r="AK43" i="13"/>
  <c r="AM43" i="13"/>
  <c r="AO43" i="13"/>
  <c r="AR43" i="13"/>
  <c r="Y44" i="13"/>
  <c r="AA44" i="13"/>
  <c r="AC44" i="13"/>
  <c r="AE44" i="13"/>
  <c r="AG44" i="13"/>
  <c r="AI44" i="13"/>
  <c r="AK44" i="13"/>
  <c r="AM44" i="13"/>
  <c r="AO44" i="13"/>
  <c r="AR44" i="13"/>
  <c r="Y45" i="13"/>
  <c r="AA45" i="13"/>
  <c r="AC45" i="13"/>
  <c r="AE45" i="13"/>
  <c r="AG45" i="13"/>
  <c r="AI45" i="13"/>
  <c r="AK45" i="13"/>
  <c r="AM45" i="13"/>
  <c r="AO45" i="13"/>
  <c r="AR45" i="13"/>
  <c r="Y46" i="13"/>
  <c r="AA46" i="13"/>
  <c r="AC46" i="13"/>
  <c r="AE46" i="13"/>
  <c r="AG46" i="13"/>
  <c r="AI46" i="13"/>
  <c r="AK46" i="13"/>
  <c r="AM46" i="13"/>
  <c r="AO46" i="13"/>
  <c r="AR46" i="13"/>
  <c r="Y47" i="13"/>
  <c r="AA47" i="13"/>
  <c r="AC47" i="13"/>
  <c r="AE47" i="13"/>
  <c r="AG47" i="13"/>
  <c r="AI47" i="13"/>
  <c r="AK47" i="13"/>
  <c r="AM47" i="13"/>
  <c r="AO47" i="13"/>
  <c r="AR47" i="13"/>
  <c r="Y48" i="13"/>
  <c r="AA48" i="13"/>
  <c r="AC48" i="13"/>
  <c r="AE48" i="13"/>
  <c r="AG48" i="13"/>
  <c r="AI48" i="13"/>
  <c r="AK48" i="13"/>
  <c r="AM48" i="13"/>
  <c r="AO48" i="13"/>
  <c r="AR48" i="13"/>
  <c r="Y49" i="13"/>
  <c r="AA49" i="13"/>
  <c r="AC49" i="13"/>
  <c r="AE49" i="13"/>
  <c r="AG49" i="13"/>
  <c r="AI49" i="13"/>
  <c r="AK49" i="13"/>
  <c r="AM49" i="13"/>
  <c r="AO49" i="13"/>
  <c r="AR49" i="13"/>
  <c r="Y50" i="13"/>
  <c r="AA50" i="13"/>
  <c r="AC50" i="13"/>
  <c r="AE50" i="13"/>
  <c r="AG50" i="13"/>
  <c r="AI50" i="13"/>
  <c r="AK50" i="13"/>
  <c r="AM50" i="13"/>
  <c r="AO50" i="13"/>
  <c r="AR50" i="13"/>
  <c r="Y51" i="13"/>
  <c r="AA51" i="13"/>
  <c r="AC51" i="13"/>
  <c r="AE51" i="13"/>
  <c r="AG51" i="13"/>
  <c r="AI51" i="13"/>
  <c r="AK51" i="13"/>
  <c r="AM51" i="13"/>
  <c r="AO51" i="13"/>
  <c r="AR51" i="13"/>
  <c r="Y52" i="13"/>
  <c r="AA52" i="13"/>
  <c r="AC52" i="13"/>
  <c r="AE52" i="13"/>
  <c r="AG52" i="13"/>
  <c r="AI52" i="13"/>
  <c r="AK52" i="13"/>
  <c r="AM52" i="13"/>
  <c r="AO52" i="13"/>
  <c r="AR52" i="13"/>
  <c r="Y53" i="13"/>
  <c r="AA53" i="13"/>
  <c r="AC53" i="13"/>
  <c r="AE53" i="13"/>
  <c r="AG53" i="13"/>
  <c r="AI53" i="13"/>
  <c r="AK53" i="13"/>
  <c r="AM53" i="13"/>
  <c r="AO53" i="13"/>
  <c r="AR53" i="13"/>
  <c r="Y54" i="13"/>
  <c r="AA54" i="13"/>
  <c r="AC54" i="13"/>
  <c r="AE54" i="13"/>
  <c r="AG54" i="13"/>
  <c r="AI54" i="13"/>
  <c r="AK54" i="13"/>
  <c r="AM54" i="13"/>
  <c r="AO54" i="13"/>
  <c r="AR54" i="13"/>
  <c r="Y55" i="13"/>
  <c r="AA55" i="13"/>
  <c r="AC55" i="13"/>
  <c r="AE55" i="13"/>
  <c r="AG55" i="13"/>
  <c r="AI55" i="13"/>
  <c r="AK55" i="13"/>
  <c r="AM55" i="13"/>
  <c r="AO55" i="13"/>
  <c r="AR55" i="13"/>
  <c r="Y56" i="13"/>
  <c r="AA56" i="13"/>
  <c r="AC56" i="13"/>
  <c r="AE56" i="13"/>
  <c r="AG56" i="13"/>
  <c r="AI56" i="13"/>
  <c r="AK56" i="13"/>
  <c r="AM56" i="13"/>
  <c r="AO56" i="13"/>
  <c r="AR56" i="13"/>
  <c r="Y57" i="13"/>
  <c r="AA57" i="13"/>
  <c r="AC57" i="13"/>
  <c r="AE57" i="13"/>
  <c r="AG57" i="13"/>
  <c r="AI57" i="13"/>
  <c r="AK57" i="13"/>
  <c r="AM57" i="13"/>
  <c r="AO57" i="13"/>
  <c r="AR57" i="13"/>
  <c r="Y58" i="13"/>
  <c r="AA58" i="13"/>
  <c r="AC58" i="13"/>
  <c r="AE58" i="13"/>
  <c r="AG58" i="13"/>
  <c r="AI58" i="13"/>
  <c r="AK58" i="13"/>
  <c r="AM58" i="13"/>
  <c r="AO58" i="13"/>
  <c r="AR58" i="13"/>
  <c r="Y59" i="13"/>
  <c r="AA59" i="13"/>
  <c r="AC59" i="13"/>
  <c r="AE59" i="13"/>
  <c r="AG59" i="13"/>
  <c r="AI59" i="13"/>
  <c r="AK59" i="13"/>
  <c r="AM59" i="13"/>
  <c r="AO59" i="13"/>
  <c r="AR59" i="13"/>
  <c r="Y60" i="13"/>
  <c r="AA60" i="13"/>
  <c r="AC60" i="13"/>
  <c r="AE60" i="13"/>
  <c r="AG60" i="13"/>
  <c r="AI60" i="13"/>
  <c r="AK60" i="13"/>
  <c r="AM60" i="13"/>
  <c r="AO60" i="13"/>
  <c r="AR60" i="13"/>
  <c r="Y61" i="13"/>
  <c r="AA61" i="13"/>
  <c r="AC61" i="13"/>
  <c r="AE61" i="13"/>
  <c r="AG61" i="13"/>
  <c r="AI61" i="13"/>
  <c r="AK61" i="13"/>
  <c r="AM61" i="13"/>
  <c r="AO61" i="13"/>
  <c r="AR61" i="13"/>
  <c r="Y62" i="13"/>
  <c r="AA62" i="13"/>
  <c r="AC62" i="13"/>
  <c r="AE62" i="13"/>
  <c r="AG62" i="13"/>
  <c r="AI62" i="13"/>
  <c r="AK62" i="13"/>
  <c r="AM62" i="13"/>
  <c r="AO62" i="13"/>
  <c r="AR62" i="13"/>
  <c r="Y63" i="13"/>
  <c r="AA63" i="13"/>
  <c r="AC63" i="13"/>
  <c r="AE63" i="13"/>
  <c r="AG63" i="13"/>
  <c r="AI63" i="13"/>
  <c r="AK63" i="13"/>
  <c r="AM63" i="13"/>
  <c r="AO63" i="13"/>
  <c r="AR63" i="13"/>
  <c r="Y64" i="13"/>
  <c r="AA64" i="13"/>
  <c r="AC64" i="13"/>
  <c r="AE64" i="13"/>
  <c r="AG64" i="13"/>
  <c r="AI64" i="13"/>
  <c r="AK64" i="13"/>
  <c r="AM64" i="13"/>
  <c r="AO64" i="13"/>
  <c r="AR64" i="13"/>
  <c r="Y65" i="13"/>
  <c r="AA65" i="13"/>
  <c r="AC65" i="13"/>
  <c r="AE65" i="13"/>
  <c r="AG65" i="13"/>
  <c r="AI65" i="13"/>
  <c r="AK65" i="13"/>
  <c r="AM65" i="13"/>
  <c r="AO65" i="13"/>
  <c r="AQ65" i="13"/>
  <c r="AR65" i="13"/>
  <c r="Y66" i="13"/>
  <c r="AA66" i="13"/>
  <c r="AC66" i="13"/>
  <c r="AE66" i="13"/>
  <c r="AG66" i="13"/>
  <c r="AI66" i="13"/>
  <c r="AK66" i="13"/>
  <c r="AM66" i="13"/>
  <c r="AO66" i="13"/>
  <c r="AQ66" i="13"/>
  <c r="AR66" i="13"/>
  <c r="Y67" i="13"/>
  <c r="AA67" i="13"/>
  <c r="AC67" i="13"/>
  <c r="AE67" i="13"/>
  <c r="AG67" i="13"/>
  <c r="AI67" i="13"/>
  <c r="AK67" i="13"/>
  <c r="AM67" i="13"/>
  <c r="AO67" i="13"/>
  <c r="AQ67" i="13"/>
  <c r="AR67" i="13"/>
  <c r="Y68" i="13"/>
  <c r="AA68" i="13"/>
  <c r="AC68" i="13"/>
  <c r="AE68" i="13"/>
  <c r="AG68" i="13"/>
  <c r="AI68" i="13"/>
  <c r="AK68" i="13"/>
  <c r="AM68" i="13"/>
  <c r="AO68" i="13"/>
  <c r="AQ68" i="13"/>
  <c r="AR68" i="13"/>
  <c r="Y69" i="13"/>
  <c r="AA69" i="13"/>
  <c r="AC69" i="13"/>
  <c r="AE69" i="13"/>
  <c r="AG69" i="13"/>
  <c r="AI69" i="13"/>
  <c r="AK69" i="13"/>
  <c r="AM69" i="13"/>
  <c r="AO69" i="13"/>
  <c r="AQ69" i="13"/>
  <c r="AR69" i="13"/>
  <c r="Y70" i="13"/>
  <c r="AA70" i="13"/>
  <c r="AC70" i="13"/>
  <c r="AE70" i="13"/>
  <c r="AG70" i="13"/>
  <c r="AI70" i="13"/>
  <c r="AK70" i="13"/>
  <c r="AM70" i="13"/>
  <c r="AO70" i="13"/>
  <c r="AQ70" i="13"/>
  <c r="AR70" i="13"/>
  <c r="Y71" i="13"/>
  <c r="AA71" i="13"/>
  <c r="AC71" i="13"/>
  <c r="AE71" i="13"/>
  <c r="AG71" i="13"/>
  <c r="AI71" i="13"/>
  <c r="AK71" i="13"/>
  <c r="AM71" i="13"/>
  <c r="AO71" i="13"/>
  <c r="AQ71" i="13"/>
  <c r="AR71" i="13"/>
  <c r="Y72" i="13"/>
  <c r="AA72" i="13"/>
  <c r="AC72" i="13"/>
  <c r="AE72" i="13"/>
  <c r="AG72" i="13"/>
  <c r="AI72" i="13"/>
  <c r="AK72" i="13"/>
  <c r="AM72" i="13"/>
  <c r="AO72" i="13"/>
  <c r="AQ72" i="13"/>
  <c r="AR72" i="13"/>
  <c r="Y73" i="13"/>
  <c r="AA73" i="13"/>
  <c r="AC73" i="13"/>
  <c r="AE73" i="13"/>
  <c r="AG73" i="13"/>
  <c r="AI73" i="13"/>
  <c r="AK73" i="13"/>
  <c r="AM73" i="13"/>
  <c r="AO73" i="13"/>
  <c r="AQ73" i="13"/>
  <c r="AR73" i="13"/>
  <c r="Y74" i="13"/>
  <c r="AA74" i="13"/>
  <c r="AC74" i="13"/>
  <c r="AE74" i="13"/>
  <c r="AG74" i="13"/>
  <c r="AI74" i="13"/>
  <c r="AK74" i="13"/>
  <c r="AM74" i="13"/>
  <c r="AO74" i="13"/>
  <c r="AQ74" i="13"/>
  <c r="AR74" i="13"/>
  <c r="Y75" i="13"/>
  <c r="AA75" i="13"/>
  <c r="AC75" i="13"/>
  <c r="AE75" i="13"/>
  <c r="AG75" i="13"/>
  <c r="AI75" i="13"/>
  <c r="AK75" i="13"/>
  <c r="AM75" i="13"/>
  <c r="AO75" i="13"/>
  <c r="AQ75" i="13"/>
  <c r="AR75" i="13"/>
  <c r="Y76" i="13"/>
  <c r="AA76" i="13"/>
  <c r="AC76" i="13"/>
  <c r="AE76" i="13"/>
  <c r="AG76" i="13"/>
  <c r="AI76" i="13"/>
  <c r="AK76" i="13"/>
  <c r="AM76" i="13"/>
  <c r="AO76" i="13"/>
  <c r="AQ76" i="13"/>
  <c r="AR76" i="13"/>
  <c r="Y77" i="13"/>
  <c r="AA77" i="13"/>
  <c r="AC77" i="13"/>
  <c r="AE77" i="13"/>
  <c r="AG77" i="13"/>
  <c r="AI77" i="13"/>
  <c r="AK77" i="13"/>
  <c r="AM77" i="13"/>
  <c r="AO77" i="13"/>
  <c r="AQ77" i="13"/>
  <c r="AR77" i="13"/>
  <c r="Y78" i="13"/>
  <c r="AA78" i="13"/>
  <c r="AC78" i="13"/>
  <c r="AE78" i="13"/>
  <c r="AG78" i="13"/>
  <c r="AI78" i="13"/>
  <c r="AK78" i="13"/>
  <c r="AM78" i="13"/>
  <c r="AO78" i="13"/>
  <c r="AQ78" i="13"/>
  <c r="AR78" i="13"/>
  <c r="Y79" i="13"/>
  <c r="AA79" i="13"/>
  <c r="AC79" i="13"/>
  <c r="AE79" i="13"/>
  <c r="AG79" i="13"/>
  <c r="AI79" i="13"/>
  <c r="AK79" i="13"/>
  <c r="AM79" i="13"/>
  <c r="AO79" i="13"/>
  <c r="AQ79" i="13"/>
  <c r="AR79" i="13"/>
  <c r="Y80" i="13"/>
  <c r="AA80" i="13"/>
  <c r="AC80" i="13"/>
  <c r="AE80" i="13"/>
  <c r="AG80" i="13"/>
  <c r="AI80" i="13"/>
  <c r="AK80" i="13"/>
  <c r="AM80" i="13"/>
  <c r="AO80" i="13"/>
  <c r="AR80" i="13"/>
  <c r="Y81" i="13"/>
  <c r="AA81" i="13"/>
  <c r="AC81" i="13"/>
  <c r="AE81" i="13"/>
  <c r="AG81" i="13"/>
  <c r="AI81" i="13"/>
  <c r="AK81" i="13"/>
  <c r="AM81" i="13"/>
  <c r="AO81" i="13"/>
  <c r="AQ81" i="13"/>
  <c r="AR81" i="13"/>
  <c r="Y82" i="13"/>
  <c r="AA82" i="13"/>
  <c r="AC82" i="13"/>
  <c r="AE82" i="13"/>
  <c r="AG82" i="13"/>
  <c r="AI82" i="13"/>
  <c r="AK82" i="13"/>
  <c r="AM82" i="13"/>
  <c r="AO82" i="13"/>
  <c r="AQ82" i="13"/>
  <c r="AR82" i="13"/>
  <c r="Y83" i="13"/>
  <c r="AA83" i="13"/>
  <c r="AC83" i="13"/>
  <c r="AE83" i="13"/>
  <c r="AG83" i="13"/>
  <c r="AI83" i="13"/>
  <c r="AK83" i="13"/>
  <c r="AM83" i="13"/>
  <c r="AO83" i="13"/>
  <c r="AR83" i="13"/>
  <c r="Y84" i="13"/>
  <c r="AA84" i="13"/>
  <c r="AC84" i="13"/>
  <c r="AE84" i="13"/>
  <c r="AG84" i="13"/>
  <c r="AI84" i="13"/>
  <c r="AK84" i="13"/>
  <c r="AM84" i="13"/>
  <c r="AO84" i="13"/>
  <c r="AR84" i="13"/>
  <c r="Y85" i="13"/>
  <c r="AA85" i="13"/>
  <c r="AC85" i="13"/>
  <c r="AE85" i="13"/>
  <c r="AG85" i="13"/>
  <c r="AI85" i="13"/>
  <c r="AK85" i="13"/>
  <c r="AM85" i="13"/>
  <c r="AO85" i="13"/>
  <c r="AQ85" i="13"/>
  <c r="AR85" i="13"/>
  <c r="Y86" i="13"/>
  <c r="AA86" i="13"/>
  <c r="AC86" i="13"/>
  <c r="AE86" i="13"/>
  <c r="AG86" i="13"/>
  <c r="AI86" i="13"/>
  <c r="AK86" i="13"/>
  <c r="AM86" i="13"/>
  <c r="AO86" i="13"/>
  <c r="AQ86" i="13"/>
  <c r="AR86" i="13"/>
  <c r="Y87" i="13"/>
  <c r="AA87" i="13"/>
  <c r="AC87" i="13"/>
  <c r="AE87" i="13"/>
  <c r="AG87" i="13"/>
  <c r="AI87" i="13"/>
  <c r="AK87" i="13"/>
  <c r="AM87" i="13"/>
  <c r="AO87" i="13"/>
  <c r="AQ87" i="13"/>
  <c r="AR87" i="13"/>
  <c r="Y88" i="13"/>
  <c r="AA88" i="13"/>
  <c r="AC88" i="13"/>
  <c r="AE88" i="13"/>
  <c r="AG88" i="13"/>
  <c r="AI88" i="13"/>
  <c r="AK88" i="13"/>
  <c r="AM88" i="13"/>
  <c r="AO88" i="13"/>
  <c r="AQ88" i="13"/>
  <c r="AR88" i="13"/>
  <c r="Y89" i="13"/>
  <c r="AA89" i="13"/>
  <c r="AC89" i="13"/>
  <c r="AE89" i="13"/>
  <c r="AG89" i="13"/>
  <c r="AI89" i="13"/>
  <c r="AK89" i="13"/>
  <c r="AM89" i="13"/>
  <c r="AO89" i="13"/>
  <c r="AQ89" i="13"/>
  <c r="AR89" i="13"/>
  <c r="Y90" i="13"/>
  <c r="AA90" i="13"/>
  <c r="AC90" i="13"/>
  <c r="AE90" i="13"/>
  <c r="AG90" i="13"/>
  <c r="AI90" i="13"/>
  <c r="AK90" i="13"/>
  <c r="AM90" i="13"/>
  <c r="AO90" i="13"/>
  <c r="AQ90" i="13"/>
  <c r="AR90" i="13"/>
  <c r="Y91" i="13"/>
  <c r="AA91" i="13"/>
  <c r="AC91" i="13"/>
  <c r="AE91" i="13"/>
  <c r="AG91" i="13"/>
  <c r="AI91" i="13"/>
  <c r="AK91" i="13"/>
  <c r="AM91" i="13"/>
  <c r="AO91" i="13"/>
  <c r="AQ91" i="13"/>
  <c r="AR91" i="13"/>
  <c r="Y92" i="13"/>
  <c r="AA92" i="13"/>
  <c r="AC92" i="13"/>
  <c r="AE92" i="13"/>
  <c r="AG92" i="13"/>
  <c r="AI92" i="13"/>
  <c r="AK92" i="13"/>
  <c r="AM92" i="13"/>
  <c r="AO92" i="13"/>
  <c r="AQ92" i="13"/>
  <c r="AR92" i="13"/>
  <c r="Y93" i="13"/>
  <c r="AA93" i="13"/>
  <c r="AC93" i="13"/>
  <c r="AE93" i="13"/>
  <c r="AG93" i="13"/>
  <c r="AI93" i="13"/>
  <c r="AK93" i="13"/>
  <c r="AM93" i="13"/>
  <c r="AO93" i="13"/>
  <c r="AQ93" i="13"/>
  <c r="AR93" i="13"/>
  <c r="Y94" i="13"/>
  <c r="AA94" i="13"/>
  <c r="AC94" i="13"/>
  <c r="AE94" i="13"/>
  <c r="AG94" i="13"/>
  <c r="AI94" i="13"/>
  <c r="AK94" i="13"/>
  <c r="AM94" i="13"/>
  <c r="AO94" i="13"/>
  <c r="AQ94" i="13"/>
  <c r="AR94" i="13"/>
  <c r="Y95" i="13"/>
  <c r="AA95" i="13"/>
  <c r="AC95" i="13"/>
  <c r="AE95" i="13"/>
  <c r="AG95" i="13"/>
  <c r="AI95" i="13"/>
  <c r="AK95" i="13"/>
  <c r="AM95" i="13"/>
  <c r="AO95" i="13"/>
  <c r="AQ95" i="13"/>
  <c r="AR95" i="13"/>
  <c r="Y96" i="13"/>
  <c r="AA96" i="13"/>
  <c r="AC96" i="13"/>
  <c r="AE96" i="13"/>
  <c r="AG96" i="13"/>
  <c r="AI96" i="13"/>
  <c r="AK96" i="13"/>
  <c r="AM96" i="13"/>
  <c r="AO96" i="13"/>
  <c r="AQ96" i="13"/>
  <c r="AR96" i="13"/>
  <c r="Y97" i="13"/>
  <c r="AA97" i="13"/>
  <c r="AC97" i="13"/>
  <c r="AE97" i="13"/>
  <c r="AG97" i="13"/>
  <c r="AI97" i="13"/>
  <c r="AK97" i="13"/>
  <c r="AM97" i="13"/>
  <c r="AO97" i="13"/>
  <c r="AQ97" i="13"/>
  <c r="AR97" i="13"/>
  <c r="Y98" i="13"/>
  <c r="AA98" i="13"/>
  <c r="AC98" i="13"/>
  <c r="AE98" i="13"/>
  <c r="AG98" i="13"/>
  <c r="AI98" i="13"/>
  <c r="AK98" i="13"/>
  <c r="AM98" i="13"/>
  <c r="AO98" i="13"/>
  <c r="AQ98" i="13"/>
  <c r="AR98" i="13"/>
  <c r="Y99" i="13"/>
  <c r="AA99" i="13"/>
  <c r="AC99" i="13"/>
  <c r="AE99" i="13"/>
  <c r="AG99" i="13"/>
  <c r="AI99" i="13"/>
  <c r="AK99" i="13"/>
  <c r="AM99" i="13"/>
  <c r="AO99" i="13"/>
  <c r="AQ99" i="13"/>
  <c r="AR99" i="13"/>
  <c r="Y100" i="13"/>
  <c r="AA100" i="13"/>
  <c r="AC100" i="13"/>
  <c r="AE100" i="13"/>
  <c r="AG100" i="13"/>
  <c r="AI100" i="13"/>
  <c r="AK100" i="13"/>
  <c r="AM100" i="13"/>
  <c r="AO100" i="13"/>
  <c r="AQ100" i="13"/>
  <c r="AR100" i="13"/>
  <c r="Y101" i="13"/>
  <c r="AA101" i="13"/>
  <c r="AC101" i="13"/>
  <c r="AE101" i="13"/>
  <c r="AG101" i="13"/>
  <c r="AI101" i="13"/>
  <c r="AK101" i="13"/>
  <c r="AM101" i="13"/>
  <c r="AO101" i="13"/>
  <c r="AQ101" i="13"/>
  <c r="AR101" i="13"/>
  <c r="Y102" i="13"/>
  <c r="AA102" i="13"/>
  <c r="AC102" i="13"/>
  <c r="AE102" i="13"/>
  <c r="AG102" i="13"/>
  <c r="AI102" i="13"/>
  <c r="AK102" i="13"/>
  <c r="AM102" i="13"/>
  <c r="AO102" i="13"/>
  <c r="AQ102" i="13"/>
  <c r="AR102" i="13"/>
  <c r="Y103" i="13"/>
  <c r="AA103" i="13"/>
  <c r="AC103" i="13"/>
  <c r="AE103" i="13"/>
  <c r="AG103" i="13"/>
  <c r="AI103" i="13"/>
  <c r="AK103" i="13"/>
  <c r="AM103" i="13"/>
  <c r="AO103" i="13"/>
  <c r="AQ103" i="13"/>
  <c r="AR103" i="13"/>
  <c r="Y104" i="13"/>
  <c r="AA104" i="13"/>
  <c r="AC104" i="13"/>
  <c r="AE104" i="13"/>
  <c r="AG104" i="13"/>
  <c r="AI104" i="13"/>
  <c r="AK104" i="13"/>
  <c r="AM104" i="13"/>
  <c r="AO104" i="13"/>
  <c r="AQ104" i="13"/>
  <c r="AR104" i="13"/>
  <c r="Y105" i="13"/>
  <c r="AA105" i="13"/>
  <c r="AC105" i="13"/>
  <c r="AE105" i="13"/>
  <c r="AG105" i="13"/>
  <c r="AI105" i="13"/>
  <c r="AK105" i="13"/>
  <c r="AM105" i="13"/>
  <c r="AO105" i="13"/>
  <c r="AQ105" i="13"/>
  <c r="AR105" i="13"/>
  <c r="Y106" i="13"/>
  <c r="AA106" i="13"/>
  <c r="AC106" i="13"/>
  <c r="AE106" i="13"/>
  <c r="AG106" i="13"/>
  <c r="AI106" i="13"/>
  <c r="AK106" i="13"/>
  <c r="AM106" i="13"/>
  <c r="AO106" i="13"/>
  <c r="AQ106" i="13"/>
  <c r="AR106" i="13"/>
  <c r="Y107" i="13"/>
  <c r="AA107" i="13"/>
  <c r="AC107" i="13"/>
  <c r="AE107" i="13"/>
  <c r="AG107" i="13"/>
  <c r="AI107" i="13"/>
  <c r="AK107" i="13"/>
  <c r="AM107" i="13"/>
  <c r="AO107" i="13"/>
  <c r="AQ107" i="13"/>
  <c r="AR107" i="13"/>
  <c r="Y108" i="13"/>
  <c r="AA108" i="13"/>
  <c r="AC108" i="13"/>
  <c r="AE108" i="13"/>
  <c r="AG108" i="13"/>
  <c r="AI108" i="13"/>
  <c r="AK108" i="13"/>
  <c r="AM108" i="13"/>
  <c r="AO108" i="13"/>
  <c r="AQ108" i="13"/>
  <c r="AR108" i="13"/>
  <c r="Y109" i="13"/>
  <c r="AA109" i="13"/>
  <c r="AC109" i="13"/>
  <c r="AE109" i="13"/>
  <c r="AG109" i="13"/>
  <c r="AI109" i="13"/>
  <c r="AK109" i="13"/>
  <c r="AM109" i="13"/>
  <c r="AO109" i="13"/>
  <c r="AQ109" i="13"/>
  <c r="AR109" i="13"/>
  <c r="Y110" i="13"/>
  <c r="AA110" i="13"/>
  <c r="AC110" i="13"/>
  <c r="AE110" i="13"/>
  <c r="AG110" i="13"/>
  <c r="AI110" i="13"/>
  <c r="AK110" i="13"/>
  <c r="AM110" i="13"/>
  <c r="AO110" i="13"/>
  <c r="AQ110" i="13"/>
  <c r="AR110" i="13"/>
  <c r="Y111" i="13"/>
  <c r="AA111" i="13"/>
  <c r="AC111" i="13"/>
  <c r="AE111" i="13"/>
  <c r="AG111" i="13"/>
  <c r="AI111" i="13"/>
  <c r="AK111" i="13"/>
  <c r="AM111" i="13"/>
  <c r="AO111" i="13"/>
  <c r="AQ111" i="13"/>
  <c r="AR111" i="13"/>
  <c r="Y112" i="13"/>
  <c r="AA112" i="13"/>
  <c r="AC112" i="13"/>
  <c r="AE112" i="13"/>
  <c r="AG112" i="13"/>
  <c r="AI112" i="13"/>
  <c r="AK112" i="13"/>
  <c r="AM112" i="13"/>
  <c r="AO112" i="13"/>
  <c r="AQ112" i="13"/>
  <c r="AR112" i="13"/>
  <c r="Y113" i="13"/>
  <c r="AA113" i="13"/>
  <c r="AC113" i="13"/>
  <c r="AE113" i="13"/>
  <c r="AG113" i="13"/>
  <c r="AI113" i="13"/>
  <c r="AK113" i="13"/>
  <c r="AM113" i="13"/>
  <c r="AO113" i="13"/>
  <c r="AQ113" i="13"/>
  <c r="AR113" i="13"/>
  <c r="Y114" i="13"/>
  <c r="AA114" i="13"/>
  <c r="AC114" i="13"/>
  <c r="AE114" i="13"/>
  <c r="AG114" i="13"/>
  <c r="AI114" i="13"/>
  <c r="AK114" i="13"/>
  <c r="AM114" i="13"/>
  <c r="AO114" i="13"/>
  <c r="AQ114" i="13"/>
  <c r="AR114" i="13"/>
  <c r="Y115" i="13"/>
  <c r="AA115" i="13"/>
  <c r="AC115" i="13"/>
  <c r="AE115" i="13"/>
  <c r="AG115" i="13"/>
  <c r="AI115" i="13"/>
  <c r="AK115" i="13"/>
  <c r="AM115" i="13"/>
  <c r="AO115" i="13"/>
  <c r="AQ115" i="13"/>
  <c r="AR115" i="13"/>
  <c r="Y116" i="13"/>
  <c r="AA116" i="13"/>
  <c r="AC116" i="13"/>
  <c r="AE116" i="13"/>
  <c r="AG116" i="13"/>
  <c r="AI116" i="13"/>
  <c r="AK116" i="13"/>
  <c r="AM116" i="13"/>
  <c r="AO116" i="13"/>
  <c r="AQ116" i="13"/>
  <c r="AR116" i="13"/>
  <c r="AR7" i="13"/>
  <c r="AQ7" i="13"/>
  <c r="AO7" i="13"/>
  <c r="AM7" i="13"/>
  <c r="AK7" i="13"/>
  <c r="AI7" i="13"/>
  <c r="AG7" i="13"/>
  <c r="AE7" i="13"/>
  <c r="AC7" i="13"/>
  <c r="AA7" i="13"/>
  <c r="Y7" i="13"/>
  <c r="D34" i="9"/>
  <c r="W34" i="13" s="1"/>
  <c r="G6" i="12"/>
  <c r="D6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S6" i="11"/>
  <c r="Q6" i="11"/>
  <c r="O6" i="11"/>
  <c r="M6" i="11"/>
  <c r="K6" i="11"/>
  <c r="I6" i="11"/>
  <c r="G6" i="11"/>
  <c r="M6" i="6"/>
  <c r="K6" i="6"/>
  <c r="I6" i="6"/>
  <c r="G6" i="6"/>
  <c r="D8" i="11"/>
  <c r="AQ8" i="13" s="1"/>
  <c r="E8" i="11"/>
  <c r="D9" i="11"/>
  <c r="AQ9" i="13" s="1"/>
  <c r="E9" i="11"/>
  <c r="D10" i="11"/>
  <c r="AQ10" i="13" s="1"/>
  <c r="E10" i="11"/>
  <c r="D11" i="11"/>
  <c r="AQ11" i="13" s="1"/>
  <c r="E11" i="11"/>
  <c r="D12" i="11"/>
  <c r="AQ12" i="13" s="1"/>
  <c r="E12" i="11"/>
  <c r="D13" i="11"/>
  <c r="AQ13" i="13" s="1"/>
  <c r="E13" i="11"/>
  <c r="D14" i="11"/>
  <c r="AQ14" i="13" s="1"/>
  <c r="E14" i="11"/>
  <c r="D15" i="11"/>
  <c r="AQ15" i="13" s="1"/>
  <c r="E15" i="11"/>
  <c r="D16" i="11"/>
  <c r="AQ16" i="13" s="1"/>
  <c r="E16" i="11"/>
  <c r="D17" i="11"/>
  <c r="AQ17" i="13" s="1"/>
  <c r="E17" i="11"/>
  <c r="D18" i="11"/>
  <c r="AQ18" i="13" s="1"/>
  <c r="E18" i="11"/>
  <c r="D19" i="11"/>
  <c r="AQ19" i="13" s="1"/>
  <c r="E19" i="11"/>
  <c r="D20" i="11"/>
  <c r="AQ20" i="13" s="1"/>
  <c r="E20" i="11"/>
  <c r="D21" i="11"/>
  <c r="AQ21" i="13" s="1"/>
  <c r="E21" i="11"/>
  <c r="D22" i="11"/>
  <c r="AQ22" i="13" s="1"/>
  <c r="E22" i="11"/>
  <c r="D23" i="11"/>
  <c r="AQ23" i="13" s="1"/>
  <c r="E23" i="11"/>
  <c r="D24" i="11"/>
  <c r="AQ24" i="13" s="1"/>
  <c r="E24" i="11"/>
  <c r="D25" i="11"/>
  <c r="AQ25" i="13" s="1"/>
  <c r="E25" i="11"/>
  <c r="D26" i="11"/>
  <c r="AQ26" i="13" s="1"/>
  <c r="E26" i="11"/>
  <c r="D27" i="11"/>
  <c r="AQ27" i="13" s="1"/>
  <c r="E27" i="11"/>
  <c r="D28" i="11"/>
  <c r="AQ28" i="13" s="1"/>
  <c r="E28" i="11"/>
  <c r="D29" i="11"/>
  <c r="AQ29" i="13" s="1"/>
  <c r="E29" i="11"/>
  <c r="D30" i="11"/>
  <c r="AQ30" i="13" s="1"/>
  <c r="E30" i="11"/>
  <c r="D31" i="11"/>
  <c r="AQ31" i="13" s="1"/>
  <c r="E31" i="11"/>
  <c r="D32" i="11"/>
  <c r="AQ32" i="13" s="1"/>
  <c r="E32" i="11"/>
  <c r="D33" i="11"/>
  <c r="AQ33" i="13" s="1"/>
  <c r="E33" i="11"/>
  <c r="D34" i="11"/>
  <c r="AQ34" i="13" s="1"/>
  <c r="E34" i="11"/>
  <c r="D35" i="11"/>
  <c r="AQ35" i="13" s="1"/>
  <c r="E35" i="11"/>
  <c r="D36" i="11"/>
  <c r="AQ36" i="13" s="1"/>
  <c r="E36" i="11"/>
  <c r="D37" i="11"/>
  <c r="AQ37" i="13" s="1"/>
  <c r="E37" i="11"/>
  <c r="D38" i="11"/>
  <c r="AQ38" i="13" s="1"/>
  <c r="E38" i="11"/>
  <c r="D39" i="11"/>
  <c r="AQ39" i="13" s="1"/>
  <c r="E39" i="11"/>
  <c r="D40" i="11"/>
  <c r="AQ40" i="13" s="1"/>
  <c r="E40" i="11"/>
  <c r="D41" i="11"/>
  <c r="AQ41" i="13" s="1"/>
  <c r="E41" i="11"/>
  <c r="D42" i="11"/>
  <c r="AQ42" i="13" s="1"/>
  <c r="E42" i="11"/>
  <c r="D43" i="11"/>
  <c r="AQ43" i="13" s="1"/>
  <c r="E43" i="11"/>
  <c r="D44" i="11"/>
  <c r="AQ44" i="13" s="1"/>
  <c r="E44" i="11"/>
  <c r="D45" i="11"/>
  <c r="AQ45" i="13" s="1"/>
  <c r="E45" i="11"/>
  <c r="D46" i="11"/>
  <c r="AQ46" i="13" s="1"/>
  <c r="E46" i="11"/>
  <c r="D47" i="11"/>
  <c r="AQ47" i="13" s="1"/>
  <c r="E47" i="11"/>
  <c r="D48" i="11"/>
  <c r="AQ48" i="13" s="1"/>
  <c r="E48" i="11"/>
  <c r="D49" i="11"/>
  <c r="AQ49" i="13" s="1"/>
  <c r="E49" i="11"/>
  <c r="D50" i="11"/>
  <c r="AQ50" i="13" s="1"/>
  <c r="E50" i="11"/>
  <c r="D51" i="11"/>
  <c r="AQ51" i="13" s="1"/>
  <c r="E51" i="11"/>
  <c r="D52" i="11"/>
  <c r="AQ52" i="13" s="1"/>
  <c r="E52" i="11"/>
  <c r="D53" i="11"/>
  <c r="AQ53" i="13" s="1"/>
  <c r="E53" i="11"/>
  <c r="D54" i="11"/>
  <c r="AQ54" i="13" s="1"/>
  <c r="E54" i="11"/>
  <c r="D55" i="11"/>
  <c r="AQ55" i="13" s="1"/>
  <c r="E55" i="11"/>
  <c r="D56" i="11"/>
  <c r="AQ56" i="13" s="1"/>
  <c r="E56" i="11"/>
  <c r="D57" i="11"/>
  <c r="AQ57" i="13" s="1"/>
  <c r="E57" i="11"/>
  <c r="D58" i="11"/>
  <c r="AQ58" i="13" s="1"/>
  <c r="E58" i="11"/>
  <c r="D59" i="11"/>
  <c r="AQ59" i="13" s="1"/>
  <c r="E59" i="11"/>
  <c r="D60" i="11"/>
  <c r="AQ60" i="13" s="1"/>
  <c r="E60" i="11"/>
  <c r="D61" i="11"/>
  <c r="AQ61" i="13" s="1"/>
  <c r="E61" i="11"/>
  <c r="D62" i="11"/>
  <c r="AQ62" i="13" s="1"/>
  <c r="E62" i="11"/>
  <c r="D63" i="11"/>
  <c r="AQ63" i="13" s="1"/>
  <c r="E63" i="11"/>
  <c r="D64" i="11"/>
  <c r="AQ64" i="13" s="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AQ80" i="13" s="1"/>
  <c r="E80" i="11"/>
  <c r="D81" i="11"/>
  <c r="E81" i="11"/>
  <c r="D82" i="11"/>
  <c r="E82" i="11"/>
  <c r="D83" i="11"/>
  <c r="AQ83" i="13" s="1"/>
  <c r="E83" i="11"/>
  <c r="D84" i="11"/>
  <c r="AQ84" i="13" s="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E7" i="11"/>
  <c r="D7" i="11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E84" i="16"/>
  <c r="D84" i="16"/>
  <c r="E83" i="16"/>
  <c r="D83" i="16"/>
  <c r="E82" i="16"/>
  <c r="D82" i="16"/>
  <c r="E81" i="16"/>
  <c r="D81" i="16"/>
  <c r="E80" i="16"/>
  <c r="D80" i="16"/>
  <c r="E79" i="16"/>
  <c r="D79" i="16"/>
  <c r="E78" i="16"/>
  <c r="D78" i="16"/>
  <c r="E77" i="16"/>
  <c r="D77" i="16"/>
  <c r="E76" i="16"/>
  <c r="D76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E7" i="6"/>
  <c r="D7" i="6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E7" i="5"/>
  <c r="D7" i="5"/>
  <c r="K6" i="5"/>
  <c r="I6" i="5"/>
  <c r="G6" i="5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7" i="3"/>
  <c r="U6" i="3"/>
  <c r="S6" i="3"/>
  <c r="Q6" i="3"/>
  <c r="O6" i="3"/>
  <c r="M6" i="3"/>
  <c r="K6" i="3"/>
  <c r="I6" i="3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G6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G6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82" i="7"/>
  <c r="E84" i="7"/>
  <c r="E83" i="7"/>
  <c r="D7" i="7"/>
  <c r="E7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D83" i="7"/>
  <c r="D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95" i="9"/>
  <c r="X95" i="13" s="1"/>
  <c r="L95" i="13" s="1"/>
  <c r="U117" i="13" l="1"/>
  <c r="S117" i="13"/>
  <c r="Q117" i="13"/>
  <c r="N117" i="13"/>
  <c r="J117" i="13"/>
  <c r="H117" i="13" s="1"/>
  <c r="M117" i="13"/>
  <c r="P117" i="13"/>
  <c r="K117" i="13"/>
  <c r="R110" i="13"/>
  <c r="R98" i="13"/>
  <c r="R86" i="13"/>
  <c r="R74" i="13"/>
  <c r="R62" i="13"/>
  <c r="R50" i="13"/>
  <c r="R38" i="13"/>
  <c r="R26" i="13"/>
  <c r="R14" i="13"/>
  <c r="N116" i="13"/>
  <c r="N104" i="13"/>
  <c r="N92" i="13"/>
  <c r="N80" i="13"/>
  <c r="N68" i="13"/>
  <c r="N56" i="13"/>
  <c r="N44" i="13"/>
  <c r="N32" i="13"/>
  <c r="N20" i="13"/>
  <c r="N8" i="13"/>
  <c r="P108" i="13"/>
  <c r="P96" i="13"/>
  <c r="P84" i="13"/>
  <c r="P72" i="13"/>
  <c r="P60" i="13"/>
  <c r="P48" i="13"/>
  <c r="P36" i="13"/>
  <c r="P24" i="13"/>
  <c r="P12" i="13"/>
  <c r="R112" i="13"/>
  <c r="R100" i="13"/>
  <c r="R88" i="13"/>
  <c r="R76" i="13"/>
  <c r="R64" i="13"/>
  <c r="R52" i="13"/>
  <c r="R40" i="13"/>
  <c r="R28" i="13"/>
  <c r="R16" i="13"/>
  <c r="N113" i="13"/>
  <c r="N101" i="13"/>
  <c r="N89" i="13"/>
  <c r="N77" i="13"/>
  <c r="N65" i="13"/>
  <c r="N53" i="13"/>
  <c r="N41" i="13"/>
  <c r="N29" i="13"/>
  <c r="N17" i="13"/>
  <c r="P7" i="13"/>
  <c r="P105" i="13"/>
  <c r="P93" i="13"/>
  <c r="P81" i="13"/>
  <c r="P69" i="13"/>
  <c r="P57" i="13"/>
  <c r="P45" i="13"/>
  <c r="P33" i="13"/>
  <c r="P21" i="13"/>
  <c r="P9" i="13"/>
  <c r="R109" i="13"/>
  <c r="R97" i="13"/>
  <c r="R85" i="13"/>
  <c r="R73" i="13"/>
  <c r="R61" i="13"/>
  <c r="R49" i="13"/>
  <c r="R37" i="13"/>
  <c r="R25" i="13"/>
  <c r="R13" i="13"/>
  <c r="L21" i="13"/>
  <c r="N109" i="13"/>
  <c r="N97" i="13"/>
  <c r="N85" i="13"/>
  <c r="N73" i="13"/>
  <c r="N61" i="13"/>
  <c r="N49" i="13"/>
  <c r="N37" i="13"/>
  <c r="N25" i="13"/>
  <c r="N13" i="13"/>
  <c r="P113" i="13"/>
  <c r="P101" i="13"/>
  <c r="P89" i="13"/>
  <c r="P77" i="13"/>
  <c r="P65" i="13"/>
  <c r="P53" i="13"/>
  <c r="P41" i="13"/>
  <c r="P29" i="13"/>
  <c r="P17" i="13"/>
  <c r="R105" i="13"/>
  <c r="R93" i="13"/>
  <c r="R81" i="13"/>
  <c r="R69" i="13"/>
  <c r="R57" i="13"/>
  <c r="R45" i="13"/>
  <c r="R33" i="13"/>
  <c r="R21" i="13"/>
  <c r="R9" i="13"/>
  <c r="L32" i="13"/>
  <c r="N108" i="13"/>
  <c r="P112" i="13"/>
  <c r="P100" i="13"/>
  <c r="P88" i="13"/>
  <c r="P76" i="13"/>
  <c r="P64" i="13"/>
  <c r="P52" i="13"/>
  <c r="P40" i="13"/>
  <c r="P28" i="13"/>
  <c r="P16" i="13"/>
  <c r="R104" i="13"/>
  <c r="R92" i="13"/>
  <c r="R80" i="13"/>
  <c r="R68" i="13"/>
  <c r="R56" i="13"/>
  <c r="R44" i="13"/>
  <c r="R32" i="13"/>
  <c r="R20" i="13"/>
  <c r="R8" i="13"/>
  <c r="L98" i="13"/>
  <c r="N114" i="13"/>
  <c r="N102" i="13"/>
  <c r="N90" i="13"/>
  <c r="N78" i="13"/>
  <c r="N66" i="13"/>
  <c r="N54" i="13"/>
  <c r="N42" i="13"/>
  <c r="N30" i="13"/>
  <c r="N18" i="13"/>
  <c r="P106" i="13"/>
  <c r="P94" i="13"/>
  <c r="P82" i="13"/>
  <c r="P70" i="13"/>
  <c r="P58" i="13"/>
  <c r="P46" i="13"/>
  <c r="P34" i="13"/>
  <c r="P22" i="13"/>
  <c r="P10" i="13"/>
  <c r="D8" i="9"/>
  <c r="W8" i="13" s="1"/>
  <c r="E8" i="9"/>
  <c r="X8" i="13" s="1"/>
  <c r="L8" i="13" s="1"/>
  <c r="D9" i="9"/>
  <c r="W9" i="13" s="1"/>
  <c r="E9" i="9"/>
  <c r="X9" i="13" s="1"/>
  <c r="L9" i="13" s="1"/>
  <c r="D10" i="9"/>
  <c r="W10" i="13" s="1"/>
  <c r="E10" i="9"/>
  <c r="X10" i="13" s="1"/>
  <c r="L10" i="13" s="1"/>
  <c r="D11" i="9"/>
  <c r="W11" i="13" s="1"/>
  <c r="E11" i="9"/>
  <c r="X11" i="13" s="1"/>
  <c r="L11" i="13" s="1"/>
  <c r="D12" i="9"/>
  <c r="W12" i="13" s="1"/>
  <c r="E12" i="9"/>
  <c r="X12" i="13" s="1"/>
  <c r="L12" i="13" s="1"/>
  <c r="D13" i="9"/>
  <c r="W13" i="13" s="1"/>
  <c r="E13" i="9"/>
  <c r="X13" i="13" s="1"/>
  <c r="L13" i="13" s="1"/>
  <c r="D14" i="9"/>
  <c r="W14" i="13" s="1"/>
  <c r="E14" i="9"/>
  <c r="X14" i="13" s="1"/>
  <c r="L14" i="13" s="1"/>
  <c r="D15" i="9"/>
  <c r="W15" i="13" s="1"/>
  <c r="E15" i="9"/>
  <c r="X15" i="13" s="1"/>
  <c r="L15" i="13" s="1"/>
  <c r="D16" i="9"/>
  <c r="W16" i="13" s="1"/>
  <c r="E16" i="9"/>
  <c r="X16" i="13" s="1"/>
  <c r="L16" i="13" s="1"/>
  <c r="D17" i="9"/>
  <c r="W17" i="13" s="1"/>
  <c r="E17" i="9"/>
  <c r="X17" i="13" s="1"/>
  <c r="L17" i="13" s="1"/>
  <c r="D18" i="9"/>
  <c r="W18" i="13" s="1"/>
  <c r="E18" i="9"/>
  <c r="X18" i="13" s="1"/>
  <c r="L18" i="13" s="1"/>
  <c r="D19" i="9"/>
  <c r="W19" i="13" s="1"/>
  <c r="E19" i="9"/>
  <c r="X19" i="13" s="1"/>
  <c r="L19" i="13" s="1"/>
  <c r="D20" i="9"/>
  <c r="W20" i="13" s="1"/>
  <c r="E20" i="9"/>
  <c r="X20" i="13" s="1"/>
  <c r="L20" i="13" s="1"/>
  <c r="D21" i="9"/>
  <c r="W21" i="13" s="1"/>
  <c r="E21" i="9"/>
  <c r="X21" i="13" s="1"/>
  <c r="D22" i="9"/>
  <c r="W22" i="13" s="1"/>
  <c r="E22" i="9"/>
  <c r="X22" i="13" s="1"/>
  <c r="L22" i="13" s="1"/>
  <c r="D23" i="9"/>
  <c r="W23" i="13" s="1"/>
  <c r="E23" i="9"/>
  <c r="X23" i="13" s="1"/>
  <c r="L23" i="13" s="1"/>
  <c r="D24" i="9"/>
  <c r="W24" i="13" s="1"/>
  <c r="E24" i="9"/>
  <c r="X24" i="13" s="1"/>
  <c r="L24" i="13" s="1"/>
  <c r="D25" i="9"/>
  <c r="W25" i="13" s="1"/>
  <c r="E25" i="9"/>
  <c r="X25" i="13" s="1"/>
  <c r="L25" i="13" s="1"/>
  <c r="D26" i="9"/>
  <c r="W26" i="13" s="1"/>
  <c r="E26" i="9"/>
  <c r="X26" i="13" s="1"/>
  <c r="L26" i="13" s="1"/>
  <c r="D27" i="9"/>
  <c r="W27" i="13" s="1"/>
  <c r="E27" i="9"/>
  <c r="X27" i="13" s="1"/>
  <c r="L27" i="13" s="1"/>
  <c r="D28" i="9"/>
  <c r="W28" i="13" s="1"/>
  <c r="E28" i="9"/>
  <c r="X28" i="13" s="1"/>
  <c r="L28" i="13" s="1"/>
  <c r="D29" i="9"/>
  <c r="W29" i="13" s="1"/>
  <c r="E29" i="9"/>
  <c r="X29" i="13" s="1"/>
  <c r="L29" i="13" s="1"/>
  <c r="D30" i="9"/>
  <c r="W30" i="13" s="1"/>
  <c r="E30" i="9"/>
  <c r="X30" i="13" s="1"/>
  <c r="L30" i="13" s="1"/>
  <c r="D31" i="9"/>
  <c r="W31" i="13" s="1"/>
  <c r="E31" i="9"/>
  <c r="X31" i="13" s="1"/>
  <c r="L31" i="13" s="1"/>
  <c r="D32" i="9"/>
  <c r="W32" i="13" s="1"/>
  <c r="E32" i="9"/>
  <c r="X32" i="13" s="1"/>
  <c r="D33" i="9"/>
  <c r="W33" i="13" s="1"/>
  <c r="E33" i="9"/>
  <c r="X33" i="13" s="1"/>
  <c r="L33" i="13" s="1"/>
  <c r="E34" i="9"/>
  <c r="X34" i="13" s="1"/>
  <c r="L34" i="13" s="1"/>
  <c r="D35" i="9"/>
  <c r="W35" i="13" s="1"/>
  <c r="E35" i="9"/>
  <c r="X35" i="13" s="1"/>
  <c r="L35" i="13" s="1"/>
  <c r="D36" i="9"/>
  <c r="W36" i="13" s="1"/>
  <c r="E36" i="9"/>
  <c r="X36" i="13" s="1"/>
  <c r="L36" i="13" s="1"/>
  <c r="D37" i="9"/>
  <c r="W37" i="13" s="1"/>
  <c r="K37" i="13" s="1"/>
  <c r="E37" i="9"/>
  <c r="X37" i="13" s="1"/>
  <c r="L37" i="13" s="1"/>
  <c r="D38" i="9"/>
  <c r="W38" i="13" s="1"/>
  <c r="E38" i="9"/>
  <c r="X38" i="13" s="1"/>
  <c r="L38" i="13" s="1"/>
  <c r="D39" i="9"/>
  <c r="W39" i="13" s="1"/>
  <c r="E39" i="9"/>
  <c r="X39" i="13" s="1"/>
  <c r="L39" i="13" s="1"/>
  <c r="D40" i="9"/>
  <c r="W40" i="13" s="1"/>
  <c r="E40" i="9"/>
  <c r="X40" i="13" s="1"/>
  <c r="L40" i="13" s="1"/>
  <c r="D41" i="9"/>
  <c r="W41" i="13" s="1"/>
  <c r="E41" i="9"/>
  <c r="X41" i="13" s="1"/>
  <c r="L41" i="13" s="1"/>
  <c r="D42" i="9"/>
  <c r="W42" i="13" s="1"/>
  <c r="E42" i="9"/>
  <c r="X42" i="13" s="1"/>
  <c r="L42" i="13" s="1"/>
  <c r="D43" i="9"/>
  <c r="W43" i="13" s="1"/>
  <c r="E43" i="9"/>
  <c r="X43" i="13" s="1"/>
  <c r="L43" i="13" s="1"/>
  <c r="D44" i="9"/>
  <c r="W44" i="13" s="1"/>
  <c r="E44" i="9"/>
  <c r="X44" i="13" s="1"/>
  <c r="L44" i="13" s="1"/>
  <c r="D45" i="9"/>
  <c r="W45" i="13" s="1"/>
  <c r="E45" i="9"/>
  <c r="X45" i="13" s="1"/>
  <c r="L45" i="13" s="1"/>
  <c r="D46" i="9"/>
  <c r="W46" i="13" s="1"/>
  <c r="E46" i="9"/>
  <c r="X46" i="13" s="1"/>
  <c r="L46" i="13" s="1"/>
  <c r="D47" i="9"/>
  <c r="W47" i="13" s="1"/>
  <c r="E47" i="9"/>
  <c r="X47" i="13" s="1"/>
  <c r="L47" i="13" s="1"/>
  <c r="D48" i="9"/>
  <c r="W48" i="13" s="1"/>
  <c r="E48" i="9"/>
  <c r="X48" i="13" s="1"/>
  <c r="L48" i="13" s="1"/>
  <c r="D49" i="9"/>
  <c r="W49" i="13" s="1"/>
  <c r="K49" i="13" s="1"/>
  <c r="E49" i="9"/>
  <c r="X49" i="13" s="1"/>
  <c r="L49" i="13" s="1"/>
  <c r="D50" i="9"/>
  <c r="W50" i="13" s="1"/>
  <c r="E50" i="9"/>
  <c r="X50" i="13" s="1"/>
  <c r="L50" i="13" s="1"/>
  <c r="D51" i="9"/>
  <c r="W51" i="13" s="1"/>
  <c r="E51" i="9"/>
  <c r="X51" i="13" s="1"/>
  <c r="L51" i="13" s="1"/>
  <c r="D52" i="9"/>
  <c r="W52" i="13" s="1"/>
  <c r="E52" i="9"/>
  <c r="X52" i="13" s="1"/>
  <c r="L52" i="13" s="1"/>
  <c r="D53" i="9"/>
  <c r="W53" i="13" s="1"/>
  <c r="E53" i="9"/>
  <c r="X53" i="13" s="1"/>
  <c r="L53" i="13" s="1"/>
  <c r="D54" i="9"/>
  <c r="W54" i="13" s="1"/>
  <c r="E54" i="9"/>
  <c r="X54" i="13" s="1"/>
  <c r="L54" i="13" s="1"/>
  <c r="D55" i="9"/>
  <c r="W55" i="13" s="1"/>
  <c r="E55" i="9"/>
  <c r="X55" i="13" s="1"/>
  <c r="L55" i="13" s="1"/>
  <c r="D56" i="9"/>
  <c r="W56" i="13" s="1"/>
  <c r="E56" i="9"/>
  <c r="X56" i="13" s="1"/>
  <c r="L56" i="13" s="1"/>
  <c r="D57" i="9"/>
  <c r="W57" i="13" s="1"/>
  <c r="E57" i="9"/>
  <c r="X57" i="13" s="1"/>
  <c r="L57" i="13" s="1"/>
  <c r="D58" i="9"/>
  <c r="W58" i="13" s="1"/>
  <c r="E58" i="9"/>
  <c r="X58" i="13" s="1"/>
  <c r="L58" i="13" s="1"/>
  <c r="D59" i="9"/>
  <c r="W59" i="13" s="1"/>
  <c r="E59" i="9"/>
  <c r="X59" i="13" s="1"/>
  <c r="L59" i="13" s="1"/>
  <c r="D60" i="9"/>
  <c r="W60" i="13" s="1"/>
  <c r="E60" i="9"/>
  <c r="X60" i="13" s="1"/>
  <c r="L60" i="13" s="1"/>
  <c r="D61" i="9"/>
  <c r="W61" i="13" s="1"/>
  <c r="K61" i="13" s="1"/>
  <c r="E61" i="9"/>
  <c r="X61" i="13" s="1"/>
  <c r="L61" i="13" s="1"/>
  <c r="D62" i="9"/>
  <c r="W62" i="13" s="1"/>
  <c r="E62" i="9"/>
  <c r="X62" i="13" s="1"/>
  <c r="L62" i="13" s="1"/>
  <c r="D63" i="9"/>
  <c r="W63" i="13" s="1"/>
  <c r="E63" i="9"/>
  <c r="X63" i="13" s="1"/>
  <c r="L63" i="13" s="1"/>
  <c r="D64" i="9"/>
  <c r="W64" i="13" s="1"/>
  <c r="E64" i="9"/>
  <c r="X64" i="13" s="1"/>
  <c r="L64" i="13" s="1"/>
  <c r="D65" i="9"/>
  <c r="W65" i="13" s="1"/>
  <c r="E65" i="9"/>
  <c r="X65" i="13" s="1"/>
  <c r="L65" i="13" s="1"/>
  <c r="D66" i="9"/>
  <c r="W66" i="13" s="1"/>
  <c r="E66" i="9"/>
  <c r="X66" i="13" s="1"/>
  <c r="L66" i="13" s="1"/>
  <c r="D67" i="9"/>
  <c r="W67" i="13" s="1"/>
  <c r="E67" i="9"/>
  <c r="X67" i="13" s="1"/>
  <c r="L67" i="13" s="1"/>
  <c r="D68" i="9"/>
  <c r="W68" i="13" s="1"/>
  <c r="E68" i="9"/>
  <c r="X68" i="13" s="1"/>
  <c r="L68" i="13" s="1"/>
  <c r="D69" i="9"/>
  <c r="W69" i="13" s="1"/>
  <c r="E69" i="9"/>
  <c r="X69" i="13" s="1"/>
  <c r="L69" i="13" s="1"/>
  <c r="D70" i="9"/>
  <c r="W70" i="13" s="1"/>
  <c r="E70" i="9"/>
  <c r="X70" i="13" s="1"/>
  <c r="L70" i="13" s="1"/>
  <c r="D71" i="9"/>
  <c r="W71" i="13" s="1"/>
  <c r="E71" i="9"/>
  <c r="X71" i="13" s="1"/>
  <c r="L71" i="13" s="1"/>
  <c r="D72" i="9"/>
  <c r="W72" i="13" s="1"/>
  <c r="E72" i="9"/>
  <c r="X72" i="13" s="1"/>
  <c r="L72" i="13" s="1"/>
  <c r="D73" i="9"/>
  <c r="W73" i="13" s="1"/>
  <c r="K73" i="13" s="1"/>
  <c r="E73" i="9"/>
  <c r="X73" i="13" s="1"/>
  <c r="L73" i="13" s="1"/>
  <c r="D74" i="9"/>
  <c r="W74" i="13" s="1"/>
  <c r="E74" i="9"/>
  <c r="X74" i="13" s="1"/>
  <c r="L74" i="13" s="1"/>
  <c r="D75" i="9"/>
  <c r="W75" i="13" s="1"/>
  <c r="E75" i="9"/>
  <c r="X75" i="13" s="1"/>
  <c r="L75" i="13" s="1"/>
  <c r="D76" i="9"/>
  <c r="W76" i="13" s="1"/>
  <c r="E76" i="9"/>
  <c r="X76" i="13" s="1"/>
  <c r="L76" i="13" s="1"/>
  <c r="D77" i="9"/>
  <c r="W77" i="13" s="1"/>
  <c r="E77" i="9"/>
  <c r="X77" i="13" s="1"/>
  <c r="L77" i="13" s="1"/>
  <c r="D78" i="9"/>
  <c r="W78" i="13" s="1"/>
  <c r="E78" i="9"/>
  <c r="X78" i="13" s="1"/>
  <c r="L78" i="13" s="1"/>
  <c r="D79" i="9"/>
  <c r="W79" i="13" s="1"/>
  <c r="E79" i="9"/>
  <c r="X79" i="13" s="1"/>
  <c r="L79" i="13" s="1"/>
  <c r="D80" i="9"/>
  <c r="W80" i="13" s="1"/>
  <c r="E80" i="9"/>
  <c r="X80" i="13" s="1"/>
  <c r="L80" i="13" s="1"/>
  <c r="D81" i="9"/>
  <c r="W81" i="13" s="1"/>
  <c r="E81" i="9"/>
  <c r="X81" i="13" s="1"/>
  <c r="L81" i="13" s="1"/>
  <c r="D82" i="9"/>
  <c r="W82" i="13" s="1"/>
  <c r="E82" i="9"/>
  <c r="X82" i="13" s="1"/>
  <c r="L82" i="13" s="1"/>
  <c r="D83" i="9"/>
  <c r="W83" i="13" s="1"/>
  <c r="E83" i="9"/>
  <c r="X83" i="13" s="1"/>
  <c r="L83" i="13" s="1"/>
  <c r="D84" i="9"/>
  <c r="W84" i="13" s="1"/>
  <c r="E84" i="9"/>
  <c r="X84" i="13" s="1"/>
  <c r="L84" i="13" s="1"/>
  <c r="D85" i="9"/>
  <c r="W85" i="13" s="1"/>
  <c r="K85" i="13" s="1"/>
  <c r="E85" i="9"/>
  <c r="X85" i="13" s="1"/>
  <c r="L85" i="13" s="1"/>
  <c r="D86" i="9"/>
  <c r="W86" i="13" s="1"/>
  <c r="E86" i="9"/>
  <c r="X86" i="13" s="1"/>
  <c r="L86" i="13" s="1"/>
  <c r="D87" i="9"/>
  <c r="W87" i="13" s="1"/>
  <c r="E87" i="9"/>
  <c r="X87" i="13" s="1"/>
  <c r="L87" i="13" s="1"/>
  <c r="D88" i="9"/>
  <c r="W88" i="13" s="1"/>
  <c r="E88" i="9"/>
  <c r="X88" i="13" s="1"/>
  <c r="L88" i="13" s="1"/>
  <c r="D89" i="9"/>
  <c r="W89" i="13" s="1"/>
  <c r="E89" i="9"/>
  <c r="X89" i="13" s="1"/>
  <c r="L89" i="13" s="1"/>
  <c r="D90" i="9"/>
  <c r="W90" i="13" s="1"/>
  <c r="E90" i="9"/>
  <c r="X90" i="13" s="1"/>
  <c r="L90" i="13" s="1"/>
  <c r="D91" i="9"/>
  <c r="W91" i="13" s="1"/>
  <c r="E91" i="9"/>
  <c r="X91" i="13" s="1"/>
  <c r="L91" i="13" s="1"/>
  <c r="D92" i="9"/>
  <c r="W92" i="13" s="1"/>
  <c r="E92" i="9"/>
  <c r="X92" i="13" s="1"/>
  <c r="L92" i="13" s="1"/>
  <c r="D93" i="9"/>
  <c r="W93" i="13" s="1"/>
  <c r="E93" i="9"/>
  <c r="X93" i="13" s="1"/>
  <c r="L93" i="13" s="1"/>
  <c r="D94" i="9"/>
  <c r="W94" i="13" s="1"/>
  <c r="E94" i="9"/>
  <c r="X94" i="13" s="1"/>
  <c r="L94" i="13" s="1"/>
  <c r="D95" i="9"/>
  <c r="W95" i="13" s="1"/>
  <c r="D96" i="9"/>
  <c r="W96" i="13" s="1"/>
  <c r="E96" i="9"/>
  <c r="X96" i="13" s="1"/>
  <c r="L96" i="13" s="1"/>
  <c r="D97" i="9"/>
  <c r="W97" i="13" s="1"/>
  <c r="E97" i="9"/>
  <c r="X97" i="13" s="1"/>
  <c r="L97" i="13" s="1"/>
  <c r="D98" i="9"/>
  <c r="W98" i="13" s="1"/>
  <c r="E98" i="9"/>
  <c r="X98" i="13" s="1"/>
  <c r="D99" i="9"/>
  <c r="W99" i="13" s="1"/>
  <c r="E99" i="9"/>
  <c r="X99" i="13" s="1"/>
  <c r="L99" i="13" s="1"/>
  <c r="D100" i="9"/>
  <c r="W100" i="13" s="1"/>
  <c r="E100" i="9"/>
  <c r="X100" i="13" s="1"/>
  <c r="L100" i="13" s="1"/>
  <c r="D101" i="9"/>
  <c r="W101" i="13" s="1"/>
  <c r="E101" i="9"/>
  <c r="X101" i="13" s="1"/>
  <c r="L101" i="13" s="1"/>
  <c r="D102" i="9"/>
  <c r="W102" i="13" s="1"/>
  <c r="E102" i="9"/>
  <c r="X102" i="13" s="1"/>
  <c r="L102" i="13" s="1"/>
  <c r="D103" i="9"/>
  <c r="W103" i="13" s="1"/>
  <c r="E103" i="9"/>
  <c r="X103" i="13" s="1"/>
  <c r="L103" i="13" s="1"/>
  <c r="D104" i="9"/>
  <c r="W104" i="13" s="1"/>
  <c r="E104" i="9"/>
  <c r="X104" i="13" s="1"/>
  <c r="L104" i="13" s="1"/>
  <c r="D105" i="9"/>
  <c r="W105" i="13" s="1"/>
  <c r="E105" i="9"/>
  <c r="X105" i="13" s="1"/>
  <c r="L105" i="13" s="1"/>
  <c r="D106" i="9"/>
  <c r="W106" i="13" s="1"/>
  <c r="E106" i="9"/>
  <c r="X106" i="13" s="1"/>
  <c r="L106" i="13" s="1"/>
  <c r="D107" i="9"/>
  <c r="W107" i="13" s="1"/>
  <c r="E107" i="9"/>
  <c r="X107" i="13" s="1"/>
  <c r="L107" i="13" s="1"/>
  <c r="D108" i="9"/>
  <c r="W108" i="13" s="1"/>
  <c r="E108" i="9"/>
  <c r="X108" i="13" s="1"/>
  <c r="L108" i="13" s="1"/>
  <c r="D109" i="9"/>
  <c r="W109" i="13" s="1"/>
  <c r="E109" i="9"/>
  <c r="X109" i="13" s="1"/>
  <c r="L109" i="13" s="1"/>
  <c r="D110" i="9"/>
  <c r="W110" i="13" s="1"/>
  <c r="E110" i="9"/>
  <c r="X110" i="13" s="1"/>
  <c r="L110" i="13" s="1"/>
  <c r="D111" i="9"/>
  <c r="W111" i="13" s="1"/>
  <c r="E111" i="9"/>
  <c r="X111" i="13" s="1"/>
  <c r="L111" i="13" s="1"/>
  <c r="D112" i="9"/>
  <c r="W112" i="13" s="1"/>
  <c r="E112" i="9"/>
  <c r="X112" i="13" s="1"/>
  <c r="L112" i="13" s="1"/>
  <c r="D113" i="9"/>
  <c r="W113" i="13" s="1"/>
  <c r="E113" i="9"/>
  <c r="X113" i="13" s="1"/>
  <c r="L113" i="13" s="1"/>
  <c r="D114" i="9"/>
  <c r="W114" i="13" s="1"/>
  <c r="E114" i="9"/>
  <c r="X114" i="13" s="1"/>
  <c r="L114" i="13" s="1"/>
  <c r="D115" i="9"/>
  <c r="W115" i="13" s="1"/>
  <c r="E115" i="9"/>
  <c r="X115" i="13" s="1"/>
  <c r="L115" i="13" s="1"/>
  <c r="D116" i="9"/>
  <c r="W116" i="13" s="1"/>
  <c r="K116" i="13" s="1"/>
  <c r="E116" i="9"/>
  <c r="X116" i="13" s="1"/>
  <c r="L116" i="13" s="1"/>
  <c r="E7" i="9"/>
  <c r="X7" i="13" s="1"/>
  <c r="L7" i="13" s="1"/>
  <c r="D7" i="9"/>
  <c r="W7" i="13" s="1"/>
  <c r="K7" i="13" s="1"/>
  <c r="S6" i="9"/>
  <c r="Q6" i="9"/>
  <c r="O6" i="9"/>
  <c r="M6" i="9"/>
  <c r="K6" i="9"/>
  <c r="I6" i="9"/>
  <c r="G6" i="9"/>
  <c r="C116" i="12"/>
  <c r="B116" i="12"/>
  <c r="A116" i="12"/>
  <c r="C115" i="12"/>
  <c r="B115" i="12"/>
  <c r="A115" i="12"/>
  <c r="C114" i="12"/>
  <c r="B114" i="12"/>
  <c r="A114" i="12"/>
  <c r="C113" i="12"/>
  <c r="B113" i="12"/>
  <c r="A113" i="12"/>
  <c r="C112" i="12"/>
  <c r="B112" i="12"/>
  <c r="A112" i="12"/>
  <c r="C111" i="12"/>
  <c r="B111" i="12"/>
  <c r="A111" i="12"/>
  <c r="C110" i="12"/>
  <c r="B110" i="12"/>
  <c r="A110" i="12"/>
  <c r="C109" i="12"/>
  <c r="B109" i="12"/>
  <c r="A109" i="12"/>
  <c r="C108" i="12"/>
  <c r="B108" i="12"/>
  <c r="A108" i="12"/>
  <c r="C107" i="12"/>
  <c r="B107" i="12"/>
  <c r="A107" i="12"/>
  <c r="C106" i="12"/>
  <c r="B106" i="12"/>
  <c r="A106" i="12"/>
  <c r="C105" i="12"/>
  <c r="B105" i="12"/>
  <c r="A105" i="12"/>
  <c r="C104" i="12"/>
  <c r="B104" i="12"/>
  <c r="A104" i="12"/>
  <c r="C103" i="12"/>
  <c r="B103" i="12"/>
  <c r="A103" i="12"/>
  <c r="C102" i="12"/>
  <c r="B102" i="12"/>
  <c r="A102" i="12"/>
  <c r="C101" i="12"/>
  <c r="B101" i="12"/>
  <c r="A101" i="12"/>
  <c r="C100" i="12"/>
  <c r="B100" i="12"/>
  <c r="A100" i="12"/>
  <c r="C99" i="12"/>
  <c r="B99" i="12"/>
  <c r="A99" i="12"/>
  <c r="C98" i="12"/>
  <c r="B98" i="12"/>
  <c r="A98" i="12"/>
  <c r="C97" i="12"/>
  <c r="B97" i="12"/>
  <c r="A97" i="12"/>
  <c r="C96" i="12"/>
  <c r="B96" i="12"/>
  <c r="A96" i="12"/>
  <c r="C95" i="12"/>
  <c r="B95" i="12"/>
  <c r="A95" i="12"/>
  <c r="C94" i="12"/>
  <c r="B94" i="12"/>
  <c r="A94" i="12"/>
  <c r="C93" i="12"/>
  <c r="B93" i="12"/>
  <c r="A93" i="12"/>
  <c r="C92" i="12"/>
  <c r="B92" i="12"/>
  <c r="A92" i="12"/>
  <c r="C91" i="12"/>
  <c r="B91" i="12"/>
  <c r="A91" i="12"/>
  <c r="C90" i="12"/>
  <c r="B90" i="12"/>
  <c r="A90" i="12"/>
  <c r="C89" i="12"/>
  <c r="B89" i="12"/>
  <c r="A89" i="12"/>
  <c r="C88" i="12"/>
  <c r="B88" i="12"/>
  <c r="A88" i="12"/>
  <c r="C87" i="12"/>
  <c r="B87" i="12"/>
  <c r="A87" i="12"/>
  <c r="C86" i="12"/>
  <c r="B86" i="12"/>
  <c r="A86" i="12"/>
  <c r="C85" i="12"/>
  <c r="B85" i="12"/>
  <c r="A85" i="12"/>
  <c r="C84" i="12"/>
  <c r="B84" i="12"/>
  <c r="A84" i="12"/>
  <c r="C83" i="12"/>
  <c r="B83" i="12"/>
  <c r="A83" i="12"/>
  <c r="C82" i="12"/>
  <c r="B82" i="12"/>
  <c r="A82" i="12"/>
  <c r="C81" i="12"/>
  <c r="B81" i="12"/>
  <c r="A81" i="12"/>
  <c r="C80" i="12"/>
  <c r="B80" i="12"/>
  <c r="A80" i="12"/>
  <c r="C79" i="12"/>
  <c r="B79" i="12"/>
  <c r="A79" i="12"/>
  <c r="C78" i="12"/>
  <c r="B78" i="12"/>
  <c r="A78" i="12"/>
  <c r="C77" i="12"/>
  <c r="B77" i="12"/>
  <c r="A77" i="12"/>
  <c r="C76" i="12"/>
  <c r="B76" i="12"/>
  <c r="A76" i="12"/>
  <c r="C75" i="12"/>
  <c r="B75" i="12"/>
  <c r="A75" i="12"/>
  <c r="C74" i="12"/>
  <c r="B74" i="12"/>
  <c r="A74" i="12"/>
  <c r="C73" i="12"/>
  <c r="B73" i="12"/>
  <c r="A73" i="12"/>
  <c r="C72" i="12"/>
  <c r="B72" i="12"/>
  <c r="A72" i="12"/>
  <c r="C71" i="12"/>
  <c r="B71" i="12"/>
  <c r="A71" i="12"/>
  <c r="C70" i="12"/>
  <c r="B70" i="12"/>
  <c r="A70" i="12"/>
  <c r="C69" i="12"/>
  <c r="B69" i="12"/>
  <c r="A69" i="12"/>
  <c r="C68" i="12"/>
  <c r="B68" i="12"/>
  <c r="A68" i="12"/>
  <c r="C67" i="12"/>
  <c r="B67" i="12"/>
  <c r="A67" i="12"/>
  <c r="C66" i="12"/>
  <c r="B66" i="12"/>
  <c r="A66" i="12"/>
  <c r="C65" i="12"/>
  <c r="B65" i="12"/>
  <c r="A65" i="12"/>
  <c r="C64" i="12"/>
  <c r="B64" i="12"/>
  <c r="A64" i="12"/>
  <c r="C63" i="12"/>
  <c r="B63" i="12"/>
  <c r="A63" i="12"/>
  <c r="C62" i="12"/>
  <c r="B62" i="12"/>
  <c r="A62" i="12"/>
  <c r="C61" i="12"/>
  <c r="B61" i="12"/>
  <c r="A61" i="12"/>
  <c r="C60" i="12"/>
  <c r="B60" i="12"/>
  <c r="A60" i="12"/>
  <c r="C59" i="12"/>
  <c r="B59" i="12"/>
  <c r="A59" i="12"/>
  <c r="C58" i="12"/>
  <c r="B58" i="12"/>
  <c r="A58" i="12"/>
  <c r="C57" i="12"/>
  <c r="B57" i="12"/>
  <c r="A57" i="12"/>
  <c r="C56" i="12"/>
  <c r="B56" i="12"/>
  <c r="A56" i="12"/>
  <c r="C55" i="12"/>
  <c r="B55" i="12"/>
  <c r="A55" i="12"/>
  <c r="C54" i="12"/>
  <c r="B54" i="12"/>
  <c r="A54" i="12"/>
  <c r="C53" i="12"/>
  <c r="B53" i="12"/>
  <c r="A53" i="12"/>
  <c r="C52" i="12"/>
  <c r="B52" i="12"/>
  <c r="A52" i="12"/>
  <c r="C51" i="12"/>
  <c r="B51" i="12"/>
  <c r="A51" i="12"/>
  <c r="C50" i="12"/>
  <c r="B50" i="12"/>
  <c r="A50" i="12"/>
  <c r="C49" i="12"/>
  <c r="B49" i="12"/>
  <c r="A49" i="12"/>
  <c r="C48" i="12"/>
  <c r="B48" i="12"/>
  <c r="A48" i="12"/>
  <c r="C47" i="12"/>
  <c r="B47" i="12"/>
  <c r="A47" i="12"/>
  <c r="C46" i="12"/>
  <c r="B46" i="12"/>
  <c r="A46" i="12"/>
  <c r="C45" i="12"/>
  <c r="B45" i="12"/>
  <c r="A45" i="12"/>
  <c r="C44" i="12"/>
  <c r="B44" i="12"/>
  <c r="A44" i="12"/>
  <c r="C43" i="12"/>
  <c r="B43" i="12"/>
  <c r="A43" i="12"/>
  <c r="C42" i="12"/>
  <c r="B42" i="12"/>
  <c r="A42" i="12"/>
  <c r="C41" i="12"/>
  <c r="B41" i="12"/>
  <c r="A41" i="12"/>
  <c r="C40" i="12"/>
  <c r="B40" i="12"/>
  <c r="A40" i="12"/>
  <c r="C39" i="12"/>
  <c r="B39" i="12"/>
  <c r="A39" i="12"/>
  <c r="C38" i="12"/>
  <c r="B38" i="12"/>
  <c r="A38" i="12"/>
  <c r="C37" i="12"/>
  <c r="B37" i="12"/>
  <c r="A37" i="12"/>
  <c r="C36" i="12"/>
  <c r="B36" i="12"/>
  <c r="A36" i="12"/>
  <c r="C35" i="12"/>
  <c r="B35" i="12"/>
  <c r="A35" i="12"/>
  <c r="C34" i="12"/>
  <c r="B34" i="12"/>
  <c r="A34" i="12"/>
  <c r="C33" i="12"/>
  <c r="B33" i="12"/>
  <c r="A33" i="12"/>
  <c r="C32" i="12"/>
  <c r="B32" i="12"/>
  <c r="A32" i="12"/>
  <c r="C31" i="12"/>
  <c r="B31" i="12"/>
  <c r="A31" i="12"/>
  <c r="C30" i="12"/>
  <c r="B30" i="12"/>
  <c r="A30" i="12"/>
  <c r="C29" i="12"/>
  <c r="B29" i="12"/>
  <c r="A29" i="12"/>
  <c r="C28" i="12"/>
  <c r="B28" i="12"/>
  <c r="A28" i="12"/>
  <c r="C27" i="12"/>
  <c r="B27" i="12"/>
  <c r="A27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C12" i="12"/>
  <c r="B12" i="12"/>
  <c r="A12" i="12"/>
  <c r="C11" i="12"/>
  <c r="B11" i="12"/>
  <c r="A11" i="12"/>
  <c r="C10" i="12"/>
  <c r="B10" i="12"/>
  <c r="A10" i="12"/>
  <c r="C9" i="12"/>
  <c r="B9" i="12"/>
  <c r="A9" i="12"/>
  <c r="C8" i="12"/>
  <c r="B8" i="12"/>
  <c r="A8" i="12"/>
  <c r="C7" i="12"/>
  <c r="B7" i="12"/>
  <c r="A7" i="12"/>
  <c r="C116" i="11"/>
  <c r="B116" i="11"/>
  <c r="A116" i="11"/>
  <c r="C115" i="11"/>
  <c r="B115" i="11"/>
  <c r="A115" i="11"/>
  <c r="C114" i="11"/>
  <c r="B114" i="11"/>
  <c r="A114" i="11"/>
  <c r="C113" i="11"/>
  <c r="B113" i="11"/>
  <c r="A113" i="11"/>
  <c r="C112" i="11"/>
  <c r="B112" i="11"/>
  <c r="A112" i="11"/>
  <c r="C111" i="11"/>
  <c r="B111" i="11"/>
  <c r="A111" i="11"/>
  <c r="C110" i="11"/>
  <c r="B110" i="11"/>
  <c r="A110" i="11"/>
  <c r="C109" i="11"/>
  <c r="B109" i="11"/>
  <c r="A109" i="11"/>
  <c r="C108" i="11"/>
  <c r="B108" i="11"/>
  <c r="A108" i="11"/>
  <c r="C107" i="11"/>
  <c r="B107" i="11"/>
  <c r="A107" i="11"/>
  <c r="C106" i="11"/>
  <c r="B106" i="11"/>
  <c r="A106" i="11"/>
  <c r="C105" i="11"/>
  <c r="B105" i="11"/>
  <c r="A105" i="11"/>
  <c r="C104" i="11"/>
  <c r="B104" i="11"/>
  <c r="A104" i="11"/>
  <c r="C103" i="11"/>
  <c r="B103" i="11"/>
  <c r="A103" i="11"/>
  <c r="C102" i="11"/>
  <c r="B102" i="11"/>
  <c r="A102" i="11"/>
  <c r="C101" i="11"/>
  <c r="B101" i="11"/>
  <c r="A101" i="11"/>
  <c r="C100" i="11"/>
  <c r="B100" i="11"/>
  <c r="A100" i="11"/>
  <c r="C99" i="11"/>
  <c r="B99" i="11"/>
  <c r="A99" i="11"/>
  <c r="C98" i="11"/>
  <c r="B98" i="11"/>
  <c r="A98" i="11"/>
  <c r="C97" i="11"/>
  <c r="B97" i="11"/>
  <c r="A97" i="11"/>
  <c r="C96" i="11"/>
  <c r="B96" i="11"/>
  <c r="A96" i="11"/>
  <c r="C95" i="11"/>
  <c r="B95" i="11"/>
  <c r="A95" i="11"/>
  <c r="C94" i="11"/>
  <c r="B94" i="11"/>
  <c r="A94" i="11"/>
  <c r="C93" i="11"/>
  <c r="B93" i="11"/>
  <c r="A93" i="11"/>
  <c r="C92" i="11"/>
  <c r="B92" i="11"/>
  <c r="A92" i="11"/>
  <c r="C91" i="11"/>
  <c r="B91" i="11"/>
  <c r="A91" i="11"/>
  <c r="C90" i="11"/>
  <c r="B90" i="11"/>
  <c r="A90" i="11"/>
  <c r="C89" i="11"/>
  <c r="B89" i="11"/>
  <c r="A89" i="11"/>
  <c r="C88" i="11"/>
  <c r="B88" i="11"/>
  <c r="A88" i="11"/>
  <c r="C87" i="11"/>
  <c r="B87" i="11"/>
  <c r="A87" i="11"/>
  <c r="C86" i="11"/>
  <c r="B86" i="11"/>
  <c r="A86" i="11"/>
  <c r="C85" i="11"/>
  <c r="B85" i="11"/>
  <c r="A85" i="11"/>
  <c r="C84" i="11"/>
  <c r="B84" i="11"/>
  <c r="A84" i="11"/>
  <c r="C83" i="11"/>
  <c r="B83" i="11"/>
  <c r="A83" i="11"/>
  <c r="C82" i="11"/>
  <c r="B82" i="11"/>
  <c r="A82" i="11"/>
  <c r="C81" i="11"/>
  <c r="B81" i="11"/>
  <c r="A81" i="11"/>
  <c r="C80" i="11"/>
  <c r="B80" i="11"/>
  <c r="A80" i="11"/>
  <c r="C79" i="11"/>
  <c r="B79" i="11"/>
  <c r="A79" i="11"/>
  <c r="C78" i="11"/>
  <c r="B78" i="11"/>
  <c r="A78" i="11"/>
  <c r="C77" i="11"/>
  <c r="B77" i="11"/>
  <c r="A77" i="11"/>
  <c r="C76" i="11"/>
  <c r="B76" i="11"/>
  <c r="A76" i="11"/>
  <c r="C75" i="11"/>
  <c r="B75" i="11"/>
  <c r="A75" i="11"/>
  <c r="C74" i="11"/>
  <c r="B74" i="11"/>
  <c r="A74" i="11"/>
  <c r="C73" i="11"/>
  <c r="B73" i="11"/>
  <c r="A73" i="11"/>
  <c r="C72" i="11"/>
  <c r="B72" i="11"/>
  <c r="A72" i="11"/>
  <c r="C71" i="11"/>
  <c r="B71" i="11"/>
  <c r="A71" i="11"/>
  <c r="C70" i="11"/>
  <c r="B70" i="11"/>
  <c r="A70" i="11"/>
  <c r="C69" i="11"/>
  <c r="B69" i="11"/>
  <c r="A69" i="11"/>
  <c r="C68" i="11"/>
  <c r="B68" i="11"/>
  <c r="A68" i="11"/>
  <c r="C67" i="11"/>
  <c r="B67" i="11"/>
  <c r="A67" i="11"/>
  <c r="C66" i="11"/>
  <c r="B66" i="11"/>
  <c r="A66" i="11"/>
  <c r="C65" i="11"/>
  <c r="B65" i="11"/>
  <c r="A65" i="11"/>
  <c r="C64" i="11"/>
  <c r="B64" i="11"/>
  <c r="A64" i="11"/>
  <c r="C63" i="11"/>
  <c r="B63" i="11"/>
  <c r="A63" i="11"/>
  <c r="C62" i="11"/>
  <c r="B62" i="11"/>
  <c r="A62" i="11"/>
  <c r="C61" i="11"/>
  <c r="B61" i="11"/>
  <c r="A61" i="11"/>
  <c r="C60" i="11"/>
  <c r="B60" i="11"/>
  <c r="A60" i="11"/>
  <c r="C59" i="11"/>
  <c r="B59" i="11"/>
  <c r="A59" i="11"/>
  <c r="C58" i="11"/>
  <c r="B58" i="11"/>
  <c r="A58" i="11"/>
  <c r="C57" i="11"/>
  <c r="B57" i="11"/>
  <c r="A57" i="11"/>
  <c r="C56" i="11"/>
  <c r="B56" i="11"/>
  <c r="A56" i="11"/>
  <c r="C55" i="11"/>
  <c r="B55" i="11"/>
  <c r="A55" i="11"/>
  <c r="C54" i="11"/>
  <c r="B54" i="11"/>
  <c r="A54" i="11"/>
  <c r="C53" i="11"/>
  <c r="B53" i="11"/>
  <c r="A53" i="11"/>
  <c r="C52" i="11"/>
  <c r="B52" i="11"/>
  <c r="A52" i="11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C41" i="11"/>
  <c r="B41" i="11"/>
  <c r="A41" i="11"/>
  <c r="C40" i="11"/>
  <c r="B40" i="11"/>
  <c r="A40" i="11"/>
  <c r="C39" i="11"/>
  <c r="B39" i="11"/>
  <c r="A39" i="11"/>
  <c r="C38" i="11"/>
  <c r="B38" i="11"/>
  <c r="A38" i="11"/>
  <c r="C37" i="11"/>
  <c r="B37" i="11"/>
  <c r="A37" i="11"/>
  <c r="C36" i="11"/>
  <c r="B36" i="11"/>
  <c r="A36" i="11"/>
  <c r="C35" i="11"/>
  <c r="B35" i="11"/>
  <c r="A35" i="11"/>
  <c r="C34" i="11"/>
  <c r="B34" i="11"/>
  <c r="A34" i="11"/>
  <c r="C33" i="11"/>
  <c r="B33" i="11"/>
  <c r="A33" i="11"/>
  <c r="C32" i="11"/>
  <c r="B32" i="11"/>
  <c r="A32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116" i="16"/>
  <c r="B116" i="16"/>
  <c r="A116" i="16"/>
  <c r="C115" i="16"/>
  <c r="B115" i="16"/>
  <c r="A115" i="16"/>
  <c r="C114" i="16"/>
  <c r="B114" i="16"/>
  <c r="A114" i="16"/>
  <c r="C113" i="16"/>
  <c r="B113" i="16"/>
  <c r="A113" i="16"/>
  <c r="C112" i="16"/>
  <c r="B112" i="16"/>
  <c r="A112" i="16"/>
  <c r="C111" i="16"/>
  <c r="B111" i="16"/>
  <c r="A111" i="16"/>
  <c r="C110" i="16"/>
  <c r="B110" i="16"/>
  <c r="A110" i="16"/>
  <c r="C109" i="16"/>
  <c r="B109" i="16"/>
  <c r="A109" i="16"/>
  <c r="C108" i="16"/>
  <c r="B108" i="16"/>
  <c r="A108" i="16"/>
  <c r="C107" i="16"/>
  <c r="B107" i="16"/>
  <c r="A107" i="16"/>
  <c r="C106" i="16"/>
  <c r="B106" i="16"/>
  <c r="A106" i="16"/>
  <c r="C105" i="16"/>
  <c r="B105" i="16"/>
  <c r="A105" i="16"/>
  <c r="C104" i="16"/>
  <c r="B104" i="16"/>
  <c r="A104" i="16"/>
  <c r="C103" i="16"/>
  <c r="B103" i="16"/>
  <c r="A103" i="16"/>
  <c r="C102" i="16"/>
  <c r="B102" i="16"/>
  <c r="A102" i="16"/>
  <c r="C101" i="16"/>
  <c r="B101" i="16"/>
  <c r="A101" i="16"/>
  <c r="C100" i="16"/>
  <c r="B100" i="16"/>
  <c r="A100" i="16"/>
  <c r="C99" i="16"/>
  <c r="B99" i="16"/>
  <c r="A99" i="16"/>
  <c r="C98" i="16"/>
  <c r="B98" i="16"/>
  <c r="A98" i="16"/>
  <c r="C97" i="16"/>
  <c r="B97" i="16"/>
  <c r="A97" i="16"/>
  <c r="C96" i="16"/>
  <c r="B96" i="16"/>
  <c r="A96" i="16"/>
  <c r="C95" i="16"/>
  <c r="B95" i="16"/>
  <c r="A95" i="16"/>
  <c r="C94" i="16"/>
  <c r="B94" i="16"/>
  <c r="A94" i="16"/>
  <c r="C93" i="16"/>
  <c r="B93" i="16"/>
  <c r="A93" i="16"/>
  <c r="C92" i="16"/>
  <c r="B92" i="16"/>
  <c r="A92" i="16"/>
  <c r="C91" i="16"/>
  <c r="B91" i="16"/>
  <c r="A91" i="16"/>
  <c r="C90" i="16"/>
  <c r="B90" i="16"/>
  <c r="A90" i="16"/>
  <c r="C89" i="16"/>
  <c r="B89" i="16"/>
  <c r="A89" i="16"/>
  <c r="C88" i="16"/>
  <c r="B88" i="16"/>
  <c r="A88" i="16"/>
  <c r="C87" i="16"/>
  <c r="B87" i="16"/>
  <c r="A87" i="16"/>
  <c r="C86" i="16"/>
  <c r="B86" i="16"/>
  <c r="A86" i="16"/>
  <c r="C85" i="16"/>
  <c r="B85" i="16"/>
  <c r="A85" i="16"/>
  <c r="C84" i="16"/>
  <c r="B84" i="16"/>
  <c r="A84" i="16"/>
  <c r="C83" i="16"/>
  <c r="B83" i="16"/>
  <c r="A83" i="16"/>
  <c r="C82" i="16"/>
  <c r="B82" i="16"/>
  <c r="A82" i="16"/>
  <c r="C81" i="16"/>
  <c r="B81" i="16"/>
  <c r="A81" i="16"/>
  <c r="C80" i="16"/>
  <c r="B80" i="16"/>
  <c r="A80" i="16"/>
  <c r="C79" i="16"/>
  <c r="B79" i="16"/>
  <c r="A79" i="16"/>
  <c r="C78" i="16"/>
  <c r="B78" i="16"/>
  <c r="A78" i="16"/>
  <c r="C77" i="16"/>
  <c r="B77" i="16"/>
  <c r="A77" i="16"/>
  <c r="C76" i="16"/>
  <c r="B76" i="16"/>
  <c r="A76" i="16"/>
  <c r="C75" i="16"/>
  <c r="B75" i="16"/>
  <c r="A75" i="16"/>
  <c r="C74" i="16"/>
  <c r="B74" i="16"/>
  <c r="A74" i="16"/>
  <c r="C73" i="16"/>
  <c r="B73" i="16"/>
  <c r="A73" i="16"/>
  <c r="C72" i="16"/>
  <c r="B72" i="16"/>
  <c r="A72" i="16"/>
  <c r="C71" i="16"/>
  <c r="B71" i="16"/>
  <c r="A71" i="16"/>
  <c r="C70" i="16"/>
  <c r="B70" i="16"/>
  <c r="A70" i="16"/>
  <c r="C69" i="16"/>
  <c r="B69" i="16"/>
  <c r="A69" i="16"/>
  <c r="C68" i="16"/>
  <c r="B68" i="16"/>
  <c r="A68" i="16"/>
  <c r="C67" i="16"/>
  <c r="B67" i="16"/>
  <c r="A67" i="16"/>
  <c r="C66" i="16"/>
  <c r="B66" i="16"/>
  <c r="A66" i="16"/>
  <c r="C65" i="16"/>
  <c r="B65" i="16"/>
  <c r="A65" i="16"/>
  <c r="C64" i="16"/>
  <c r="B64" i="16"/>
  <c r="A64" i="16"/>
  <c r="C63" i="16"/>
  <c r="B63" i="16"/>
  <c r="A63" i="16"/>
  <c r="C62" i="16"/>
  <c r="B62" i="16"/>
  <c r="A62" i="16"/>
  <c r="C61" i="16"/>
  <c r="B61" i="16"/>
  <c r="A61" i="16"/>
  <c r="C60" i="16"/>
  <c r="B60" i="16"/>
  <c r="A60" i="16"/>
  <c r="C59" i="16"/>
  <c r="B59" i="16"/>
  <c r="A59" i="16"/>
  <c r="C58" i="16"/>
  <c r="B58" i="16"/>
  <c r="A58" i="16"/>
  <c r="C57" i="16"/>
  <c r="B57" i="16"/>
  <c r="A57" i="16"/>
  <c r="C56" i="16"/>
  <c r="B56" i="16"/>
  <c r="A56" i="16"/>
  <c r="C55" i="16"/>
  <c r="B55" i="16"/>
  <c r="A55" i="16"/>
  <c r="C54" i="16"/>
  <c r="B54" i="16"/>
  <c r="A54" i="16"/>
  <c r="C53" i="16"/>
  <c r="B53" i="16"/>
  <c r="A53" i="16"/>
  <c r="C52" i="16"/>
  <c r="B52" i="16"/>
  <c r="A52" i="16"/>
  <c r="C51" i="16"/>
  <c r="B51" i="16"/>
  <c r="A51" i="16"/>
  <c r="C50" i="16"/>
  <c r="B50" i="16"/>
  <c r="A50" i="16"/>
  <c r="C49" i="16"/>
  <c r="B49" i="16"/>
  <c r="A49" i="16"/>
  <c r="C48" i="16"/>
  <c r="B48" i="16"/>
  <c r="A48" i="16"/>
  <c r="C47" i="16"/>
  <c r="B47" i="16"/>
  <c r="A47" i="16"/>
  <c r="C46" i="16"/>
  <c r="B46" i="16"/>
  <c r="A46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C41" i="16"/>
  <c r="B41" i="16"/>
  <c r="A41" i="16"/>
  <c r="C40" i="16"/>
  <c r="B40" i="16"/>
  <c r="A40" i="16"/>
  <c r="C39" i="16"/>
  <c r="B39" i="16"/>
  <c r="A39" i="16"/>
  <c r="C38" i="16"/>
  <c r="B38" i="16"/>
  <c r="A38" i="16"/>
  <c r="C37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C24" i="16"/>
  <c r="B24" i="16"/>
  <c r="A24" i="16"/>
  <c r="C23" i="16"/>
  <c r="B23" i="16"/>
  <c r="A23" i="16"/>
  <c r="C22" i="16"/>
  <c r="B22" i="16"/>
  <c r="A22" i="16"/>
  <c r="C21" i="16"/>
  <c r="B21" i="16"/>
  <c r="A21" i="16"/>
  <c r="C20" i="16"/>
  <c r="B20" i="16"/>
  <c r="A20" i="16"/>
  <c r="C19" i="16"/>
  <c r="B19" i="16"/>
  <c r="A19" i="16"/>
  <c r="C18" i="16"/>
  <c r="B18" i="16"/>
  <c r="A18" i="16"/>
  <c r="C17" i="16"/>
  <c r="B17" i="16"/>
  <c r="A17" i="16"/>
  <c r="C16" i="16"/>
  <c r="B16" i="16"/>
  <c r="A16" i="16"/>
  <c r="C15" i="16"/>
  <c r="B15" i="16"/>
  <c r="A15" i="16"/>
  <c r="C14" i="16"/>
  <c r="B14" i="16"/>
  <c r="A14" i="16"/>
  <c r="C13" i="16"/>
  <c r="B13" i="16"/>
  <c r="A13" i="16"/>
  <c r="C12" i="16"/>
  <c r="B12" i="16"/>
  <c r="A12" i="16"/>
  <c r="C11" i="16"/>
  <c r="B11" i="16"/>
  <c r="A11" i="16"/>
  <c r="C10" i="16"/>
  <c r="B10" i="16"/>
  <c r="A10" i="16"/>
  <c r="C9" i="16"/>
  <c r="B9" i="16"/>
  <c r="A9" i="16"/>
  <c r="C8" i="16"/>
  <c r="B8" i="16"/>
  <c r="A8" i="16"/>
  <c r="C7" i="16"/>
  <c r="B7" i="16"/>
  <c r="A7" i="1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116" i="15"/>
  <c r="B116" i="15"/>
  <c r="A116" i="15"/>
  <c r="C115" i="15"/>
  <c r="B115" i="15"/>
  <c r="A115" i="15"/>
  <c r="C114" i="15"/>
  <c r="B114" i="15"/>
  <c r="A114" i="15"/>
  <c r="C113" i="15"/>
  <c r="B113" i="15"/>
  <c r="A113" i="15"/>
  <c r="C112" i="15"/>
  <c r="B112" i="15"/>
  <c r="A112" i="15"/>
  <c r="C111" i="15"/>
  <c r="B111" i="15"/>
  <c r="A111" i="15"/>
  <c r="C110" i="15"/>
  <c r="B110" i="15"/>
  <c r="A110" i="15"/>
  <c r="C109" i="15"/>
  <c r="B109" i="15"/>
  <c r="A109" i="15"/>
  <c r="C108" i="15"/>
  <c r="B108" i="15"/>
  <c r="A108" i="15"/>
  <c r="C107" i="15"/>
  <c r="B107" i="15"/>
  <c r="A107" i="15"/>
  <c r="C106" i="15"/>
  <c r="B106" i="15"/>
  <c r="A106" i="15"/>
  <c r="C105" i="15"/>
  <c r="B105" i="15"/>
  <c r="A105" i="15"/>
  <c r="C104" i="15"/>
  <c r="B104" i="15"/>
  <c r="A104" i="15"/>
  <c r="C103" i="15"/>
  <c r="B103" i="15"/>
  <c r="A103" i="15"/>
  <c r="C102" i="15"/>
  <c r="B102" i="15"/>
  <c r="A102" i="15"/>
  <c r="C101" i="15"/>
  <c r="B101" i="15"/>
  <c r="A101" i="15"/>
  <c r="C100" i="15"/>
  <c r="B100" i="15"/>
  <c r="A100" i="15"/>
  <c r="C99" i="15"/>
  <c r="B99" i="15"/>
  <c r="A99" i="15"/>
  <c r="C98" i="15"/>
  <c r="B98" i="15"/>
  <c r="A98" i="15"/>
  <c r="C97" i="15"/>
  <c r="B97" i="15"/>
  <c r="A97" i="15"/>
  <c r="C96" i="15"/>
  <c r="B96" i="15"/>
  <c r="A96" i="15"/>
  <c r="C95" i="15"/>
  <c r="B95" i="15"/>
  <c r="A95" i="15"/>
  <c r="C94" i="15"/>
  <c r="B94" i="15"/>
  <c r="A94" i="15"/>
  <c r="C93" i="15"/>
  <c r="B93" i="15"/>
  <c r="A93" i="15"/>
  <c r="C92" i="15"/>
  <c r="B92" i="15"/>
  <c r="A92" i="15"/>
  <c r="C91" i="15"/>
  <c r="B91" i="15"/>
  <c r="A91" i="15"/>
  <c r="C90" i="15"/>
  <c r="B90" i="15"/>
  <c r="A90" i="15"/>
  <c r="C89" i="15"/>
  <c r="B89" i="15"/>
  <c r="A89" i="15"/>
  <c r="C88" i="15"/>
  <c r="B88" i="15"/>
  <c r="A88" i="15"/>
  <c r="C87" i="15"/>
  <c r="B87" i="15"/>
  <c r="A87" i="15"/>
  <c r="C86" i="15"/>
  <c r="B86" i="15"/>
  <c r="A86" i="15"/>
  <c r="C85" i="15"/>
  <c r="B85" i="15"/>
  <c r="A85" i="15"/>
  <c r="C84" i="15"/>
  <c r="B84" i="15"/>
  <c r="A84" i="15"/>
  <c r="C83" i="15"/>
  <c r="B83" i="15"/>
  <c r="A83" i="15"/>
  <c r="C82" i="15"/>
  <c r="B82" i="15"/>
  <c r="A82" i="15"/>
  <c r="C81" i="15"/>
  <c r="B81" i="15"/>
  <c r="A81" i="15"/>
  <c r="C80" i="15"/>
  <c r="B80" i="15"/>
  <c r="A80" i="15"/>
  <c r="C79" i="15"/>
  <c r="B79" i="15"/>
  <c r="A79" i="15"/>
  <c r="C78" i="15"/>
  <c r="B78" i="15"/>
  <c r="A78" i="15"/>
  <c r="C77" i="15"/>
  <c r="B77" i="15"/>
  <c r="A77" i="15"/>
  <c r="C76" i="15"/>
  <c r="B76" i="15"/>
  <c r="A76" i="15"/>
  <c r="C75" i="15"/>
  <c r="B75" i="15"/>
  <c r="A75" i="15"/>
  <c r="C74" i="15"/>
  <c r="B74" i="15"/>
  <c r="A74" i="15"/>
  <c r="C73" i="15"/>
  <c r="B73" i="15"/>
  <c r="A73" i="15"/>
  <c r="C72" i="15"/>
  <c r="B72" i="15"/>
  <c r="A72" i="15"/>
  <c r="C71" i="15"/>
  <c r="B71" i="15"/>
  <c r="A71" i="15"/>
  <c r="C70" i="15"/>
  <c r="B70" i="15"/>
  <c r="A70" i="15"/>
  <c r="C69" i="15"/>
  <c r="B69" i="15"/>
  <c r="A69" i="15"/>
  <c r="C68" i="15"/>
  <c r="B68" i="15"/>
  <c r="A68" i="15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8" i="10"/>
  <c r="B8" i="10"/>
  <c r="A8" i="10"/>
  <c r="C7" i="10"/>
  <c r="B7" i="10"/>
  <c r="A7" i="10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116" i="7"/>
  <c r="B116" i="7"/>
  <c r="A116" i="7"/>
  <c r="C115" i="7"/>
  <c r="B115" i="7"/>
  <c r="A115" i="7"/>
  <c r="C114" i="7"/>
  <c r="B114" i="7"/>
  <c r="A114" i="7"/>
  <c r="C113" i="7"/>
  <c r="B113" i="7"/>
  <c r="A113" i="7"/>
  <c r="C112" i="7"/>
  <c r="B112" i="7"/>
  <c r="A112" i="7"/>
  <c r="C111" i="7"/>
  <c r="B111" i="7"/>
  <c r="A111" i="7"/>
  <c r="C110" i="7"/>
  <c r="B110" i="7"/>
  <c r="A110" i="7"/>
  <c r="C109" i="7"/>
  <c r="B109" i="7"/>
  <c r="A109" i="7"/>
  <c r="C108" i="7"/>
  <c r="B108" i="7"/>
  <c r="A108" i="7"/>
  <c r="C107" i="7"/>
  <c r="B107" i="7"/>
  <c r="A107" i="7"/>
  <c r="C106" i="7"/>
  <c r="B106" i="7"/>
  <c r="A106" i="7"/>
  <c r="C105" i="7"/>
  <c r="B105" i="7"/>
  <c r="A105" i="7"/>
  <c r="C104" i="7"/>
  <c r="B104" i="7"/>
  <c r="A104" i="7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116" i="14"/>
  <c r="B116" i="14"/>
  <c r="A116" i="14"/>
  <c r="C115" i="14"/>
  <c r="B115" i="14"/>
  <c r="A115" i="14"/>
  <c r="C114" i="14"/>
  <c r="B114" i="14"/>
  <c r="A114" i="14"/>
  <c r="C113" i="14"/>
  <c r="B113" i="14"/>
  <c r="A113" i="14"/>
  <c r="C112" i="14"/>
  <c r="B112" i="14"/>
  <c r="A112" i="14"/>
  <c r="C111" i="14"/>
  <c r="B111" i="14"/>
  <c r="A111" i="14"/>
  <c r="C110" i="14"/>
  <c r="B110" i="14"/>
  <c r="A110" i="14"/>
  <c r="C109" i="14"/>
  <c r="B109" i="14"/>
  <c r="A109" i="14"/>
  <c r="C108" i="14"/>
  <c r="B108" i="14"/>
  <c r="A108" i="14"/>
  <c r="C107" i="14"/>
  <c r="B107" i="14"/>
  <c r="A107" i="14"/>
  <c r="C106" i="14"/>
  <c r="B106" i="14"/>
  <c r="A106" i="14"/>
  <c r="C105" i="14"/>
  <c r="B105" i="14"/>
  <c r="A105" i="14"/>
  <c r="C104" i="14"/>
  <c r="B104" i="14"/>
  <c r="A104" i="14"/>
  <c r="C103" i="14"/>
  <c r="B103" i="14"/>
  <c r="A103" i="14"/>
  <c r="C102" i="14"/>
  <c r="B102" i="14"/>
  <c r="A102" i="14"/>
  <c r="C101" i="14"/>
  <c r="B101" i="14"/>
  <c r="A101" i="14"/>
  <c r="C100" i="14"/>
  <c r="B100" i="14"/>
  <c r="A100" i="14"/>
  <c r="C99" i="14"/>
  <c r="B99" i="14"/>
  <c r="A99" i="14"/>
  <c r="C98" i="14"/>
  <c r="B98" i="14"/>
  <c r="A98" i="14"/>
  <c r="C97" i="14"/>
  <c r="B97" i="14"/>
  <c r="A97" i="14"/>
  <c r="C96" i="14"/>
  <c r="B96" i="14"/>
  <c r="A96" i="14"/>
  <c r="C95" i="14"/>
  <c r="B95" i="14"/>
  <c r="A95" i="14"/>
  <c r="C94" i="14"/>
  <c r="B94" i="14"/>
  <c r="A94" i="14"/>
  <c r="C93" i="14"/>
  <c r="B93" i="14"/>
  <c r="A93" i="14"/>
  <c r="C92" i="14"/>
  <c r="B92" i="14"/>
  <c r="A92" i="14"/>
  <c r="C91" i="14"/>
  <c r="B91" i="14"/>
  <c r="A91" i="14"/>
  <c r="C90" i="14"/>
  <c r="B90" i="14"/>
  <c r="A90" i="14"/>
  <c r="C89" i="14"/>
  <c r="B89" i="14"/>
  <c r="A89" i="14"/>
  <c r="C88" i="14"/>
  <c r="B88" i="14"/>
  <c r="A88" i="14"/>
  <c r="C87" i="14"/>
  <c r="B87" i="14"/>
  <c r="A87" i="14"/>
  <c r="C86" i="14"/>
  <c r="B86" i="14"/>
  <c r="A86" i="14"/>
  <c r="C85" i="14"/>
  <c r="B85" i="14"/>
  <c r="A85" i="14"/>
  <c r="C84" i="14"/>
  <c r="B84" i="14"/>
  <c r="A84" i="14"/>
  <c r="C83" i="14"/>
  <c r="B83" i="14"/>
  <c r="A83" i="14"/>
  <c r="C82" i="14"/>
  <c r="B82" i="14"/>
  <c r="A82" i="14"/>
  <c r="C81" i="14"/>
  <c r="B81" i="14"/>
  <c r="A81" i="14"/>
  <c r="C80" i="14"/>
  <c r="B80" i="14"/>
  <c r="A80" i="14"/>
  <c r="C79" i="14"/>
  <c r="B79" i="14"/>
  <c r="A79" i="14"/>
  <c r="C78" i="14"/>
  <c r="B78" i="14"/>
  <c r="A78" i="14"/>
  <c r="C77" i="14"/>
  <c r="B77" i="14"/>
  <c r="A77" i="14"/>
  <c r="C76" i="14"/>
  <c r="B76" i="14"/>
  <c r="A76" i="14"/>
  <c r="C75" i="14"/>
  <c r="B75" i="14"/>
  <c r="A75" i="14"/>
  <c r="C74" i="14"/>
  <c r="B74" i="14"/>
  <c r="A74" i="14"/>
  <c r="C73" i="14"/>
  <c r="B73" i="14"/>
  <c r="A73" i="14"/>
  <c r="C72" i="14"/>
  <c r="B72" i="14"/>
  <c r="A72" i="14"/>
  <c r="C71" i="14"/>
  <c r="B71" i="14"/>
  <c r="A71" i="14"/>
  <c r="C70" i="14"/>
  <c r="B70" i="14"/>
  <c r="A70" i="14"/>
  <c r="C69" i="14"/>
  <c r="B69" i="14"/>
  <c r="A69" i="14"/>
  <c r="C68" i="14"/>
  <c r="B68" i="14"/>
  <c r="A68" i="14"/>
  <c r="C67" i="14"/>
  <c r="B67" i="14"/>
  <c r="A67" i="14"/>
  <c r="C66" i="14"/>
  <c r="B66" i="14"/>
  <c r="A66" i="14"/>
  <c r="C65" i="14"/>
  <c r="B65" i="14"/>
  <c r="A65" i="14"/>
  <c r="C64" i="14"/>
  <c r="B64" i="14"/>
  <c r="A64" i="14"/>
  <c r="C63" i="14"/>
  <c r="B63" i="14"/>
  <c r="A63" i="14"/>
  <c r="C62" i="14"/>
  <c r="B62" i="14"/>
  <c r="A62" i="14"/>
  <c r="C61" i="14"/>
  <c r="B61" i="14"/>
  <c r="A61" i="14"/>
  <c r="C60" i="14"/>
  <c r="B60" i="14"/>
  <c r="A60" i="14"/>
  <c r="C59" i="14"/>
  <c r="B59" i="14"/>
  <c r="A59" i="14"/>
  <c r="C58" i="14"/>
  <c r="B58" i="14"/>
  <c r="A58" i="14"/>
  <c r="C57" i="14"/>
  <c r="B57" i="14"/>
  <c r="A57" i="14"/>
  <c r="C56" i="14"/>
  <c r="B56" i="14"/>
  <c r="A56" i="14"/>
  <c r="C55" i="14"/>
  <c r="B55" i="14"/>
  <c r="A55" i="14"/>
  <c r="C54" i="14"/>
  <c r="B54" i="14"/>
  <c r="A54" i="14"/>
  <c r="C53" i="14"/>
  <c r="B53" i="14"/>
  <c r="A53" i="14"/>
  <c r="C52" i="14"/>
  <c r="B52" i="14"/>
  <c r="A52" i="14"/>
  <c r="C51" i="14"/>
  <c r="B51" i="14"/>
  <c r="A51" i="14"/>
  <c r="C50" i="14"/>
  <c r="B50" i="14"/>
  <c r="A50" i="14"/>
  <c r="C49" i="14"/>
  <c r="B49" i="14"/>
  <c r="A49" i="14"/>
  <c r="C48" i="14"/>
  <c r="B48" i="14"/>
  <c r="A48" i="14"/>
  <c r="C47" i="14"/>
  <c r="B47" i="14"/>
  <c r="A47" i="14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C38" i="14"/>
  <c r="B38" i="14"/>
  <c r="A38" i="14"/>
  <c r="C37" i="14"/>
  <c r="B37" i="14"/>
  <c r="A37" i="14"/>
  <c r="C36" i="14"/>
  <c r="B36" i="14"/>
  <c r="A36" i="14"/>
  <c r="C35" i="14"/>
  <c r="B35" i="14"/>
  <c r="A35" i="14"/>
  <c r="C34" i="14"/>
  <c r="B34" i="14"/>
  <c r="A34" i="14"/>
  <c r="C33" i="14"/>
  <c r="B33" i="14"/>
  <c r="A33" i="14"/>
  <c r="C32" i="14"/>
  <c r="B32" i="14"/>
  <c r="A32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C7" i="9"/>
  <c r="B7" i="9"/>
  <c r="A7" i="9"/>
  <c r="O90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8" i="13"/>
  <c r="K39" i="13"/>
  <c r="K40" i="13"/>
  <c r="K41" i="13"/>
  <c r="K42" i="13"/>
  <c r="K43" i="13"/>
  <c r="K44" i="13"/>
  <c r="K45" i="13"/>
  <c r="K46" i="13"/>
  <c r="K47" i="13"/>
  <c r="K48" i="13"/>
  <c r="K50" i="13"/>
  <c r="K51" i="13"/>
  <c r="K52" i="13"/>
  <c r="K53" i="13"/>
  <c r="K54" i="13"/>
  <c r="K55" i="13"/>
  <c r="K56" i="13"/>
  <c r="K57" i="13"/>
  <c r="K58" i="13"/>
  <c r="K59" i="13"/>
  <c r="K60" i="13"/>
  <c r="K62" i="13"/>
  <c r="K63" i="13"/>
  <c r="K64" i="13"/>
  <c r="K65" i="13"/>
  <c r="K66" i="13"/>
  <c r="K67" i="13"/>
  <c r="K68" i="13"/>
  <c r="K69" i="13"/>
  <c r="K70" i="13"/>
  <c r="K71" i="13"/>
  <c r="K72" i="13"/>
  <c r="K74" i="13"/>
  <c r="K75" i="13"/>
  <c r="K76" i="13"/>
  <c r="K77" i="13"/>
  <c r="K78" i="13"/>
  <c r="K79" i="13"/>
  <c r="K80" i="13"/>
  <c r="K81" i="13"/>
  <c r="K82" i="13"/>
  <c r="K83" i="13"/>
  <c r="K84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J20" i="13"/>
  <c r="H20" i="13" s="1"/>
  <c r="J56" i="13"/>
  <c r="H56" i="13" s="1"/>
  <c r="J68" i="13"/>
  <c r="H68" i="13" s="1"/>
  <c r="J116" i="13"/>
  <c r="J8" i="13"/>
  <c r="H8" i="13" s="1"/>
  <c r="J32" i="13"/>
  <c r="H32" i="13" s="1"/>
  <c r="J44" i="13"/>
  <c r="H44" i="13" s="1"/>
  <c r="J80" i="13"/>
  <c r="H80" i="13" s="1"/>
  <c r="J92" i="13"/>
  <c r="H92" i="13" s="1"/>
  <c r="I87" i="2"/>
  <c r="G87" i="2"/>
  <c r="P115" i="3"/>
  <c r="AB115" i="2"/>
  <c r="U108" i="2"/>
  <c r="U109" i="2"/>
  <c r="U110" i="2"/>
  <c r="U111" i="2"/>
  <c r="U112" i="2"/>
  <c r="U113" i="2"/>
  <c r="U114" i="2"/>
  <c r="U115" i="2"/>
  <c r="U116" i="2"/>
  <c r="Q114" i="2"/>
  <c r="P114" i="2"/>
  <c r="L114" i="2"/>
  <c r="J114" i="2"/>
  <c r="Q113" i="2"/>
  <c r="Q116" i="2"/>
  <c r="Q112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5" i="2"/>
  <c r="L116" i="2"/>
  <c r="M94" i="2"/>
  <c r="M95" i="2"/>
  <c r="M96" i="2"/>
  <c r="M97" i="2"/>
  <c r="M98" i="2"/>
  <c r="M99" i="2"/>
  <c r="M100" i="2"/>
  <c r="M101" i="2"/>
  <c r="M102" i="2"/>
  <c r="K102" i="2" s="1"/>
  <c r="M103" i="2"/>
  <c r="M104" i="2"/>
  <c r="M105" i="2"/>
  <c r="M106" i="2"/>
  <c r="M107" i="2"/>
  <c r="M108" i="2"/>
  <c r="M109" i="2"/>
  <c r="M110" i="2"/>
  <c r="M111" i="2"/>
  <c r="I111" i="2" s="1"/>
  <c r="G111" i="2" s="1"/>
  <c r="M112" i="2"/>
  <c r="M113" i="2"/>
  <c r="M114" i="2"/>
  <c r="M115" i="2"/>
  <c r="K115" i="2" s="1"/>
  <c r="M116" i="2"/>
  <c r="K94" i="2"/>
  <c r="K95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5" i="2"/>
  <c r="J116" i="2"/>
  <c r="I8" i="2"/>
  <c r="G8" i="2" s="1"/>
  <c r="I9" i="2"/>
  <c r="G9" i="2" s="1"/>
  <c r="I10" i="2"/>
  <c r="G10" i="2" s="1"/>
  <c r="I11" i="2"/>
  <c r="G11" i="2" s="1"/>
  <c r="I12" i="2"/>
  <c r="G12" i="2" s="1"/>
  <c r="I13" i="2"/>
  <c r="G13" i="2" s="1"/>
  <c r="I14" i="2"/>
  <c r="G14" i="2" s="1"/>
  <c r="I15" i="2"/>
  <c r="G15" i="2" s="1"/>
  <c r="I16" i="2"/>
  <c r="G16" i="2" s="1"/>
  <c r="I17" i="2"/>
  <c r="G17" i="2" s="1"/>
  <c r="I18" i="2"/>
  <c r="G18" i="2" s="1"/>
  <c r="I19" i="2"/>
  <c r="G19" i="2" s="1"/>
  <c r="I20" i="2"/>
  <c r="G20" i="2" s="1"/>
  <c r="I21" i="2"/>
  <c r="G21" i="2" s="1"/>
  <c r="I22" i="2"/>
  <c r="G22" i="2" s="1"/>
  <c r="I23" i="2"/>
  <c r="G23" i="2" s="1"/>
  <c r="I24" i="2"/>
  <c r="G24" i="2" s="1"/>
  <c r="I25" i="2"/>
  <c r="G25" i="2" s="1"/>
  <c r="I26" i="2"/>
  <c r="G26" i="2" s="1"/>
  <c r="I27" i="2"/>
  <c r="G27" i="2" s="1"/>
  <c r="I28" i="2"/>
  <c r="G28" i="2" s="1"/>
  <c r="I29" i="2"/>
  <c r="G29" i="2" s="1"/>
  <c r="I30" i="2"/>
  <c r="G30" i="2" s="1"/>
  <c r="I31" i="2"/>
  <c r="G31" i="2" s="1"/>
  <c r="I32" i="2"/>
  <c r="G32" i="2" s="1"/>
  <c r="I33" i="2"/>
  <c r="G33" i="2" s="1"/>
  <c r="G34" i="2"/>
  <c r="I34" i="2"/>
  <c r="I35" i="2"/>
  <c r="G35" i="2" s="1"/>
  <c r="I36" i="2"/>
  <c r="G36" i="2" s="1"/>
  <c r="I37" i="2"/>
  <c r="G37" i="2" s="1"/>
  <c r="I38" i="2"/>
  <c r="G38" i="2" s="1"/>
  <c r="I39" i="2"/>
  <c r="G39" i="2" s="1"/>
  <c r="I40" i="2"/>
  <c r="G40" i="2" s="1"/>
  <c r="I41" i="2"/>
  <c r="G41" i="2" s="1"/>
  <c r="I42" i="2"/>
  <c r="G42" i="2" s="1"/>
  <c r="I43" i="2"/>
  <c r="G43" i="2" s="1"/>
  <c r="I44" i="2"/>
  <c r="G44" i="2" s="1"/>
  <c r="I45" i="2"/>
  <c r="G45" i="2" s="1"/>
  <c r="I46" i="2"/>
  <c r="G46" i="2" s="1"/>
  <c r="I47" i="2"/>
  <c r="G47" i="2" s="1"/>
  <c r="I48" i="2"/>
  <c r="G48" i="2" s="1"/>
  <c r="I49" i="2"/>
  <c r="G49" i="2" s="1"/>
  <c r="I50" i="2"/>
  <c r="G50" i="2" s="1"/>
  <c r="I51" i="2"/>
  <c r="G51" i="2" s="1"/>
  <c r="I52" i="2"/>
  <c r="G52" i="2" s="1"/>
  <c r="I53" i="2"/>
  <c r="G53" i="2" s="1"/>
  <c r="I54" i="2"/>
  <c r="G54" i="2" s="1"/>
  <c r="I55" i="2"/>
  <c r="G55" i="2" s="1"/>
  <c r="I56" i="2"/>
  <c r="G56" i="2" s="1"/>
  <c r="I57" i="2"/>
  <c r="G57" i="2" s="1"/>
  <c r="I58" i="2"/>
  <c r="G58" i="2" s="1"/>
  <c r="G59" i="2"/>
  <c r="I59" i="2"/>
  <c r="I60" i="2"/>
  <c r="G60" i="2" s="1"/>
  <c r="I61" i="2"/>
  <c r="G61" i="2" s="1"/>
  <c r="I62" i="2"/>
  <c r="G62" i="2" s="1"/>
  <c r="I63" i="2"/>
  <c r="G63" i="2" s="1"/>
  <c r="I64" i="2"/>
  <c r="G64" i="2" s="1"/>
  <c r="I65" i="2"/>
  <c r="G65" i="2" s="1"/>
  <c r="I66" i="2"/>
  <c r="G66" i="2" s="1"/>
  <c r="I67" i="2"/>
  <c r="G67" i="2" s="1"/>
  <c r="I68" i="2"/>
  <c r="G68" i="2" s="1"/>
  <c r="I69" i="2"/>
  <c r="G69" i="2" s="1"/>
  <c r="I70" i="2"/>
  <c r="G70" i="2" s="1"/>
  <c r="I71" i="2"/>
  <c r="G71" i="2" s="1"/>
  <c r="I72" i="2"/>
  <c r="G72" i="2" s="1"/>
  <c r="I73" i="2"/>
  <c r="G73" i="2" s="1"/>
  <c r="I74" i="2"/>
  <c r="G74" i="2" s="1"/>
  <c r="I75" i="2"/>
  <c r="G75" i="2" s="1"/>
  <c r="I76" i="2"/>
  <c r="G76" i="2" s="1"/>
  <c r="I77" i="2"/>
  <c r="G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M93" i="2"/>
  <c r="L93" i="2"/>
  <c r="U88" i="2"/>
  <c r="I88" i="2" s="1"/>
  <c r="G88" i="2" s="1"/>
  <c r="U89" i="2"/>
  <c r="I89" i="2" s="1"/>
  <c r="U90" i="2"/>
  <c r="I90" i="2" s="1"/>
  <c r="G90" i="2" s="1"/>
  <c r="U91" i="2"/>
  <c r="I91" i="2" s="1"/>
  <c r="U92" i="2"/>
  <c r="I92" i="2" s="1"/>
  <c r="U93" i="2"/>
  <c r="U94" i="2"/>
  <c r="U95" i="2"/>
  <c r="I95" i="2" s="1"/>
  <c r="G95" i="2" s="1"/>
  <c r="U96" i="2"/>
  <c r="U97" i="2"/>
  <c r="I97" i="2" s="1"/>
  <c r="G97" i="2" s="1"/>
  <c r="U98" i="2"/>
  <c r="U99" i="2"/>
  <c r="U100" i="2"/>
  <c r="U101" i="2"/>
  <c r="U102" i="2"/>
  <c r="I102" i="2" s="1"/>
  <c r="G102" i="2" s="1"/>
  <c r="U103" i="2"/>
  <c r="I103" i="2" s="1"/>
  <c r="G103" i="2" s="1"/>
  <c r="U104" i="2"/>
  <c r="U105" i="2"/>
  <c r="U106" i="2"/>
  <c r="I106" i="2" s="1"/>
  <c r="G106" i="2" s="1"/>
  <c r="U107" i="2"/>
  <c r="R87" i="2"/>
  <c r="U87" i="2"/>
  <c r="T87" i="2"/>
  <c r="T106" i="2"/>
  <c r="T107" i="2"/>
  <c r="T108" i="2"/>
  <c r="T109" i="2"/>
  <c r="T110" i="2"/>
  <c r="T111" i="2"/>
  <c r="T114" i="2"/>
  <c r="T115" i="2"/>
  <c r="T11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12" i="2"/>
  <c r="T113" i="2"/>
  <c r="T117" i="13" l="1"/>
  <c r="D117" i="13"/>
  <c r="J111" i="13"/>
  <c r="H111" i="13" s="1"/>
  <c r="J99" i="13"/>
  <c r="H99" i="13" s="1"/>
  <c r="J87" i="13"/>
  <c r="H87" i="13" s="1"/>
  <c r="J75" i="13"/>
  <c r="H75" i="13" s="1"/>
  <c r="J63" i="13"/>
  <c r="H63" i="13" s="1"/>
  <c r="J51" i="13"/>
  <c r="H51" i="13" s="1"/>
  <c r="J39" i="13"/>
  <c r="H39" i="13" s="1"/>
  <c r="J27" i="13"/>
  <c r="H27" i="13" s="1"/>
  <c r="J15" i="13"/>
  <c r="H15" i="13" s="1"/>
  <c r="J7" i="13"/>
  <c r="H7" i="13" s="1"/>
  <c r="J93" i="13"/>
  <c r="H93" i="13" s="1"/>
  <c r="J81" i="13"/>
  <c r="H81" i="13" s="1"/>
  <c r="J69" i="13"/>
  <c r="H69" i="13" s="1"/>
  <c r="J45" i="13"/>
  <c r="H45" i="13" s="1"/>
  <c r="J33" i="13"/>
  <c r="H33" i="13" s="1"/>
  <c r="J21" i="13"/>
  <c r="H21" i="13" s="1"/>
  <c r="J9" i="13"/>
  <c r="H9" i="13" s="1"/>
  <c r="J105" i="13"/>
  <c r="H105" i="13" s="1"/>
  <c r="J57" i="13"/>
  <c r="H57" i="13" s="1"/>
  <c r="J104" i="13"/>
  <c r="J106" i="13"/>
  <c r="H106" i="13" s="1"/>
  <c r="J94" i="13"/>
  <c r="H94" i="13" s="1"/>
  <c r="J82" i="13"/>
  <c r="H82" i="13" s="1"/>
  <c r="J70" i="13"/>
  <c r="H70" i="13" s="1"/>
  <c r="J58" i="13"/>
  <c r="H58" i="13" s="1"/>
  <c r="J46" i="13"/>
  <c r="H46" i="13" s="1"/>
  <c r="J34" i="13"/>
  <c r="H34" i="13" s="1"/>
  <c r="J22" i="13"/>
  <c r="H22" i="13" s="1"/>
  <c r="J10" i="13"/>
  <c r="H10" i="13" s="1"/>
  <c r="J112" i="13"/>
  <c r="H112" i="13" s="1"/>
  <c r="J100" i="13"/>
  <c r="H100" i="13" s="1"/>
  <c r="J88" i="13"/>
  <c r="H88" i="13" s="1"/>
  <c r="J76" i="13"/>
  <c r="H76" i="13" s="1"/>
  <c r="J64" i="13"/>
  <c r="H64" i="13" s="1"/>
  <c r="J52" i="13"/>
  <c r="H52" i="13" s="1"/>
  <c r="J40" i="13"/>
  <c r="H40" i="13" s="1"/>
  <c r="J28" i="13"/>
  <c r="H28" i="13" s="1"/>
  <c r="J16" i="13"/>
  <c r="H16" i="13" s="1"/>
  <c r="J110" i="13"/>
  <c r="H110" i="13" s="1"/>
  <c r="J98" i="13"/>
  <c r="H98" i="13" s="1"/>
  <c r="J86" i="13"/>
  <c r="H86" i="13" s="1"/>
  <c r="J74" i="13"/>
  <c r="H74" i="13" s="1"/>
  <c r="J62" i="13"/>
  <c r="H62" i="13" s="1"/>
  <c r="J50" i="13"/>
  <c r="H50" i="13" s="1"/>
  <c r="J38" i="13"/>
  <c r="H38" i="13" s="1"/>
  <c r="J26" i="13"/>
  <c r="H26" i="13" s="1"/>
  <c r="J14" i="13"/>
  <c r="H14" i="13" s="1"/>
  <c r="J103" i="13"/>
  <c r="H103" i="13" s="1"/>
  <c r="J91" i="13"/>
  <c r="H91" i="13" s="1"/>
  <c r="J79" i="13"/>
  <c r="H79" i="13" s="1"/>
  <c r="J67" i="13"/>
  <c r="H67" i="13" s="1"/>
  <c r="J55" i="13"/>
  <c r="H55" i="13" s="1"/>
  <c r="J43" i="13"/>
  <c r="H43" i="13" s="1"/>
  <c r="J31" i="13"/>
  <c r="H31" i="13" s="1"/>
  <c r="J19" i="13"/>
  <c r="H19" i="13" s="1"/>
  <c r="J115" i="13"/>
  <c r="H115" i="13" s="1"/>
  <c r="Q7" i="13"/>
  <c r="J114" i="13"/>
  <c r="H114" i="13" s="1"/>
  <c r="J102" i="13"/>
  <c r="H102" i="13" s="1"/>
  <c r="J90" i="13"/>
  <c r="H90" i="13" s="1"/>
  <c r="J78" i="13"/>
  <c r="H78" i="13" s="1"/>
  <c r="J66" i="13"/>
  <c r="H66" i="13" s="1"/>
  <c r="J54" i="13"/>
  <c r="H54" i="13" s="1"/>
  <c r="J42" i="13"/>
  <c r="H42" i="13" s="1"/>
  <c r="J30" i="13"/>
  <c r="H30" i="13" s="1"/>
  <c r="J18" i="13"/>
  <c r="H18" i="13" s="1"/>
  <c r="J113" i="13"/>
  <c r="H113" i="13" s="1"/>
  <c r="J101" i="13"/>
  <c r="H101" i="13" s="1"/>
  <c r="J89" i="13"/>
  <c r="H89" i="13" s="1"/>
  <c r="J77" i="13"/>
  <c r="H77" i="13" s="1"/>
  <c r="J65" i="13"/>
  <c r="H65" i="13" s="1"/>
  <c r="J53" i="13"/>
  <c r="H53" i="13" s="1"/>
  <c r="J41" i="13"/>
  <c r="H41" i="13" s="1"/>
  <c r="J29" i="13"/>
  <c r="H29" i="13" s="1"/>
  <c r="J17" i="13"/>
  <c r="H17" i="13" s="1"/>
  <c r="J109" i="13"/>
  <c r="H109" i="13" s="1"/>
  <c r="J97" i="13"/>
  <c r="H97" i="13" s="1"/>
  <c r="J85" i="13"/>
  <c r="H85" i="13" s="1"/>
  <c r="J73" i="13"/>
  <c r="H73" i="13" s="1"/>
  <c r="J61" i="13"/>
  <c r="H61" i="13" s="1"/>
  <c r="J49" i="13"/>
  <c r="H49" i="13" s="1"/>
  <c r="J37" i="13"/>
  <c r="H37" i="13" s="1"/>
  <c r="J25" i="13"/>
  <c r="H25" i="13" s="1"/>
  <c r="J13" i="13"/>
  <c r="H13" i="13" s="1"/>
  <c r="J108" i="13"/>
  <c r="H108" i="13" s="1"/>
  <c r="J96" i="13"/>
  <c r="H96" i="13" s="1"/>
  <c r="J84" i="13"/>
  <c r="H84" i="13" s="1"/>
  <c r="J72" i="13"/>
  <c r="H72" i="13" s="1"/>
  <c r="J60" i="13"/>
  <c r="H60" i="13" s="1"/>
  <c r="J48" i="13"/>
  <c r="H48" i="13" s="1"/>
  <c r="J36" i="13"/>
  <c r="H36" i="13" s="1"/>
  <c r="J24" i="13"/>
  <c r="H24" i="13" s="1"/>
  <c r="J12" i="13"/>
  <c r="H12" i="13" s="1"/>
  <c r="J107" i="13"/>
  <c r="H107" i="13" s="1"/>
  <c r="J95" i="13"/>
  <c r="H95" i="13" s="1"/>
  <c r="J83" i="13"/>
  <c r="H83" i="13" s="1"/>
  <c r="J71" i="13"/>
  <c r="H71" i="13" s="1"/>
  <c r="J59" i="13"/>
  <c r="H59" i="13" s="1"/>
  <c r="J47" i="13"/>
  <c r="H47" i="13" s="1"/>
  <c r="J35" i="13"/>
  <c r="H35" i="13" s="1"/>
  <c r="J23" i="13"/>
  <c r="H23" i="13" s="1"/>
  <c r="J11" i="13"/>
  <c r="H11" i="13" s="1"/>
  <c r="M109" i="13"/>
  <c r="M97" i="13"/>
  <c r="M85" i="13"/>
  <c r="M73" i="13"/>
  <c r="M61" i="13"/>
  <c r="M49" i="13"/>
  <c r="G97" i="13"/>
  <c r="G85" i="13"/>
  <c r="G73" i="13"/>
  <c r="G61" i="13"/>
  <c r="G49" i="13"/>
  <c r="G37" i="13"/>
  <c r="G25" i="13"/>
  <c r="G13" i="13"/>
  <c r="G109" i="13"/>
  <c r="G113" i="13"/>
  <c r="G101" i="13"/>
  <c r="G89" i="13"/>
  <c r="G77" i="13"/>
  <c r="G65" i="13"/>
  <c r="G53" i="13"/>
  <c r="G41" i="13"/>
  <c r="G29" i="13"/>
  <c r="G17" i="13"/>
  <c r="G112" i="13"/>
  <c r="G100" i="13"/>
  <c r="G88" i="13"/>
  <c r="G76" i="13"/>
  <c r="G64" i="13"/>
  <c r="G52" i="13"/>
  <c r="G40" i="13"/>
  <c r="G28" i="13"/>
  <c r="G16" i="13"/>
  <c r="G111" i="13"/>
  <c r="G99" i="13"/>
  <c r="G87" i="13"/>
  <c r="G75" i="13"/>
  <c r="G63" i="13"/>
  <c r="G51" i="13"/>
  <c r="G39" i="13"/>
  <c r="G27" i="13"/>
  <c r="G15" i="13"/>
  <c r="G110" i="13"/>
  <c r="G98" i="13"/>
  <c r="G86" i="13"/>
  <c r="G74" i="13"/>
  <c r="G62" i="13"/>
  <c r="G50" i="13"/>
  <c r="G38" i="13"/>
  <c r="G26" i="13"/>
  <c r="G14" i="13"/>
  <c r="G108" i="13"/>
  <c r="G96" i="13"/>
  <c r="G84" i="13"/>
  <c r="G72" i="13"/>
  <c r="G60" i="13"/>
  <c r="G48" i="13"/>
  <c r="G36" i="13"/>
  <c r="G24" i="13"/>
  <c r="G12" i="13"/>
  <c r="G107" i="13"/>
  <c r="G95" i="13"/>
  <c r="G83" i="13"/>
  <c r="G71" i="13"/>
  <c r="G59" i="13"/>
  <c r="G47" i="13"/>
  <c r="G35" i="13"/>
  <c r="G23" i="13"/>
  <c r="G11" i="13"/>
  <c r="G106" i="13"/>
  <c r="G94" i="13"/>
  <c r="G82" i="13"/>
  <c r="G70" i="13"/>
  <c r="G58" i="13"/>
  <c r="G46" i="13"/>
  <c r="G34" i="13"/>
  <c r="G22" i="13"/>
  <c r="G10" i="13"/>
  <c r="G7" i="13"/>
  <c r="G105" i="13"/>
  <c r="G93" i="13"/>
  <c r="G81" i="13"/>
  <c r="G69" i="13"/>
  <c r="G57" i="13"/>
  <c r="G45" i="13"/>
  <c r="G33" i="13"/>
  <c r="G21" i="13"/>
  <c r="G9" i="13"/>
  <c r="G116" i="13"/>
  <c r="G104" i="13"/>
  <c r="G92" i="13"/>
  <c r="G80" i="13"/>
  <c r="G68" i="13"/>
  <c r="G56" i="13"/>
  <c r="G44" i="13"/>
  <c r="G32" i="13"/>
  <c r="G20" i="13"/>
  <c r="G8" i="13"/>
  <c r="G115" i="13"/>
  <c r="G103" i="13"/>
  <c r="G91" i="13"/>
  <c r="G79" i="13"/>
  <c r="G67" i="13"/>
  <c r="G55" i="13"/>
  <c r="G43" i="13"/>
  <c r="G31" i="13"/>
  <c r="G19" i="13"/>
  <c r="G114" i="13"/>
  <c r="G102" i="13"/>
  <c r="G90" i="13"/>
  <c r="G78" i="13"/>
  <c r="G66" i="13"/>
  <c r="G54" i="13"/>
  <c r="G42" i="13"/>
  <c r="G30" i="13"/>
  <c r="G18" i="13"/>
  <c r="U112" i="13"/>
  <c r="U106" i="13"/>
  <c r="U100" i="13"/>
  <c r="U94" i="13"/>
  <c r="U88" i="13"/>
  <c r="U82" i="13"/>
  <c r="U76" i="13"/>
  <c r="U70" i="13"/>
  <c r="U64" i="13"/>
  <c r="U58" i="13"/>
  <c r="U52" i="13"/>
  <c r="U46" i="13"/>
  <c r="U40" i="13"/>
  <c r="U34" i="13"/>
  <c r="U28" i="13"/>
  <c r="U113" i="13"/>
  <c r="U107" i="13"/>
  <c r="U101" i="13"/>
  <c r="U95" i="13"/>
  <c r="U89" i="13"/>
  <c r="U83" i="13"/>
  <c r="U77" i="13"/>
  <c r="U71" i="13"/>
  <c r="U65" i="13"/>
  <c r="U59" i="13"/>
  <c r="U53" i="13"/>
  <c r="U47" i="13"/>
  <c r="U41" i="13"/>
  <c r="U35" i="13"/>
  <c r="U29" i="13"/>
  <c r="U23" i="13"/>
  <c r="U17" i="13"/>
  <c r="U22" i="13"/>
  <c r="U16" i="13"/>
  <c r="U10" i="13"/>
  <c r="M110" i="13"/>
  <c r="M98" i="13"/>
  <c r="M86" i="13"/>
  <c r="M74" i="13"/>
  <c r="M62" i="13"/>
  <c r="M50" i="13"/>
  <c r="M38" i="13"/>
  <c r="M26" i="13"/>
  <c r="M14" i="13"/>
  <c r="Q104" i="13"/>
  <c r="Q92" i="13"/>
  <c r="Q80" i="13"/>
  <c r="Q68" i="13"/>
  <c r="Q56" i="13"/>
  <c r="Q44" i="13"/>
  <c r="U114" i="13"/>
  <c r="U108" i="13"/>
  <c r="U102" i="13"/>
  <c r="U96" i="13"/>
  <c r="U18" i="13"/>
  <c r="M116" i="13"/>
  <c r="M104" i="13"/>
  <c r="M92" i="13"/>
  <c r="M80" i="13"/>
  <c r="M68" i="13"/>
  <c r="M56" i="13"/>
  <c r="M44" i="13"/>
  <c r="M32" i="13"/>
  <c r="M20" i="13"/>
  <c r="M8" i="13"/>
  <c r="Q110" i="13"/>
  <c r="Q98" i="13"/>
  <c r="Q86" i="13"/>
  <c r="Q74" i="13"/>
  <c r="Q62" i="13"/>
  <c r="Q50" i="13"/>
  <c r="Q38" i="13"/>
  <c r="Q26" i="13"/>
  <c r="Q14" i="13"/>
  <c r="U111" i="13"/>
  <c r="U105" i="13"/>
  <c r="U99" i="13"/>
  <c r="U93" i="13"/>
  <c r="U87" i="13"/>
  <c r="U81" i="13"/>
  <c r="U75" i="13"/>
  <c r="U69" i="13"/>
  <c r="U63" i="13"/>
  <c r="U57" i="13"/>
  <c r="U51" i="13"/>
  <c r="U45" i="13"/>
  <c r="U39" i="13"/>
  <c r="U33" i="13"/>
  <c r="U27" i="13"/>
  <c r="U21" i="13"/>
  <c r="U15" i="13"/>
  <c r="U9" i="13"/>
  <c r="Q107" i="13"/>
  <c r="Q95" i="13"/>
  <c r="Q83" i="13"/>
  <c r="Q71" i="13"/>
  <c r="Q59" i="13"/>
  <c r="Q47" i="13"/>
  <c r="Q35" i="13"/>
  <c r="Q23" i="13"/>
  <c r="Q11" i="13"/>
  <c r="U91" i="13"/>
  <c r="U13" i="13"/>
  <c r="U115" i="13"/>
  <c r="U19" i="13"/>
  <c r="U109" i="13"/>
  <c r="U73" i="13"/>
  <c r="U37" i="13"/>
  <c r="U11" i="13"/>
  <c r="U55" i="13"/>
  <c r="U85" i="13"/>
  <c r="U31" i="13"/>
  <c r="U79" i="13"/>
  <c r="U25" i="13"/>
  <c r="U97" i="13"/>
  <c r="U61" i="13"/>
  <c r="U43" i="13"/>
  <c r="M115" i="13"/>
  <c r="M103" i="13"/>
  <c r="M91" i="13"/>
  <c r="M79" i="13"/>
  <c r="M67" i="13"/>
  <c r="M55" i="13"/>
  <c r="M43" i="13"/>
  <c r="M31" i="13"/>
  <c r="M19" i="13"/>
  <c r="Q109" i="13"/>
  <c r="Q97" i="13"/>
  <c r="Q85" i="13"/>
  <c r="Q73" i="13"/>
  <c r="Q61" i="13"/>
  <c r="Q49" i="13"/>
  <c r="Q37" i="13"/>
  <c r="Q25" i="13"/>
  <c r="Q13" i="13"/>
  <c r="U103" i="13"/>
  <c r="U67" i="13"/>
  <c r="U49" i="13"/>
  <c r="M114" i="13"/>
  <c r="M102" i="13"/>
  <c r="M90" i="13"/>
  <c r="M78" i="13"/>
  <c r="M66" i="13"/>
  <c r="M54" i="13"/>
  <c r="M42" i="13"/>
  <c r="M30" i="13"/>
  <c r="M18" i="13"/>
  <c r="Q108" i="13"/>
  <c r="Q96" i="13"/>
  <c r="Q84" i="13"/>
  <c r="Q72" i="13"/>
  <c r="Q60" i="13"/>
  <c r="Q48" i="13"/>
  <c r="Q36" i="13"/>
  <c r="Q24" i="13"/>
  <c r="Q12" i="13"/>
  <c r="U7" i="13"/>
  <c r="U116" i="13"/>
  <c r="U110" i="13"/>
  <c r="U104" i="13"/>
  <c r="U98" i="13"/>
  <c r="U92" i="13"/>
  <c r="U86" i="13"/>
  <c r="U80" i="13"/>
  <c r="U74" i="13"/>
  <c r="U68" i="13"/>
  <c r="U62" i="13"/>
  <c r="U56" i="13"/>
  <c r="U50" i="13"/>
  <c r="U44" i="13"/>
  <c r="U38" i="13"/>
  <c r="U32" i="13"/>
  <c r="U26" i="13"/>
  <c r="U20" i="13"/>
  <c r="U14" i="13"/>
  <c r="U8" i="13"/>
  <c r="U90" i="13"/>
  <c r="U84" i="13"/>
  <c r="U78" i="13"/>
  <c r="U72" i="13"/>
  <c r="U66" i="13"/>
  <c r="U60" i="13"/>
  <c r="U54" i="13"/>
  <c r="U48" i="13"/>
  <c r="U42" i="13"/>
  <c r="U36" i="13"/>
  <c r="U30" i="13"/>
  <c r="U24" i="13"/>
  <c r="U12" i="13"/>
  <c r="M37" i="13"/>
  <c r="M25" i="13"/>
  <c r="M13" i="13"/>
  <c r="Q103" i="13"/>
  <c r="Q91" i="13"/>
  <c r="Q79" i="13"/>
  <c r="Q67" i="13"/>
  <c r="Q55" i="13"/>
  <c r="Q43" i="13"/>
  <c r="Q31" i="13"/>
  <c r="Q19" i="13"/>
  <c r="M108" i="13"/>
  <c r="M96" i="13"/>
  <c r="M84" i="13"/>
  <c r="M72" i="13"/>
  <c r="M60" i="13"/>
  <c r="M48" i="13"/>
  <c r="M36" i="13"/>
  <c r="M24" i="13"/>
  <c r="M12" i="13"/>
  <c r="Q114" i="13"/>
  <c r="Q102" i="13"/>
  <c r="Q90" i="13"/>
  <c r="Q78" i="13"/>
  <c r="Q66" i="13"/>
  <c r="Q54" i="13"/>
  <c r="Q42" i="13"/>
  <c r="Q30" i="13"/>
  <c r="Q18" i="13"/>
  <c r="Q112" i="13"/>
  <c r="Q100" i="13"/>
  <c r="Q88" i="13"/>
  <c r="Q76" i="13"/>
  <c r="Q64" i="13"/>
  <c r="Q52" i="13"/>
  <c r="Q40" i="13"/>
  <c r="Q28" i="13"/>
  <c r="Q16" i="13"/>
  <c r="Q32" i="13"/>
  <c r="Q20" i="13"/>
  <c r="Q8" i="13"/>
  <c r="M7" i="13"/>
  <c r="M105" i="13"/>
  <c r="M93" i="13"/>
  <c r="M81" i="13"/>
  <c r="M69" i="13"/>
  <c r="M57" i="13"/>
  <c r="M45" i="13"/>
  <c r="M33" i="13"/>
  <c r="M21" i="13"/>
  <c r="Q111" i="13"/>
  <c r="Q99" i="13"/>
  <c r="Q87" i="13"/>
  <c r="Q75" i="13"/>
  <c r="Q63" i="13"/>
  <c r="Q51" i="13"/>
  <c r="Q39" i="13"/>
  <c r="Q27" i="13"/>
  <c r="Q15" i="13"/>
  <c r="Q113" i="13"/>
  <c r="Q101" i="13"/>
  <c r="Q89" i="13"/>
  <c r="Q77" i="13"/>
  <c r="Q65" i="13"/>
  <c r="Q53" i="13"/>
  <c r="Q41" i="13"/>
  <c r="Q29" i="13"/>
  <c r="M111" i="13"/>
  <c r="M99" i="13"/>
  <c r="M87" i="13"/>
  <c r="M75" i="13"/>
  <c r="M63" i="13"/>
  <c r="M51" i="13"/>
  <c r="M39" i="13"/>
  <c r="M27" i="13"/>
  <c r="Q105" i="13"/>
  <c r="Q93" i="13"/>
  <c r="Q81" i="13"/>
  <c r="Q69" i="13"/>
  <c r="Q57" i="13"/>
  <c r="Q45" i="13"/>
  <c r="Q33" i="13"/>
  <c r="Q21" i="13"/>
  <c r="Q9" i="13"/>
  <c r="Q17" i="13"/>
  <c r="Q106" i="13"/>
  <c r="Q94" i="13"/>
  <c r="Q82" i="13"/>
  <c r="Q70" i="13"/>
  <c r="Q58" i="13"/>
  <c r="Q46" i="13"/>
  <c r="Q34" i="13"/>
  <c r="Q22" i="13"/>
  <c r="Q10" i="13"/>
  <c r="M107" i="13"/>
  <c r="M95" i="13"/>
  <c r="M83" i="13"/>
  <c r="M71" i="13"/>
  <c r="M59" i="13"/>
  <c r="M47" i="13"/>
  <c r="M35" i="13"/>
  <c r="M23" i="13"/>
  <c r="M11" i="13"/>
  <c r="M113" i="13"/>
  <c r="M101" i="13"/>
  <c r="M89" i="13"/>
  <c r="M77" i="13"/>
  <c r="M65" i="13"/>
  <c r="M53" i="13"/>
  <c r="M41" i="13"/>
  <c r="M29" i="13"/>
  <c r="M17" i="13"/>
  <c r="M15" i="13"/>
  <c r="M9" i="13"/>
  <c r="M112" i="13"/>
  <c r="M100" i="13"/>
  <c r="M88" i="13"/>
  <c r="M76" i="13"/>
  <c r="M64" i="13"/>
  <c r="M52" i="13"/>
  <c r="M40" i="13"/>
  <c r="M28" i="13"/>
  <c r="M16" i="13"/>
  <c r="M106" i="13"/>
  <c r="M94" i="13"/>
  <c r="M82" i="13"/>
  <c r="M70" i="13"/>
  <c r="M58" i="13"/>
  <c r="M46" i="13"/>
  <c r="M34" i="13"/>
  <c r="M22" i="13"/>
  <c r="M10" i="13"/>
  <c r="H104" i="13"/>
  <c r="H116" i="13"/>
  <c r="K116" i="2"/>
  <c r="I108" i="2"/>
  <c r="G108" i="2" s="1"/>
  <c r="K111" i="2"/>
  <c r="I100" i="2"/>
  <c r="G100" i="2" s="1"/>
  <c r="K103" i="2"/>
  <c r="K110" i="2"/>
  <c r="I105" i="2"/>
  <c r="G105" i="2" s="1"/>
  <c r="I93" i="2"/>
  <c r="G93" i="2" s="1"/>
  <c r="I98" i="2"/>
  <c r="G98" i="2" s="1"/>
  <c r="I116" i="2"/>
  <c r="G116" i="2" s="1"/>
  <c r="I114" i="2"/>
  <c r="G114" i="2" s="1"/>
  <c r="K108" i="2"/>
  <c r="K100" i="2"/>
  <c r="K106" i="2"/>
  <c r="K98" i="2"/>
  <c r="I113" i="2"/>
  <c r="G113" i="2" s="1"/>
  <c r="K107" i="2"/>
  <c r="K113" i="2"/>
  <c r="K105" i="2"/>
  <c r="K97" i="2"/>
  <c r="K114" i="2"/>
  <c r="I110" i="2"/>
  <c r="G110" i="2" s="1"/>
  <c r="K112" i="2"/>
  <c r="K104" i="2"/>
  <c r="K96" i="2"/>
  <c r="G89" i="2"/>
  <c r="I112" i="2"/>
  <c r="G112" i="2" s="1"/>
  <c r="I94" i="2"/>
  <c r="G94" i="2" s="1"/>
  <c r="G92" i="2"/>
  <c r="G91" i="2"/>
  <c r="K109" i="2"/>
  <c r="K101" i="2"/>
  <c r="K99" i="2"/>
  <c r="I107" i="2"/>
  <c r="G107" i="2" s="1"/>
  <c r="I99" i="2"/>
  <c r="G99" i="2" s="1"/>
  <c r="I104" i="2"/>
  <c r="G104" i="2" s="1"/>
  <c r="I96" i="2"/>
  <c r="G96" i="2" s="1"/>
  <c r="I109" i="2"/>
  <c r="G109" i="2" s="1"/>
  <c r="I101" i="2"/>
  <c r="G101" i="2" s="1"/>
  <c r="K93" i="2"/>
  <c r="F116" i="13" l="1"/>
  <c r="F83" i="13"/>
  <c r="Q115" i="13"/>
  <c r="F72" i="13"/>
  <c r="F113" i="13"/>
  <c r="D7" i="13"/>
  <c r="F107" i="13"/>
  <c r="F115" i="13"/>
  <c r="F106" i="13"/>
  <c r="F111" i="13"/>
  <c r="F108" i="13"/>
  <c r="F114" i="13"/>
  <c r="F104" i="13"/>
  <c r="F103" i="13"/>
  <c r="F112" i="13"/>
  <c r="F98" i="13"/>
  <c r="F94" i="13"/>
  <c r="F101" i="13"/>
  <c r="F93" i="13"/>
  <c r="F95" i="13"/>
  <c r="F87" i="13"/>
  <c r="F110" i="13"/>
  <c r="F99" i="13"/>
  <c r="F97" i="13"/>
  <c r="F96" i="13"/>
  <c r="D57" i="13"/>
  <c r="F57" i="13"/>
  <c r="D64" i="13"/>
  <c r="F64" i="13"/>
  <c r="D39" i="13"/>
  <c r="F39" i="13"/>
  <c r="D51" i="13"/>
  <c r="F51" i="13"/>
  <c r="D102" i="13"/>
  <c r="F102" i="13"/>
  <c r="D70" i="13"/>
  <c r="F70" i="13"/>
  <c r="D45" i="13"/>
  <c r="F45" i="13"/>
  <c r="D78" i="13"/>
  <c r="F78" i="13"/>
  <c r="D40" i="13"/>
  <c r="F40" i="13"/>
  <c r="D15" i="13"/>
  <c r="F15" i="13"/>
  <c r="D60" i="13"/>
  <c r="F60" i="13"/>
  <c r="D17" i="13"/>
  <c r="F17" i="13"/>
  <c r="D29" i="13"/>
  <c r="F29" i="13"/>
  <c r="D92" i="13"/>
  <c r="F92" i="13"/>
  <c r="D24" i="13"/>
  <c r="F24" i="13"/>
  <c r="D25" i="13"/>
  <c r="F25" i="13"/>
  <c r="D36" i="13"/>
  <c r="F36" i="13"/>
  <c r="D38" i="13"/>
  <c r="F38" i="13"/>
  <c r="D20" i="13"/>
  <c r="F20" i="13"/>
  <c r="D46" i="13"/>
  <c r="F46" i="13"/>
  <c r="D53" i="13"/>
  <c r="F53" i="13"/>
  <c r="D63" i="13"/>
  <c r="F63" i="13"/>
  <c r="D89" i="13"/>
  <c r="F89" i="13"/>
  <c r="D35" i="13"/>
  <c r="F35" i="13"/>
  <c r="D23" i="13"/>
  <c r="F23" i="13"/>
  <c r="D56" i="13"/>
  <c r="F56" i="13"/>
  <c r="D22" i="13"/>
  <c r="F22" i="13"/>
  <c r="D14" i="13"/>
  <c r="F14" i="13"/>
  <c r="D67" i="13"/>
  <c r="F67" i="13"/>
  <c r="D34" i="13"/>
  <c r="F34" i="13"/>
  <c r="D21" i="13"/>
  <c r="F21" i="13"/>
  <c r="D30" i="13"/>
  <c r="F30" i="13"/>
  <c r="D91" i="13"/>
  <c r="F91" i="13"/>
  <c r="D54" i="13"/>
  <c r="F54" i="13"/>
  <c r="D66" i="13"/>
  <c r="F66" i="13"/>
  <c r="D100" i="13"/>
  <c r="F100" i="13"/>
  <c r="D12" i="13"/>
  <c r="F12" i="13"/>
  <c r="D80" i="13"/>
  <c r="F80" i="13"/>
  <c r="D58" i="13"/>
  <c r="F58" i="13"/>
  <c r="D73" i="13"/>
  <c r="F73" i="13"/>
  <c r="D105" i="13"/>
  <c r="F105" i="13"/>
  <c r="D68" i="13"/>
  <c r="F68" i="13"/>
  <c r="D13" i="13"/>
  <c r="F13" i="13"/>
  <c r="D75" i="13"/>
  <c r="F75" i="13"/>
  <c r="D37" i="13"/>
  <c r="F37" i="13"/>
  <c r="D16" i="13"/>
  <c r="F16" i="13"/>
  <c r="D47" i="13"/>
  <c r="F47" i="13"/>
  <c r="D26" i="13"/>
  <c r="F26" i="13"/>
  <c r="D71" i="13"/>
  <c r="F71" i="13"/>
  <c r="D19" i="13"/>
  <c r="F19" i="13"/>
  <c r="D43" i="13"/>
  <c r="F43" i="13"/>
  <c r="D76" i="13"/>
  <c r="F76" i="13"/>
  <c r="D50" i="13"/>
  <c r="F50" i="13"/>
  <c r="D62" i="13"/>
  <c r="F62" i="13"/>
  <c r="D9" i="13"/>
  <c r="F9" i="13"/>
  <c r="D10" i="13"/>
  <c r="F10" i="13"/>
  <c r="D88" i="13"/>
  <c r="F88" i="13"/>
  <c r="D65" i="13"/>
  <c r="F65" i="13"/>
  <c r="D27" i="13"/>
  <c r="F27" i="13"/>
  <c r="D11" i="13"/>
  <c r="F11" i="13"/>
  <c r="D82" i="13"/>
  <c r="F82" i="13"/>
  <c r="D33" i="13"/>
  <c r="F33" i="13"/>
  <c r="D84" i="13"/>
  <c r="F84" i="13"/>
  <c r="D52" i="13"/>
  <c r="F52" i="13"/>
  <c r="D86" i="13"/>
  <c r="F86" i="13"/>
  <c r="D44" i="13"/>
  <c r="F44" i="13"/>
  <c r="D90" i="13"/>
  <c r="F90" i="13"/>
  <c r="D72" i="13"/>
  <c r="D79" i="13"/>
  <c r="F79" i="13"/>
  <c r="D48" i="13"/>
  <c r="F48" i="13"/>
  <c r="D59" i="13"/>
  <c r="F59" i="13"/>
  <c r="D83" i="13"/>
  <c r="D18" i="13"/>
  <c r="F18" i="13"/>
  <c r="D32" i="13"/>
  <c r="F32" i="13"/>
  <c r="D28" i="13"/>
  <c r="F28" i="13"/>
  <c r="D41" i="13"/>
  <c r="F41" i="13"/>
  <c r="D81" i="13"/>
  <c r="F81" i="13"/>
  <c r="D42" i="13"/>
  <c r="F42" i="13"/>
  <c r="D55" i="13"/>
  <c r="F55" i="13"/>
  <c r="D77" i="13"/>
  <c r="F77" i="13"/>
  <c r="D8" i="13"/>
  <c r="F8" i="13"/>
  <c r="D109" i="13"/>
  <c r="F109" i="13"/>
  <c r="D69" i="13"/>
  <c r="F69" i="13"/>
  <c r="D74" i="13"/>
  <c r="F74" i="13"/>
  <c r="D31" i="13"/>
  <c r="F31" i="13"/>
  <c r="D85" i="13"/>
  <c r="F85" i="13"/>
  <c r="D49" i="13"/>
  <c r="F49" i="13"/>
  <c r="D61" i="13"/>
  <c r="F61" i="13"/>
  <c r="D104" i="13"/>
  <c r="D110" i="13"/>
  <c r="D112" i="13"/>
  <c r="D103" i="13"/>
  <c r="D108" i="13"/>
  <c r="D98" i="13"/>
  <c r="D95" i="13"/>
  <c r="D107" i="13"/>
  <c r="D115" i="13"/>
  <c r="D113" i="13"/>
  <c r="D94" i="13"/>
  <c r="D116" i="13"/>
  <c r="D93" i="13"/>
  <c r="D87" i="13"/>
  <c r="D106" i="13"/>
  <c r="D97" i="13"/>
  <c r="D114" i="13"/>
  <c r="D96" i="13"/>
  <c r="D99" i="13"/>
  <c r="D111" i="13"/>
  <c r="D101" i="13"/>
  <c r="S116" i="2"/>
  <c r="R116" i="2"/>
  <c r="P116" i="2"/>
  <c r="N116" i="2"/>
  <c r="Q115" i="2"/>
  <c r="I115" i="2" s="1"/>
  <c r="G115" i="2" s="1"/>
  <c r="S115" i="2"/>
  <c r="R115" i="2"/>
  <c r="P115" i="2"/>
  <c r="N115" i="2"/>
  <c r="S114" i="2"/>
  <c r="R114" i="2"/>
  <c r="F114" i="2" s="1"/>
  <c r="O114" i="2"/>
  <c r="N114" i="2"/>
  <c r="S113" i="2"/>
  <c r="R113" i="2"/>
  <c r="P113" i="2"/>
  <c r="N113" i="2"/>
  <c r="S112" i="2"/>
  <c r="R112" i="2"/>
  <c r="P112" i="2"/>
  <c r="N112" i="2"/>
  <c r="S111" i="2"/>
  <c r="R111" i="2"/>
  <c r="P111" i="2"/>
  <c r="N111" i="2"/>
  <c r="S110" i="2"/>
  <c r="R110" i="2"/>
  <c r="P110" i="2"/>
  <c r="N110" i="2"/>
  <c r="S109" i="2"/>
  <c r="R109" i="2"/>
  <c r="P109" i="2"/>
  <c r="N109" i="2"/>
  <c r="S108" i="2"/>
  <c r="R108" i="2"/>
  <c r="O108" i="2"/>
  <c r="N108" i="2"/>
  <c r="S107" i="2"/>
  <c r="R107" i="2"/>
  <c r="P107" i="2"/>
  <c r="N107" i="2"/>
  <c r="S106" i="2"/>
  <c r="R106" i="2"/>
  <c r="P106" i="2"/>
  <c r="N106" i="2"/>
  <c r="S105" i="2"/>
  <c r="R105" i="2"/>
  <c r="P105" i="2"/>
  <c r="N105" i="2"/>
  <c r="S104" i="2"/>
  <c r="R104" i="2"/>
  <c r="P104" i="2"/>
  <c r="N104" i="2"/>
  <c r="S103" i="2"/>
  <c r="R103" i="2"/>
  <c r="P103" i="2"/>
  <c r="N103" i="2"/>
  <c r="S102" i="2"/>
  <c r="R102" i="2"/>
  <c r="P102" i="2"/>
  <c r="N102" i="2"/>
  <c r="S101" i="2"/>
  <c r="R101" i="2"/>
  <c r="P101" i="2"/>
  <c r="N101" i="2"/>
  <c r="S100" i="2"/>
  <c r="R100" i="2"/>
  <c r="P100" i="2"/>
  <c r="N100" i="2"/>
  <c r="S99" i="2"/>
  <c r="R99" i="2"/>
  <c r="P99" i="2"/>
  <c r="N99" i="2"/>
  <c r="S98" i="2"/>
  <c r="R98" i="2"/>
  <c r="P98" i="2"/>
  <c r="N98" i="2"/>
  <c r="S97" i="2"/>
  <c r="R97" i="2"/>
  <c r="P97" i="2"/>
  <c r="N97" i="2"/>
  <c r="S96" i="2"/>
  <c r="R96" i="2"/>
  <c r="P96" i="2"/>
  <c r="N96" i="2"/>
  <c r="S95" i="2"/>
  <c r="R95" i="2"/>
  <c r="P95" i="2"/>
  <c r="N95" i="2"/>
  <c r="S94" i="2"/>
  <c r="R94" i="2"/>
  <c r="P94" i="2"/>
  <c r="N94" i="2"/>
  <c r="S93" i="2"/>
  <c r="R93" i="2"/>
  <c r="P93" i="2"/>
  <c r="O93" i="2" s="1"/>
  <c r="N93" i="2"/>
  <c r="J93" i="2"/>
  <c r="S92" i="2"/>
  <c r="R92" i="2"/>
  <c r="P92" i="2"/>
  <c r="O92" i="2" s="1"/>
  <c r="N92" i="2"/>
  <c r="L92" i="2"/>
  <c r="K92" i="2" s="1"/>
  <c r="J92" i="2"/>
  <c r="S91" i="2"/>
  <c r="R91" i="2"/>
  <c r="P91" i="2"/>
  <c r="O91" i="2" s="1"/>
  <c r="N91" i="2"/>
  <c r="L91" i="2"/>
  <c r="K91" i="2" s="1"/>
  <c r="J91" i="2"/>
  <c r="S90" i="2"/>
  <c r="R90" i="2"/>
  <c r="P90" i="2"/>
  <c r="O90" i="2" s="1"/>
  <c r="N90" i="2"/>
  <c r="L90" i="2"/>
  <c r="K90" i="2" s="1"/>
  <c r="J90" i="2"/>
  <c r="S89" i="2"/>
  <c r="R89" i="2"/>
  <c r="P89" i="2"/>
  <c r="O89" i="2" s="1"/>
  <c r="N89" i="2"/>
  <c r="L89" i="2"/>
  <c r="K89" i="2" s="1"/>
  <c r="J89" i="2"/>
  <c r="S88" i="2"/>
  <c r="R88" i="2"/>
  <c r="P88" i="2"/>
  <c r="O88" i="2" s="1"/>
  <c r="N88" i="2"/>
  <c r="L88" i="2"/>
  <c r="K88" i="2" s="1"/>
  <c r="J88" i="2"/>
  <c r="S87" i="2"/>
  <c r="P87" i="2"/>
  <c r="O87" i="2" s="1"/>
  <c r="N87" i="2"/>
  <c r="L87" i="2"/>
  <c r="K87" i="2" s="1"/>
  <c r="J87" i="2"/>
  <c r="S86" i="2"/>
  <c r="R86" i="2"/>
  <c r="P86" i="2"/>
  <c r="O86" i="2" s="1"/>
  <c r="N86" i="2"/>
  <c r="L86" i="2"/>
  <c r="K86" i="2" s="1"/>
  <c r="J86" i="2"/>
  <c r="S85" i="2"/>
  <c r="R85" i="2"/>
  <c r="P85" i="2"/>
  <c r="O85" i="2" s="1"/>
  <c r="N85" i="2"/>
  <c r="L85" i="2"/>
  <c r="K85" i="2" s="1"/>
  <c r="J85" i="2"/>
  <c r="S84" i="2"/>
  <c r="R84" i="2"/>
  <c r="P84" i="2"/>
  <c r="O84" i="2" s="1"/>
  <c r="N84" i="2"/>
  <c r="L84" i="2"/>
  <c r="K84" i="2" s="1"/>
  <c r="J84" i="2"/>
  <c r="S83" i="2"/>
  <c r="R83" i="2"/>
  <c r="P83" i="2"/>
  <c r="O83" i="2" s="1"/>
  <c r="N83" i="2"/>
  <c r="L83" i="2"/>
  <c r="K83" i="2" s="1"/>
  <c r="J83" i="2"/>
  <c r="S82" i="2"/>
  <c r="R82" i="2"/>
  <c r="P82" i="2"/>
  <c r="O82" i="2" s="1"/>
  <c r="N82" i="2"/>
  <c r="L82" i="2"/>
  <c r="K82" i="2" s="1"/>
  <c r="J82" i="2"/>
  <c r="S81" i="2"/>
  <c r="R81" i="2"/>
  <c r="P81" i="2"/>
  <c r="O81" i="2" s="1"/>
  <c r="N81" i="2"/>
  <c r="L81" i="2"/>
  <c r="K81" i="2" s="1"/>
  <c r="J81" i="2"/>
  <c r="S80" i="2"/>
  <c r="R80" i="2"/>
  <c r="P80" i="2"/>
  <c r="O80" i="2" s="1"/>
  <c r="N80" i="2"/>
  <c r="L80" i="2"/>
  <c r="K80" i="2" s="1"/>
  <c r="J80" i="2"/>
  <c r="S79" i="2"/>
  <c r="R79" i="2"/>
  <c r="P79" i="2"/>
  <c r="O79" i="2" s="1"/>
  <c r="N79" i="2"/>
  <c r="L79" i="2"/>
  <c r="K79" i="2" s="1"/>
  <c r="J79" i="2"/>
  <c r="S78" i="2"/>
  <c r="R78" i="2"/>
  <c r="P78" i="2"/>
  <c r="O78" i="2" s="1"/>
  <c r="N78" i="2"/>
  <c r="L78" i="2"/>
  <c r="K78" i="2" s="1"/>
  <c r="J78" i="2"/>
  <c r="S77" i="2"/>
  <c r="R77" i="2"/>
  <c r="P77" i="2"/>
  <c r="O77" i="2" s="1"/>
  <c r="N77" i="2"/>
  <c r="L77" i="2"/>
  <c r="K77" i="2" s="1"/>
  <c r="J77" i="2"/>
  <c r="S76" i="2"/>
  <c r="R76" i="2"/>
  <c r="P76" i="2"/>
  <c r="O76" i="2" s="1"/>
  <c r="N76" i="2"/>
  <c r="L76" i="2"/>
  <c r="K76" i="2" s="1"/>
  <c r="J76" i="2"/>
  <c r="S75" i="2"/>
  <c r="R75" i="2"/>
  <c r="P75" i="2"/>
  <c r="O75" i="2" s="1"/>
  <c r="N75" i="2"/>
  <c r="L75" i="2"/>
  <c r="K75" i="2" s="1"/>
  <c r="J75" i="2"/>
  <c r="S74" i="2"/>
  <c r="R74" i="2"/>
  <c r="P74" i="2"/>
  <c r="O74" i="2" s="1"/>
  <c r="N74" i="2"/>
  <c r="L74" i="2"/>
  <c r="K74" i="2" s="1"/>
  <c r="J74" i="2"/>
  <c r="S73" i="2"/>
  <c r="R73" i="2"/>
  <c r="P73" i="2"/>
  <c r="O73" i="2" s="1"/>
  <c r="N73" i="2"/>
  <c r="L73" i="2"/>
  <c r="K73" i="2" s="1"/>
  <c r="J73" i="2"/>
  <c r="S72" i="2"/>
  <c r="R72" i="2"/>
  <c r="P72" i="2"/>
  <c r="O72" i="2" s="1"/>
  <c r="N72" i="2"/>
  <c r="L72" i="2"/>
  <c r="K72" i="2" s="1"/>
  <c r="J72" i="2"/>
  <c r="S71" i="2"/>
  <c r="R71" i="2"/>
  <c r="P71" i="2"/>
  <c r="O71" i="2" s="1"/>
  <c r="N71" i="2"/>
  <c r="L71" i="2"/>
  <c r="K71" i="2" s="1"/>
  <c r="J71" i="2"/>
  <c r="S70" i="2"/>
  <c r="R70" i="2"/>
  <c r="P70" i="2"/>
  <c r="O70" i="2" s="1"/>
  <c r="N70" i="2"/>
  <c r="L70" i="2"/>
  <c r="K70" i="2" s="1"/>
  <c r="J70" i="2"/>
  <c r="S69" i="2"/>
  <c r="R69" i="2"/>
  <c r="P69" i="2"/>
  <c r="O69" i="2" s="1"/>
  <c r="N69" i="2"/>
  <c r="L69" i="2"/>
  <c r="K69" i="2" s="1"/>
  <c r="J69" i="2"/>
  <c r="S68" i="2"/>
  <c r="R68" i="2"/>
  <c r="P68" i="2"/>
  <c r="O68" i="2" s="1"/>
  <c r="N68" i="2"/>
  <c r="L68" i="2"/>
  <c r="K68" i="2" s="1"/>
  <c r="J68" i="2"/>
  <c r="S67" i="2"/>
  <c r="R67" i="2"/>
  <c r="P67" i="2"/>
  <c r="O67" i="2" s="1"/>
  <c r="N67" i="2"/>
  <c r="L67" i="2"/>
  <c r="K67" i="2" s="1"/>
  <c r="J67" i="2"/>
  <c r="S66" i="2"/>
  <c r="R66" i="2"/>
  <c r="P66" i="2"/>
  <c r="O66" i="2" s="1"/>
  <c r="N66" i="2"/>
  <c r="L66" i="2"/>
  <c r="K66" i="2" s="1"/>
  <c r="J66" i="2"/>
  <c r="S65" i="2"/>
  <c r="R65" i="2"/>
  <c r="P65" i="2"/>
  <c r="O65" i="2" s="1"/>
  <c r="N65" i="2"/>
  <c r="L65" i="2"/>
  <c r="K65" i="2" s="1"/>
  <c r="J65" i="2"/>
  <c r="S64" i="2"/>
  <c r="R64" i="2"/>
  <c r="P64" i="2"/>
  <c r="O64" i="2" s="1"/>
  <c r="N64" i="2"/>
  <c r="L64" i="2"/>
  <c r="K64" i="2" s="1"/>
  <c r="J64" i="2"/>
  <c r="S63" i="2"/>
  <c r="R63" i="2"/>
  <c r="P63" i="2"/>
  <c r="O63" i="2" s="1"/>
  <c r="N63" i="2"/>
  <c r="L63" i="2"/>
  <c r="K63" i="2" s="1"/>
  <c r="J63" i="2"/>
  <c r="S62" i="2"/>
  <c r="R62" i="2"/>
  <c r="P62" i="2"/>
  <c r="O62" i="2" s="1"/>
  <c r="N62" i="2"/>
  <c r="L62" i="2"/>
  <c r="K62" i="2" s="1"/>
  <c r="J62" i="2"/>
  <c r="S61" i="2"/>
  <c r="R61" i="2"/>
  <c r="P61" i="2"/>
  <c r="O61" i="2" s="1"/>
  <c r="N61" i="2"/>
  <c r="L61" i="2"/>
  <c r="K61" i="2" s="1"/>
  <c r="J61" i="2"/>
  <c r="S60" i="2"/>
  <c r="R60" i="2"/>
  <c r="P60" i="2"/>
  <c r="O60" i="2" s="1"/>
  <c r="N60" i="2"/>
  <c r="L60" i="2"/>
  <c r="K60" i="2" s="1"/>
  <c r="J60" i="2"/>
  <c r="S59" i="2"/>
  <c r="R59" i="2"/>
  <c r="P59" i="2"/>
  <c r="O59" i="2" s="1"/>
  <c r="N59" i="2"/>
  <c r="L59" i="2"/>
  <c r="K59" i="2" s="1"/>
  <c r="J59" i="2"/>
  <c r="S58" i="2"/>
  <c r="R58" i="2"/>
  <c r="P58" i="2"/>
  <c r="O58" i="2" s="1"/>
  <c r="N58" i="2"/>
  <c r="L58" i="2"/>
  <c r="K58" i="2" s="1"/>
  <c r="J58" i="2"/>
  <c r="S57" i="2"/>
  <c r="R57" i="2"/>
  <c r="P57" i="2"/>
  <c r="O57" i="2" s="1"/>
  <c r="N57" i="2"/>
  <c r="L57" i="2"/>
  <c r="K57" i="2" s="1"/>
  <c r="J57" i="2"/>
  <c r="S56" i="2"/>
  <c r="R56" i="2"/>
  <c r="P56" i="2"/>
  <c r="O56" i="2" s="1"/>
  <c r="N56" i="2"/>
  <c r="L56" i="2"/>
  <c r="K56" i="2" s="1"/>
  <c r="J56" i="2"/>
  <c r="S55" i="2"/>
  <c r="R55" i="2"/>
  <c r="P55" i="2"/>
  <c r="O55" i="2" s="1"/>
  <c r="N55" i="2"/>
  <c r="L55" i="2"/>
  <c r="K55" i="2" s="1"/>
  <c r="J55" i="2"/>
  <c r="S54" i="2"/>
  <c r="R54" i="2"/>
  <c r="P54" i="2"/>
  <c r="O54" i="2" s="1"/>
  <c r="N54" i="2"/>
  <c r="L54" i="2"/>
  <c r="K54" i="2" s="1"/>
  <c r="J54" i="2"/>
  <c r="S53" i="2"/>
  <c r="R53" i="2"/>
  <c r="P53" i="2"/>
  <c r="O53" i="2" s="1"/>
  <c r="N53" i="2"/>
  <c r="L53" i="2"/>
  <c r="K53" i="2" s="1"/>
  <c r="J53" i="2"/>
  <c r="S52" i="2"/>
  <c r="R52" i="2"/>
  <c r="P52" i="2"/>
  <c r="O52" i="2" s="1"/>
  <c r="N52" i="2"/>
  <c r="L52" i="2"/>
  <c r="K52" i="2" s="1"/>
  <c r="J52" i="2"/>
  <c r="S51" i="2"/>
  <c r="R51" i="2"/>
  <c r="P51" i="2"/>
  <c r="O51" i="2" s="1"/>
  <c r="N51" i="2"/>
  <c r="L51" i="2"/>
  <c r="K51" i="2" s="1"/>
  <c r="J51" i="2"/>
  <c r="S50" i="2"/>
  <c r="R50" i="2"/>
  <c r="P50" i="2"/>
  <c r="O50" i="2" s="1"/>
  <c r="N50" i="2"/>
  <c r="L50" i="2"/>
  <c r="K50" i="2" s="1"/>
  <c r="J50" i="2"/>
  <c r="S49" i="2"/>
  <c r="R49" i="2"/>
  <c r="P49" i="2"/>
  <c r="O49" i="2" s="1"/>
  <c r="N49" i="2"/>
  <c r="L49" i="2"/>
  <c r="K49" i="2" s="1"/>
  <c r="J49" i="2"/>
  <c r="S48" i="2"/>
  <c r="R48" i="2"/>
  <c r="P48" i="2"/>
  <c r="O48" i="2" s="1"/>
  <c r="N48" i="2"/>
  <c r="L48" i="2"/>
  <c r="K48" i="2" s="1"/>
  <c r="J48" i="2"/>
  <c r="S47" i="2"/>
  <c r="R47" i="2"/>
  <c r="P47" i="2"/>
  <c r="O47" i="2" s="1"/>
  <c r="N47" i="2"/>
  <c r="L47" i="2"/>
  <c r="K47" i="2" s="1"/>
  <c r="J47" i="2"/>
  <c r="S46" i="2"/>
  <c r="R46" i="2"/>
  <c r="P46" i="2"/>
  <c r="O46" i="2" s="1"/>
  <c r="N46" i="2"/>
  <c r="L46" i="2"/>
  <c r="K46" i="2" s="1"/>
  <c r="J46" i="2"/>
  <c r="S45" i="2"/>
  <c r="R45" i="2"/>
  <c r="P45" i="2"/>
  <c r="O45" i="2" s="1"/>
  <c r="N45" i="2"/>
  <c r="L45" i="2"/>
  <c r="K45" i="2" s="1"/>
  <c r="J45" i="2"/>
  <c r="S44" i="2"/>
  <c r="R44" i="2"/>
  <c r="P44" i="2"/>
  <c r="O44" i="2" s="1"/>
  <c r="N44" i="2"/>
  <c r="L44" i="2"/>
  <c r="K44" i="2" s="1"/>
  <c r="J44" i="2"/>
  <c r="S43" i="2"/>
  <c r="R43" i="2"/>
  <c r="P43" i="2"/>
  <c r="O43" i="2" s="1"/>
  <c r="N43" i="2"/>
  <c r="L43" i="2"/>
  <c r="K43" i="2" s="1"/>
  <c r="J43" i="2"/>
  <c r="S42" i="2"/>
  <c r="R42" i="2"/>
  <c r="P42" i="2"/>
  <c r="O42" i="2" s="1"/>
  <c r="N42" i="2"/>
  <c r="L42" i="2"/>
  <c r="K42" i="2" s="1"/>
  <c r="J42" i="2"/>
  <c r="S41" i="2"/>
  <c r="R41" i="2"/>
  <c r="P41" i="2"/>
  <c r="O41" i="2" s="1"/>
  <c r="N41" i="2"/>
  <c r="L41" i="2"/>
  <c r="K41" i="2" s="1"/>
  <c r="J41" i="2"/>
  <c r="S40" i="2"/>
  <c r="R40" i="2"/>
  <c r="P40" i="2"/>
  <c r="O40" i="2" s="1"/>
  <c r="N40" i="2"/>
  <c r="L40" i="2"/>
  <c r="K40" i="2" s="1"/>
  <c r="J40" i="2"/>
  <c r="S39" i="2"/>
  <c r="R39" i="2"/>
  <c r="P39" i="2"/>
  <c r="O39" i="2" s="1"/>
  <c r="N39" i="2"/>
  <c r="L39" i="2"/>
  <c r="K39" i="2" s="1"/>
  <c r="J39" i="2"/>
  <c r="S38" i="2"/>
  <c r="R38" i="2"/>
  <c r="P38" i="2"/>
  <c r="O38" i="2" s="1"/>
  <c r="N38" i="2"/>
  <c r="L38" i="2"/>
  <c r="K38" i="2" s="1"/>
  <c r="J38" i="2"/>
  <c r="S37" i="2"/>
  <c r="R37" i="2"/>
  <c r="P37" i="2"/>
  <c r="O37" i="2" s="1"/>
  <c r="N37" i="2"/>
  <c r="L37" i="2"/>
  <c r="K37" i="2" s="1"/>
  <c r="J37" i="2"/>
  <c r="S36" i="2"/>
  <c r="R36" i="2"/>
  <c r="P36" i="2"/>
  <c r="O36" i="2" s="1"/>
  <c r="N36" i="2"/>
  <c r="L36" i="2"/>
  <c r="K36" i="2" s="1"/>
  <c r="J36" i="2"/>
  <c r="S35" i="2"/>
  <c r="R35" i="2"/>
  <c r="P35" i="2"/>
  <c r="O35" i="2" s="1"/>
  <c r="N35" i="2"/>
  <c r="L35" i="2"/>
  <c r="K35" i="2" s="1"/>
  <c r="J35" i="2"/>
  <c r="S34" i="2"/>
  <c r="R34" i="2"/>
  <c r="P34" i="2"/>
  <c r="O34" i="2" s="1"/>
  <c r="N34" i="2"/>
  <c r="L34" i="2"/>
  <c r="K34" i="2" s="1"/>
  <c r="J34" i="2"/>
  <c r="S33" i="2"/>
  <c r="R33" i="2"/>
  <c r="P33" i="2"/>
  <c r="O33" i="2" s="1"/>
  <c r="N33" i="2"/>
  <c r="L33" i="2"/>
  <c r="K33" i="2" s="1"/>
  <c r="J33" i="2"/>
  <c r="S32" i="2"/>
  <c r="R32" i="2"/>
  <c r="P32" i="2"/>
  <c r="O32" i="2" s="1"/>
  <c r="N32" i="2"/>
  <c r="L32" i="2"/>
  <c r="K32" i="2" s="1"/>
  <c r="J32" i="2"/>
  <c r="S31" i="2"/>
  <c r="R31" i="2"/>
  <c r="P31" i="2"/>
  <c r="O31" i="2" s="1"/>
  <c r="N31" i="2"/>
  <c r="L31" i="2"/>
  <c r="K31" i="2" s="1"/>
  <c r="J31" i="2"/>
  <c r="S30" i="2"/>
  <c r="R30" i="2"/>
  <c r="P30" i="2"/>
  <c r="O30" i="2" s="1"/>
  <c r="N30" i="2"/>
  <c r="L30" i="2"/>
  <c r="K30" i="2" s="1"/>
  <c r="J30" i="2"/>
  <c r="S29" i="2"/>
  <c r="R29" i="2"/>
  <c r="P29" i="2"/>
  <c r="O29" i="2" s="1"/>
  <c r="N29" i="2"/>
  <c r="L29" i="2"/>
  <c r="K29" i="2" s="1"/>
  <c r="J29" i="2"/>
  <c r="S28" i="2"/>
  <c r="R28" i="2"/>
  <c r="P28" i="2"/>
  <c r="O28" i="2" s="1"/>
  <c r="N28" i="2"/>
  <c r="L28" i="2"/>
  <c r="K28" i="2" s="1"/>
  <c r="J28" i="2"/>
  <c r="S27" i="2"/>
  <c r="R27" i="2"/>
  <c r="P27" i="2"/>
  <c r="O27" i="2" s="1"/>
  <c r="N27" i="2"/>
  <c r="L27" i="2"/>
  <c r="K27" i="2" s="1"/>
  <c r="J27" i="2"/>
  <c r="S26" i="2"/>
  <c r="R26" i="2"/>
  <c r="P26" i="2"/>
  <c r="O26" i="2" s="1"/>
  <c r="N26" i="2"/>
  <c r="L26" i="2"/>
  <c r="K26" i="2" s="1"/>
  <c r="J26" i="2"/>
  <c r="S25" i="2"/>
  <c r="R25" i="2"/>
  <c r="P25" i="2"/>
  <c r="O25" i="2" s="1"/>
  <c r="N25" i="2"/>
  <c r="L25" i="2"/>
  <c r="K25" i="2" s="1"/>
  <c r="J25" i="2"/>
  <c r="S24" i="2"/>
  <c r="R24" i="2"/>
  <c r="P24" i="2"/>
  <c r="O24" i="2" s="1"/>
  <c r="N24" i="2"/>
  <c r="L24" i="2"/>
  <c r="K24" i="2" s="1"/>
  <c r="J24" i="2"/>
  <c r="S23" i="2"/>
  <c r="R23" i="2"/>
  <c r="P23" i="2"/>
  <c r="O23" i="2" s="1"/>
  <c r="N23" i="2"/>
  <c r="L23" i="2"/>
  <c r="K23" i="2" s="1"/>
  <c r="J23" i="2"/>
  <c r="S22" i="2"/>
  <c r="R22" i="2"/>
  <c r="P22" i="2"/>
  <c r="O22" i="2" s="1"/>
  <c r="N22" i="2"/>
  <c r="L22" i="2"/>
  <c r="K22" i="2" s="1"/>
  <c r="J22" i="2"/>
  <c r="S21" i="2"/>
  <c r="R21" i="2"/>
  <c r="P21" i="2"/>
  <c r="O21" i="2" s="1"/>
  <c r="N21" i="2"/>
  <c r="L21" i="2"/>
  <c r="K21" i="2" s="1"/>
  <c r="J21" i="2"/>
  <c r="S20" i="2"/>
  <c r="R20" i="2"/>
  <c r="P20" i="2"/>
  <c r="O20" i="2" s="1"/>
  <c r="N20" i="2"/>
  <c r="L20" i="2"/>
  <c r="K20" i="2" s="1"/>
  <c r="J20" i="2"/>
  <c r="S19" i="2"/>
  <c r="R19" i="2"/>
  <c r="P19" i="2"/>
  <c r="O19" i="2" s="1"/>
  <c r="N19" i="2"/>
  <c r="L19" i="2"/>
  <c r="K19" i="2" s="1"/>
  <c r="J19" i="2"/>
  <c r="S18" i="2"/>
  <c r="R18" i="2"/>
  <c r="P18" i="2"/>
  <c r="O18" i="2" s="1"/>
  <c r="N18" i="2"/>
  <c r="L18" i="2"/>
  <c r="K18" i="2" s="1"/>
  <c r="J18" i="2"/>
  <c r="S17" i="2"/>
  <c r="R17" i="2"/>
  <c r="P17" i="2"/>
  <c r="O17" i="2" s="1"/>
  <c r="N17" i="2"/>
  <c r="L17" i="2"/>
  <c r="K17" i="2" s="1"/>
  <c r="J17" i="2"/>
  <c r="S16" i="2"/>
  <c r="R16" i="2"/>
  <c r="P16" i="2"/>
  <c r="O16" i="2" s="1"/>
  <c r="N16" i="2"/>
  <c r="L16" i="2"/>
  <c r="K16" i="2" s="1"/>
  <c r="J16" i="2"/>
  <c r="S15" i="2"/>
  <c r="R15" i="2"/>
  <c r="P15" i="2"/>
  <c r="O15" i="2" s="1"/>
  <c r="N15" i="2"/>
  <c r="L15" i="2"/>
  <c r="K15" i="2" s="1"/>
  <c r="J15" i="2"/>
  <c r="S14" i="2"/>
  <c r="R14" i="2"/>
  <c r="P14" i="2"/>
  <c r="O14" i="2" s="1"/>
  <c r="N14" i="2"/>
  <c r="L14" i="2"/>
  <c r="K14" i="2" s="1"/>
  <c r="J14" i="2"/>
  <c r="S13" i="2"/>
  <c r="R13" i="2"/>
  <c r="P13" i="2"/>
  <c r="O13" i="2" s="1"/>
  <c r="N13" i="2"/>
  <c r="L13" i="2"/>
  <c r="K13" i="2" s="1"/>
  <c r="J13" i="2"/>
  <c r="S12" i="2"/>
  <c r="R12" i="2"/>
  <c r="P12" i="2"/>
  <c r="O12" i="2" s="1"/>
  <c r="N12" i="2"/>
  <c r="L12" i="2"/>
  <c r="K12" i="2" s="1"/>
  <c r="J12" i="2"/>
  <c r="S11" i="2"/>
  <c r="R11" i="2"/>
  <c r="P11" i="2"/>
  <c r="O11" i="2" s="1"/>
  <c r="N11" i="2"/>
  <c r="L11" i="2"/>
  <c r="K11" i="2" s="1"/>
  <c r="J11" i="2"/>
  <c r="S10" i="2"/>
  <c r="R10" i="2"/>
  <c r="P10" i="2"/>
  <c r="O10" i="2" s="1"/>
  <c r="N10" i="2"/>
  <c r="L10" i="2"/>
  <c r="K10" i="2" s="1"/>
  <c r="J10" i="2"/>
  <c r="S9" i="2"/>
  <c r="R9" i="2"/>
  <c r="P9" i="2"/>
  <c r="O9" i="2" s="1"/>
  <c r="N9" i="2"/>
  <c r="L9" i="2"/>
  <c r="K9" i="2" s="1"/>
  <c r="J9" i="2"/>
  <c r="S8" i="2"/>
  <c r="R8" i="2"/>
  <c r="P8" i="2"/>
  <c r="O8" i="2" s="1"/>
  <c r="N8" i="2"/>
  <c r="L8" i="2"/>
  <c r="K8" i="2" s="1"/>
  <c r="J8" i="2"/>
  <c r="F7" i="13" l="1"/>
  <c r="F92" i="2"/>
  <c r="F89" i="2"/>
  <c r="D89" i="2" s="1"/>
  <c r="O97" i="2"/>
  <c r="F97" i="2"/>
  <c r="O104" i="2"/>
  <c r="F104" i="2"/>
  <c r="D104" i="2" s="1"/>
  <c r="O115" i="2"/>
  <c r="F115" i="2"/>
  <c r="D115" i="2" s="1"/>
  <c r="F8" i="2"/>
  <c r="D8" i="2" s="1"/>
  <c r="F12" i="2"/>
  <c r="D12" i="2" s="1"/>
  <c r="F16" i="2"/>
  <c r="D16" i="2" s="1"/>
  <c r="F20" i="2"/>
  <c r="D20" i="2" s="1"/>
  <c r="F24" i="2"/>
  <c r="D24" i="2" s="1"/>
  <c r="F28" i="2"/>
  <c r="D28" i="2" s="1"/>
  <c r="F32" i="2"/>
  <c r="D32" i="2" s="1"/>
  <c r="F36" i="2"/>
  <c r="D36" i="2" s="1"/>
  <c r="F40" i="2"/>
  <c r="D40" i="2" s="1"/>
  <c r="F44" i="2"/>
  <c r="D44" i="2" s="1"/>
  <c r="F48" i="2"/>
  <c r="D48" i="2" s="1"/>
  <c r="F52" i="2"/>
  <c r="D52" i="2" s="1"/>
  <c r="F56" i="2"/>
  <c r="D56" i="2" s="1"/>
  <c r="F60" i="2"/>
  <c r="D60" i="2" s="1"/>
  <c r="F64" i="2"/>
  <c r="D64" i="2" s="1"/>
  <c r="F68" i="2"/>
  <c r="D68" i="2" s="1"/>
  <c r="F72" i="2"/>
  <c r="D72" i="2" s="1"/>
  <c r="F76" i="2"/>
  <c r="D76" i="2" s="1"/>
  <c r="F80" i="2"/>
  <c r="D80" i="2" s="1"/>
  <c r="F84" i="2"/>
  <c r="D84" i="2" s="1"/>
  <c r="O99" i="2"/>
  <c r="F99" i="2"/>
  <c r="F88" i="2"/>
  <c r="O95" i="2"/>
  <c r="F95" i="2"/>
  <c r="D95" i="2" s="1"/>
  <c r="O106" i="2"/>
  <c r="F106" i="2"/>
  <c r="D106" i="2" s="1"/>
  <c r="F91" i="2"/>
  <c r="D91" i="2" s="1"/>
  <c r="O101" i="2"/>
  <c r="F101" i="2"/>
  <c r="O110" i="2"/>
  <c r="F110" i="2"/>
  <c r="F11" i="2"/>
  <c r="D11" i="2" s="1"/>
  <c r="F15" i="2"/>
  <c r="D15" i="2" s="1"/>
  <c r="F19" i="2"/>
  <c r="D19" i="2" s="1"/>
  <c r="F23" i="2"/>
  <c r="D23" i="2" s="1"/>
  <c r="F27" i="2"/>
  <c r="D27" i="2" s="1"/>
  <c r="F31" i="2"/>
  <c r="D31" i="2" s="1"/>
  <c r="F35" i="2"/>
  <c r="D35" i="2" s="1"/>
  <c r="F39" i="2"/>
  <c r="D39" i="2" s="1"/>
  <c r="F43" i="2"/>
  <c r="D43" i="2" s="1"/>
  <c r="F47" i="2"/>
  <c r="D47" i="2" s="1"/>
  <c r="F51" i="2"/>
  <c r="D51" i="2" s="1"/>
  <c r="F55" i="2"/>
  <c r="D55" i="2" s="1"/>
  <c r="F59" i="2"/>
  <c r="D59" i="2" s="1"/>
  <c r="F63" i="2"/>
  <c r="D63" i="2" s="1"/>
  <c r="F67" i="2"/>
  <c r="D67" i="2" s="1"/>
  <c r="F71" i="2"/>
  <c r="D71" i="2" s="1"/>
  <c r="F75" i="2"/>
  <c r="D75" i="2" s="1"/>
  <c r="F79" i="2"/>
  <c r="D79" i="2" s="1"/>
  <c r="F83" i="2"/>
  <c r="D83" i="2" s="1"/>
  <c r="F87" i="2"/>
  <c r="D87" i="2" s="1"/>
  <c r="O103" i="2"/>
  <c r="F103" i="2"/>
  <c r="D103" i="2" s="1"/>
  <c r="F108" i="2"/>
  <c r="D108" i="2" s="1"/>
  <c r="O112" i="2"/>
  <c r="F112" i="2"/>
  <c r="F90" i="2"/>
  <c r="D90" i="2" s="1"/>
  <c r="O94" i="2"/>
  <c r="F94" i="2"/>
  <c r="D94" i="2" s="1"/>
  <c r="O96" i="2"/>
  <c r="F96" i="2"/>
  <c r="D96" i="2" s="1"/>
  <c r="O98" i="2"/>
  <c r="F98" i="2"/>
  <c r="O105" i="2"/>
  <c r="F105" i="2"/>
  <c r="D105" i="2" s="1"/>
  <c r="F10" i="2"/>
  <c r="D10" i="2" s="1"/>
  <c r="F14" i="2"/>
  <c r="D14" i="2" s="1"/>
  <c r="F18" i="2"/>
  <c r="D18" i="2" s="1"/>
  <c r="F22" i="2"/>
  <c r="D22" i="2" s="1"/>
  <c r="F26" i="2"/>
  <c r="D26" i="2" s="1"/>
  <c r="F30" i="2"/>
  <c r="D30" i="2" s="1"/>
  <c r="F34" i="2"/>
  <c r="D34" i="2" s="1"/>
  <c r="F38" i="2"/>
  <c r="D38" i="2" s="1"/>
  <c r="F42" i="2"/>
  <c r="D42" i="2" s="1"/>
  <c r="F46" i="2"/>
  <c r="D46" i="2" s="1"/>
  <c r="F50" i="2"/>
  <c r="D50" i="2" s="1"/>
  <c r="F54" i="2"/>
  <c r="D54" i="2" s="1"/>
  <c r="F58" i="2"/>
  <c r="D58" i="2" s="1"/>
  <c r="F62" i="2"/>
  <c r="D62" i="2" s="1"/>
  <c r="F66" i="2"/>
  <c r="D66" i="2" s="1"/>
  <c r="F70" i="2"/>
  <c r="D70" i="2" s="1"/>
  <c r="F74" i="2"/>
  <c r="D74" i="2" s="1"/>
  <c r="F78" i="2"/>
  <c r="D78" i="2" s="1"/>
  <c r="F82" i="2"/>
  <c r="D82" i="2" s="1"/>
  <c r="F86" i="2"/>
  <c r="D86" i="2" s="1"/>
  <c r="O107" i="2"/>
  <c r="F107" i="2"/>
  <c r="D107" i="2" s="1"/>
  <c r="O116" i="2"/>
  <c r="F116" i="2"/>
  <c r="D116" i="2" s="1"/>
  <c r="F93" i="2"/>
  <c r="D93" i="2" s="1"/>
  <c r="O100" i="2"/>
  <c r="F100" i="2"/>
  <c r="D100" i="2" s="1"/>
  <c r="O102" i="2"/>
  <c r="F102" i="2"/>
  <c r="D102" i="2" s="1"/>
  <c r="O109" i="2"/>
  <c r="F109" i="2"/>
  <c r="D109" i="2" s="1"/>
  <c r="F9" i="2"/>
  <c r="D9" i="2" s="1"/>
  <c r="F13" i="2"/>
  <c r="D13" i="2" s="1"/>
  <c r="F17" i="2"/>
  <c r="D17" i="2" s="1"/>
  <c r="F21" i="2"/>
  <c r="D21" i="2" s="1"/>
  <c r="F25" i="2"/>
  <c r="D25" i="2" s="1"/>
  <c r="F29" i="2"/>
  <c r="D29" i="2" s="1"/>
  <c r="F33" i="2"/>
  <c r="D33" i="2" s="1"/>
  <c r="F37" i="2"/>
  <c r="D37" i="2" s="1"/>
  <c r="F41" i="2"/>
  <c r="D41" i="2" s="1"/>
  <c r="F45" i="2"/>
  <c r="D45" i="2" s="1"/>
  <c r="F49" i="2"/>
  <c r="D49" i="2" s="1"/>
  <c r="F53" i="2"/>
  <c r="D53" i="2" s="1"/>
  <c r="F57" i="2"/>
  <c r="D57" i="2" s="1"/>
  <c r="F61" i="2"/>
  <c r="D61" i="2" s="1"/>
  <c r="F65" i="2"/>
  <c r="D65" i="2" s="1"/>
  <c r="F69" i="2"/>
  <c r="D69" i="2" s="1"/>
  <c r="F73" i="2"/>
  <c r="D73" i="2" s="1"/>
  <c r="F77" i="2"/>
  <c r="D77" i="2" s="1"/>
  <c r="F81" i="2"/>
  <c r="D81" i="2" s="1"/>
  <c r="F85" i="2"/>
  <c r="D85" i="2" s="1"/>
  <c r="O111" i="2"/>
  <c r="F111" i="2"/>
  <c r="D111" i="2" s="1"/>
  <c r="O113" i="2"/>
  <c r="F113" i="2"/>
  <c r="D113" i="2" s="1"/>
  <c r="D112" i="2"/>
  <c r="D99" i="2"/>
  <c r="D98" i="2"/>
  <c r="D110" i="2"/>
  <c r="D114" i="2"/>
  <c r="D97" i="2"/>
  <c r="D101" i="2"/>
  <c r="D88" i="2"/>
  <c r="D92" i="2"/>
</calcChain>
</file>

<file path=xl/sharedStrings.xml><?xml version="1.0" encoding="utf-8"?>
<sst xmlns="http://schemas.openxmlformats.org/spreadsheetml/2006/main" count="674" uniqueCount="158">
  <si>
    <t>Fund</t>
  </si>
  <si>
    <t>Type</t>
  </si>
  <si>
    <t>Name</t>
  </si>
  <si>
    <t>Asset</t>
  </si>
  <si>
    <t>transaction information not complete for Conservative Tactical</t>
  </si>
  <si>
    <t>Month</t>
  </si>
  <si>
    <t>Year</t>
  </si>
  <si>
    <t>Date</t>
  </si>
  <si>
    <t>Check</t>
  </si>
  <si>
    <t>QUAAF</t>
  </si>
  <si>
    <t>Total Holdings (CAD)</t>
  </si>
  <si>
    <t>CAD Investments</t>
  </si>
  <si>
    <t>CAD Equivalent of USD Investments</t>
  </si>
  <si>
    <t>Exchange Rate</t>
  </si>
  <si>
    <t>USD Investments</t>
  </si>
  <si>
    <t>Growth (Total)</t>
  </si>
  <si>
    <t>Market Neutral (Total)</t>
  </si>
  <si>
    <t>Sustainability (Total)</t>
  </si>
  <si>
    <t>Thematic (Total)</t>
  </si>
  <si>
    <t>Special Situations (Total)</t>
  </si>
  <si>
    <t>Conservative Tactical (Total)</t>
  </si>
  <si>
    <t>Growth (CAD)</t>
  </si>
  <si>
    <t>Growth (USD)</t>
  </si>
  <si>
    <t>Market Neutral (CAD)</t>
  </si>
  <si>
    <t>Market Neutral (USD)</t>
  </si>
  <si>
    <t>Sustainability (CAD)</t>
  </si>
  <si>
    <t>Sustainability (USD)</t>
  </si>
  <si>
    <t>Thematic (CAD)</t>
  </si>
  <si>
    <t>Thematic (USD)</t>
  </si>
  <si>
    <t>Special Situations (CAD)</t>
  </si>
  <si>
    <t>Special Situations (USD)</t>
  </si>
  <si>
    <t>Conservative Tactical      (CAD)</t>
  </si>
  <si>
    <t>Conservative Tactical      (USD)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</si>
  <si>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</si>
  <si>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</si>
  <si>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</si>
  <si>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</si>
  <si>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</si>
  <si>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</si>
  <si>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</si>
  <si>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</si>
  <si>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</si>
  <si>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</si>
  <si>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</si>
  <si>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</si>
  <si>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</si>
  <si>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Growth</t>
  </si>
  <si>
    <t>Hedge Fund</t>
  </si>
  <si>
    <t>Dynamic Global Growth F Fund</t>
  </si>
  <si>
    <t>Lynwood Opportunities Fund Class F</t>
  </si>
  <si>
    <t>Newgen Equity LS Fund Cl F</t>
  </si>
  <si>
    <t>EHP Class F Fund</t>
  </si>
  <si>
    <t>Vantage Class F Fund</t>
  </si>
  <si>
    <t>FG Global Opportunities Class F Fund</t>
  </si>
  <si>
    <t>Vertex Class F Fund</t>
  </si>
  <si>
    <t>Equity</t>
  </si>
  <si>
    <t>Total</t>
  </si>
  <si>
    <t>Transactions</t>
  </si>
  <si>
    <t>DYNAMIC GLOBAL GROWTH OPPORTUNITIES FUND,SER F(2784)</t>
  </si>
  <si>
    <t>LYNWOOD OPPORTUNITIES FUND CL F (1033)</t>
  </si>
  <si>
    <t>NEWGEN EQUITY LONG-SHORT FUND LP CLASS F (104)</t>
  </si>
  <si>
    <t>EHP ADVANTAGE FUND CL F 2013 LEAD SERIES (101F)</t>
  </si>
  <si>
    <t>VANTAGE CLASS F SERIES I 2014 SERIES 1 (201)</t>
  </si>
  <si>
    <t>FG GLOBAL OPPORTUNITIES CLASS F SUBS (900)</t>
  </si>
  <si>
    <t>VERTEX FUND CLASS F (301)</t>
  </si>
  <si>
    <t>Market Neutral</t>
  </si>
  <si>
    <t>Stock</t>
  </si>
  <si>
    <t>CC&amp;L Market Neutral</t>
  </si>
  <si>
    <t>JM Catalyst Class F Fund</t>
  </si>
  <si>
    <t>Lawrence Park Credit</t>
  </si>
  <si>
    <t>Lightwater L/S Class F</t>
  </si>
  <si>
    <t>Ross Smith Class F Fund</t>
  </si>
  <si>
    <t>RP Debt Opportunities Class FA Fund</t>
  </si>
  <si>
    <t>Acorn Diversified Class F Fund</t>
  </si>
  <si>
    <t>Blackheath Volatility Arbitrage Class F Fund</t>
  </si>
  <si>
    <t>Picton Mahoney Class F Fund</t>
  </si>
  <si>
    <t>Sprott Series F Fund</t>
  </si>
  <si>
    <t>Spartan Multi Strategy Fund</t>
  </si>
  <si>
    <t>Qwest Productivity Media Income Trust</t>
  </si>
  <si>
    <t>Lumen Long Short Equity Fund Class A</t>
  </si>
  <si>
    <t>HGC Artibrage Fund</t>
  </si>
  <si>
    <t>Multi-Strategy</t>
  </si>
  <si>
    <t>Debt</t>
  </si>
  <si>
    <t>Commodity</t>
  </si>
  <si>
    <t>CC&amp;L MARKET NEUTRAL FD CL F (901)</t>
  </si>
  <si>
    <t>JM CATALYST FUND LP CLASS F (311)</t>
  </si>
  <si>
    <t>LAWRENCE PARK CREDIT STRATEGIES FD SR H UNITS(6455)</t>
  </si>
  <si>
    <t>LIGHTWATER LONG/SHORT FUND CLASS F (111)</t>
  </si>
  <si>
    <t>ROSS SMITH CAPITAL INVESTMENT FUND CL F (201)</t>
  </si>
  <si>
    <t>RP DEBT OPPORTUNITIES FUND TRUST CL F-A (520)</t>
  </si>
  <si>
    <t>ACORN DIVERSIFIED TRUST CLASS F SM (DFM)</t>
  </si>
  <si>
    <t>BLACKHEATH VOLATILITY ARBITRAGE FD LP (CAD) CLASS F</t>
  </si>
  <si>
    <t>PICTON MAHONEY MARKET NEUTRAL EQUITY FD CL.F (101)</t>
  </si>
  <si>
    <t>SPROTT HEDGE FUND L.P. II SERIES F (104)</t>
  </si>
  <si>
    <t>SPARTAN MULTI STRATEGY FUND LP CL F (111)</t>
  </si>
  <si>
    <t>LUMEN LONG SHORT EQTY FUND LP CL A - SR FS1 (100MA)</t>
  </si>
  <si>
    <t>HGC ARBITRAGE FUND TRUST CL F SR 2018-09 (233F)</t>
  </si>
  <si>
    <t>ETF</t>
  </si>
  <si>
    <t>Barclays IPATH SER B S&amp;P 500 VIX SHORT</t>
  </si>
  <si>
    <t>BARCLAYS BK PLC IPATH SERIES B S&amp;P 500 VIX SHORT TERM FUTURES ETN</t>
  </si>
  <si>
    <t>Sustainability</t>
  </si>
  <si>
    <t>WARATAH ALTERNATIVE ESG FUND CLASS F UNITS (LIF)</t>
  </si>
  <si>
    <t>WARATAH ALTERNATIVE ESG FUND CLASS F</t>
  </si>
  <si>
    <t>Thematic</t>
  </si>
  <si>
    <t>CloudMD</t>
  </si>
  <si>
    <t>IMMUNOPRECISE ANTIBODIES</t>
  </si>
  <si>
    <t>Well Health</t>
  </si>
  <si>
    <t>US Stock</t>
  </si>
  <si>
    <t>Zillow Group Inc.</t>
  </si>
  <si>
    <t>SQUARE Inc.</t>
  </si>
  <si>
    <t xml:space="preserve">Sea Limited </t>
  </si>
  <si>
    <t>Mitek Systems Inc</t>
  </si>
  <si>
    <t>Mercadolibre Inc</t>
  </si>
  <si>
    <t>ABBVIE INC</t>
  </si>
  <si>
    <t>ALECTOR INC</t>
  </si>
  <si>
    <t>ZYMEWORKS INC</t>
  </si>
  <si>
    <t xml:space="preserve">Zillow Group Inc. </t>
  </si>
  <si>
    <t>Special Situations</t>
  </si>
  <si>
    <t>Manulife</t>
  </si>
  <si>
    <t>BMO Oil &amp; Gas Index ETF</t>
  </si>
  <si>
    <t>Cameco</t>
  </si>
  <si>
    <t>Kinaxis</t>
  </si>
  <si>
    <t>MANULIFE FINANCIAL CORP</t>
  </si>
  <si>
    <t>BMO EQUAL WEIGHT OIL &amp; GAS INDEX ETF UNIT</t>
  </si>
  <si>
    <t>CAMECO CORP</t>
  </si>
  <si>
    <t>KINAXIS INC COM</t>
  </si>
  <si>
    <t>Conservative Tactical</t>
  </si>
  <si>
    <t>Index</t>
  </si>
  <si>
    <t>Savings</t>
  </si>
  <si>
    <t>Cash</t>
  </si>
  <si>
    <t>iShares 1-5Y Laddered Index ETF</t>
  </si>
  <si>
    <t>Vanguard ST Bond Index ETF</t>
  </si>
  <si>
    <t>Manulife Savings Account</t>
  </si>
  <si>
    <t>BMO ST Federal Bond Index</t>
  </si>
  <si>
    <t>BNS Tiered Corporate Savings</t>
  </si>
  <si>
    <t>BNS Savings Account Series E</t>
  </si>
  <si>
    <t>Cash-CAD</t>
  </si>
  <si>
    <t>ISHARES 1-5 YR LADDERED CORP BD INDEX ETF COM UNIT</t>
  </si>
  <si>
    <t>VANGUARD CDN SHORT TERM BD INDEX ETF TR UNIT</t>
  </si>
  <si>
    <t>MANULIFE TRUST INVESTMENT SAVINGS ACCOUNT (710)</t>
  </si>
  <si>
    <t>BMO SHORT FEDERAL BOND INDEX ETF</t>
  </si>
  <si>
    <t>CASH</t>
  </si>
  <si>
    <t xml:space="preserve">BNS TIERED CORPORATE INVESTMENT SAVINGS ACCOUNT </t>
  </si>
  <si>
    <t>BNS INVESTMENT SAVINGS ACCOUNT SERIES E (1325)</t>
  </si>
  <si>
    <t>Cash-USD</t>
  </si>
  <si>
    <t>USD Margin &amp; Cash Equivalent</t>
  </si>
  <si>
    <t>CAD</t>
  </si>
  <si>
    <t>US Canadian Equivalent</t>
  </si>
  <si>
    <t>USD</t>
  </si>
  <si>
    <t>MN - Total</t>
  </si>
  <si>
    <t>Market Neutral  (CAD)</t>
  </si>
  <si>
    <t>Market Neutral  (USD)</t>
  </si>
  <si>
    <t>Thematic - Total</t>
  </si>
  <si>
    <t>Themtic (CAD)</t>
  </si>
  <si>
    <t>Special Situation</t>
  </si>
  <si>
    <t>CAD Cash Equivalent</t>
  </si>
  <si>
    <t>USD Cash Equivalent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</si>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</sst>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mmmm"/>
    <numFmt numFmtId="166" formatCode="yyyy"/>
    <numFmt numFmtId="167" formatCode="#;;@"/>
    <numFmt numFmtId="168" formatCode="_-* #,##0_-;\-* #,##0_-;_-* &quot;-&quot;??_-;_-@_-"/>
    <numFmt numFmtId="169" formatCode="mmm"/>
    <numFmt numFmtId="170" formatCode="#,##0;;;@"/>
    <numFmt numFmtId="171" formatCode="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2"/>
      <name val="Cambria"/>
      <family val="2"/>
    </font>
    <font>
      <sz val="12"/>
      <name val="Cambria"/>
      <family val="1"/>
    </font>
    <font>
      <sz val="11"/>
      <name val="Cambria"/>
      <family val="1"/>
    </font>
    <font>
      <b/>
      <sz val="11"/>
      <color rgb="FF000000"/>
      <name val="Cambria"/>
      <family val="2"/>
    </font>
    <font>
      <sz val="11"/>
      <name val="Cambria"/>
      <family val="2"/>
    </font>
    <font>
      <sz val="11"/>
      <color rgb="FF0000FF"/>
      <name val="Cambria"/>
      <family val="2"/>
    </font>
    <font>
      <b/>
      <sz val="11"/>
      <color rgb="FF000000"/>
      <name val="Cambria"/>
      <family val="1"/>
    </font>
    <font>
      <sz val="11"/>
      <color theme="1"/>
      <name val="Cambria"/>
      <family val="1"/>
    </font>
    <font>
      <b/>
      <sz val="12"/>
      <color rgb="FF0070C0"/>
      <name val="Cambria"/>
      <family val="2"/>
    </font>
    <font>
      <sz val="11"/>
      <color rgb="FF0070C0"/>
      <name val="Cambria"/>
      <family val="2"/>
    </font>
    <font>
      <b/>
      <sz val="11"/>
      <color rgb="FF0070C0"/>
      <name val="Cambria"/>
      <family val="1"/>
    </font>
    <font>
      <sz val="11"/>
      <color rgb="FF0070C0"/>
      <name val="Calibri"/>
      <family val="2"/>
      <scheme val="minor"/>
    </font>
    <font>
      <sz val="11"/>
      <color theme="4" tint="-0.249977111117893"/>
      <name val="Cambria"/>
      <family val="2"/>
    </font>
    <font>
      <b/>
      <sz val="11"/>
      <name val="Cambria"/>
      <family val="1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4" borderId="2" applyNumberFormat="0" applyAlignment="0" applyProtection="0"/>
  </cellStyleXfs>
  <cellXfs count="146">
    <xf numFmtId="0" fontId="0" fillId="0" borderId="0" xfId="0"/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67" fontId="6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7" fontId="6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7" fontId="8" fillId="2" borderId="0" xfId="0" applyNumberFormat="1" applyFont="1" applyFill="1" applyAlignment="1">
      <alignment horizontal="center" vertical="center" wrapText="1"/>
    </xf>
    <xf numFmtId="167" fontId="6" fillId="0" borderId="0" xfId="0" applyNumberFormat="1" applyFont="1" applyAlignment="1">
      <alignment horizontal="left" vertical="top"/>
    </xf>
    <xf numFmtId="167" fontId="7" fillId="2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65" fontId="6" fillId="0" borderId="1" xfId="0" applyNumberFormat="1" applyFont="1" applyBorder="1" applyAlignment="1">
      <alignment horizontal="left" wrapText="1"/>
    </xf>
    <xf numFmtId="166" fontId="6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69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167" fontId="2" fillId="0" borderId="0" xfId="0" applyNumberFormat="1" applyFont="1" applyFill="1" applyAlignment="1">
      <alignment horizontal="left"/>
    </xf>
    <xf numFmtId="167" fontId="2" fillId="0" borderId="0" xfId="0" applyNumberFormat="1" applyFont="1" applyFill="1" applyAlignment="1">
      <alignment horizontal="center" vertical="center" wrapText="1"/>
    </xf>
    <xf numFmtId="167" fontId="7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168" fontId="2" fillId="0" borderId="0" xfId="1" applyNumberFormat="1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168" fontId="9" fillId="0" borderId="0" xfId="1" applyNumberFormat="1" applyFont="1" applyFill="1" applyAlignment="1">
      <alignment horizontal="left" wrapText="1"/>
    </xf>
    <xf numFmtId="0" fontId="9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4" fontId="10" fillId="0" borderId="0" xfId="0" applyNumberFormat="1" applyFont="1" applyFill="1" applyAlignment="1">
      <alignment horizontal="left"/>
    </xf>
    <xf numFmtId="10" fontId="2" fillId="0" borderId="0" xfId="2" applyNumberFormat="1" applyFon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167" fontId="12" fillId="0" borderId="0" xfId="0" applyNumberFormat="1" applyFont="1" applyFill="1" applyAlignment="1">
      <alignment horizontal="left"/>
    </xf>
    <xf numFmtId="167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3" fontId="12" fillId="0" borderId="0" xfId="0" applyNumberFormat="1" applyFont="1" applyFill="1" applyAlignment="1">
      <alignment horizontal="center"/>
    </xf>
    <xf numFmtId="0" fontId="14" fillId="0" borderId="0" xfId="0" applyFont="1" applyFill="1"/>
    <xf numFmtId="0" fontId="9" fillId="3" borderId="0" xfId="0" applyFont="1" applyFill="1" applyAlignment="1">
      <alignment horizontal="left" wrapText="1"/>
    </xf>
    <xf numFmtId="0" fontId="0" fillId="3" borderId="0" xfId="0" applyFill="1"/>
    <xf numFmtId="167" fontId="7" fillId="3" borderId="0" xfId="0" applyNumberFormat="1" applyFont="1" applyFill="1" applyAlignment="1">
      <alignment horizontal="center" vertical="center" wrapText="1"/>
    </xf>
    <xf numFmtId="167" fontId="2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8" fontId="3" fillId="0" borderId="0" xfId="1" applyNumberFormat="1" applyFont="1" applyFill="1" applyAlignment="1">
      <alignment horizontal="left"/>
    </xf>
    <xf numFmtId="168" fontId="2" fillId="0" borderId="0" xfId="1" applyNumberFormat="1" applyFont="1" applyFill="1" applyAlignment="1">
      <alignment horizontal="center" vertical="center" wrapText="1"/>
    </xf>
    <xf numFmtId="168" fontId="0" fillId="0" borderId="0" xfId="1" applyNumberFormat="1" applyFont="1" applyFill="1"/>
    <xf numFmtId="169" fontId="2" fillId="0" borderId="1" xfId="0" applyNumberFormat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171" fontId="12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7" fontId="8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167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>
      <alignment horizontal="center"/>
    </xf>
    <xf numFmtId="0" fontId="17" fillId="0" borderId="0" xfId="0" applyFont="1" applyFill="1"/>
    <xf numFmtId="3" fontId="4" fillId="3" borderId="0" xfId="0" applyNumberFormat="1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 wrapText="1"/>
    </xf>
    <xf numFmtId="3" fontId="2" fillId="5" borderId="0" xfId="0" applyNumberFormat="1" applyFont="1" applyFill="1" applyAlignment="1">
      <alignment horizontal="center"/>
    </xf>
    <xf numFmtId="3" fontId="15" fillId="5" borderId="0" xfId="0" applyNumberFormat="1" applyFont="1" applyFill="1" applyAlignment="1">
      <alignment horizontal="center"/>
    </xf>
    <xf numFmtId="0" fontId="0" fillId="5" borderId="0" xfId="0" applyFill="1"/>
    <xf numFmtId="4" fontId="4" fillId="6" borderId="0" xfId="0" applyNumberFormat="1" applyFon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67" fontId="8" fillId="6" borderId="0" xfId="0" applyNumberFormat="1" applyFont="1" applyFill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 wrapText="1"/>
    </xf>
    <xf numFmtId="4" fontId="2" fillId="6" borderId="0" xfId="0" applyNumberFormat="1" applyFont="1" applyFill="1" applyAlignment="1">
      <alignment horizontal="center" vertical="center" wrapText="1"/>
    </xf>
    <xf numFmtId="4" fontId="6" fillId="6" borderId="0" xfId="0" applyNumberFormat="1" applyFont="1" applyFill="1" applyAlignment="1">
      <alignment horizontal="center" vertical="center" wrapText="1"/>
    </xf>
    <xf numFmtId="170" fontId="8" fillId="6" borderId="0" xfId="0" applyNumberFormat="1" applyFont="1" applyFill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3" fontId="8" fillId="6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left"/>
    </xf>
    <xf numFmtId="167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/>
    </xf>
    <xf numFmtId="3" fontId="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left"/>
    </xf>
    <xf numFmtId="167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 wrapText="1"/>
    </xf>
    <xf numFmtId="3" fontId="12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wrapText="1"/>
    </xf>
    <xf numFmtId="3" fontId="4" fillId="0" borderId="0" xfId="0" applyNumberFormat="1" applyFont="1" applyFill="1" applyAlignment="1">
      <alignment horizontal="center" vertical="center" wrapText="1"/>
    </xf>
    <xf numFmtId="167" fontId="8" fillId="0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3" fontId="4" fillId="0" borderId="0" xfId="0" applyNumberFormat="1" applyFont="1" applyFill="1" applyAlignment="1">
      <alignment horizontal="center" vertical="center"/>
    </xf>
    <xf numFmtId="170" fontId="0" fillId="0" borderId="0" xfId="0" applyNumberFormat="1"/>
    <xf numFmtId="3" fontId="8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18" fillId="4" borderId="2" xfId="3" applyAlignment="1">
      <alignment horizontal="left"/>
    </xf>
    <xf numFmtId="0" fontId="18" fillId="4" borderId="2" xfId="3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3" fontId="0" fillId="0" borderId="0" xfId="0" applyNumberFormat="1" applyFill="1"/>
    <xf numFmtId="3" fontId="8" fillId="0" borderId="0" xfId="0" applyNumberFormat="1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3">
    <dxf>
      <fill>
        <patternFill>
          <bgColor rgb="FFD5E6F7"/>
        </patternFill>
      </fill>
    </dxf>
    <dxf>
      <fill>
        <patternFill>
          <bgColor rgb="FFD5E6F7"/>
        </patternFill>
      </fill>
    </dxf>
    <dxf>
      <fill>
        <patternFill>
          <bgColor rgb="FFD5E6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GROUP-QUAAF/Shared%20Documents/Risk%20Analysis/Models/Risk%20and%20Performance%20August%20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GROUP-QUAAF/Shared%20Documents/Risk%20Analysis/New%20Initiatives/QUAAF%20Fund%20Calc%20&amp;%20Risk%20Due%20Diligence%20Model/Risk%20Due%20Diligence%20-%20Note%20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AF Report"/>
      <sheetName val="FUND FACTSHEET"/>
      <sheetName val="RISK MONTHLY PERFORMANCE"/>
      <sheetName val="CONTROL"/>
      <sheetName val="RISK"/>
      <sheetName val="DASHBOARD_L1"/>
      <sheetName val="DASHBOARD_L2"/>
      <sheetName val="INSTRUCTIONS"/>
      <sheetName val="HOLDINGS"/>
      <sheetName val="BENCHMARKS"/>
      <sheetName val="UNIVERSE"/>
      <sheetName val="Benchmarks_NAVs"/>
      <sheetName val="Holding_NAVs"/>
      <sheetName val="L1_NAVS"/>
      <sheetName val="L1_RETURNS"/>
      <sheetName val="L2_NAVS"/>
      <sheetName val="L2_RETURNS"/>
      <sheetName val="ASSETS_NAVS"/>
      <sheetName val="ASSETS_RETURNS"/>
      <sheetName val="Transactions"/>
      <sheetName val="Holdings_Returns"/>
      <sheetName val="Benchmarks_Returns"/>
      <sheetName val="Benchmarks_Data"/>
      <sheetName val="MaxDrawdown"/>
    </sheetNames>
    <sheetDataSet>
      <sheetData sheetId="0"/>
      <sheetData sheetId="1"/>
      <sheetData sheetId="2"/>
      <sheetData sheetId="3">
        <row r="2">
          <cell r="D2">
            <v>41121</v>
          </cell>
        </row>
        <row r="3">
          <cell r="D3">
            <v>43677</v>
          </cell>
          <cell r="G3">
            <v>85</v>
          </cell>
        </row>
        <row r="70">
          <cell r="C70" t="str">
            <v>3M T-Bill (CDN)</v>
          </cell>
        </row>
        <row r="71">
          <cell r="C71" t="str">
            <v>SPTSX Total Return Index</v>
          </cell>
        </row>
        <row r="72">
          <cell r="C72" t="str">
            <v>HFRI Strategic</v>
          </cell>
        </row>
        <row r="73">
          <cell r="C73" t="str">
            <v>HFRI FoF Comp</v>
          </cell>
        </row>
        <row r="74">
          <cell r="C74" t="str">
            <v>HFRI Relative</v>
          </cell>
        </row>
        <row r="75">
          <cell r="C75">
            <v>0</v>
          </cell>
        </row>
        <row r="76">
          <cell r="C76">
            <v>0</v>
          </cell>
        </row>
      </sheetData>
      <sheetData sheetId="4"/>
      <sheetData sheetId="5"/>
      <sheetData sheetId="6"/>
      <sheetData sheetId="7">
        <row r="2">
          <cell r="C2"/>
          <cell r="F2"/>
        </row>
        <row r="3">
          <cell r="C3" t="str">
            <v>INSTRUCTIONS</v>
          </cell>
          <cell r="F3"/>
        </row>
        <row r="4">
          <cell r="C4"/>
          <cell r="F4"/>
        </row>
        <row r="5">
          <cell r="C5" t="str">
            <v>Updating Market Data</v>
          </cell>
          <cell r="F5"/>
        </row>
        <row r="6">
          <cell r="C6"/>
          <cell r="F6"/>
        </row>
        <row r="7">
          <cell r="C7">
            <v>1</v>
          </cell>
          <cell r="F7"/>
        </row>
        <row r="8">
          <cell r="C8">
            <v>2</v>
          </cell>
          <cell r="F8"/>
        </row>
        <row r="9">
          <cell r="C9"/>
          <cell r="F9"/>
        </row>
        <row r="10">
          <cell r="C10"/>
          <cell r="F10"/>
        </row>
        <row r="11">
          <cell r="C11"/>
          <cell r="F11"/>
        </row>
        <row r="12">
          <cell r="C12"/>
          <cell r="F12"/>
        </row>
        <row r="13">
          <cell r="C13"/>
          <cell r="F13"/>
        </row>
        <row r="31">
          <cell r="C31" t="str">
            <v>CONTROL</v>
          </cell>
        </row>
        <row r="33">
          <cell r="C33" t="str">
            <v>FUNDS</v>
          </cell>
          <cell r="F33" t="str">
            <v>ASSETS</v>
          </cell>
        </row>
        <row r="34">
          <cell r="C34" t="str">
            <v>Conservative Tactical</v>
          </cell>
          <cell r="F34" t="str">
            <v>Equity</v>
          </cell>
        </row>
        <row r="35">
          <cell r="C35" t="str">
            <v>Special Situations</v>
          </cell>
          <cell r="F35" t="str">
            <v>Debt</v>
          </cell>
        </row>
        <row r="36">
          <cell r="C36" t="str">
            <v>Market Neutral</v>
          </cell>
          <cell r="F36" t="str">
            <v>Multi-Strategy</v>
          </cell>
        </row>
        <row r="37">
          <cell r="C37" t="str">
            <v>Growth</v>
          </cell>
          <cell r="F37" t="str">
            <v>Cash</v>
          </cell>
        </row>
        <row r="38">
          <cell r="F38" t="str">
            <v>Commodity</v>
          </cell>
        </row>
      </sheetData>
      <sheetData sheetId="8"/>
      <sheetData sheetId="9"/>
      <sheetData sheetId="10">
        <row r="1">
          <cell r="A1" t="str">
            <v>TYPE</v>
          </cell>
          <cell r="B1" t="str">
            <v>SUBTYPE</v>
          </cell>
          <cell r="C1" t="str">
            <v>NAME</v>
          </cell>
          <cell r="D1" t="str">
            <v>FUND</v>
          </cell>
          <cell r="E1" t="str">
            <v>BBGCODE</v>
          </cell>
          <cell r="F1" t="str">
            <v>BBGNAME</v>
          </cell>
          <cell r="G1" t="str">
            <v>HOLDING</v>
          </cell>
          <cell r="H1" t="str">
            <v>CATEGORY</v>
          </cell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/>
        </row>
        <row r="2">
          <cell r="A2" t="str">
            <v>Holding</v>
          </cell>
        </row>
        <row r="3">
          <cell r="A3" t="str">
            <v>Holding</v>
          </cell>
        </row>
        <row r="4">
          <cell r="A4" t="str">
            <v>Holding</v>
          </cell>
        </row>
        <row r="5">
          <cell r="A5" t="str">
            <v>Holding</v>
          </cell>
        </row>
        <row r="6">
          <cell r="A6" t="str">
            <v>Holding</v>
          </cell>
        </row>
        <row r="7">
          <cell r="A7" t="str">
            <v>Holding</v>
          </cell>
        </row>
        <row r="8">
          <cell r="A8" t="str">
            <v>Holding</v>
          </cell>
        </row>
        <row r="9">
          <cell r="A9" t="str">
            <v>Holding</v>
          </cell>
        </row>
        <row r="10">
          <cell r="A10" t="str">
            <v>Holding</v>
          </cell>
        </row>
        <row r="11">
          <cell r="A11" t="str">
            <v>Holding</v>
          </cell>
        </row>
        <row r="12">
          <cell r="A12" t="str">
            <v>Holding</v>
          </cell>
        </row>
        <row r="13">
          <cell r="A13" t="str">
            <v>Holding</v>
          </cell>
        </row>
        <row r="14">
          <cell r="A14" t="str">
            <v>Holding</v>
          </cell>
        </row>
        <row r="15">
          <cell r="A15" t="str">
            <v>Holding</v>
          </cell>
        </row>
        <row r="16">
          <cell r="A16" t="str">
            <v>Holding</v>
          </cell>
        </row>
        <row r="17">
          <cell r="A17" t="str">
            <v>Holding</v>
          </cell>
        </row>
        <row r="18">
          <cell r="A18" t="str">
            <v>Holding</v>
          </cell>
        </row>
        <row r="19">
          <cell r="A19" t="str">
            <v>Holding</v>
          </cell>
        </row>
        <row r="20">
          <cell r="A20" t="str">
            <v>Holding</v>
          </cell>
        </row>
        <row r="21">
          <cell r="A21" t="str">
            <v>Holding</v>
          </cell>
        </row>
        <row r="22">
          <cell r="A22" t="str">
            <v>Holding</v>
          </cell>
        </row>
        <row r="23">
          <cell r="A23" t="str">
            <v>Holding</v>
          </cell>
        </row>
        <row r="24">
          <cell r="A24" t="str">
            <v>Holding</v>
          </cell>
        </row>
        <row r="25">
          <cell r="A25" t="str">
            <v>Holding</v>
          </cell>
        </row>
        <row r="26">
          <cell r="A26" t="str">
            <v>Holding</v>
          </cell>
        </row>
        <row r="27">
          <cell r="A27" t="str">
            <v>Holding</v>
          </cell>
        </row>
        <row r="28">
          <cell r="A28" t="str">
            <v>Holding</v>
          </cell>
        </row>
        <row r="29">
          <cell r="A29" t="str">
            <v>Holding</v>
          </cell>
        </row>
        <row r="30">
          <cell r="A30" t="str">
            <v>Holding</v>
          </cell>
        </row>
        <row r="31">
          <cell r="A31" t="str">
            <v>Holding</v>
          </cell>
        </row>
        <row r="32">
          <cell r="A32" t="str">
            <v>Holding</v>
          </cell>
        </row>
        <row r="33">
          <cell r="A33" t="str">
            <v>Holding</v>
          </cell>
        </row>
        <row r="34">
          <cell r="A34" t="str">
            <v>Holding</v>
          </cell>
        </row>
        <row r="35">
          <cell r="A35" t="str">
            <v>Benchmark</v>
          </cell>
        </row>
        <row r="36">
          <cell r="A36" t="str">
            <v>Benchmark</v>
          </cell>
        </row>
        <row r="37">
          <cell r="A37" t="str">
            <v>Benchmark</v>
          </cell>
        </row>
        <row r="38">
          <cell r="A38" t="str">
            <v>Benchmark</v>
          </cell>
        </row>
        <row r="39">
          <cell r="A39" t="str">
            <v>Benchmark</v>
          </cell>
        </row>
        <row r="40">
          <cell r="A40" t="str">
            <v>Benchmark</v>
          </cell>
        </row>
        <row r="41">
          <cell r="A41" t="str">
            <v>Benchmark</v>
          </cell>
        </row>
        <row r="42">
          <cell r="A42" t="str">
            <v>Benchmark</v>
          </cell>
        </row>
        <row r="43">
          <cell r="A43" t="str">
            <v>Benchmark</v>
          </cell>
        </row>
        <row r="44">
          <cell r="A44" t="str">
            <v>Benchmark</v>
          </cell>
        </row>
        <row r="45">
          <cell r="A45" t="str">
            <v>Benchmark</v>
          </cell>
        </row>
        <row r="46">
          <cell r="A46" t="str">
            <v>Benchmark</v>
          </cell>
        </row>
        <row r="47">
          <cell r="A47" t="str">
            <v>Benchmark</v>
          </cell>
        </row>
        <row r="48">
          <cell r="A48" t="str">
            <v>Benchmark</v>
          </cell>
        </row>
        <row r="49">
          <cell r="A49" t="str">
            <v>Benchmark</v>
          </cell>
        </row>
        <row r="50">
          <cell r="A50" t="str">
            <v>Benchmark</v>
          </cell>
        </row>
        <row r="51">
          <cell r="A51" t="str">
            <v>Benchmark</v>
          </cell>
        </row>
        <row r="52">
          <cell r="A52" t="str">
            <v>Benchmark</v>
          </cell>
        </row>
        <row r="53">
          <cell r="A53" t="str">
            <v>Benchmark</v>
          </cell>
        </row>
        <row r="54">
          <cell r="A54" t="str">
            <v>Benchmark</v>
          </cell>
        </row>
        <row r="55">
          <cell r="A55" t="str">
            <v>Benchmark</v>
          </cell>
        </row>
        <row r="56">
          <cell r="A56" t="str">
            <v>Benchmark</v>
          </cell>
        </row>
        <row r="57">
          <cell r="A57" t="str">
            <v>Benchmark</v>
          </cell>
        </row>
        <row r="58">
          <cell r="A58" t="str">
            <v>Benchmark</v>
          </cell>
        </row>
        <row r="59">
          <cell r="A59" t="str">
            <v>Benchmark</v>
          </cell>
        </row>
      </sheetData>
      <sheetData sheetId="11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7">
          <cell r="B7"/>
          <cell r="C7"/>
          <cell r="D7"/>
          <cell r="E7"/>
          <cell r="F7"/>
          <cell r="H7" t="str">
            <v>Month</v>
          </cell>
          <cell r="I7" t="str">
            <v>Year</v>
          </cell>
          <cell r="J7" t="str">
            <v>Date</v>
          </cell>
          <cell r="K7" t="str">
            <v>QUAAF</v>
          </cell>
          <cell r="L7" t="str">
            <v>3M T-Bill (CDN)</v>
          </cell>
          <cell r="M7" t="str">
            <v>1Y T-Bill (CDN)</v>
          </cell>
          <cell r="N7" t="str">
            <v>3M T-Bill (USD)</v>
          </cell>
          <cell r="O7" t="str">
            <v>1Y T-Bill (USD)</v>
          </cell>
          <cell r="P7" t="str">
            <v>FTSE TMX CANADIAN BOND</v>
          </cell>
          <cell r="Q7" t="str">
            <v>CPI</v>
          </cell>
          <cell r="R7" t="str">
            <v>iShares Core Canadian Bonds</v>
          </cell>
          <cell r="S7" t="str">
            <v>SPTSX Composite Index</v>
          </cell>
          <cell r="T7" t="str">
            <v>SPTSX Total Return Index</v>
          </cell>
          <cell r="U7" t="str">
            <v>SPTSX60 Index</v>
          </cell>
          <cell r="V7" t="str">
            <v>SP500 Index</v>
          </cell>
          <cell r="W7" t="str">
            <v>SP500 Total Return</v>
          </cell>
          <cell r="X7" t="str">
            <v>HFRI Equity</v>
          </cell>
          <cell r="Y7" t="str">
            <v>HFRI Strategic</v>
          </cell>
          <cell r="Z7" t="str">
            <v>HFRI FoF Comp</v>
          </cell>
          <cell r="AA7" t="str">
            <v>HFRI Conservative</v>
          </cell>
          <cell r="AB7" t="str">
            <v>HFRI Relative</v>
          </cell>
          <cell r="AC7" t="str">
            <v>Scotia capital HFI EW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J8">
            <v>41121</v>
          </cell>
        </row>
        <row r="9">
          <cell r="J9">
            <v>41152</v>
          </cell>
        </row>
        <row r="10">
          <cell r="J10">
            <v>41182</v>
          </cell>
        </row>
        <row r="11">
          <cell r="J11">
            <v>41213</v>
          </cell>
        </row>
        <row r="12">
          <cell r="J12">
            <v>41243</v>
          </cell>
        </row>
        <row r="13">
          <cell r="J13">
            <v>41274</v>
          </cell>
        </row>
        <row r="14">
          <cell r="J14">
            <v>41305</v>
          </cell>
        </row>
        <row r="15">
          <cell r="J15">
            <v>41333</v>
          </cell>
        </row>
        <row r="16">
          <cell r="J16">
            <v>41364</v>
          </cell>
        </row>
        <row r="17">
          <cell r="J17">
            <v>41394</v>
          </cell>
        </row>
        <row r="18">
          <cell r="J18">
            <v>41425</v>
          </cell>
        </row>
        <row r="19">
          <cell r="J19">
            <v>41455</v>
          </cell>
        </row>
        <row r="20">
          <cell r="J20">
            <v>41486</v>
          </cell>
        </row>
        <row r="21">
          <cell r="J21">
            <v>41517</v>
          </cell>
        </row>
        <row r="22">
          <cell r="J22">
            <v>41547</v>
          </cell>
        </row>
        <row r="23">
          <cell r="J23">
            <v>41578</v>
          </cell>
        </row>
        <row r="24">
          <cell r="J24">
            <v>41608</v>
          </cell>
        </row>
        <row r="25">
          <cell r="J25">
            <v>41639</v>
          </cell>
        </row>
        <row r="26">
          <cell r="J26">
            <v>41670</v>
          </cell>
        </row>
        <row r="27">
          <cell r="J27">
            <v>41698</v>
          </cell>
        </row>
        <row r="28">
          <cell r="J28">
            <v>41729</v>
          </cell>
        </row>
        <row r="29">
          <cell r="J29">
            <v>41759</v>
          </cell>
        </row>
        <row r="30">
          <cell r="J30">
            <v>41790</v>
          </cell>
        </row>
        <row r="31">
          <cell r="J31">
            <v>41820</v>
          </cell>
        </row>
        <row r="32">
          <cell r="J32">
            <v>41851</v>
          </cell>
        </row>
        <row r="33">
          <cell r="J33">
            <v>41882</v>
          </cell>
        </row>
        <row r="34">
          <cell r="J34">
            <v>41912</v>
          </cell>
        </row>
        <row r="35">
          <cell r="J35">
            <v>41943</v>
          </cell>
        </row>
        <row r="36">
          <cell r="J36">
            <v>41973</v>
          </cell>
        </row>
        <row r="37">
          <cell r="J37">
            <v>42004</v>
          </cell>
        </row>
        <row r="38">
          <cell r="J38">
            <v>42035</v>
          </cell>
        </row>
        <row r="39">
          <cell r="J39">
            <v>42063</v>
          </cell>
        </row>
        <row r="40">
          <cell r="J40">
            <v>42094</v>
          </cell>
        </row>
        <row r="41">
          <cell r="J41">
            <v>42124</v>
          </cell>
        </row>
        <row r="42">
          <cell r="J42">
            <v>42155</v>
          </cell>
        </row>
        <row r="43">
          <cell r="J43">
            <v>42185</v>
          </cell>
        </row>
        <row r="44">
          <cell r="J44">
            <v>42216</v>
          </cell>
        </row>
        <row r="45">
          <cell r="J45">
            <v>42247</v>
          </cell>
        </row>
        <row r="46">
          <cell r="J46">
            <v>42277</v>
          </cell>
        </row>
        <row r="47">
          <cell r="J47">
            <v>42308</v>
          </cell>
        </row>
        <row r="48">
          <cell r="J48">
            <v>42338</v>
          </cell>
        </row>
        <row r="49">
          <cell r="J49">
            <v>42369</v>
          </cell>
        </row>
        <row r="50">
          <cell r="J50">
            <v>42400</v>
          </cell>
        </row>
        <row r="51">
          <cell r="J51">
            <v>42429</v>
          </cell>
        </row>
        <row r="52">
          <cell r="J52">
            <v>42460</v>
          </cell>
        </row>
        <row r="53">
          <cell r="J53">
            <v>42490</v>
          </cell>
        </row>
        <row r="54">
          <cell r="J54">
            <v>42521</v>
          </cell>
        </row>
        <row r="55">
          <cell r="J55">
            <v>42551</v>
          </cell>
        </row>
        <row r="56">
          <cell r="J56">
            <v>42582</v>
          </cell>
        </row>
        <row r="57">
          <cell r="J57">
            <v>42613</v>
          </cell>
        </row>
        <row r="58">
          <cell r="J58">
            <v>42643</v>
          </cell>
        </row>
        <row r="59">
          <cell r="J59">
            <v>42674</v>
          </cell>
        </row>
        <row r="60">
          <cell r="J60">
            <v>42704</v>
          </cell>
        </row>
        <row r="61">
          <cell r="J61">
            <v>42735</v>
          </cell>
        </row>
        <row r="62">
          <cell r="J62">
            <v>42766</v>
          </cell>
        </row>
        <row r="63">
          <cell r="J63">
            <v>42794</v>
          </cell>
        </row>
        <row r="64">
          <cell r="J64">
            <v>42825</v>
          </cell>
        </row>
        <row r="65">
          <cell r="J65">
            <v>42855</v>
          </cell>
        </row>
        <row r="66">
          <cell r="J66">
            <v>42886</v>
          </cell>
        </row>
        <row r="67">
          <cell r="J67">
            <v>42916</v>
          </cell>
        </row>
        <row r="68">
          <cell r="J68">
            <v>42947</v>
          </cell>
        </row>
        <row r="69">
          <cell r="J69">
            <v>42978</v>
          </cell>
        </row>
        <row r="70">
          <cell r="J70">
            <v>43008</v>
          </cell>
        </row>
        <row r="71">
          <cell r="J71">
            <v>43039</v>
          </cell>
        </row>
        <row r="72">
          <cell r="J72">
            <v>43069</v>
          </cell>
        </row>
        <row r="73">
          <cell r="J73">
            <v>43100</v>
          </cell>
        </row>
        <row r="74">
          <cell r="J74">
            <v>43131</v>
          </cell>
        </row>
        <row r="75">
          <cell r="J75">
            <v>43159</v>
          </cell>
        </row>
        <row r="76">
          <cell r="J76">
            <v>43190</v>
          </cell>
        </row>
        <row r="77">
          <cell r="J77">
            <v>43220</v>
          </cell>
        </row>
        <row r="78">
          <cell r="J78">
            <v>43251</v>
          </cell>
        </row>
        <row r="79">
          <cell r="J79">
            <v>43281</v>
          </cell>
        </row>
        <row r="80">
          <cell r="J80">
            <v>43312</v>
          </cell>
        </row>
        <row r="81">
          <cell r="J81">
            <v>43343</v>
          </cell>
        </row>
        <row r="82">
          <cell r="J82">
            <v>43373</v>
          </cell>
        </row>
        <row r="83">
          <cell r="J83">
            <v>43404</v>
          </cell>
        </row>
        <row r="84">
          <cell r="J84">
            <v>43434</v>
          </cell>
        </row>
        <row r="85">
          <cell r="J85">
            <v>43465</v>
          </cell>
        </row>
        <row r="86">
          <cell r="J86">
            <v>43496</v>
          </cell>
        </row>
        <row r="87">
          <cell r="J87">
            <v>43524</v>
          </cell>
        </row>
        <row r="88">
          <cell r="J88">
            <v>43555</v>
          </cell>
        </row>
        <row r="89">
          <cell r="J89">
            <v>43585</v>
          </cell>
        </row>
        <row r="90">
          <cell r="J90">
            <v>43616</v>
          </cell>
        </row>
        <row r="91">
          <cell r="J91">
            <v>43646</v>
          </cell>
        </row>
        <row r="92">
          <cell r="J92">
            <v>43677</v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2"/>
      <sheetData sheetId="13">
        <row r="1">
          <cell r="H1"/>
          <cell r="J1"/>
          <cell r="K1"/>
        </row>
        <row r="2">
          <cell r="H2"/>
          <cell r="J2"/>
        </row>
        <row r="3">
          <cell r="H3" t="str">
            <v>ACTUAL NAVS</v>
          </cell>
          <cell r="J3"/>
        </row>
        <row r="4">
          <cell r="H4"/>
          <cell r="J4"/>
        </row>
        <row r="5">
          <cell r="H5"/>
          <cell r="J5"/>
        </row>
        <row r="6">
          <cell r="H6"/>
          <cell r="J6" t="str">
            <v>MATCH</v>
          </cell>
        </row>
        <row r="7">
          <cell r="H7" t="str">
            <v>Month</v>
          </cell>
          <cell r="J7" t="str">
            <v>Date</v>
          </cell>
          <cell r="Z7" t="str">
            <v>QUAAF-N</v>
          </cell>
          <cell r="AB7" t="str">
            <v>Special Situations-N</v>
          </cell>
          <cell r="AC7" t="str">
            <v>Market Neutral-N</v>
          </cell>
          <cell r="AD7" t="str">
            <v>Growth-N</v>
          </cell>
        </row>
        <row r="8">
          <cell r="H8">
            <v>40939</v>
          </cell>
          <cell r="J8">
            <v>40939</v>
          </cell>
        </row>
        <row r="9">
          <cell r="H9">
            <v>40968</v>
          </cell>
          <cell r="J9">
            <v>40968</v>
          </cell>
        </row>
        <row r="10">
          <cell r="H10">
            <v>40999</v>
          </cell>
          <cell r="J10">
            <v>40999</v>
          </cell>
        </row>
        <row r="11">
          <cell r="H11">
            <v>41029</v>
          </cell>
          <cell r="J11">
            <v>41029</v>
          </cell>
        </row>
        <row r="12">
          <cell r="H12">
            <v>41060</v>
          </cell>
          <cell r="J12">
            <v>41060</v>
          </cell>
        </row>
        <row r="13">
          <cell r="H13">
            <v>41090</v>
          </cell>
          <cell r="J13">
            <v>41090</v>
          </cell>
        </row>
        <row r="14">
          <cell r="H14">
            <v>41121</v>
          </cell>
          <cell r="J14">
            <v>41121</v>
          </cell>
        </row>
        <row r="15">
          <cell r="H15">
            <v>41152</v>
          </cell>
          <cell r="J15">
            <v>41152</v>
          </cell>
        </row>
        <row r="16">
          <cell r="H16">
            <v>41182</v>
          </cell>
          <cell r="J16">
            <v>41182</v>
          </cell>
        </row>
        <row r="17">
          <cell r="H17">
            <v>41213</v>
          </cell>
          <cell r="J17">
            <v>41213</v>
          </cell>
        </row>
        <row r="18">
          <cell r="H18">
            <v>41243</v>
          </cell>
          <cell r="J18">
            <v>41243</v>
          </cell>
        </row>
        <row r="19">
          <cell r="H19">
            <v>41274</v>
          </cell>
          <cell r="J19">
            <v>41274</v>
          </cell>
        </row>
        <row r="20">
          <cell r="H20">
            <v>41305</v>
          </cell>
          <cell r="J20">
            <v>41305</v>
          </cell>
        </row>
        <row r="21">
          <cell r="H21">
            <v>41333</v>
          </cell>
          <cell r="J21">
            <v>41333</v>
          </cell>
        </row>
        <row r="22">
          <cell r="H22">
            <v>41364</v>
          </cell>
          <cell r="J22">
            <v>41364</v>
          </cell>
        </row>
        <row r="23">
          <cell r="H23">
            <v>41394</v>
          </cell>
          <cell r="J23">
            <v>41394</v>
          </cell>
        </row>
        <row r="24">
          <cell r="H24">
            <v>41425</v>
          </cell>
          <cell r="J24">
            <v>41425</v>
          </cell>
        </row>
        <row r="25">
          <cell r="H25">
            <v>41455</v>
          </cell>
          <cell r="J25">
            <v>41455</v>
          </cell>
        </row>
        <row r="26">
          <cell r="H26">
            <v>41486</v>
          </cell>
          <cell r="J26">
            <v>41486</v>
          </cell>
        </row>
        <row r="27">
          <cell r="H27">
            <v>41517</v>
          </cell>
          <cell r="J27">
            <v>41517</v>
          </cell>
        </row>
        <row r="28">
          <cell r="H28">
            <v>41547</v>
          </cell>
          <cell r="J28">
            <v>41547</v>
          </cell>
        </row>
        <row r="29">
          <cell r="H29">
            <v>41578</v>
          </cell>
          <cell r="J29">
            <v>41578</v>
          </cell>
        </row>
        <row r="30">
          <cell r="H30">
            <v>41608</v>
          </cell>
          <cell r="J30">
            <v>41608</v>
          </cell>
        </row>
        <row r="31">
          <cell r="H31">
            <v>41639</v>
          </cell>
          <cell r="J31">
            <v>41639</v>
          </cell>
        </row>
        <row r="32">
          <cell r="H32">
            <v>41670</v>
          </cell>
          <cell r="J32">
            <v>41670</v>
          </cell>
        </row>
        <row r="33">
          <cell r="H33">
            <v>41698</v>
          </cell>
          <cell r="J33">
            <v>41698</v>
          </cell>
        </row>
        <row r="34">
          <cell r="H34">
            <v>41729</v>
          </cell>
          <cell r="J34">
            <v>41729</v>
          </cell>
        </row>
        <row r="35">
          <cell r="H35">
            <v>41759</v>
          </cell>
          <cell r="J35">
            <v>41759</v>
          </cell>
        </row>
        <row r="36">
          <cell r="H36">
            <v>41790</v>
          </cell>
          <cell r="J36">
            <v>41790</v>
          </cell>
        </row>
        <row r="37">
          <cell r="H37">
            <v>41820</v>
          </cell>
          <cell r="J37">
            <v>41820</v>
          </cell>
        </row>
        <row r="38">
          <cell r="H38">
            <v>41851</v>
          </cell>
          <cell r="J38">
            <v>41851</v>
          </cell>
        </row>
        <row r="39">
          <cell r="H39">
            <v>41882</v>
          </cell>
          <cell r="J39">
            <v>41882</v>
          </cell>
        </row>
        <row r="40">
          <cell r="H40">
            <v>41912</v>
          </cell>
          <cell r="J40">
            <v>41912</v>
          </cell>
        </row>
        <row r="41">
          <cell r="H41">
            <v>41943</v>
          </cell>
          <cell r="J41">
            <v>41943</v>
          </cell>
        </row>
        <row r="42">
          <cell r="H42">
            <v>41973</v>
          </cell>
          <cell r="J42">
            <v>41973</v>
          </cell>
        </row>
        <row r="43">
          <cell r="H43">
            <v>42004</v>
          </cell>
          <cell r="J43">
            <v>42004</v>
          </cell>
        </row>
        <row r="44">
          <cell r="H44">
            <v>42035</v>
          </cell>
          <cell r="J44">
            <v>42035</v>
          </cell>
        </row>
        <row r="45">
          <cell r="H45">
            <v>42063</v>
          </cell>
          <cell r="J45">
            <v>42063</v>
          </cell>
        </row>
        <row r="46">
          <cell r="H46">
            <v>42094</v>
          </cell>
          <cell r="J46">
            <v>42094</v>
          </cell>
        </row>
        <row r="47">
          <cell r="H47">
            <v>42124</v>
          </cell>
          <cell r="J47">
            <v>42124</v>
          </cell>
        </row>
        <row r="48">
          <cell r="H48">
            <v>42155</v>
          </cell>
          <cell r="J48">
            <v>42155</v>
          </cell>
        </row>
        <row r="49">
          <cell r="H49">
            <v>42185</v>
          </cell>
          <cell r="J49">
            <v>42185</v>
          </cell>
        </row>
        <row r="50">
          <cell r="H50">
            <v>42216</v>
          </cell>
          <cell r="J50">
            <v>42216</v>
          </cell>
        </row>
        <row r="51">
          <cell r="H51">
            <v>42247</v>
          </cell>
          <cell r="J51">
            <v>42247</v>
          </cell>
        </row>
        <row r="52">
          <cell r="H52">
            <v>42277</v>
          </cell>
          <cell r="J52">
            <v>42277</v>
          </cell>
        </row>
        <row r="53">
          <cell r="H53">
            <v>42308</v>
          </cell>
          <cell r="J53">
            <v>42308</v>
          </cell>
        </row>
        <row r="54">
          <cell r="H54">
            <v>42338</v>
          </cell>
          <cell r="J54">
            <v>42338</v>
          </cell>
        </row>
        <row r="55">
          <cell r="H55">
            <v>42369</v>
          </cell>
          <cell r="J55">
            <v>42369</v>
          </cell>
        </row>
        <row r="56">
          <cell r="H56">
            <v>42400</v>
          </cell>
          <cell r="J56">
            <v>42400</v>
          </cell>
        </row>
        <row r="57">
          <cell r="H57">
            <v>42429</v>
          </cell>
          <cell r="J57">
            <v>42429</v>
          </cell>
        </row>
        <row r="58">
          <cell r="H58">
            <v>42460</v>
          </cell>
          <cell r="J58">
            <v>42460</v>
          </cell>
        </row>
        <row r="59">
          <cell r="H59">
            <v>42490</v>
          </cell>
          <cell r="J59">
            <v>42490</v>
          </cell>
        </row>
        <row r="60">
          <cell r="H60">
            <v>42521</v>
          </cell>
          <cell r="J60">
            <v>42521</v>
          </cell>
        </row>
        <row r="61">
          <cell r="H61">
            <v>42551</v>
          </cell>
          <cell r="J61">
            <v>42551</v>
          </cell>
        </row>
        <row r="62">
          <cell r="H62">
            <v>42582</v>
          </cell>
          <cell r="J62">
            <v>42582</v>
          </cell>
        </row>
        <row r="63">
          <cell r="H63">
            <v>42613</v>
          </cell>
          <cell r="J63">
            <v>42613</v>
          </cell>
        </row>
        <row r="64">
          <cell r="H64">
            <v>42643</v>
          </cell>
          <cell r="J64">
            <v>42643</v>
          </cell>
        </row>
        <row r="65">
          <cell r="H65">
            <v>42674</v>
          </cell>
          <cell r="J65">
            <v>42674</v>
          </cell>
        </row>
        <row r="66">
          <cell r="H66">
            <v>42704</v>
          </cell>
          <cell r="J66">
            <v>42704</v>
          </cell>
        </row>
        <row r="67">
          <cell r="H67">
            <v>42735</v>
          </cell>
          <cell r="J67">
            <v>42735</v>
          </cell>
        </row>
        <row r="68">
          <cell r="H68">
            <v>42766</v>
          </cell>
          <cell r="J68">
            <v>42766</v>
          </cell>
        </row>
        <row r="69">
          <cell r="H69">
            <v>42794</v>
          </cell>
          <cell r="J69">
            <v>42794</v>
          </cell>
        </row>
        <row r="70">
          <cell r="H70">
            <v>42825</v>
          </cell>
          <cell r="J70">
            <v>42825</v>
          </cell>
        </row>
        <row r="71">
          <cell r="H71">
            <v>42855</v>
          </cell>
          <cell r="J71">
            <v>42855</v>
          </cell>
        </row>
        <row r="72">
          <cell r="H72">
            <v>42886</v>
          </cell>
          <cell r="J72">
            <v>42886</v>
          </cell>
        </row>
        <row r="73">
          <cell r="H73">
            <v>42916</v>
          </cell>
          <cell r="J73">
            <v>42916</v>
          </cell>
        </row>
        <row r="74">
          <cell r="H74">
            <v>42947</v>
          </cell>
          <cell r="J74">
            <v>42947</v>
          </cell>
        </row>
        <row r="75">
          <cell r="H75">
            <v>42978</v>
          </cell>
          <cell r="J75">
            <v>42978</v>
          </cell>
        </row>
        <row r="76">
          <cell r="H76">
            <v>43008</v>
          </cell>
          <cell r="J76">
            <v>43008</v>
          </cell>
        </row>
        <row r="77">
          <cell r="H77">
            <v>43039</v>
          </cell>
          <cell r="J77">
            <v>43039</v>
          </cell>
        </row>
        <row r="78">
          <cell r="H78">
            <v>43069</v>
          </cell>
          <cell r="J78">
            <v>43069</v>
          </cell>
        </row>
        <row r="79">
          <cell r="H79">
            <v>43100</v>
          </cell>
          <cell r="J79">
            <v>43100</v>
          </cell>
        </row>
        <row r="80">
          <cell r="H80">
            <v>43131</v>
          </cell>
          <cell r="J80">
            <v>43131</v>
          </cell>
        </row>
        <row r="81">
          <cell r="H81">
            <v>43159</v>
          </cell>
          <cell r="J81">
            <v>43159</v>
          </cell>
        </row>
        <row r="82">
          <cell r="H82">
            <v>43190</v>
          </cell>
          <cell r="J82">
            <v>43190</v>
          </cell>
        </row>
        <row r="83">
          <cell r="H83">
            <v>43220</v>
          </cell>
          <cell r="J83">
            <v>43220</v>
          </cell>
        </row>
        <row r="84">
          <cell r="H84">
            <v>43251</v>
          </cell>
          <cell r="J84">
            <v>43251</v>
          </cell>
        </row>
        <row r="85">
          <cell r="H85">
            <v>43281</v>
          </cell>
          <cell r="J85">
            <v>43281</v>
          </cell>
        </row>
        <row r="86">
          <cell r="H86">
            <v>43312</v>
          </cell>
          <cell r="J86">
            <v>43312</v>
          </cell>
        </row>
        <row r="87">
          <cell r="H87">
            <v>43343</v>
          </cell>
          <cell r="J87">
            <v>43343</v>
          </cell>
        </row>
        <row r="88">
          <cell r="H88">
            <v>43373</v>
          </cell>
          <cell r="J88">
            <v>43373</v>
          </cell>
        </row>
        <row r="89">
          <cell r="H89">
            <v>43404</v>
          </cell>
          <cell r="J89">
            <v>43404</v>
          </cell>
        </row>
        <row r="90">
          <cell r="H90">
            <v>43434</v>
          </cell>
          <cell r="J90">
            <v>43434</v>
          </cell>
        </row>
        <row r="91">
          <cell r="H91">
            <v>43465</v>
          </cell>
          <cell r="J91">
            <v>43465</v>
          </cell>
        </row>
        <row r="92">
          <cell r="H92">
            <v>43496</v>
          </cell>
          <cell r="J92">
            <v>43496</v>
          </cell>
        </row>
        <row r="93">
          <cell r="H93">
            <v>43524</v>
          </cell>
          <cell r="J93">
            <v>43524</v>
          </cell>
        </row>
        <row r="94">
          <cell r="H94">
            <v>43555</v>
          </cell>
          <cell r="J94">
            <v>43555</v>
          </cell>
        </row>
        <row r="95">
          <cell r="H95">
            <v>43585</v>
          </cell>
          <cell r="J95">
            <v>43585</v>
          </cell>
        </row>
        <row r="96">
          <cell r="H96">
            <v>43616</v>
          </cell>
          <cell r="J96">
            <v>43616</v>
          </cell>
        </row>
        <row r="97">
          <cell r="H97">
            <v>43646</v>
          </cell>
          <cell r="J97">
            <v>43646</v>
          </cell>
        </row>
        <row r="98">
          <cell r="H98">
            <v>43677</v>
          </cell>
          <cell r="J98">
            <v>43677</v>
          </cell>
        </row>
        <row r="99">
          <cell r="H99">
            <v>43708</v>
          </cell>
          <cell r="J99">
            <v>43708</v>
          </cell>
        </row>
        <row r="100">
          <cell r="H100">
            <v>43738</v>
          </cell>
          <cell r="J100">
            <v>43738</v>
          </cell>
        </row>
        <row r="101">
          <cell r="H101">
            <v>43769</v>
          </cell>
          <cell r="J101">
            <v>43769</v>
          </cell>
        </row>
        <row r="102">
          <cell r="H102">
            <v>43799</v>
          </cell>
          <cell r="J102">
            <v>43799</v>
          </cell>
        </row>
        <row r="103">
          <cell r="H103">
            <v>43830</v>
          </cell>
          <cell r="J103">
            <v>43830</v>
          </cell>
        </row>
        <row r="104">
          <cell r="H104">
            <v>43861</v>
          </cell>
          <cell r="J104">
            <v>43861</v>
          </cell>
        </row>
        <row r="105">
          <cell r="H105">
            <v>43890</v>
          </cell>
          <cell r="J105">
            <v>43890</v>
          </cell>
        </row>
        <row r="106">
          <cell r="H106">
            <v>43921</v>
          </cell>
          <cell r="J106">
            <v>43921</v>
          </cell>
        </row>
        <row r="107">
          <cell r="H107">
            <v>43951</v>
          </cell>
          <cell r="J107">
            <v>43951</v>
          </cell>
        </row>
        <row r="108">
          <cell r="H108">
            <v>43982</v>
          </cell>
          <cell r="J108">
            <v>43982</v>
          </cell>
        </row>
        <row r="109">
          <cell r="H109">
            <v>44012</v>
          </cell>
          <cell r="J109">
            <v>44012</v>
          </cell>
        </row>
        <row r="110">
          <cell r="H110">
            <v>44043</v>
          </cell>
          <cell r="J110">
            <v>44043</v>
          </cell>
        </row>
        <row r="111">
          <cell r="H111">
            <v>44074</v>
          </cell>
          <cell r="J111">
            <v>44074</v>
          </cell>
        </row>
        <row r="112">
          <cell r="H112">
            <v>44104</v>
          </cell>
          <cell r="J112">
            <v>44104</v>
          </cell>
        </row>
        <row r="113">
          <cell r="H113">
            <v>44135</v>
          </cell>
          <cell r="J113">
            <v>44135</v>
          </cell>
        </row>
        <row r="114">
          <cell r="H114" t="str">
            <v/>
          </cell>
          <cell r="J114" t="str">
            <v/>
          </cell>
        </row>
        <row r="115">
          <cell r="H115" t="str">
            <v/>
          </cell>
          <cell r="J115" t="str">
            <v/>
          </cell>
        </row>
        <row r="116">
          <cell r="H116" t="str">
            <v/>
          </cell>
          <cell r="J116" t="str">
            <v/>
          </cell>
        </row>
        <row r="117">
          <cell r="H117" t="str">
            <v/>
          </cell>
          <cell r="J117" t="str">
            <v/>
          </cell>
        </row>
        <row r="118">
          <cell r="H118" t="str">
            <v/>
          </cell>
          <cell r="J118" t="str">
            <v/>
          </cell>
        </row>
        <row r="119">
          <cell r="H119" t="str">
            <v/>
          </cell>
          <cell r="J119" t="str">
            <v/>
          </cell>
        </row>
        <row r="120">
          <cell r="H120" t="str">
            <v/>
          </cell>
          <cell r="J120" t="str">
            <v/>
          </cell>
        </row>
        <row r="121">
          <cell r="H121" t="str">
            <v/>
          </cell>
          <cell r="J121" t="str">
            <v/>
          </cell>
        </row>
        <row r="122">
          <cell r="H122" t="str">
            <v/>
          </cell>
          <cell r="J122" t="str">
            <v/>
          </cell>
        </row>
        <row r="123">
          <cell r="H123" t="str">
            <v/>
          </cell>
          <cell r="J123" t="str">
            <v/>
          </cell>
        </row>
        <row r="124">
          <cell r="H124" t="str">
            <v/>
          </cell>
          <cell r="J124" t="str">
            <v/>
          </cell>
        </row>
        <row r="125">
          <cell r="H125" t="str">
            <v/>
          </cell>
          <cell r="J125" t="str">
            <v/>
          </cell>
        </row>
        <row r="126">
          <cell r="H126" t="str">
            <v/>
          </cell>
          <cell r="J126" t="str">
            <v/>
          </cell>
        </row>
        <row r="127">
          <cell r="H127" t="str">
            <v/>
          </cell>
          <cell r="J127" t="str">
            <v/>
          </cell>
        </row>
      </sheetData>
      <sheetData sheetId="14"/>
      <sheetData sheetId="15">
        <row r="6">
          <cell r="K6"/>
          <cell r="L6" t="str">
            <v>BMO ST Federal Bond Index</v>
          </cell>
          <cell r="M6" t="str">
            <v>BNS Savings Account Series E</v>
          </cell>
          <cell r="N6" t="str">
            <v>BNS Tiered Corporate Savings</v>
          </cell>
          <cell r="O6" t="str">
            <v>Cash</v>
          </cell>
          <cell r="P6" t="str">
            <v>iShares 1-5Y Laddered Index ETF</v>
          </cell>
          <cell r="Q6" t="str">
            <v>Manulife Savings Account</v>
          </cell>
          <cell r="R6" t="str">
            <v>Vanguard ST Bond Index ETF</v>
          </cell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</row>
        <row r="7">
          <cell r="L7" t="str">
            <v>BMO ST Federal Bond Index</v>
          </cell>
        </row>
      </sheetData>
      <sheetData sheetId="16"/>
      <sheetData sheetId="17">
        <row r="1">
          <cell r="J1"/>
        </row>
        <row r="2">
          <cell r="J2"/>
        </row>
        <row r="3">
          <cell r="J3"/>
        </row>
        <row r="4">
          <cell r="J4"/>
        </row>
        <row r="5">
          <cell r="J5"/>
        </row>
        <row r="6">
          <cell r="J6" t="str">
            <v>MATCH</v>
          </cell>
        </row>
        <row r="7">
          <cell r="J7" t="str">
            <v>Date</v>
          </cell>
        </row>
        <row r="8">
          <cell r="J8">
            <v>40939</v>
          </cell>
        </row>
        <row r="9">
          <cell r="J9">
            <v>40968</v>
          </cell>
        </row>
        <row r="10">
          <cell r="J10">
            <v>40999</v>
          </cell>
        </row>
        <row r="11">
          <cell r="J11">
            <v>41029</v>
          </cell>
        </row>
        <row r="12">
          <cell r="J12">
            <v>41060</v>
          </cell>
        </row>
        <row r="13">
          <cell r="J13">
            <v>41090</v>
          </cell>
        </row>
        <row r="14">
          <cell r="J14">
            <v>41121</v>
          </cell>
        </row>
        <row r="15">
          <cell r="J15">
            <v>41152</v>
          </cell>
        </row>
        <row r="16">
          <cell r="J16">
            <v>41182</v>
          </cell>
        </row>
        <row r="17">
          <cell r="J17">
            <v>41213</v>
          </cell>
        </row>
        <row r="18">
          <cell r="J18">
            <v>41243</v>
          </cell>
        </row>
        <row r="19">
          <cell r="J19">
            <v>41274</v>
          </cell>
        </row>
        <row r="20">
          <cell r="J20">
            <v>41305</v>
          </cell>
        </row>
        <row r="21">
          <cell r="J21">
            <v>41333</v>
          </cell>
        </row>
        <row r="22">
          <cell r="J22">
            <v>41364</v>
          </cell>
        </row>
        <row r="23">
          <cell r="J23">
            <v>41394</v>
          </cell>
        </row>
        <row r="24">
          <cell r="J24">
            <v>41425</v>
          </cell>
        </row>
        <row r="25">
          <cell r="J25">
            <v>41455</v>
          </cell>
        </row>
        <row r="26">
          <cell r="J26">
            <v>41486</v>
          </cell>
        </row>
        <row r="27">
          <cell r="J27">
            <v>41517</v>
          </cell>
        </row>
        <row r="28">
          <cell r="J28">
            <v>41547</v>
          </cell>
        </row>
        <row r="29">
          <cell r="J29">
            <v>41578</v>
          </cell>
        </row>
        <row r="30">
          <cell r="J30">
            <v>41608</v>
          </cell>
        </row>
        <row r="31">
          <cell r="J31">
            <v>41639</v>
          </cell>
        </row>
        <row r="32">
          <cell r="J32">
            <v>41670</v>
          </cell>
        </row>
        <row r="33">
          <cell r="J33">
            <v>41698</v>
          </cell>
        </row>
        <row r="34">
          <cell r="J34">
            <v>41729</v>
          </cell>
        </row>
        <row r="35">
          <cell r="J35">
            <v>41759</v>
          </cell>
        </row>
        <row r="36">
          <cell r="J36">
            <v>41790</v>
          </cell>
        </row>
        <row r="37">
          <cell r="J37">
            <v>41820</v>
          </cell>
        </row>
        <row r="38">
          <cell r="J38">
            <v>41851</v>
          </cell>
        </row>
        <row r="39">
          <cell r="J39">
            <v>41882</v>
          </cell>
        </row>
        <row r="40">
          <cell r="J40">
            <v>41912</v>
          </cell>
        </row>
        <row r="41">
          <cell r="J41">
            <v>41943</v>
          </cell>
        </row>
        <row r="42">
          <cell r="J42">
            <v>41973</v>
          </cell>
        </row>
        <row r="43">
          <cell r="J43">
            <v>42004</v>
          </cell>
        </row>
        <row r="44">
          <cell r="J44">
            <v>42035</v>
          </cell>
        </row>
        <row r="45">
          <cell r="J45">
            <v>42063</v>
          </cell>
        </row>
        <row r="46">
          <cell r="J46">
            <v>42094</v>
          </cell>
        </row>
        <row r="47">
          <cell r="J47">
            <v>42124</v>
          </cell>
        </row>
        <row r="48">
          <cell r="J48">
            <v>42155</v>
          </cell>
        </row>
        <row r="49">
          <cell r="J49">
            <v>42185</v>
          </cell>
        </row>
        <row r="50">
          <cell r="J50">
            <v>42216</v>
          </cell>
        </row>
        <row r="51">
          <cell r="J51">
            <v>42247</v>
          </cell>
        </row>
        <row r="52">
          <cell r="J52">
            <v>42277</v>
          </cell>
        </row>
        <row r="53">
          <cell r="J53">
            <v>42308</v>
          </cell>
        </row>
        <row r="54">
          <cell r="J54">
            <v>42338</v>
          </cell>
        </row>
        <row r="55">
          <cell r="J55">
            <v>42369</v>
          </cell>
        </row>
        <row r="56">
          <cell r="J56">
            <v>42400</v>
          </cell>
        </row>
        <row r="57">
          <cell r="J57">
            <v>42429</v>
          </cell>
        </row>
        <row r="58">
          <cell r="J58">
            <v>42460</v>
          </cell>
        </row>
        <row r="59">
          <cell r="J59">
            <v>42490</v>
          </cell>
        </row>
        <row r="60">
          <cell r="J60">
            <v>42521</v>
          </cell>
        </row>
        <row r="61">
          <cell r="J61">
            <v>42551</v>
          </cell>
        </row>
        <row r="62">
          <cell r="J62">
            <v>42582</v>
          </cell>
        </row>
        <row r="63">
          <cell r="J63">
            <v>42613</v>
          </cell>
        </row>
        <row r="64">
          <cell r="J64">
            <v>42643</v>
          </cell>
        </row>
        <row r="65">
          <cell r="J65">
            <v>42674</v>
          </cell>
        </row>
        <row r="66">
          <cell r="J66">
            <v>42704</v>
          </cell>
        </row>
        <row r="67">
          <cell r="J67">
            <v>42735</v>
          </cell>
        </row>
        <row r="68">
          <cell r="J68">
            <v>42766</v>
          </cell>
        </row>
        <row r="69">
          <cell r="J69">
            <v>42794</v>
          </cell>
        </row>
        <row r="70">
          <cell r="J70">
            <v>42825</v>
          </cell>
        </row>
        <row r="71">
          <cell r="J71">
            <v>42855</v>
          </cell>
        </row>
        <row r="72">
          <cell r="J72">
            <v>42886</v>
          </cell>
        </row>
        <row r="73">
          <cell r="J73">
            <v>42916</v>
          </cell>
        </row>
        <row r="74">
          <cell r="J74">
            <v>42947</v>
          </cell>
        </row>
        <row r="75">
          <cell r="J75">
            <v>42978</v>
          </cell>
        </row>
        <row r="76">
          <cell r="J76">
            <v>43008</v>
          </cell>
        </row>
        <row r="77">
          <cell r="J77">
            <v>43039</v>
          </cell>
        </row>
        <row r="78">
          <cell r="J78">
            <v>43069</v>
          </cell>
        </row>
        <row r="79">
          <cell r="J79">
            <v>43100</v>
          </cell>
        </row>
        <row r="80">
          <cell r="J80">
            <v>43131</v>
          </cell>
        </row>
        <row r="81">
          <cell r="J81">
            <v>43159</v>
          </cell>
        </row>
        <row r="82">
          <cell r="J82">
            <v>43190</v>
          </cell>
        </row>
        <row r="83">
          <cell r="J83">
            <v>43220</v>
          </cell>
        </row>
        <row r="84">
          <cell r="J84">
            <v>43251</v>
          </cell>
        </row>
        <row r="85">
          <cell r="J85">
            <v>43281</v>
          </cell>
        </row>
        <row r="86">
          <cell r="J86">
            <v>43312</v>
          </cell>
        </row>
        <row r="87">
          <cell r="J87">
            <v>43343</v>
          </cell>
        </row>
        <row r="88">
          <cell r="J88">
            <v>43373</v>
          </cell>
        </row>
        <row r="89">
          <cell r="J89">
            <v>43404</v>
          </cell>
        </row>
        <row r="90">
          <cell r="J90">
            <v>43434</v>
          </cell>
        </row>
        <row r="91">
          <cell r="J91">
            <v>43465</v>
          </cell>
        </row>
        <row r="92">
          <cell r="J92">
            <v>43496</v>
          </cell>
        </row>
        <row r="93">
          <cell r="J93">
            <v>43524</v>
          </cell>
        </row>
        <row r="94">
          <cell r="J94">
            <v>43555</v>
          </cell>
        </row>
        <row r="95">
          <cell r="J95">
            <v>43585</v>
          </cell>
        </row>
        <row r="96">
          <cell r="J96">
            <v>43616</v>
          </cell>
        </row>
        <row r="97">
          <cell r="J97">
            <v>43646</v>
          </cell>
        </row>
        <row r="98">
          <cell r="J98">
            <v>43677</v>
          </cell>
        </row>
        <row r="99">
          <cell r="J99">
            <v>43708</v>
          </cell>
        </row>
        <row r="100">
          <cell r="J100">
            <v>43738</v>
          </cell>
        </row>
        <row r="101">
          <cell r="J101">
            <v>43769</v>
          </cell>
        </row>
        <row r="102">
          <cell r="J102">
            <v>43799</v>
          </cell>
        </row>
        <row r="103">
          <cell r="J103">
            <v>43830</v>
          </cell>
        </row>
        <row r="104">
          <cell r="J104">
            <v>43861</v>
          </cell>
        </row>
        <row r="105">
          <cell r="J105">
            <v>43890</v>
          </cell>
        </row>
        <row r="106">
          <cell r="J106">
            <v>43921</v>
          </cell>
        </row>
        <row r="107">
          <cell r="J107">
            <v>43951</v>
          </cell>
        </row>
        <row r="108">
          <cell r="J108">
            <v>43982</v>
          </cell>
        </row>
        <row r="109">
          <cell r="J109">
            <v>44012</v>
          </cell>
        </row>
        <row r="110">
          <cell r="J110">
            <v>44043</v>
          </cell>
        </row>
        <row r="111">
          <cell r="J111">
            <v>44074</v>
          </cell>
        </row>
        <row r="112">
          <cell r="J112">
            <v>44104</v>
          </cell>
        </row>
        <row r="113">
          <cell r="J113">
            <v>44135</v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</sheetData>
      <sheetData sheetId="18"/>
      <sheetData sheetId="19">
        <row r="1">
          <cell r="A1" t="str">
            <v>Year</v>
          </cell>
          <cell r="B1" t="str">
            <v>Month</v>
          </cell>
          <cell r="C1" t="str">
            <v>Type</v>
          </cell>
          <cell r="D1" t="str">
            <v>Symbol</v>
          </cell>
          <cell r="E1" t="str">
            <v>Description</v>
          </cell>
          <cell r="F1" t="str">
            <v>Value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 t="str">
            <v>2012 Total</v>
          </cell>
        </row>
        <row r="98">
          <cell r="A98">
            <v>2013</v>
          </cell>
        </row>
        <row r="99">
          <cell r="A99">
            <v>2013</v>
          </cell>
        </row>
        <row r="100">
          <cell r="A100">
            <v>2013</v>
          </cell>
        </row>
        <row r="101">
          <cell r="A101">
            <v>2013</v>
          </cell>
        </row>
        <row r="102">
          <cell r="A102">
            <v>2013</v>
          </cell>
        </row>
        <row r="103">
          <cell r="A103">
            <v>2013</v>
          </cell>
        </row>
        <row r="104">
          <cell r="A104">
            <v>2013</v>
          </cell>
        </row>
        <row r="105">
          <cell r="A105">
            <v>2013</v>
          </cell>
        </row>
        <row r="106">
          <cell r="A106">
            <v>2013</v>
          </cell>
        </row>
        <row r="107">
          <cell r="A107">
            <v>2013</v>
          </cell>
        </row>
        <row r="108">
          <cell r="A108">
            <v>2013</v>
          </cell>
        </row>
        <row r="109">
          <cell r="A109">
            <v>2013</v>
          </cell>
        </row>
        <row r="110">
          <cell r="A110">
            <v>2013</v>
          </cell>
        </row>
        <row r="111">
          <cell r="A111">
            <v>2013</v>
          </cell>
        </row>
        <row r="112">
          <cell r="A112">
            <v>2013</v>
          </cell>
        </row>
        <row r="113">
          <cell r="A113">
            <v>2013</v>
          </cell>
        </row>
        <row r="114">
          <cell r="A114">
            <v>2013</v>
          </cell>
        </row>
        <row r="115">
          <cell r="A115">
            <v>2013</v>
          </cell>
        </row>
        <row r="116">
          <cell r="A116">
            <v>2013</v>
          </cell>
        </row>
        <row r="117">
          <cell r="A117">
            <v>2013</v>
          </cell>
        </row>
        <row r="118">
          <cell r="A118">
            <v>2013</v>
          </cell>
        </row>
        <row r="119">
          <cell r="A119">
            <v>2013</v>
          </cell>
        </row>
        <row r="120">
          <cell r="A120">
            <v>2013</v>
          </cell>
        </row>
        <row r="121">
          <cell r="A121">
            <v>2013</v>
          </cell>
        </row>
        <row r="122">
          <cell r="A122">
            <v>2013</v>
          </cell>
        </row>
        <row r="123">
          <cell r="A123">
            <v>2013</v>
          </cell>
        </row>
        <row r="124">
          <cell r="A124">
            <v>2013</v>
          </cell>
        </row>
        <row r="125">
          <cell r="A125">
            <v>2013</v>
          </cell>
        </row>
        <row r="126">
          <cell r="A126">
            <v>2013</v>
          </cell>
        </row>
        <row r="127">
          <cell r="A127">
            <v>2013</v>
          </cell>
        </row>
        <row r="128">
          <cell r="A128">
            <v>2013</v>
          </cell>
        </row>
        <row r="129">
          <cell r="A129">
            <v>2013</v>
          </cell>
        </row>
        <row r="130">
          <cell r="A130">
            <v>2013</v>
          </cell>
        </row>
        <row r="131">
          <cell r="A131">
            <v>2013</v>
          </cell>
        </row>
        <row r="132">
          <cell r="A132">
            <v>2013</v>
          </cell>
        </row>
        <row r="133">
          <cell r="A133">
            <v>2013</v>
          </cell>
        </row>
        <row r="134">
          <cell r="A134">
            <v>2013</v>
          </cell>
        </row>
        <row r="135">
          <cell r="A135">
            <v>2013</v>
          </cell>
        </row>
        <row r="136">
          <cell r="A136">
            <v>2013</v>
          </cell>
        </row>
        <row r="137">
          <cell r="A137">
            <v>2013</v>
          </cell>
        </row>
        <row r="138">
          <cell r="A138">
            <v>2013</v>
          </cell>
        </row>
        <row r="139">
          <cell r="A139">
            <v>2013</v>
          </cell>
        </row>
        <row r="140">
          <cell r="A140">
            <v>2013</v>
          </cell>
        </row>
        <row r="141">
          <cell r="A141">
            <v>2013</v>
          </cell>
        </row>
        <row r="142">
          <cell r="A142">
            <v>2013</v>
          </cell>
        </row>
        <row r="143">
          <cell r="A143">
            <v>2013</v>
          </cell>
        </row>
        <row r="144">
          <cell r="A144">
            <v>2013</v>
          </cell>
        </row>
        <row r="145">
          <cell r="A145">
            <v>2013</v>
          </cell>
        </row>
        <row r="146">
          <cell r="A146">
            <v>2013</v>
          </cell>
        </row>
        <row r="147">
          <cell r="A147">
            <v>2013</v>
          </cell>
        </row>
        <row r="148">
          <cell r="A148">
            <v>2013</v>
          </cell>
        </row>
        <row r="149">
          <cell r="A149">
            <v>2013</v>
          </cell>
        </row>
        <row r="150">
          <cell r="A150">
            <v>2013</v>
          </cell>
        </row>
        <row r="151">
          <cell r="A151">
            <v>2013</v>
          </cell>
        </row>
        <row r="152">
          <cell r="A152">
            <v>2013</v>
          </cell>
        </row>
        <row r="153">
          <cell r="A153">
            <v>2013</v>
          </cell>
        </row>
        <row r="154">
          <cell r="A154">
            <v>2013</v>
          </cell>
        </row>
        <row r="155">
          <cell r="A155">
            <v>2013</v>
          </cell>
        </row>
        <row r="156">
          <cell r="A156">
            <v>2013</v>
          </cell>
        </row>
        <row r="157">
          <cell r="A157">
            <v>2013</v>
          </cell>
        </row>
        <row r="158">
          <cell r="A158">
            <v>2013</v>
          </cell>
        </row>
        <row r="159">
          <cell r="A159">
            <v>2013</v>
          </cell>
        </row>
        <row r="160">
          <cell r="A160">
            <v>2013</v>
          </cell>
        </row>
        <row r="161">
          <cell r="A161">
            <v>2013</v>
          </cell>
        </row>
        <row r="162">
          <cell r="A162">
            <v>2013</v>
          </cell>
        </row>
        <row r="163">
          <cell r="A163">
            <v>2013</v>
          </cell>
        </row>
        <row r="164">
          <cell r="A164">
            <v>2013</v>
          </cell>
        </row>
        <row r="165">
          <cell r="A165">
            <v>2013</v>
          </cell>
        </row>
        <row r="166">
          <cell r="A166">
            <v>2013</v>
          </cell>
        </row>
        <row r="167">
          <cell r="A167">
            <v>2013</v>
          </cell>
        </row>
        <row r="168">
          <cell r="A168">
            <v>2013</v>
          </cell>
        </row>
        <row r="169">
          <cell r="A169">
            <v>2013</v>
          </cell>
        </row>
        <row r="170">
          <cell r="A170">
            <v>2013</v>
          </cell>
        </row>
        <row r="171">
          <cell r="A171">
            <v>2013</v>
          </cell>
        </row>
        <row r="172">
          <cell r="A172">
            <v>2013</v>
          </cell>
        </row>
        <row r="173">
          <cell r="A173">
            <v>2013</v>
          </cell>
        </row>
        <row r="174">
          <cell r="A174">
            <v>2013</v>
          </cell>
        </row>
        <row r="175">
          <cell r="A175">
            <v>2013</v>
          </cell>
        </row>
        <row r="176">
          <cell r="A176">
            <v>2013</v>
          </cell>
        </row>
        <row r="177">
          <cell r="A177">
            <v>2013</v>
          </cell>
        </row>
        <row r="178">
          <cell r="A178">
            <v>2013</v>
          </cell>
        </row>
        <row r="179">
          <cell r="A179">
            <v>2013</v>
          </cell>
        </row>
        <row r="180">
          <cell r="A180">
            <v>2013</v>
          </cell>
        </row>
        <row r="181">
          <cell r="A181">
            <v>2013</v>
          </cell>
        </row>
        <row r="182">
          <cell r="A182">
            <v>2013</v>
          </cell>
        </row>
        <row r="183">
          <cell r="A183">
            <v>2013</v>
          </cell>
        </row>
        <row r="184">
          <cell r="A184">
            <v>2013</v>
          </cell>
        </row>
        <row r="185">
          <cell r="A185">
            <v>2013</v>
          </cell>
        </row>
        <row r="186">
          <cell r="A186">
            <v>2013</v>
          </cell>
        </row>
        <row r="187">
          <cell r="A187">
            <v>2013</v>
          </cell>
        </row>
        <row r="188">
          <cell r="A188">
            <v>2013</v>
          </cell>
        </row>
        <row r="189">
          <cell r="A189">
            <v>2013</v>
          </cell>
        </row>
        <row r="190">
          <cell r="A190">
            <v>2013</v>
          </cell>
        </row>
        <row r="191">
          <cell r="A191">
            <v>2013</v>
          </cell>
        </row>
        <row r="192">
          <cell r="A192">
            <v>2013</v>
          </cell>
        </row>
        <row r="193">
          <cell r="A193">
            <v>2013</v>
          </cell>
        </row>
        <row r="194">
          <cell r="A194">
            <v>2013</v>
          </cell>
        </row>
        <row r="195">
          <cell r="A195">
            <v>2013</v>
          </cell>
        </row>
        <row r="196">
          <cell r="A196">
            <v>2013</v>
          </cell>
        </row>
        <row r="197">
          <cell r="A197">
            <v>2013</v>
          </cell>
        </row>
        <row r="198">
          <cell r="A198">
            <v>2013</v>
          </cell>
        </row>
        <row r="199">
          <cell r="A199">
            <v>2013</v>
          </cell>
        </row>
        <row r="200">
          <cell r="A200">
            <v>2013</v>
          </cell>
        </row>
        <row r="201">
          <cell r="A201">
            <v>2013</v>
          </cell>
        </row>
        <row r="202">
          <cell r="A202">
            <v>2013</v>
          </cell>
        </row>
        <row r="203">
          <cell r="A203">
            <v>2013</v>
          </cell>
        </row>
        <row r="204">
          <cell r="A204">
            <v>2013</v>
          </cell>
        </row>
        <row r="205">
          <cell r="A205">
            <v>2013</v>
          </cell>
        </row>
        <row r="206">
          <cell r="A206">
            <v>2013</v>
          </cell>
        </row>
        <row r="207">
          <cell r="A207">
            <v>2013</v>
          </cell>
        </row>
        <row r="208">
          <cell r="A208">
            <v>2013</v>
          </cell>
        </row>
        <row r="209">
          <cell r="A209">
            <v>2013</v>
          </cell>
        </row>
        <row r="210">
          <cell r="A210">
            <v>2013</v>
          </cell>
        </row>
        <row r="211">
          <cell r="A211">
            <v>2013</v>
          </cell>
        </row>
        <row r="212">
          <cell r="A212">
            <v>2013</v>
          </cell>
        </row>
        <row r="213">
          <cell r="A213">
            <v>2013</v>
          </cell>
        </row>
        <row r="214">
          <cell r="A214">
            <v>2013</v>
          </cell>
        </row>
        <row r="215">
          <cell r="A215">
            <v>2013</v>
          </cell>
        </row>
        <row r="216">
          <cell r="A216">
            <v>2013</v>
          </cell>
        </row>
        <row r="217">
          <cell r="A217">
            <v>2013</v>
          </cell>
        </row>
        <row r="218">
          <cell r="A218">
            <v>2013</v>
          </cell>
        </row>
        <row r="219">
          <cell r="A219">
            <v>2013</v>
          </cell>
        </row>
        <row r="220">
          <cell r="A220">
            <v>2013</v>
          </cell>
        </row>
        <row r="221">
          <cell r="A221">
            <v>2013</v>
          </cell>
        </row>
        <row r="222">
          <cell r="A222">
            <v>2013</v>
          </cell>
        </row>
        <row r="223">
          <cell r="A223">
            <v>2013</v>
          </cell>
        </row>
        <row r="224">
          <cell r="A224">
            <v>2013</v>
          </cell>
        </row>
        <row r="225">
          <cell r="A225">
            <v>2013</v>
          </cell>
        </row>
        <row r="226">
          <cell r="A226">
            <v>2013</v>
          </cell>
        </row>
        <row r="227">
          <cell r="A227">
            <v>2013</v>
          </cell>
        </row>
        <row r="228">
          <cell r="A228">
            <v>2013</v>
          </cell>
        </row>
        <row r="229">
          <cell r="A229">
            <v>2013</v>
          </cell>
        </row>
        <row r="230">
          <cell r="A230">
            <v>2013</v>
          </cell>
        </row>
        <row r="231">
          <cell r="A231">
            <v>2013</v>
          </cell>
        </row>
        <row r="232">
          <cell r="A232">
            <v>2013</v>
          </cell>
        </row>
        <row r="233">
          <cell r="A233">
            <v>2013</v>
          </cell>
        </row>
        <row r="234">
          <cell r="A234">
            <v>2013</v>
          </cell>
        </row>
        <row r="235">
          <cell r="A235">
            <v>2013</v>
          </cell>
        </row>
        <row r="236">
          <cell r="A236">
            <v>2013</v>
          </cell>
        </row>
        <row r="237">
          <cell r="A237">
            <v>2013</v>
          </cell>
        </row>
        <row r="238">
          <cell r="A238">
            <v>2013</v>
          </cell>
        </row>
        <row r="239">
          <cell r="A239">
            <v>2013</v>
          </cell>
        </row>
        <row r="240">
          <cell r="A240" t="str">
            <v>2013 Total</v>
          </cell>
        </row>
        <row r="241">
          <cell r="A241">
            <v>2014</v>
          </cell>
        </row>
        <row r="242">
          <cell r="A242">
            <v>2014</v>
          </cell>
        </row>
        <row r="243">
          <cell r="A243">
            <v>2014</v>
          </cell>
        </row>
        <row r="244">
          <cell r="A244">
            <v>2014</v>
          </cell>
        </row>
        <row r="245">
          <cell r="A245">
            <v>2014</v>
          </cell>
        </row>
        <row r="246">
          <cell r="A246">
            <v>2014</v>
          </cell>
        </row>
        <row r="247">
          <cell r="A247">
            <v>2014</v>
          </cell>
        </row>
        <row r="248">
          <cell r="A248">
            <v>2014</v>
          </cell>
        </row>
        <row r="249">
          <cell r="A249">
            <v>2014</v>
          </cell>
        </row>
        <row r="250">
          <cell r="A250">
            <v>2014</v>
          </cell>
        </row>
        <row r="251">
          <cell r="A251">
            <v>2014</v>
          </cell>
        </row>
        <row r="252">
          <cell r="A252">
            <v>2014</v>
          </cell>
        </row>
        <row r="253">
          <cell r="A253">
            <v>2014</v>
          </cell>
        </row>
        <row r="254">
          <cell r="A254">
            <v>2014</v>
          </cell>
        </row>
        <row r="255">
          <cell r="A255">
            <v>2014</v>
          </cell>
        </row>
        <row r="256">
          <cell r="A256">
            <v>2014</v>
          </cell>
        </row>
        <row r="257">
          <cell r="A257">
            <v>2014</v>
          </cell>
        </row>
        <row r="258">
          <cell r="A258">
            <v>2014</v>
          </cell>
        </row>
        <row r="259">
          <cell r="A259">
            <v>2014</v>
          </cell>
        </row>
        <row r="260">
          <cell r="A260">
            <v>2014</v>
          </cell>
        </row>
        <row r="261">
          <cell r="A261">
            <v>2014</v>
          </cell>
        </row>
        <row r="262">
          <cell r="A262">
            <v>2014</v>
          </cell>
        </row>
        <row r="263">
          <cell r="A263">
            <v>2014</v>
          </cell>
        </row>
        <row r="264">
          <cell r="A264">
            <v>2014</v>
          </cell>
        </row>
        <row r="265">
          <cell r="A265">
            <v>2014</v>
          </cell>
        </row>
        <row r="266">
          <cell r="A266">
            <v>2014</v>
          </cell>
        </row>
        <row r="267">
          <cell r="A267">
            <v>2014</v>
          </cell>
        </row>
        <row r="268">
          <cell r="A268">
            <v>2014</v>
          </cell>
        </row>
        <row r="269">
          <cell r="A269">
            <v>2014</v>
          </cell>
        </row>
        <row r="270">
          <cell r="A270">
            <v>2014</v>
          </cell>
        </row>
        <row r="271">
          <cell r="A271">
            <v>2014</v>
          </cell>
        </row>
        <row r="272">
          <cell r="A272">
            <v>2014</v>
          </cell>
        </row>
        <row r="273">
          <cell r="A273">
            <v>2014</v>
          </cell>
        </row>
        <row r="274">
          <cell r="A274">
            <v>2014</v>
          </cell>
        </row>
        <row r="275">
          <cell r="A275">
            <v>2014</v>
          </cell>
        </row>
        <row r="276">
          <cell r="A276">
            <v>2014</v>
          </cell>
        </row>
        <row r="277">
          <cell r="A277">
            <v>2014</v>
          </cell>
        </row>
        <row r="278">
          <cell r="A278">
            <v>2014</v>
          </cell>
        </row>
        <row r="279">
          <cell r="A279">
            <v>2014</v>
          </cell>
        </row>
        <row r="280">
          <cell r="A280">
            <v>2014</v>
          </cell>
        </row>
        <row r="281">
          <cell r="A281">
            <v>2014</v>
          </cell>
        </row>
        <row r="282">
          <cell r="A282">
            <v>2014</v>
          </cell>
        </row>
        <row r="283">
          <cell r="A283">
            <v>2014</v>
          </cell>
        </row>
        <row r="284">
          <cell r="A284">
            <v>2014</v>
          </cell>
        </row>
        <row r="285">
          <cell r="A285">
            <v>2014</v>
          </cell>
        </row>
        <row r="286">
          <cell r="A286">
            <v>2014</v>
          </cell>
        </row>
        <row r="287">
          <cell r="A287">
            <v>2014</v>
          </cell>
        </row>
        <row r="288">
          <cell r="A288">
            <v>2014</v>
          </cell>
        </row>
        <row r="289">
          <cell r="A289">
            <v>2014</v>
          </cell>
        </row>
        <row r="290">
          <cell r="A290">
            <v>2014</v>
          </cell>
        </row>
        <row r="291">
          <cell r="A291">
            <v>2014</v>
          </cell>
        </row>
        <row r="292">
          <cell r="A292">
            <v>2014</v>
          </cell>
        </row>
        <row r="293">
          <cell r="A293">
            <v>2014</v>
          </cell>
        </row>
        <row r="294">
          <cell r="A294">
            <v>2014</v>
          </cell>
        </row>
        <row r="295">
          <cell r="A295">
            <v>2014</v>
          </cell>
        </row>
        <row r="296">
          <cell r="A296">
            <v>2014</v>
          </cell>
        </row>
        <row r="297">
          <cell r="A297">
            <v>2014</v>
          </cell>
        </row>
        <row r="298">
          <cell r="A298">
            <v>2014</v>
          </cell>
        </row>
        <row r="299">
          <cell r="A299">
            <v>2014</v>
          </cell>
        </row>
        <row r="300">
          <cell r="A300">
            <v>2014</v>
          </cell>
        </row>
        <row r="301">
          <cell r="A301">
            <v>2014</v>
          </cell>
        </row>
        <row r="302">
          <cell r="A302">
            <v>2014</v>
          </cell>
        </row>
        <row r="303">
          <cell r="A303">
            <v>2014</v>
          </cell>
        </row>
        <row r="304">
          <cell r="A304">
            <v>2014</v>
          </cell>
        </row>
        <row r="305">
          <cell r="A305">
            <v>2014</v>
          </cell>
        </row>
        <row r="306">
          <cell r="A306">
            <v>2014</v>
          </cell>
        </row>
        <row r="307">
          <cell r="A307">
            <v>2014</v>
          </cell>
        </row>
        <row r="308">
          <cell r="A308">
            <v>2014</v>
          </cell>
        </row>
        <row r="309">
          <cell r="A309">
            <v>2014</v>
          </cell>
        </row>
        <row r="310">
          <cell r="A310">
            <v>2014</v>
          </cell>
        </row>
        <row r="311">
          <cell r="A311">
            <v>2014</v>
          </cell>
        </row>
        <row r="312">
          <cell r="A312">
            <v>2014</v>
          </cell>
        </row>
        <row r="313">
          <cell r="A313">
            <v>2014</v>
          </cell>
        </row>
        <row r="314">
          <cell r="A314">
            <v>2014</v>
          </cell>
        </row>
        <row r="315">
          <cell r="A315">
            <v>2014</v>
          </cell>
        </row>
        <row r="316">
          <cell r="A316">
            <v>2014</v>
          </cell>
        </row>
        <row r="317">
          <cell r="A317">
            <v>2014</v>
          </cell>
        </row>
        <row r="318">
          <cell r="A318">
            <v>2014</v>
          </cell>
        </row>
        <row r="319">
          <cell r="A319">
            <v>2014</v>
          </cell>
        </row>
        <row r="320">
          <cell r="A320">
            <v>2014</v>
          </cell>
        </row>
        <row r="321">
          <cell r="A321">
            <v>2014</v>
          </cell>
        </row>
        <row r="322">
          <cell r="A322">
            <v>2014</v>
          </cell>
        </row>
        <row r="323">
          <cell r="A323">
            <v>2014</v>
          </cell>
        </row>
        <row r="324">
          <cell r="A324">
            <v>2014</v>
          </cell>
        </row>
        <row r="325">
          <cell r="A325">
            <v>2014</v>
          </cell>
        </row>
        <row r="326">
          <cell r="A326">
            <v>2014</v>
          </cell>
        </row>
        <row r="327">
          <cell r="A327">
            <v>2014</v>
          </cell>
        </row>
        <row r="328">
          <cell r="A328">
            <v>2014</v>
          </cell>
        </row>
        <row r="329">
          <cell r="A329">
            <v>2014</v>
          </cell>
        </row>
        <row r="330">
          <cell r="A330">
            <v>2014</v>
          </cell>
        </row>
        <row r="331">
          <cell r="A331">
            <v>2014</v>
          </cell>
        </row>
        <row r="332">
          <cell r="A332">
            <v>2014</v>
          </cell>
        </row>
        <row r="333">
          <cell r="A333">
            <v>2014</v>
          </cell>
        </row>
        <row r="334">
          <cell r="A334">
            <v>2014</v>
          </cell>
        </row>
        <row r="335">
          <cell r="A335">
            <v>2014</v>
          </cell>
        </row>
        <row r="336">
          <cell r="A336">
            <v>2014</v>
          </cell>
        </row>
        <row r="337">
          <cell r="A337">
            <v>2014</v>
          </cell>
        </row>
        <row r="338">
          <cell r="A338">
            <v>2014</v>
          </cell>
        </row>
        <row r="339">
          <cell r="A339">
            <v>2014</v>
          </cell>
        </row>
        <row r="340">
          <cell r="A340">
            <v>2014</v>
          </cell>
        </row>
        <row r="341">
          <cell r="A341">
            <v>2014</v>
          </cell>
        </row>
        <row r="342">
          <cell r="A342">
            <v>2014</v>
          </cell>
        </row>
        <row r="343">
          <cell r="A343">
            <v>2014</v>
          </cell>
        </row>
        <row r="344">
          <cell r="A344">
            <v>2014</v>
          </cell>
        </row>
        <row r="345">
          <cell r="A345">
            <v>2014</v>
          </cell>
        </row>
        <row r="346">
          <cell r="A346">
            <v>2014</v>
          </cell>
        </row>
        <row r="347">
          <cell r="A347">
            <v>2014</v>
          </cell>
        </row>
        <row r="348">
          <cell r="A348">
            <v>2014</v>
          </cell>
        </row>
        <row r="349">
          <cell r="A349">
            <v>2014</v>
          </cell>
        </row>
        <row r="350">
          <cell r="A350">
            <v>2014</v>
          </cell>
        </row>
        <row r="351">
          <cell r="A351">
            <v>2014</v>
          </cell>
        </row>
        <row r="352">
          <cell r="A352">
            <v>2014</v>
          </cell>
        </row>
        <row r="353">
          <cell r="A353">
            <v>2014</v>
          </cell>
        </row>
        <row r="354">
          <cell r="A354">
            <v>2014</v>
          </cell>
        </row>
        <row r="355">
          <cell r="A355">
            <v>2014</v>
          </cell>
        </row>
        <row r="356">
          <cell r="A356">
            <v>2014</v>
          </cell>
        </row>
        <row r="357">
          <cell r="A357">
            <v>2014</v>
          </cell>
        </row>
        <row r="358">
          <cell r="A358">
            <v>2014</v>
          </cell>
        </row>
        <row r="359">
          <cell r="A359" t="str">
            <v>2014 Total</v>
          </cell>
        </row>
        <row r="360">
          <cell r="A360">
            <v>2015</v>
          </cell>
        </row>
        <row r="361">
          <cell r="A361">
            <v>2015</v>
          </cell>
        </row>
        <row r="362">
          <cell r="A362">
            <v>2015</v>
          </cell>
        </row>
        <row r="363">
          <cell r="A363">
            <v>2015</v>
          </cell>
        </row>
        <row r="364">
          <cell r="A364">
            <v>2015</v>
          </cell>
        </row>
        <row r="365">
          <cell r="A365">
            <v>2015</v>
          </cell>
        </row>
        <row r="366">
          <cell r="A366">
            <v>2015</v>
          </cell>
        </row>
        <row r="367">
          <cell r="A367">
            <v>2015</v>
          </cell>
        </row>
        <row r="368">
          <cell r="A368">
            <v>2015</v>
          </cell>
        </row>
        <row r="369">
          <cell r="A369">
            <v>2015</v>
          </cell>
        </row>
        <row r="370">
          <cell r="A370">
            <v>2015</v>
          </cell>
        </row>
        <row r="371">
          <cell r="A371">
            <v>2015</v>
          </cell>
        </row>
        <row r="372">
          <cell r="A372">
            <v>2015</v>
          </cell>
        </row>
        <row r="373">
          <cell r="A373">
            <v>2015</v>
          </cell>
        </row>
        <row r="374">
          <cell r="A374">
            <v>2015</v>
          </cell>
        </row>
        <row r="375">
          <cell r="A375">
            <v>2015</v>
          </cell>
        </row>
        <row r="376">
          <cell r="A376">
            <v>2015</v>
          </cell>
        </row>
        <row r="377">
          <cell r="A377">
            <v>2015</v>
          </cell>
        </row>
        <row r="378">
          <cell r="A378">
            <v>2015</v>
          </cell>
        </row>
        <row r="379">
          <cell r="A379">
            <v>2015</v>
          </cell>
        </row>
        <row r="380">
          <cell r="A380">
            <v>2015</v>
          </cell>
        </row>
        <row r="381">
          <cell r="A381">
            <v>2015</v>
          </cell>
        </row>
        <row r="382">
          <cell r="A382">
            <v>2015</v>
          </cell>
        </row>
        <row r="383">
          <cell r="A383">
            <v>2015</v>
          </cell>
        </row>
        <row r="384">
          <cell r="A384">
            <v>2015</v>
          </cell>
        </row>
        <row r="385">
          <cell r="A385">
            <v>2015</v>
          </cell>
        </row>
        <row r="386">
          <cell r="A386">
            <v>2015</v>
          </cell>
        </row>
        <row r="387">
          <cell r="A387">
            <v>2015</v>
          </cell>
        </row>
        <row r="388">
          <cell r="A388">
            <v>2015</v>
          </cell>
        </row>
        <row r="389">
          <cell r="A389">
            <v>2015</v>
          </cell>
        </row>
        <row r="390">
          <cell r="A390">
            <v>2015</v>
          </cell>
        </row>
        <row r="391">
          <cell r="A391">
            <v>2015</v>
          </cell>
        </row>
        <row r="392">
          <cell r="A392">
            <v>2015</v>
          </cell>
        </row>
        <row r="393">
          <cell r="A393">
            <v>2015</v>
          </cell>
        </row>
        <row r="394">
          <cell r="A394">
            <v>2015</v>
          </cell>
        </row>
        <row r="395">
          <cell r="A395">
            <v>2015</v>
          </cell>
        </row>
        <row r="396">
          <cell r="A396">
            <v>2015</v>
          </cell>
        </row>
        <row r="397">
          <cell r="A397">
            <v>2015</v>
          </cell>
        </row>
        <row r="398">
          <cell r="A398">
            <v>2015</v>
          </cell>
        </row>
        <row r="399">
          <cell r="A399">
            <v>2015</v>
          </cell>
        </row>
        <row r="400">
          <cell r="A400">
            <v>2015</v>
          </cell>
        </row>
        <row r="401">
          <cell r="A401">
            <v>2015</v>
          </cell>
        </row>
        <row r="402">
          <cell r="A402">
            <v>2015</v>
          </cell>
        </row>
        <row r="403">
          <cell r="A403">
            <v>2015</v>
          </cell>
        </row>
        <row r="404">
          <cell r="A404">
            <v>2015</v>
          </cell>
        </row>
        <row r="405">
          <cell r="A405">
            <v>2015</v>
          </cell>
        </row>
        <row r="406">
          <cell r="A406">
            <v>2015</v>
          </cell>
        </row>
        <row r="407">
          <cell r="A407">
            <v>2015</v>
          </cell>
        </row>
        <row r="408">
          <cell r="A408">
            <v>2015</v>
          </cell>
        </row>
        <row r="409">
          <cell r="A409">
            <v>2015</v>
          </cell>
        </row>
        <row r="410">
          <cell r="A410">
            <v>2015</v>
          </cell>
        </row>
        <row r="411">
          <cell r="A411">
            <v>2015</v>
          </cell>
        </row>
        <row r="412">
          <cell r="A412">
            <v>2015</v>
          </cell>
        </row>
        <row r="413">
          <cell r="A413">
            <v>2015</v>
          </cell>
        </row>
        <row r="414">
          <cell r="A414">
            <v>2015</v>
          </cell>
        </row>
        <row r="415">
          <cell r="A415">
            <v>2015</v>
          </cell>
        </row>
        <row r="416">
          <cell r="A416">
            <v>2015</v>
          </cell>
        </row>
        <row r="417">
          <cell r="A417">
            <v>2015</v>
          </cell>
        </row>
        <row r="418">
          <cell r="A418">
            <v>2015</v>
          </cell>
        </row>
        <row r="419">
          <cell r="A419">
            <v>2015</v>
          </cell>
        </row>
        <row r="420">
          <cell r="A420">
            <v>2015</v>
          </cell>
        </row>
        <row r="421">
          <cell r="A421">
            <v>2015</v>
          </cell>
        </row>
        <row r="422">
          <cell r="A422">
            <v>2015</v>
          </cell>
        </row>
        <row r="423">
          <cell r="A423">
            <v>2015</v>
          </cell>
        </row>
        <row r="424">
          <cell r="A424">
            <v>2015</v>
          </cell>
        </row>
        <row r="425">
          <cell r="A425">
            <v>2015</v>
          </cell>
        </row>
        <row r="426">
          <cell r="A426">
            <v>2015</v>
          </cell>
        </row>
        <row r="427">
          <cell r="A427">
            <v>2015</v>
          </cell>
        </row>
        <row r="428">
          <cell r="A428">
            <v>2015</v>
          </cell>
        </row>
        <row r="429">
          <cell r="A429">
            <v>2015</v>
          </cell>
        </row>
        <row r="430">
          <cell r="A430">
            <v>2015</v>
          </cell>
        </row>
        <row r="431">
          <cell r="A431">
            <v>2015</v>
          </cell>
        </row>
        <row r="432">
          <cell r="A432">
            <v>2015</v>
          </cell>
        </row>
        <row r="433">
          <cell r="A433">
            <v>2015</v>
          </cell>
        </row>
        <row r="434">
          <cell r="A434">
            <v>2015</v>
          </cell>
        </row>
        <row r="435">
          <cell r="A435">
            <v>2015</v>
          </cell>
        </row>
        <row r="436">
          <cell r="A436">
            <v>2015</v>
          </cell>
        </row>
        <row r="437">
          <cell r="A437">
            <v>2015</v>
          </cell>
        </row>
        <row r="438">
          <cell r="A438">
            <v>2015</v>
          </cell>
        </row>
        <row r="439">
          <cell r="A439">
            <v>2015</v>
          </cell>
        </row>
        <row r="440">
          <cell r="A440">
            <v>2015</v>
          </cell>
        </row>
        <row r="441">
          <cell r="A441">
            <v>2015</v>
          </cell>
        </row>
        <row r="442">
          <cell r="A442">
            <v>2015</v>
          </cell>
        </row>
        <row r="443">
          <cell r="A443">
            <v>2015</v>
          </cell>
        </row>
        <row r="444">
          <cell r="A444">
            <v>2015</v>
          </cell>
        </row>
        <row r="445">
          <cell r="A445">
            <v>2015</v>
          </cell>
        </row>
        <row r="446">
          <cell r="A446">
            <v>2015</v>
          </cell>
        </row>
        <row r="447">
          <cell r="A447">
            <v>2015</v>
          </cell>
        </row>
        <row r="448">
          <cell r="A448">
            <v>2015</v>
          </cell>
        </row>
        <row r="449">
          <cell r="A449">
            <v>2015</v>
          </cell>
        </row>
        <row r="450">
          <cell r="A450">
            <v>2015</v>
          </cell>
        </row>
        <row r="451">
          <cell r="A451">
            <v>2015</v>
          </cell>
        </row>
        <row r="452">
          <cell r="A452">
            <v>2015</v>
          </cell>
        </row>
        <row r="453">
          <cell r="A453">
            <v>2015</v>
          </cell>
        </row>
        <row r="454">
          <cell r="A454">
            <v>2015</v>
          </cell>
        </row>
        <row r="455">
          <cell r="A455">
            <v>2015</v>
          </cell>
        </row>
        <row r="456">
          <cell r="A456">
            <v>2015</v>
          </cell>
        </row>
        <row r="457">
          <cell r="A457">
            <v>2015</v>
          </cell>
        </row>
        <row r="458">
          <cell r="A458">
            <v>2015</v>
          </cell>
        </row>
        <row r="459">
          <cell r="A459">
            <v>2015</v>
          </cell>
        </row>
        <row r="460">
          <cell r="A460">
            <v>2015</v>
          </cell>
        </row>
        <row r="461">
          <cell r="A461">
            <v>2015</v>
          </cell>
        </row>
        <row r="462">
          <cell r="A462">
            <v>2015</v>
          </cell>
        </row>
        <row r="463">
          <cell r="A463">
            <v>2015</v>
          </cell>
        </row>
        <row r="464">
          <cell r="A464">
            <v>2015</v>
          </cell>
        </row>
        <row r="465">
          <cell r="A465">
            <v>2015</v>
          </cell>
        </row>
        <row r="466">
          <cell r="A466">
            <v>2015</v>
          </cell>
        </row>
        <row r="467">
          <cell r="A467">
            <v>2015</v>
          </cell>
        </row>
        <row r="468">
          <cell r="A468">
            <v>2015</v>
          </cell>
        </row>
        <row r="469">
          <cell r="A469">
            <v>2015</v>
          </cell>
        </row>
        <row r="470">
          <cell r="A470">
            <v>2015</v>
          </cell>
        </row>
        <row r="471">
          <cell r="A471">
            <v>2015</v>
          </cell>
        </row>
        <row r="472">
          <cell r="A472">
            <v>2015</v>
          </cell>
        </row>
        <row r="473">
          <cell r="A473">
            <v>2015</v>
          </cell>
        </row>
        <row r="474">
          <cell r="A474">
            <v>2015</v>
          </cell>
        </row>
        <row r="475">
          <cell r="A475">
            <v>2015</v>
          </cell>
        </row>
        <row r="476">
          <cell r="A476">
            <v>2015</v>
          </cell>
        </row>
        <row r="477">
          <cell r="A477">
            <v>2015</v>
          </cell>
        </row>
        <row r="478">
          <cell r="A478">
            <v>2015</v>
          </cell>
        </row>
        <row r="479">
          <cell r="A479">
            <v>2015</v>
          </cell>
        </row>
        <row r="480">
          <cell r="A480">
            <v>2015</v>
          </cell>
        </row>
        <row r="481">
          <cell r="A481">
            <v>2015</v>
          </cell>
        </row>
        <row r="482">
          <cell r="A482">
            <v>2015</v>
          </cell>
        </row>
        <row r="483">
          <cell r="A483">
            <v>2015</v>
          </cell>
        </row>
        <row r="484">
          <cell r="A484">
            <v>2015</v>
          </cell>
        </row>
        <row r="485">
          <cell r="A485">
            <v>2015</v>
          </cell>
        </row>
        <row r="486">
          <cell r="A486">
            <v>2015</v>
          </cell>
        </row>
        <row r="487">
          <cell r="A487">
            <v>2015</v>
          </cell>
        </row>
        <row r="488">
          <cell r="A488">
            <v>2015</v>
          </cell>
        </row>
        <row r="489">
          <cell r="A489">
            <v>2015</v>
          </cell>
        </row>
        <row r="490">
          <cell r="A490">
            <v>2015</v>
          </cell>
        </row>
        <row r="491">
          <cell r="A491">
            <v>2015</v>
          </cell>
        </row>
        <row r="492">
          <cell r="A492">
            <v>2015</v>
          </cell>
        </row>
        <row r="493">
          <cell r="A493">
            <v>2015</v>
          </cell>
        </row>
        <row r="494">
          <cell r="A494">
            <v>2015</v>
          </cell>
        </row>
        <row r="495">
          <cell r="A495">
            <v>2015</v>
          </cell>
        </row>
        <row r="496">
          <cell r="A496">
            <v>2015</v>
          </cell>
        </row>
        <row r="497">
          <cell r="A497">
            <v>2015</v>
          </cell>
        </row>
        <row r="498">
          <cell r="A498">
            <v>2015</v>
          </cell>
        </row>
        <row r="499">
          <cell r="A499">
            <v>2015</v>
          </cell>
        </row>
        <row r="500">
          <cell r="A500">
            <v>2015</v>
          </cell>
        </row>
        <row r="501">
          <cell r="A501">
            <v>2015</v>
          </cell>
        </row>
        <row r="502">
          <cell r="A502">
            <v>2015</v>
          </cell>
        </row>
        <row r="503">
          <cell r="A503">
            <v>2015</v>
          </cell>
        </row>
        <row r="504">
          <cell r="A504">
            <v>2015</v>
          </cell>
        </row>
        <row r="505">
          <cell r="A505">
            <v>2015</v>
          </cell>
        </row>
        <row r="506">
          <cell r="A506">
            <v>2015</v>
          </cell>
        </row>
        <row r="507">
          <cell r="A507">
            <v>2015</v>
          </cell>
        </row>
        <row r="508">
          <cell r="A508">
            <v>2015</v>
          </cell>
        </row>
        <row r="509">
          <cell r="A509">
            <v>2015</v>
          </cell>
        </row>
        <row r="510">
          <cell r="A510">
            <v>2015</v>
          </cell>
        </row>
        <row r="511">
          <cell r="A511">
            <v>2015</v>
          </cell>
        </row>
        <row r="512">
          <cell r="A512">
            <v>2015</v>
          </cell>
        </row>
        <row r="513">
          <cell r="A513">
            <v>2015</v>
          </cell>
        </row>
        <row r="514">
          <cell r="A514">
            <v>2015</v>
          </cell>
        </row>
        <row r="515">
          <cell r="A515">
            <v>2015</v>
          </cell>
        </row>
        <row r="516">
          <cell r="A516">
            <v>2015</v>
          </cell>
        </row>
        <row r="517">
          <cell r="A517">
            <v>2015</v>
          </cell>
        </row>
        <row r="518">
          <cell r="A518">
            <v>2015</v>
          </cell>
        </row>
        <row r="519">
          <cell r="A519">
            <v>2015</v>
          </cell>
        </row>
        <row r="520">
          <cell r="A520">
            <v>2015</v>
          </cell>
        </row>
        <row r="521">
          <cell r="A521">
            <v>2015</v>
          </cell>
        </row>
        <row r="522">
          <cell r="A522">
            <v>2015</v>
          </cell>
        </row>
        <row r="523">
          <cell r="A523">
            <v>2015</v>
          </cell>
        </row>
        <row r="524">
          <cell r="A524">
            <v>2015</v>
          </cell>
        </row>
        <row r="525">
          <cell r="A525">
            <v>2015</v>
          </cell>
        </row>
        <row r="526">
          <cell r="A526">
            <v>2015</v>
          </cell>
        </row>
        <row r="527">
          <cell r="A527">
            <v>2015</v>
          </cell>
        </row>
        <row r="528">
          <cell r="A528">
            <v>2015</v>
          </cell>
        </row>
        <row r="529">
          <cell r="A529">
            <v>2015</v>
          </cell>
        </row>
        <row r="530">
          <cell r="A530">
            <v>2015</v>
          </cell>
        </row>
        <row r="531">
          <cell r="A531">
            <v>2015</v>
          </cell>
        </row>
        <row r="532">
          <cell r="A532">
            <v>2015</v>
          </cell>
        </row>
        <row r="533">
          <cell r="A533">
            <v>2015</v>
          </cell>
        </row>
        <row r="534">
          <cell r="A534">
            <v>2015</v>
          </cell>
        </row>
        <row r="535">
          <cell r="A535">
            <v>2015</v>
          </cell>
        </row>
        <row r="536">
          <cell r="A536">
            <v>2015</v>
          </cell>
        </row>
        <row r="537">
          <cell r="A537">
            <v>2015</v>
          </cell>
        </row>
        <row r="538">
          <cell r="A538">
            <v>2015</v>
          </cell>
        </row>
        <row r="539">
          <cell r="A539">
            <v>2015</v>
          </cell>
        </row>
        <row r="540">
          <cell r="A540">
            <v>2015</v>
          </cell>
        </row>
        <row r="541">
          <cell r="A541">
            <v>2015</v>
          </cell>
        </row>
        <row r="542">
          <cell r="A542">
            <v>2015</v>
          </cell>
        </row>
        <row r="543">
          <cell r="A543">
            <v>2015</v>
          </cell>
        </row>
        <row r="544">
          <cell r="A544">
            <v>2015</v>
          </cell>
        </row>
        <row r="545">
          <cell r="A545">
            <v>2015</v>
          </cell>
        </row>
        <row r="546">
          <cell r="A546">
            <v>2015</v>
          </cell>
        </row>
        <row r="547">
          <cell r="A547">
            <v>2015</v>
          </cell>
        </row>
        <row r="548">
          <cell r="A548">
            <v>2015</v>
          </cell>
        </row>
        <row r="549">
          <cell r="A549">
            <v>2015</v>
          </cell>
        </row>
        <row r="550">
          <cell r="A550">
            <v>2015</v>
          </cell>
        </row>
        <row r="551">
          <cell r="A551">
            <v>2015</v>
          </cell>
        </row>
        <row r="552">
          <cell r="A552">
            <v>2015</v>
          </cell>
        </row>
        <row r="553">
          <cell r="A553">
            <v>2015</v>
          </cell>
        </row>
        <row r="554">
          <cell r="A554">
            <v>2015</v>
          </cell>
        </row>
        <row r="555">
          <cell r="A555">
            <v>2015</v>
          </cell>
        </row>
        <row r="556">
          <cell r="A556">
            <v>2015</v>
          </cell>
        </row>
        <row r="557">
          <cell r="A557">
            <v>2015</v>
          </cell>
        </row>
        <row r="558">
          <cell r="A558">
            <v>2015</v>
          </cell>
        </row>
        <row r="559">
          <cell r="A559">
            <v>2015</v>
          </cell>
        </row>
        <row r="560">
          <cell r="A560">
            <v>2015</v>
          </cell>
        </row>
        <row r="561">
          <cell r="A561">
            <v>2015</v>
          </cell>
        </row>
        <row r="562">
          <cell r="A562">
            <v>2015</v>
          </cell>
        </row>
        <row r="563">
          <cell r="A563">
            <v>2015</v>
          </cell>
        </row>
        <row r="564">
          <cell r="A564">
            <v>2015</v>
          </cell>
        </row>
        <row r="565">
          <cell r="A565">
            <v>2015</v>
          </cell>
        </row>
        <row r="566">
          <cell r="A566">
            <v>2015</v>
          </cell>
        </row>
        <row r="567">
          <cell r="A567">
            <v>2015</v>
          </cell>
        </row>
        <row r="568">
          <cell r="A568">
            <v>2015</v>
          </cell>
        </row>
        <row r="569">
          <cell r="A569">
            <v>2015</v>
          </cell>
        </row>
        <row r="570">
          <cell r="A570">
            <v>2015</v>
          </cell>
        </row>
        <row r="571">
          <cell r="A571">
            <v>2015</v>
          </cell>
        </row>
        <row r="572">
          <cell r="A572">
            <v>2015</v>
          </cell>
        </row>
        <row r="573">
          <cell r="A573">
            <v>2015</v>
          </cell>
        </row>
        <row r="574">
          <cell r="A574">
            <v>2015</v>
          </cell>
        </row>
        <row r="575">
          <cell r="A575">
            <v>2015</v>
          </cell>
        </row>
        <row r="576">
          <cell r="A576">
            <v>2015</v>
          </cell>
        </row>
        <row r="577">
          <cell r="A577">
            <v>2015</v>
          </cell>
        </row>
        <row r="578">
          <cell r="A578">
            <v>2015</v>
          </cell>
        </row>
        <row r="579">
          <cell r="A579">
            <v>2015</v>
          </cell>
        </row>
        <row r="580">
          <cell r="A580">
            <v>2015</v>
          </cell>
        </row>
        <row r="581">
          <cell r="A581">
            <v>2015</v>
          </cell>
        </row>
        <row r="582">
          <cell r="A582">
            <v>2015</v>
          </cell>
        </row>
        <row r="583">
          <cell r="A583">
            <v>2015</v>
          </cell>
        </row>
        <row r="584">
          <cell r="A584">
            <v>2015</v>
          </cell>
        </row>
        <row r="585">
          <cell r="A585">
            <v>2015</v>
          </cell>
        </row>
        <row r="586">
          <cell r="A586">
            <v>2015</v>
          </cell>
        </row>
        <row r="587">
          <cell r="A587">
            <v>2015</v>
          </cell>
        </row>
        <row r="588">
          <cell r="A588">
            <v>2015</v>
          </cell>
        </row>
        <row r="589">
          <cell r="A589">
            <v>2015</v>
          </cell>
        </row>
        <row r="590">
          <cell r="A590">
            <v>2015</v>
          </cell>
        </row>
        <row r="591">
          <cell r="A591">
            <v>2015</v>
          </cell>
        </row>
        <row r="592">
          <cell r="A592">
            <v>2015</v>
          </cell>
        </row>
        <row r="593">
          <cell r="A593">
            <v>2015</v>
          </cell>
        </row>
        <row r="594">
          <cell r="A594">
            <v>2015</v>
          </cell>
        </row>
        <row r="595">
          <cell r="A595">
            <v>2015</v>
          </cell>
        </row>
        <row r="596">
          <cell r="A596">
            <v>2015</v>
          </cell>
        </row>
        <row r="597">
          <cell r="A597">
            <v>2015</v>
          </cell>
        </row>
        <row r="598">
          <cell r="A598">
            <v>2015</v>
          </cell>
        </row>
        <row r="599">
          <cell r="A599">
            <v>2015</v>
          </cell>
        </row>
        <row r="600">
          <cell r="A600">
            <v>2015</v>
          </cell>
        </row>
        <row r="601">
          <cell r="A601">
            <v>2015</v>
          </cell>
        </row>
        <row r="602">
          <cell r="A602">
            <v>2015</v>
          </cell>
        </row>
        <row r="603">
          <cell r="A603">
            <v>2015</v>
          </cell>
        </row>
        <row r="604">
          <cell r="A604">
            <v>2015</v>
          </cell>
        </row>
        <row r="605">
          <cell r="A605">
            <v>2015</v>
          </cell>
        </row>
        <row r="606">
          <cell r="A606">
            <v>2015</v>
          </cell>
        </row>
        <row r="607">
          <cell r="A607">
            <v>2015</v>
          </cell>
        </row>
        <row r="608">
          <cell r="A608">
            <v>2015</v>
          </cell>
        </row>
        <row r="609">
          <cell r="A609">
            <v>2015</v>
          </cell>
        </row>
        <row r="610">
          <cell r="A610">
            <v>2015</v>
          </cell>
        </row>
        <row r="611">
          <cell r="A611">
            <v>2015</v>
          </cell>
        </row>
        <row r="612">
          <cell r="A612">
            <v>2015</v>
          </cell>
        </row>
        <row r="613">
          <cell r="A613">
            <v>2015</v>
          </cell>
        </row>
        <row r="614">
          <cell r="A614">
            <v>2015</v>
          </cell>
        </row>
        <row r="615">
          <cell r="A615">
            <v>2015</v>
          </cell>
        </row>
        <row r="616">
          <cell r="A616">
            <v>2015</v>
          </cell>
        </row>
        <row r="617">
          <cell r="A617">
            <v>2015</v>
          </cell>
        </row>
        <row r="618">
          <cell r="A618">
            <v>2015</v>
          </cell>
        </row>
        <row r="619">
          <cell r="A619">
            <v>2015</v>
          </cell>
        </row>
        <row r="620">
          <cell r="A620">
            <v>2015</v>
          </cell>
        </row>
        <row r="621">
          <cell r="A621">
            <v>2015</v>
          </cell>
        </row>
        <row r="622">
          <cell r="A622">
            <v>2015</v>
          </cell>
        </row>
        <row r="623">
          <cell r="A623">
            <v>2015</v>
          </cell>
        </row>
        <row r="624">
          <cell r="A624">
            <v>2015</v>
          </cell>
        </row>
        <row r="625">
          <cell r="A625">
            <v>2015</v>
          </cell>
        </row>
        <row r="626">
          <cell r="A626">
            <v>2015</v>
          </cell>
        </row>
        <row r="627">
          <cell r="A627">
            <v>2015</v>
          </cell>
        </row>
        <row r="628">
          <cell r="A628">
            <v>2015</v>
          </cell>
        </row>
        <row r="629">
          <cell r="A629">
            <v>2015</v>
          </cell>
        </row>
        <row r="630">
          <cell r="A630">
            <v>2015</v>
          </cell>
        </row>
        <row r="631">
          <cell r="A631">
            <v>2015</v>
          </cell>
        </row>
        <row r="632">
          <cell r="A632">
            <v>2015</v>
          </cell>
        </row>
        <row r="633">
          <cell r="A633">
            <v>2015</v>
          </cell>
        </row>
        <row r="634">
          <cell r="A634">
            <v>2015</v>
          </cell>
        </row>
        <row r="635">
          <cell r="A635">
            <v>2015</v>
          </cell>
        </row>
        <row r="636">
          <cell r="A636">
            <v>2015</v>
          </cell>
        </row>
        <row r="637">
          <cell r="A637">
            <v>2015</v>
          </cell>
        </row>
        <row r="638">
          <cell r="A638">
            <v>2015</v>
          </cell>
        </row>
        <row r="639">
          <cell r="A639">
            <v>2015</v>
          </cell>
        </row>
        <row r="640">
          <cell r="A640">
            <v>2015</v>
          </cell>
        </row>
        <row r="641">
          <cell r="A641">
            <v>2015</v>
          </cell>
        </row>
        <row r="642">
          <cell r="A642">
            <v>2015</v>
          </cell>
        </row>
        <row r="643">
          <cell r="A643">
            <v>2015</v>
          </cell>
        </row>
        <row r="644">
          <cell r="A644">
            <v>2015</v>
          </cell>
        </row>
        <row r="645">
          <cell r="A645" t="str">
            <v>2015 Total</v>
          </cell>
        </row>
        <row r="646">
          <cell r="A646">
            <v>2016</v>
          </cell>
        </row>
        <row r="647">
          <cell r="A647">
            <v>2016</v>
          </cell>
        </row>
        <row r="648">
          <cell r="A648">
            <v>2016</v>
          </cell>
        </row>
        <row r="649">
          <cell r="A649">
            <v>2016</v>
          </cell>
        </row>
        <row r="650">
          <cell r="A650">
            <v>2016</v>
          </cell>
        </row>
        <row r="651">
          <cell r="A651">
            <v>2016</v>
          </cell>
        </row>
        <row r="652">
          <cell r="A652">
            <v>2016</v>
          </cell>
        </row>
        <row r="653">
          <cell r="A653">
            <v>2016</v>
          </cell>
        </row>
        <row r="654">
          <cell r="A654">
            <v>2016</v>
          </cell>
        </row>
        <row r="655">
          <cell r="A655">
            <v>2016</v>
          </cell>
        </row>
        <row r="656">
          <cell r="A656">
            <v>2016</v>
          </cell>
        </row>
        <row r="657">
          <cell r="A657">
            <v>2016</v>
          </cell>
        </row>
        <row r="658">
          <cell r="A658">
            <v>2016</v>
          </cell>
        </row>
        <row r="659">
          <cell r="A659">
            <v>2016</v>
          </cell>
        </row>
        <row r="660">
          <cell r="A660">
            <v>2016</v>
          </cell>
        </row>
        <row r="661">
          <cell r="A661">
            <v>2016</v>
          </cell>
        </row>
        <row r="662">
          <cell r="A662">
            <v>2016</v>
          </cell>
        </row>
        <row r="663">
          <cell r="A663">
            <v>2016</v>
          </cell>
        </row>
        <row r="664">
          <cell r="A664">
            <v>2016</v>
          </cell>
        </row>
        <row r="665">
          <cell r="A665">
            <v>2016</v>
          </cell>
        </row>
        <row r="666">
          <cell r="A666">
            <v>2016</v>
          </cell>
        </row>
        <row r="667">
          <cell r="A667">
            <v>2016</v>
          </cell>
        </row>
        <row r="668">
          <cell r="A668">
            <v>2016</v>
          </cell>
        </row>
        <row r="669">
          <cell r="A669">
            <v>2016</v>
          </cell>
        </row>
        <row r="670">
          <cell r="A670">
            <v>2016</v>
          </cell>
        </row>
        <row r="671">
          <cell r="A671">
            <v>2016</v>
          </cell>
        </row>
        <row r="672">
          <cell r="A672">
            <v>2016</v>
          </cell>
        </row>
        <row r="673">
          <cell r="A673">
            <v>2016</v>
          </cell>
        </row>
        <row r="674">
          <cell r="A674">
            <v>2016</v>
          </cell>
        </row>
        <row r="675">
          <cell r="A675">
            <v>2016</v>
          </cell>
        </row>
        <row r="676">
          <cell r="A676">
            <v>2016</v>
          </cell>
        </row>
        <row r="677">
          <cell r="A677">
            <v>2016</v>
          </cell>
        </row>
        <row r="678">
          <cell r="A678">
            <v>2016</v>
          </cell>
        </row>
        <row r="679">
          <cell r="A679">
            <v>2016</v>
          </cell>
        </row>
        <row r="680">
          <cell r="A680">
            <v>2016</v>
          </cell>
        </row>
        <row r="681">
          <cell r="A681">
            <v>2016</v>
          </cell>
        </row>
        <row r="682">
          <cell r="A682">
            <v>2016</v>
          </cell>
        </row>
        <row r="683">
          <cell r="A683">
            <v>2016</v>
          </cell>
        </row>
        <row r="684">
          <cell r="A684">
            <v>2016</v>
          </cell>
        </row>
        <row r="685">
          <cell r="A685">
            <v>2016</v>
          </cell>
        </row>
        <row r="686">
          <cell r="A686">
            <v>2016</v>
          </cell>
        </row>
        <row r="687">
          <cell r="A687">
            <v>2016</v>
          </cell>
        </row>
        <row r="688">
          <cell r="A688">
            <v>2016</v>
          </cell>
        </row>
        <row r="689">
          <cell r="A689">
            <v>2016</v>
          </cell>
        </row>
        <row r="690">
          <cell r="A690">
            <v>2016</v>
          </cell>
        </row>
        <row r="691">
          <cell r="A691">
            <v>2016</v>
          </cell>
        </row>
        <row r="692">
          <cell r="A692">
            <v>2016</v>
          </cell>
        </row>
        <row r="693">
          <cell r="A693">
            <v>2016</v>
          </cell>
        </row>
        <row r="694">
          <cell r="A694">
            <v>2016</v>
          </cell>
        </row>
        <row r="695">
          <cell r="A695">
            <v>2016</v>
          </cell>
        </row>
        <row r="696">
          <cell r="A696">
            <v>2016</v>
          </cell>
        </row>
        <row r="697">
          <cell r="A697">
            <v>2016</v>
          </cell>
        </row>
        <row r="698">
          <cell r="A698">
            <v>2016</v>
          </cell>
        </row>
        <row r="699">
          <cell r="A699">
            <v>2016</v>
          </cell>
        </row>
        <row r="700">
          <cell r="A700">
            <v>2016</v>
          </cell>
        </row>
        <row r="701">
          <cell r="A701">
            <v>2016</v>
          </cell>
        </row>
        <row r="702">
          <cell r="A702">
            <v>2016</v>
          </cell>
        </row>
        <row r="703">
          <cell r="A703">
            <v>2016</v>
          </cell>
        </row>
        <row r="704">
          <cell r="A704">
            <v>2016</v>
          </cell>
        </row>
        <row r="705">
          <cell r="A705">
            <v>2016</v>
          </cell>
        </row>
        <row r="706">
          <cell r="A706">
            <v>2016</v>
          </cell>
        </row>
        <row r="707">
          <cell r="A707">
            <v>2016</v>
          </cell>
        </row>
        <row r="708">
          <cell r="A708">
            <v>2016</v>
          </cell>
        </row>
        <row r="709">
          <cell r="A709">
            <v>2016</v>
          </cell>
        </row>
        <row r="710">
          <cell r="A710">
            <v>2016</v>
          </cell>
        </row>
        <row r="711">
          <cell r="A711">
            <v>2016</v>
          </cell>
        </row>
        <row r="712">
          <cell r="A712">
            <v>2016</v>
          </cell>
        </row>
        <row r="713">
          <cell r="A713">
            <v>2016</v>
          </cell>
        </row>
        <row r="714">
          <cell r="A714">
            <v>2016</v>
          </cell>
        </row>
        <row r="715">
          <cell r="A715">
            <v>2016</v>
          </cell>
        </row>
        <row r="716">
          <cell r="A716">
            <v>2016</v>
          </cell>
        </row>
        <row r="717">
          <cell r="A717">
            <v>2016</v>
          </cell>
        </row>
        <row r="718">
          <cell r="A718">
            <v>2016</v>
          </cell>
        </row>
        <row r="719">
          <cell r="A719">
            <v>2016</v>
          </cell>
        </row>
        <row r="720">
          <cell r="A720">
            <v>2016</v>
          </cell>
        </row>
        <row r="721">
          <cell r="A721">
            <v>2016</v>
          </cell>
        </row>
        <row r="722">
          <cell r="A722">
            <v>2016</v>
          </cell>
        </row>
        <row r="723">
          <cell r="A723">
            <v>2016</v>
          </cell>
        </row>
        <row r="724">
          <cell r="A724">
            <v>2016</v>
          </cell>
        </row>
        <row r="725">
          <cell r="A725">
            <v>2016</v>
          </cell>
        </row>
        <row r="726">
          <cell r="A726">
            <v>2016</v>
          </cell>
        </row>
        <row r="727">
          <cell r="A727">
            <v>2016</v>
          </cell>
        </row>
        <row r="728">
          <cell r="A728">
            <v>2016</v>
          </cell>
        </row>
        <row r="729">
          <cell r="A729">
            <v>2016</v>
          </cell>
        </row>
        <row r="730">
          <cell r="A730">
            <v>2016</v>
          </cell>
        </row>
        <row r="731">
          <cell r="A731">
            <v>2016</v>
          </cell>
        </row>
        <row r="732">
          <cell r="A732">
            <v>2016</v>
          </cell>
        </row>
        <row r="733">
          <cell r="A733">
            <v>2016</v>
          </cell>
        </row>
        <row r="734">
          <cell r="A734">
            <v>2016</v>
          </cell>
        </row>
        <row r="735">
          <cell r="A735">
            <v>2016</v>
          </cell>
        </row>
        <row r="736">
          <cell r="A736">
            <v>2016</v>
          </cell>
        </row>
        <row r="737">
          <cell r="A737">
            <v>2016</v>
          </cell>
        </row>
        <row r="738">
          <cell r="A738">
            <v>2016</v>
          </cell>
        </row>
        <row r="739">
          <cell r="A739">
            <v>2016</v>
          </cell>
        </row>
        <row r="740">
          <cell r="A740">
            <v>2016</v>
          </cell>
        </row>
        <row r="741">
          <cell r="A741">
            <v>2016</v>
          </cell>
        </row>
        <row r="742">
          <cell r="A742">
            <v>2016</v>
          </cell>
        </row>
        <row r="743">
          <cell r="A743">
            <v>2016</v>
          </cell>
        </row>
        <row r="744">
          <cell r="A744">
            <v>2016</v>
          </cell>
        </row>
        <row r="745">
          <cell r="A745">
            <v>2016</v>
          </cell>
        </row>
        <row r="746">
          <cell r="A746">
            <v>2016</v>
          </cell>
        </row>
        <row r="747">
          <cell r="A747">
            <v>2016</v>
          </cell>
        </row>
        <row r="748">
          <cell r="A748">
            <v>2016</v>
          </cell>
        </row>
        <row r="749">
          <cell r="A749">
            <v>2016</v>
          </cell>
        </row>
        <row r="750">
          <cell r="A750">
            <v>2016</v>
          </cell>
        </row>
        <row r="751">
          <cell r="A751">
            <v>2016</v>
          </cell>
        </row>
        <row r="752">
          <cell r="A752">
            <v>2016</v>
          </cell>
        </row>
        <row r="753">
          <cell r="A753">
            <v>2016</v>
          </cell>
        </row>
        <row r="754">
          <cell r="A754">
            <v>2016</v>
          </cell>
        </row>
        <row r="755">
          <cell r="A755">
            <v>2016</v>
          </cell>
        </row>
        <row r="756">
          <cell r="A756">
            <v>2016</v>
          </cell>
        </row>
        <row r="757">
          <cell r="A757">
            <v>2016</v>
          </cell>
        </row>
        <row r="758">
          <cell r="A758">
            <v>2016</v>
          </cell>
        </row>
        <row r="759">
          <cell r="A759">
            <v>2016</v>
          </cell>
        </row>
        <row r="760">
          <cell r="A760">
            <v>2016</v>
          </cell>
        </row>
        <row r="761">
          <cell r="A761">
            <v>2016</v>
          </cell>
        </row>
        <row r="762">
          <cell r="A762">
            <v>2016</v>
          </cell>
        </row>
        <row r="763">
          <cell r="A763">
            <v>2016</v>
          </cell>
        </row>
        <row r="764">
          <cell r="A764">
            <v>2016</v>
          </cell>
        </row>
        <row r="765">
          <cell r="A765">
            <v>2016</v>
          </cell>
        </row>
        <row r="766">
          <cell r="A766">
            <v>2016</v>
          </cell>
        </row>
        <row r="767">
          <cell r="A767">
            <v>2016</v>
          </cell>
        </row>
        <row r="768">
          <cell r="A768">
            <v>2016</v>
          </cell>
        </row>
        <row r="769">
          <cell r="A769">
            <v>2016</v>
          </cell>
        </row>
        <row r="770">
          <cell r="A770">
            <v>2016</v>
          </cell>
        </row>
        <row r="771">
          <cell r="A771">
            <v>2016</v>
          </cell>
        </row>
        <row r="772">
          <cell r="A772">
            <v>2016</v>
          </cell>
        </row>
        <row r="773">
          <cell r="A773">
            <v>2016</v>
          </cell>
        </row>
        <row r="774">
          <cell r="A774">
            <v>2016</v>
          </cell>
        </row>
        <row r="775">
          <cell r="A775">
            <v>2016</v>
          </cell>
        </row>
        <row r="776">
          <cell r="A776">
            <v>2016</v>
          </cell>
        </row>
        <row r="777">
          <cell r="A777">
            <v>2016</v>
          </cell>
        </row>
        <row r="778">
          <cell r="A778">
            <v>2016</v>
          </cell>
        </row>
        <row r="779">
          <cell r="A779">
            <v>2016</v>
          </cell>
        </row>
        <row r="780">
          <cell r="A780">
            <v>2016</v>
          </cell>
        </row>
        <row r="781">
          <cell r="A781">
            <v>2016</v>
          </cell>
        </row>
        <row r="782">
          <cell r="A782">
            <v>2016</v>
          </cell>
        </row>
        <row r="783">
          <cell r="A783">
            <v>2016</v>
          </cell>
        </row>
        <row r="784">
          <cell r="A784">
            <v>2016</v>
          </cell>
        </row>
        <row r="785">
          <cell r="A785">
            <v>2016</v>
          </cell>
        </row>
        <row r="786">
          <cell r="A786">
            <v>2016</v>
          </cell>
        </row>
        <row r="787">
          <cell r="A787">
            <v>2016</v>
          </cell>
        </row>
        <row r="788">
          <cell r="A788">
            <v>2016</v>
          </cell>
        </row>
        <row r="789">
          <cell r="A789">
            <v>2016</v>
          </cell>
        </row>
        <row r="790">
          <cell r="A790">
            <v>2016</v>
          </cell>
        </row>
        <row r="791">
          <cell r="A791">
            <v>2016</v>
          </cell>
        </row>
        <row r="792">
          <cell r="A792">
            <v>2016</v>
          </cell>
        </row>
        <row r="793">
          <cell r="A793">
            <v>2016</v>
          </cell>
        </row>
        <row r="794">
          <cell r="A794">
            <v>2016</v>
          </cell>
        </row>
        <row r="795">
          <cell r="A795">
            <v>2016</v>
          </cell>
        </row>
        <row r="796">
          <cell r="A796">
            <v>2016</v>
          </cell>
        </row>
        <row r="797">
          <cell r="A797">
            <v>2016</v>
          </cell>
        </row>
        <row r="798">
          <cell r="A798">
            <v>2016</v>
          </cell>
        </row>
        <row r="799">
          <cell r="A799">
            <v>2016</v>
          </cell>
        </row>
        <row r="800">
          <cell r="A800">
            <v>2016</v>
          </cell>
        </row>
        <row r="801">
          <cell r="A801">
            <v>2016</v>
          </cell>
        </row>
        <row r="802">
          <cell r="A802">
            <v>2016</v>
          </cell>
        </row>
        <row r="803">
          <cell r="A803">
            <v>2016</v>
          </cell>
        </row>
        <row r="804">
          <cell r="A804">
            <v>2016</v>
          </cell>
        </row>
        <row r="805">
          <cell r="A805">
            <v>2016</v>
          </cell>
        </row>
        <row r="806">
          <cell r="A806">
            <v>2016</v>
          </cell>
        </row>
        <row r="807">
          <cell r="A807">
            <v>2016</v>
          </cell>
        </row>
        <row r="808">
          <cell r="A808">
            <v>2016</v>
          </cell>
        </row>
        <row r="809">
          <cell r="A809">
            <v>2016</v>
          </cell>
        </row>
        <row r="810">
          <cell r="A810">
            <v>2016</v>
          </cell>
        </row>
        <row r="811">
          <cell r="A811">
            <v>2016</v>
          </cell>
        </row>
        <row r="812">
          <cell r="A812">
            <v>2016</v>
          </cell>
        </row>
        <row r="813">
          <cell r="A813">
            <v>2016</v>
          </cell>
        </row>
        <row r="814">
          <cell r="A814">
            <v>2016</v>
          </cell>
        </row>
        <row r="815">
          <cell r="A815">
            <v>2016</v>
          </cell>
        </row>
        <row r="816">
          <cell r="A816">
            <v>2016</v>
          </cell>
        </row>
        <row r="817">
          <cell r="A817">
            <v>2016</v>
          </cell>
        </row>
        <row r="818">
          <cell r="A818">
            <v>2016</v>
          </cell>
        </row>
        <row r="819">
          <cell r="A819">
            <v>2016</v>
          </cell>
        </row>
        <row r="820">
          <cell r="A820">
            <v>2016</v>
          </cell>
        </row>
        <row r="821">
          <cell r="A821">
            <v>2016</v>
          </cell>
        </row>
        <row r="822">
          <cell r="A822">
            <v>2016</v>
          </cell>
        </row>
        <row r="823">
          <cell r="A823">
            <v>2016</v>
          </cell>
        </row>
        <row r="824">
          <cell r="A824">
            <v>2016</v>
          </cell>
        </row>
        <row r="825">
          <cell r="A825">
            <v>2016</v>
          </cell>
        </row>
        <row r="826">
          <cell r="A826">
            <v>2016</v>
          </cell>
        </row>
        <row r="827">
          <cell r="A827">
            <v>2016</v>
          </cell>
        </row>
        <row r="828">
          <cell r="A828">
            <v>2016</v>
          </cell>
        </row>
        <row r="829">
          <cell r="A829">
            <v>2016</v>
          </cell>
        </row>
        <row r="830">
          <cell r="A830">
            <v>2016</v>
          </cell>
        </row>
        <row r="831">
          <cell r="A831">
            <v>2016</v>
          </cell>
        </row>
        <row r="832">
          <cell r="A832">
            <v>2016</v>
          </cell>
        </row>
        <row r="833">
          <cell r="A833">
            <v>2016</v>
          </cell>
        </row>
        <row r="834">
          <cell r="A834">
            <v>2016</v>
          </cell>
        </row>
        <row r="835">
          <cell r="A835">
            <v>2016</v>
          </cell>
        </row>
        <row r="836">
          <cell r="A836">
            <v>2016</v>
          </cell>
        </row>
        <row r="837">
          <cell r="A837">
            <v>2016</v>
          </cell>
        </row>
        <row r="838">
          <cell r="A838">
            <v>2016</v>
          </cell>
        </row>
        <row r="839">
          <cell r="A839">
            <v>2016</v>
          </cell>
        </row>
        <row r="840">
          <cell r="A840">
            <v>2016</v>
          </cell>
        </row>
        <row r="841">
          <cell r="A841">
            <v>2016</v>
          </cell>
        </row>
        <row r="842">
          <cell r="A842">
            <v>2016</v>
          </cell>
        </row>
        <row r="843">
          <cell r="A843">
            <v>2016</v>
          </cell>
        </row>
        <row r="844">
          <cell r="A844">
            <v>2016</v>
          </cell>
        </row>
        <row r="845">
          <cell r="A845">
            <v>2016</v>
          </cell>
        </row>
        <row r="846">
          <cell r="A846">
            <v>2016</v>
          </cell>
        </row>
        <row r="847">
          <cell r="A847">
            <v>2016</v>
          </cell>
        </row>
        <row r="848">
          <cell r="A848">
            <v>2016</v>
          </cell>
        </row>
        <row r="849">
          <cell r="A849">
            <v>2016</v>
          </cell>
        </row>
        <row r="850">
          <cell r="A850">
            <v>2016</v>
          </cell>
        </row>
        <row r="851">
          <cell r="A851">
            <v>2016</v>
          </cell>
        </row>
        <row r="852">
          <cell r="A852">
            <v>2016</v>
          </cell>
        </row>
        <row r="853">
          <cell r="A853">
            <v>2016</v>
          </cell>
        </row>
        <row r="854">
          <cell r="A854">
            <v>2016</v>
          </cell>
        </row>
        <row r="855">
          <cell r="A855">
            <v>2016</v>
          </cell>
        </row>
        <row r="856">
          <cell r="A856">
            <v>2016</v>
          </cell>
        </row>
        <row r="857">
          <cell r="A857">
            <v>2016</v>
          </cell>
        </row>
        <row r="858">
          <cell r="A858">
            <v>2016</v>
          </cell>
        </row>
        <row r="859">
          <cell r="A859">
            <v>2016</v>
          </cell>
        </row>
        <row r="860">
          <cell r="A860">
            <v>2016</v>
          </cell>
        </row>
        <row r="861">
          <cell r="A861">
            <v>2016</v>
          </cell>
        </row>
        <row r="862">
          <cell r="A862">
            <v>2016</v>
          </cell>
        </row>
        <row r="863">
          <cell r="A863">
            <v>2016</v>
          </cell>
        </row>
        <row r="864">
          <cell r="A864">
            <v>2016</v>
          </cell>
        </row>
        <row r="865">
          <cell r="A865">
            <v>2016</v>
          </cell>
        </row>
        <row r="866">
          <cell r="A866">
            <v>2016</v>
          </cell>
        </row>
        <row r="867">
          <cell r="A867">
            <v>2016</v>
          </cell>
        </row>
        <row r="868">
          <cell r="A868">
            <v>2016</v>
          </cell>
        </row>
        <row r="869">
          <cell r="A869">
            <v>2016</v>
          </cell>
        </row>
        <row r="870">
          <cell r="A870">
            <v>2016</v>
          </cell>
        </row>
        <row r="871">
          <cell r="A871">
            <v>2016</v>
          </cell>
        </row>
        <row r="872">
          <cell r="A872">
            <v>2016</v>
          </cell>
        </row>
        <row r="873">
          <cell r="A873">
            <v>2016</v>
          </cell>
        </row>
        <row r="874">
          <cell r="A874">
            <v>2016</v>
          </cell>
        </row>
        <row r="875">
          <cell r="A875">
            <v>2016</v>
          </cell>
        </row>
        <row r="876">
          <cell r="A876">
            <v>2016</v>
          </cell>
        </row>
        <row r="877">
          <cell r="A877">
            <v>2016</v>
          </cell>
        </row>
        <row r="878">
          <cell r="A878">
            <v>2016</v>
          </cell>
        </row>
        <row r="879">
          <cell r="A879">
            <v>2016</v>
          </cell>
        </row>
        <row r="880">
          <cell r="A880">
            <v>2016</v>
          </cell>
        </row>
        <row r="881">
          <cell r="A881">
            <v>2016</v>
          </cell>
        </row>
        <row r="882">
          <cell r="A882">
            <v>2016</v>
          </cell>
        </row>
        <row r="883">
          <cell r="A883">
            <v>2016</v>
          </cell>
        </row>
        <row r="884">
          <cell r="A884">
            <v>2016</v>
          </cell>
        </row>
        <row r="885">
          <cell r="A885">
            <v>2016</v>
          </cell>
        </row>
        <row r="886">
          <cell r="A886">
            <v>2016</v>
          </cell>
        </row>
        <row r="887">
          <cell r="A887">
            <v>2016</v>
          </cell>
        </row>
        <row r="888">
          <cell r="A888">
            <v>2016</v>
          </cell>
        </row>
        <row r="889">
          <cell r="A889">
            <v>2016</v>
          </cell>
        </row>
        <row r="890">
          <cell r="A890">
            <v>2016</v>
          </cell>
        </row>
        <row r="891">
          <cell r="A891">
            <v>2016</v>
          </cell>
        </row>
        <row r="892">
          <cell r="A892">
            <v>2016</v>
          </cell>
        </row>
        <row r="893">
          <cell r="A893">
            <v>2016</v>
          </cell>
        </row>
        <row r="894">
          <cell r="A894">
            <v>2016</v>
          </cell>
        </row>
        <row r="895">
          <cell r="A895">
            <v>2016</v>
          </cell>
        </row>
        <row r="896">
          <cell r="A896">
            <v>2016</v>
          </cell>
        </row>
        <row r="897">
          <cell r="A897">
            <v>2016</v>
          </cell>
        </row>
        <row r="898">
          <cell r="A898">
            <v>2016</v>
          </cell>
        </row>
        <row r="899">
          <cell r="A899">
            <v>2016</v>
          </cell>
        </row>
        <row r="900">
          <cell r="A900">
            <v>2016</v>
          </cell>
        </row>
        <row r="901">
          <cell r="A901">
            <v>2016</v>
          </cell>
        </row>
        <row r="902">
          <cell r="A902" t="str">
            <v>2016 Total</v>
          </cell>
        </row>
        <row r="903">
          <cell r="A903">
            <v>2017</v>
          </cell>
        </row>
        <row r="904">
          <cell r="A904">
            <v>2017</v>
          </cell>
        </row>
        <row r="905">
          <cell r="A905">
            <v>2017</v>
          </cell>
        </row>
        <row r="906">
          <cell r="A906">
            <v>2017</v>
          </cell>
        </row>
        <row r="907">
          <cell r="A907">
            <v>2017</v>
          </cell>
        </row>
        <row r="908">
          <cell r="A908">
            <v>2017</v>
          </cell>
        </row>
        <row r="909">
          <cell r="A909">
            <v>2017</v>
          </cell>
        </row>
        <row r="910">
          <cell r="A910">
            <v>2017</v>
          </cell>
        </row>
        <row r="911">
          <cell r="A911">
            <v>2017</v>
          </cell>
        </row>
        <row r="912">
          <cell r="A912">
            <v>2017</v>
          </cell>
        </row>
        <row r="913">
          <cell r="A913">
            <v>2017</v>
          </cell>
        </row>
        <row r="914">
          <cell r="A914">
            <v>2017</v>
          </cell>
        </row>
        <row r="915">
          <cell r="A915">
            <v>2017</v>
          </cell>
        </row>
        <row r="916">
          <cell r="A916">
            <v>2017</v>
          </cell>
        </row>
        <row r="917">
          <cell r="A917">
            <v>2017</v>
          </cell>
        </row>
        <row r="918">
          <cell r="A918">
            <v>2017</v>
          </cell>
        </row>
        <row r="919">
          <cell r="A919">
            <v>2017</v>
          </cell>
        </row>
        <row r="920">
          <cell r="A920">
            <v>2017</v>
          </cell>
        </row>
        <row r="921">
          <cell r="A921">
            <v>2017</v>
          </cell>
        </row>
        <row r="922">
          <cell r="A922">
            <v>2017</v>
          </cell>
        </row>
        <row r="923">
          <cell r="A923">
            <v>2017</v>
          </cell>
        </row>
        <row r="924">
          <cell r="A924">
            <v>2017</v>
          </cell>
        </row>
        <row r="925">
          <cell r="A925">
            <v>2017</v>
          </cell>
        </row>
        <row r="926">
          <cell r="A926">
            <v>2017</v>
          </cell>
        </row>
        <row r="927">
          <cell r="A927">
            <v>2017</v>
          </cell>
        </row>
        <row r="928">
          <cell r="A928">
            <v>2017</v>
          </cell>
        </row>
        <row r="929">
          <cell r="A929">
            <v>2017</v>
          </cell>
        </row>
        <row r="930">
          <cell r="A930">
            <v>2017</v>
          </cell>
        </row>
        <row r="931">
          <cell r="A931">
            <v>2017</v>
          </cell>
        </row>
        <row r="932">
          <cell r="A932">
            <v>2017</v>
          </cell>
        </row>
        <row r="933">
          <cell r="A933">
            <v>2017</v>
          </cell>
        </row>
        <row r="934">
          <cell r="A934">
            <v>2017</v>
          </cell>
        </row>
        <row r="935">
          <cell r="A935">
            <v>2017</v>
          </cell>
        </row>
        <row r="936">
          <cell r="A936">
            <v>2017</v>
          </cell>
        </row>
        <row r="937">
          <cell r="A937">
            <v>2017</v>
          </cell>
        </row>
        <row r="938">
          <cell r="A938">
            <v>2017</v>
          </cell>
        </row>
        <row r="939">
          <cell r="A939">
            <v>2017</v>
          </cell>
        </row>
        <row r="940">
          <cell r="A940">
            <v>2017</v>
          </cell>
        </row>
        <row r="941">
          <cell r="A941">
            <v>2017</v>
          </cell>
        </row>
        <row r="942">
          <cell r="A942">
            <v>2017</v>
          </cell>
        </row>
        <row r="943">
          <cell r="A943">
            <v>2017</v>
          </cell>
        </row>
        <row r="944">
          <cell r="A944">
            <v>2017</v>
          </cell>
        </row>
        <row r="945">
          <cell r="A945">
            <v>2017</v>
          </cell>
        </row>
        <row r="946">
          <cell r="A946">
            <v>2017</v>
          </cell>
        </row>
        <row r="947">
          <cell r="A947">
            <v>2017</v>
          </cell>
        </row>
        <row r="948">
          <cell r="A948">
            <v>2017</v>
          </cell>
        </row>
        <row r="949">
          <cell r="A949">
            <v>2017</v>
          </cell>
        </row>
        <row r="950">
          <cell r="A950">
            <v>2017</v>
          </cell>
        </row>
        <row r="951">
          <cell r="A951">
            <v>2017</v>
          </cell>
        </row>
        <row r="952">
          <cell r="A952">
            <v>2017</v>
          </cell>
        </row>
        <row r="953">
          <cell r="A953">
            <v>2017</v>
          </cell>
        </row>
        <row r="954">
          <cell r="A954">
            <v>2017</v>
          </cell>
        </row>
        <row r="955">
          <cell r="A955">
            <v>2017</v>
          </cell>
        </row>
        <row r="956">
          <cell r="A956">
            <v>2017</v>
          </cell>
        </row>
        <row r="957">
          <cell r="A957">
            <v>2017</v>
          </cell>
        </row>
        <row r="958">
          <cell r="A958">
            <v>2017</v>
          </cell>
        </row>
        <row r="959">
          <cell r="A959">
            <v>2017</v>
          </cell>
        </row>
        <row r="960">
          <cell r="A960">
            <v>2017</v>
          </cell>
        </row>
        <row r="961">
          <cell r="A961">
            <v>2017</v>
          </cell>
        </row>
        <row r="962">
          <cell r="A962">
            <v>2017</v>
          </cell>
        </row>
        <row r="963">
          <cell r="A963">
            <v>2017</v>
          </cell>
        </row>
        <row r="964">
          <cell r="A964">
            <v>2017</v>
          </cell>
        </row>
        <row r="965">
          <cell r="A965">
            <v>2017</v>
          </cell>
        </row>
        <row r="966">
          <cell r="A966">
            <v>2017</v>
          </cell>
        </row>
        <row r="967">
          <cell r="A967">
            <v>2017</v>
          </cell>
        </row>
        <row r="968">
          <cell r="A968">
            <v>2017</v>
          </cell>
        </row>
        <row r="969">
          <cell r="A969">
            <v>2017</v>
          </cell>
        </row>
        <row r="970">
          <cell r="A970">
            <v>2017</v>
          </cell>
        </row>
        <row r="971">
          <cell r="A971">
            <v>2017</v>
          </cell>
        </row>
        <row r="972">
          <cell r="A972">
            <v>2017</v>
          </cell>
        </row>
        <row r="973">
          <cell r="A973">
            <v>2017</v>
          </cell>
        </row>
        <row r="974">
          <cell r="A974">
            <v>2017</v>
          </cell>
        </row>
        <row r="975">
          <cell r="A975">
            <v>2017</v>
          </cell>
        </row>
        <row r="976">
          <cell r="A976">
            <v>2017</v>
          </cell>
        </row>
        <row r="977">
          <cell r="A977">
            <v>2017</v>
          </cell>
        </row>
        <row r="978">
          <cell r="A978">
            <v>2017</v>
          </cell>
        </row>
        <row r="979">
          <cell r="A979">
            <v>2017</v>
          </cell>
        </row>
        <row r="980">
          <cell r="A980">
            <v>2017</v>
          </cell>
        </row>
        <row r="981">
          <cell r="A981">
            <v>2017</v>
          </cell>
        </row>
        <row r="982">
          <cell r="A982">
            <v>2017</v>
          </cell>
        </row>
        <row r="983">
          <cell r="A983">
            <v>2017</v>
          </cell>
        </row>
        <row r="984">
          <cell r="A984">
            <v>2017</v>
          </cell>
        </row>
        <row r="985">
          <cell r="A985">
            <v>2017</v>
          </cell>
        </row>
        <row r="986">
          <cell r="A986">
            <v>2017</v>
          </cell>
        </row>
        <row r="987">
          <cell r="A987">
            <v>2017</v>
          </cell>
        </row>
        <row r="988">
          <cell r="A988">
            <v>2017</v>
          </cell>
        </row>
        <row r="989">
          <cell r="A989">
            <v>2017</v>
          </cell>
        </row>
        <row r="990">
          <cell r="A990">
            <v>2017</v>
          </cell>
        </row>
        <row r="991">
          <cell r="A991">
            <v>2017</v>
          </cell>
        </row>
        <row r="992">
          <cell r="A992">
            <v>2017</v>
          </cell>
        </row>
        <row r="993">
          <cell r="A993">
            <v>2017</v>
          </cell>
        </row>
        <row r="994">
          <cell r="A994">
            <v>2017</v>
          </cell>
        </row>
        <row r="995">
          <cell r="A995">
            <v>2017</v>
          </cell>
        </row>
        <row r="996">
          <cell r="A996">
            <v>2017</v>
          </cell>
        </row>
        <row r="997">
          <cell r="A997">
            <v>2017</v>
          </cell>
        </row>
        <row r="998">
          <cell r="A998">
            <v>2017</v>
          </cell>
        </row>
        <row r="999">
          <cell r="A999">
            <v>2017</v>
          </cell>
        </row>
        <row r="1000">
          <cell r="A1000">
            <v>2017</v>
          </cell>
        </row>
        <row r="1001">
          <cell r="A1001">
            <v>2017</v>
          </cell>
        </row>
        <row r="1002">
          <cell r="A1002">
            <v>2017</v>
          </cell>
        </row>
        <row r="1003">
          <cell r="A1003">
            <v>2017</v>
          </cell>
        </row>
        <row r="1004">
          <cell r="A1004">
            <v>2017</v>
          </cell>
        </row>
        <row r="1005">
          <cell r="A1005">
            <v>2017</v>
          </cell>
        </row>
        <row r="1006">
          <cell r="A1006">
            <v>2017</v>
          </cell>
        </row>
        <row r="1007">
          <cell r="A1007">
            <v>2017</v>
          </cell>
        </row>
        <row r="1008">
          <cell r="A1008">
            <v>2017</v>
          </cell>
        </row>
        <row r="1009">
          <cell r="A1009">
            <v>2017</v>
          </cell>
        </row>
        <row r="1010">
          <cell r="A1010">
            <v>2017</v>
          </cell>
        </row>
        <row r="1011">
          <cell r="A1011">
            <v>2017</v>
          </cell>
        </row>
        <row r="1012">
          <cell r="A1012">
            <v>2017</v>
          </cell>
        </row>
        <row r="1013">
          <cell r="A1013">
            <v>2017</v>
          </cell>
        </row>
        <row r="1014">
          <cell r="A1014">
            <v>2017</v>
          </cell>
        </row>
        <row r="1015">
          <cell r="A1015">
            <v>2017</v>
          </cell>
        </row>
        <row r="1016">
          <cell r="A1016">
            <v>2017</v>
          </cell>
        </row>
        <row r="1017">
          <cell r="A1017">
            <v>2017</v>
          </cell>
        </row>
        <row r="1018">
          <cell r="A1018">
            <v>2017</v>
          </cell>
        </row>
        <row r="1019">
          <cell r="A1019">
            <v>2017</v>
          </cell>
        </row>
        <row r="1020">
          <cell r="A1020">
            <v>2017</v>
          </cell>
        </row>
        <row r="1021">
          <cell r="A1021">
            <v>2017</v>
          </cell>
        </row>
        <row r="1022">
          <cell r="A1022">
            <v>2017</v>
          </cell>
        </row>
        <row r="1023">
          <cell r="A1023">
            <v>2017</v>
          </cell>
        </row>
        <row r="1024">
          <cell r="A1024">
            <v>2017</v>
          </cell>
        </row>
        <row r="1025">
          <cell r="A1025">
            <v>2017</v>
          </cell>
        </row>
        <row r="1026">
          <cell r="A1026">
            <v>2017</v>
          </cell>
        </row>
        <row r="1027">
          <cell r="A1027">
            <v>2017</v>
          </cell>
        </row>
        <row r="1028">
          <cell r="A1028">
            <v>2017</v>
          </cell>
        </row>
        <row r="1029">
          <cell r="A1029">
            <v>2017</v>
          </cell>
        </row>
        <row r="1030">
          <cell r="A1030">
            <v>2017</v>
          </cell>
        </row>
        <row r="1031">
          <cell r="A1031">
            <v>2017</v>
          </cell>
        </row>
        <row r="1032">
          <cell r="A1032">
            <v>2017</v>
          </cell>
        </row>
        <row r="1033">
          <cell r="A1033">
            <v>2017</v>
          </cell>
        </row>
        <row r="1034">
          <cell r="A1034">
            <v>2017</v>
          </cell>
        </row>
        <row r="1035">
          <cell r="A1035">
            <v>2017</v>
          </cell>
        </row>
        <row r="1036">
          <cell r="A1036">
            <v>2017</v>
          </cell>
        </row>
        <row r="1037">
          <cell r="A1037">
            <v>2017</v>
          </cell>
        </row>
        <row r="1038">
          <cell r="A1038">
            <v>2017</v>
          </cell>
        </row>
        <row r="1039">
          <cell r="A1039">
            <v>2017</v>
          </cell>
        </row>
        <row r="1040">
          <cell r="A1040">
            <v>2017</v>
          </cell>
        </row>
        <row r="1041">
          <cell r="A1041">
            <v>2017</v>
          </cell>
        </row>
        <row r="1042">
          <cell r="A1042">
            <v>2017</v>
          </cell>
        </row>
        <row r="1043">
          <cell r="A1043">
            <v>2017</v>
          </cell>
        </row>
        <row r="1044">
          <cell r="A1044">
            <v>2017</v>
          </cell>
        </row>
        <row r="1045">
          <cell r="A1045">
            <v>2017</v>
          </cell>
        </row>
        <row r="1046">
          <cell r="A1046">
            <v>2017</v>
          </cell>
        </row>
        <row r="1047">
          <cell r="A1047">
            <v>2017</v>
          </cell>
        </row>
        <row r="1048">
          <cell r="A1048">
            <v>2017</v>
          </cell>
        </row>
        <row r="1049">
          <cell r="A1049">
            <v>2017</v>
          </cell>
        </row>
        <row r="1050">
          <cell r="A1050">
            <v>2017</v>
          </cell>
        </row>
        <row r="1051">
          <cell r="A1051">
            <v>2017</v>
          </cell>
        </row>
        <row r="1052">
          <cell r="A1052">
            <v>2017</v>
          </cell>
        </row>
        <row r="1053">
          <cell r="A1053">
            <v>2017</v>
          </cell>
        </row>
        <row r="1054">
          <cell r="A1054">
            <v>2017</v>
          </cell>
        </row>
        <row r="1055">
          <cell r="A1055">
            <v>2017</v>
          </cell>
        </row>
        <row r="1056">
          <cell r="A1056">
            <v>2017</v>
          </cell>
        </row>
        <row r="1057">
          <cell r="A1057">
            <v>2017</v>
          </cell>
        </row>
        <row r="1058">
          <cell r="A1058">
            <v>2017</v>
          </cell>
        </row>
        <row r="1059">
          <cell r="A1059">
            <v>2017</v>
          </cell>
        </row>
        <row r="1060">
          <cell r="A1060">
            <v>2017</v>
          </cell>
        </row>
        <row r="1061">
          <cell r="A1061">
            <v>2017</v>
          </cell>
        </row>
        <row r="1062">
          <cell r="A1062">
            <v>2017</v>
          </cell>
        </row>
        <row r="1063">
          <cell r="A1063">
            <v>2017</v>
          </cell>
        </row>
        <row r="1064">
          <cell r="A1064">
            <v>2017</v>
          </cell>
        </row>
        <row r="1065">
          <cell r="A1065">
            <v>2017</v>
          </cell>
        </row>
        <row r="1066">
          <cell r="A1066">
            <v>2017</v>
          </cell>
        </row>
        <row r="1067">
          <cell r="A1067">
            <v>2017</v>
          </cell>
        </row>
        <row r="1068">
          <cell r="A1068">
            <v>2017</v>
          </cell>
        </row>
        <row r="1069">
          <cell r="A1069">
            <v>2017</v>
          </cell>
        </row>
        <row r="1070">
          <cell r="A1070">
            <v>2017</v>
          </cell>
        </row>
        <row r="1071">
          <cell r="A1071">
            <v>2017</v>
          </cell>
        </row>
        <row r="1072">
          <cell r="A1072">
            <v>2017</v>
          </cell>
        </row>
        <row r="1073">
          <cell r="A1073">
            <v>2017</v>
          </cell>
        </row>
        <row r="1074">
          <cell r="A1074">
            <v>2017</v>
          </cell>
        </row>
        <row r="1075">
          <cell r="A1075">
            <v>2017</v>
          </cell>
        </row>
        <row r="1076">
          <cell r="A1076">
            <v>2017</v>
          </cell>
        </row>
        <row r="1077">
          <cell r="A1077">
            <v>2017</v>
          </cell>
        </row>
        <row r="1078">
          <cell r="A1078">
            <v>2017</v>
          </cell>
        </row>
        <row r="1079">
          <cell r="A1079">
            <v>2017</v>
          </cell>
        </row>
        <row r="1080">
          <cell r="A1080">
            <v>2017</v>
          </cell>
        </row>
        <row r="1081">
          <cell r="A1081">
            <v>2017</v>
          </cell>
        </row>
        <row r="1082">
          <cell r="A1082">
            <v>2017</v>
          </cell>
        </row>
        <row r="1083">
          <cell r="A1083">
            <v>2017</v>
          </cell>
        </row>
        <row r="1084">
          <cell r="A1084">
            <v>2017</v>
          </cell>
        </row>
        <row r="1085">
          <cell r="A1085">
            <v>2017</v>
          </cell>
        </row>
        <row r="1086">
          <cell r="A1086">
            <v>2017</v>
          </cell>
        </row>
        <row r="1087">
          <cell r="A1087">
            <v>2017</v>
          </cell>
        </row>
        <row r="1088">
          <cell r="A1088">
            <v>2017</v>
          </cell>
        </row>
        <row r="1089">
          <cell r="A1089">
            <v>2017</v>
          </cell>
        </row>
        <row r="1090">
          <cell r="A1090">
            <v>2017</v>
          </cell>
        </row>
        <row r="1091">
          <cell r="A1091">
            <v>2017</v>
          </cell>
        </row>
        <row r="1092">
          <cell r="A1092">
            <v>2017</v>
          </cell>
        </row>
        <row r="1093">
          <cell r="A1093">
            <v>2017</v>
          </cell>
        </row>
        <row r="1094">
          <cell r="A1094">
            <v>2017</v>
          </cell>
        </row>
        <row r="1095">
          <cell r="A1095">
            <v>2017</v>
          </cell>
        </row>
        <row r="1096">
          <cell r="A1096">
            <v>2017</v>
          </cell>
        </row>
        <row r="1097">
          <cell r="A1097">
            <v>2017</v>
          </cell>
        </row>
        <row r="1098">
          <cell r="A1098">
            <v>2017</v>
          </cell>
        </row>
        <row r="1099">
          <cell r="A1099">
            <v>2017</v>
          </cell>
        </row>
        <row r="1100">
          <cell r="A1100">
            <v>2017</v>
          </cell>
        </row>
        <row r="1101">
          <cell r="A1101">
            <v>2017</v>
          </cell>
        </row>
        <row r="1102">
          <cell r="A1102">
            <v>2017</v>
          </cell>
        </row>
        <row r="1103">
          <cell r="A1103">
            <v>2017</v>
          </cell>
        </row>
        <row r="1104">
          <cell r="A1104">
            <v>2017</v>
          </cell>
        </row>
        <row r="1105">
          <cell r="A1105">
            <v>2017</v>
          </cell>
        </row>
        <row r="1106">
          <cell r="A1106">
            <v>2017</v>
          </cell>
        </row>
        <row r="1107">
          <cell r="A1107">
            <v>2017</v>
          </cell>
        </row>
        <row r="1108">
          <cell r="A1108">
            <v>2017</v>
          </cell>
        </row>
        <row r="1109">
          <cell r="A1109">
            <v>2017</v>
          </cell>
        </row>
        <row r="1110">
          <cell r="A1110">
            <v>2017</v>
          </cell>
        </row>
        <row r="1111">
          <cell r="A1111">
            <v>2017</v>
          </cell>
        </row>
        <row r="1112">
          <cell r="A1112">
            <v>2017</v>
          </cell>
        </row>
        <row r="1113">
          <cell r="A1113">
            <v>2017</v>
          </cell>
        </row>
        <row r="1114">
          <cell r="A1114">
            <v>2017</v>
          </cell>
        </row>
        <row r="1115">
          <cell r="A1115">
            <v>2017</v>
          </cell>
        </row>
        <row r="1116">
          <cell r="A1116">
            <v>2017</v>
          </cell>
        </row>
        <row r="1117">
          <cell r="A1117">
            <v>2017</v>
          </cell>
        </row>
        <row r="1118">
          <cell r="A1118">
            <v>2017</v>
          </cell>
        </row>
        <row r="1119">
          <cell r="A1119">
            <v>2017</v>
          </cell>
        </row>
        <row r="1120">
          <cell r="A1120">
            <v>2017</v>
          </cell>
        </row>
        <row r="1121">
          <cell r="A1121">
            <v>2017</v>
          </cell>
        </row>
        <row r="1122">
          <cell r="A1122" t="str">
            <v>2017 Total</v>
          </cell>
        </row>
        <row r="1123">
          <cell r="A1123">
            <v>2018</v>
          </cell>
        </row>
        <row r="1124">
          <cell r="A1124">
            <v>2018</v>
          </cell>
        </row>
        <row r="1125">
          <cell r="A1125">
            <v>2018</v>
          </cell>
        </row>
        <row r="1126">
          <cell r="A1126">
            <v>2018</v>
          </cell>
        </row>
        <row r="1127">
          <cell r="A1127">
            <v>2018</v>
          </cell>
        </row>
        <row r="1128">
          <cell r="A1128">
            <v>2018</v>
          </cell>
        </row>
        <row r="1129">
          <cell r="A1129">
            <v>2018</v>
          </cell>
        </row>
        <row r="1130">
          <cell r="A1130">
            <v>2018</v>
          </cell>
        </row>
        <row r="1131">
          <cell r="A1131">
            <v>2018</v>
          </cell>
        </row>
        <row r="1132">
          <cell r="A1132">
            <v>2018</v>
          </cell>
        </row>
        <row r="1133">
          <cell r="A1133">
            <v>2018</v>
          </cell>
        </row>
        <row r="1134">
          <cell r="A1134">
            <v>2018</v>
          </cell>
        </row>
        <row r="1135">
          <cell r="A1135">
            <v>2018</v>
          </cell>
        </row>
        <row r="1136">
          <cell r="A1136">
            <v>2018</v>
          </cell>
        </row>
        <row r="1137">
          <cell r="A1137">
            <v>2018</v>
          </cell>
        </row>
        <row r="1138">
          <cell r="A1138">
            <v>2018</v>
          </cell>
        </row>
        <row r="1139">
          <cell r="A1139">
            <v>2018</v>
          </cell>
        </row>
        <row r="1140">
          <cell r="A1140">
            <v>2018</v>
          </cell>
        </row>
        <row r="1141">
          <cell r="A1141">
            <v>2018</v>
          </cell>
        </row>
        <row r="1142">
          <cell r="A1142">
            <v>2018</v>
          </cell>
        </row>
        <row r="1143">
          <cell r="A1143">
            <v>2018</v>
          </cell>
        </row>
        <row r="1144">
          <cell r="A1144">
            <v>2018</v>
          </cell>
        </row>
        <row r="1145">
          <cell r="A1145">
            <v>2018</v>
          </cell>
        </row>
        <row r="1146">
          <cell r="A1146">
            <v>2018</v>
          </cell>
        </row>
        <row r="1147">
          <cell r="A1147">
            <v>2018</v>
          </cell>
        </row>
        <row r="1148">
          <cell r="A1148">
            <v>2018</v>
          </cell>
        </row>
        <row r="1149">
          <cell r="A1149">
            <v>2018</v>
          </cell>
        </row>
        <row r="1150">
          <cell r="A1150">
            <v>2018</v>
          </cell>
        </row>
        <row r="1151">
          <cell r="A1151">
            <v>2018</v>
          </cell>
        </row>
        <row r="1152">
          <cell r="A1152">
            <v>2018</v>
          </cell>
        </row>
        <row r="1153">
          <cell r="A1153">
            <v>2018</v>
          </cell>
        </row>
        <row r="1154">
          <cell r="A1154">
            <v>2018</v>
          </cell>
        </row>
        <row r="1155">
          <cell r="A1155">
            <v>2018</v>
          </cell>
        </row>
        <row r="1156">
          <cell r="A1156">
            <v>2018</v>
          </cell>
        </row>
        <row r="1157">
          <cell r="A1157">
            <v>2018</v>
          </cell>
        </row>
        <row r="1158">
          <cell r="A1158">
            <v>2018</v>
          </cell>
        </row>
        <row r="1159">
          <cell r="A1159">
            <v>2018</v>
          </cell>
        </row>
        <row r="1160">
          <cell r="A1160">
            <v>2018</v>
          </cell>
        </row>
        <row r="1161">
          <cell r="A1161">
            <v>2018</v>
          </cell>
        </row>
        <row r="1162">
          <cell r="A1162">
            <v>2018</v>
          </cell>
        </row>
        <row r="1163">
          <cell r="A1163" t="str">
            <v>2018 Total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e diligence check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32C3-BA20-4B13-96EF-B886374D7367}">
  <sheetPr>
    <tabColor rgb="FF66FFFF"/>
  </sheetPr>
  <dimension ref="A1:BM119"/>
  <sheetViews>
    <sheetView tabSelected="1" zoomScale="70" zoomScaleNormal="70" workbookViewId="0">
      <pane xSplit="5" ySplit="6" topLeftCell="J111" activePane="bottomRight" state="frozen"/>
      <selection pane="bottomRight" activeCell="A117" sqref="A117:XFD117"/>
      <selection pane="bottomLeft" activeCell="A8" sqref="A8"/>
      <selection pane="topRight" activeCell="E1" sqref="E1"/>
    </sheetView>
  </sheetViews>
  <sheetFormatPr defaultColWidth="8.7109375" defaultRowHeight="14.45"/>
  <cols>
    <col min="3" max="3" width="12.7109375" style="58" bestFit="1" customWidth="1"/>
    <col min="4" max="4" width="9.7109375" style="74" customWidth="1"/>
    <col min="5" max="6" width="12.140625" style="65" customWidth="1"/>
    <col min="7" max="7" width="14.42578125" style="58" customWidth="1"/>
    <col min="8" max="8" width="13.7109375" style="58" customWidth="1"/>
    <col min="9" max="9" width="12.140625" style="65" customWidth="1"/>
    <col min="10" max="10" width="13.5703125" style="58" customWidth="1"/>
    <col min="11" max="22" width="16.28515625" style="58" customWidth="1"/>
    <col min="23" max="26" width="13.7109375" style="58" customWidth="1"/>
    <col min="27" max="38" width="15.85546875" style="89" customWidth="1"/>
    <col min="39" max="42" width="15.42578125" style="89" customWidth="1"/>
    <col min="43" max="44" width="15.85546875" style="89" customWidth="1"/>
  </cols>
  <sheetData>
    <row r="1" spans="1:65" ht="37.5" customHeight="1">
      <c r="A1" s="2" t="s">
        <v>0</v>
      </c>
      <c r="B1" s="3"/>
      <c r="C1" s="45"/>
      <c r="D1" s="72"/>
      <c r="E1" s="118"/>
      <c r="F1" s="59"/>
      <c r="G1" s="45"/>
      <c r="H1" s="45"/>
      <c r="I1" s="59"/>
      <c r="J1" s="113"/>
      <c r="K1" s="45"/>
      <c r="L1" s="45"/>
      <c r="M1" s="45"/>
      <c r="N1" s="45"/>
      <c r="O1" s="45"/>
      <c r="P1" s="45"/>
      <c r="Q1" s="45"/>
      <c r="R1" s="45"/>
      <c r="S1" s="45"/>
      <c r="T1" s="45"/>
      <c r="U1" s="125"/>
      <c r="V1" s="113"/>
      <c r="W1" s="125"/>
      <c r="X1" s="125"/>
      <c r="Y1" s="125"/>
      <c r="Z1" s="12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</row>
    <row r="2" spans="1:65">
      <c r="A2" s="13" t="s">
        <v>1</v>
      </c>
      <c r="B2" s="14"/>
      <c r="C2" s="46"/>
      <c r="D2" s="50"/>
      <c r="E2" s="119"/>
      <c r="F2" s="60"/>
      <c r="G2" s="46"/>
      <c r="H2" s="46"/>
      <c r="I2" s="60"/>
      <c r="J2" s="114"/>
      <c r="K2" s="46"/>
      <c r="L2" s="46"/>
      <c r="M2" s="46"/>
      <c r="N2" s="46"/>
      <c r="O2" s="46"/>
      <c r="P2" s="46"/>
      <c r="Q2" s="46"/>
      <c r="R2" s="46"/>
      <c r="S2" s="46"/>
      <c r="T2" s="46"/>
      <c r="U2" s="126"/>
      <c r="V2" s="114"/>
      <c r="W2" s="126"/>
      <c r="X2" s="126"/>
      <c r="Y2" s="126"/>
      <c r="Z2" s="12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 spans="1:65" ht="42.75" customHeight="1">
      <c r="A3" s="17" t="s">
        <v>2</v>
      </c>
      <c r="B3" s="18"/>
      <c r="C3" s="47"/>
      <c r="D3" s="73"/>
      <c r="E3" s="120"/>
      <c r="F3" s="61"/>
      <c r="G3" s="47"/>
      <c r="H3" s="47"/>
      <c r="I3" s="61"/>
      <c r="J3" s="115"/>
      <c r="K3" s="47"/>
      <c r="L3" s="47"/>
      <c r="M3" s="48"/>
      <c r="N3" s="48"/>
      <c r="O3" s="47"/>
      <c r="P3" s="47"/>
      <c r="Q3" s="47"/>
      <c r="R3" s="47"/>
      <c r="S3" s="47"/>
      <c r="T3" s="47"/>
      <c r="U3" s="127"/>
      <c r="V3" s="115"/>
      <c r="W3" s="127"/>
      <c r="X3" s="127"/>
      <c r="Y3" s="127"/>
      <c r="Z3" s="127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</row>
    <row r="4" spans="1:65" ht="16.5" customHeight="1">
      <c r="A4" s="23" t="s">
        <v>3</v>
      </c>
      <c r="B4" s="14"/>
      <c r="C4" s="46"/>
      <c r="D4" s="50"/>
      <c r="E4" s="119"/>
      <c r="F4" s="60"/>
      <c r="G4" s="46"/>
      <c r="H4" s="46"/>
      <c r="I4" s="60"/>
      <c r="J4" s="114"/>
      <c r="K4" s="46"/>
      <c r="L4" s="46"/>
      <c r="M4" s="46"/>
      <c r="N4" s="46"/>
      <c r="O4" s="46"/>
      <c r="P4" s="46"/>
      <c r="Q4" s="46"/>
      <c r="R4" s="46"/>
      <c r="S4" s="46"/>
      <c r="T4" s="46"/>
      <c r="U4" s="126"/>
      <c r="V4" s="114"/>
      <c r="W4" s="126"/>
      <c r="X4" s="126"/>
      <c r="Y4" s="126"/>
      <c r="Z4" s="12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</row>
    <row r="5" spans="1:65" ht="28.15" customHeight="1">
      <c r="A5" s="25"/>
      <c r="B5" s="1"/>
      <c r="C5" s="49"/>
      <c r="D5" s="50"/>
      <c r="E5" s="121"/>
      <c r="F5" s="62"/>
      <c r="G5" s="49"/>
      <c r="H5" s="49"/>
      <c r="I5" s="62"/>
      <c r="J5" s="116"/>
      <c r="K5" s="49"/>
      <c r="L5" s="49"/>
      <c r="M5" s="49"/>
      <c r="N5" s="49"/>
      <c r="O5" s="49"/>
      <c r="P5" s="49"/>
      <c r="Q5" s="49"/>
      <c r="R5" s="49"/>
      <c r="S5" s="49"/>
      <c r="T5" s="49"/>
      <c r="U5" s="128"/>
      <c r="V5" s="116"/>
      <c r="W5" s="128"/>
      <c r="X5" s="128"/>
      <c r="Y5" s="128"/>
      <c r="Z5" s="128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141" t="s">
        <v>4</v>
      </c>
      <c r="AR5" s="141"/>
      <c r="AS5" s="142"/>
      <c r="AT5" s="142"/>
      <c r="AU5" s="142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</row>
    <row r="6" spans="1:65" s="37" customFormat="1" ht="55.9">
      <c r="A6" s="32" t="s">
        <v>5</v>
      </c>
      <c r="B6" s="33" t="s">
        <v>6</v>
      </c>
      <c r="C6" s="51" t="s">
        <v>7</v>
      </c>
      <c r="D6" s="52" t="s">
        <v>8</v>
      </c>
      <c r="E6" s="122" t="s">
        <v>9</v>
      </c>
      <c r="F6" s="53" t="s">
        <v>10</v>
      </c>
      <c r="G6" s="53" t="s">
        <v>11</v>
      </c>
      <c r="H6" s="53" t="s">
        <v>12</v>
      </c>
      <c r="I6" s="136" t="s">
        <v>13</v>
      </c>
      <c r="J6" s="130" t="s">
        <v>14</v>
      </c>
      <c r="K6" s="53" t="s">
        <v>15</v>
      </c>
      <c r="L6" s="53" t="str">
        <f>K6&amp;"[trans]"</f>
        <v>Growth (Total)[trans]</v>
      </c>
      <c r="M6" s="53" t="s">
        <v>16</v>
      </c>
      <c r="N6" s="53" t="str">
        <f>M6&amp;"[trans]"</f>
        <v>Market Neutral (Total)[trans]</v>
      </c>
      <c r="O6" s="53" t="s">
        <v>17</v>
      </c>
      <c r="P6" s="53" t="str">
        <f>O6&amp;"[trans]"</f>
        <v>Sustainability (Total)[trans]</v>
      </c>
      <c r="Q6" s="53" t="s">
        <v>18</v>
      </c>
      <c r="R6" s="53" t="str">
        <f>Q6&amp;"[trans]"</f>
        <v>Thematic (Total)[trans]</v>
      </c>
      <c r="S6" s="53" t="s">
        <v>19</v>
      </c>
      <c r="T6" s="53" t="str">
        <f>S6&amp;"[trans]"</f>
        <v>Special Situations (Total)[trans]</v>
      </c>
      <c r="U6" s="143" t="s">
        <v>20</v>
      </c>
      <c r="V6" s="130" t="str">
        <f>U6&amp;"[trans]"</f>
        <v>Conservative Tactical (Total)[trans]</v>
      </c>
      <c r="W6" s="53" t="s">
        <v>21</v>
      </c>
      <c r="X6" s="53" t="str">
        <f>W6&amp;"[trans]"</f>
        <v>Growth (CAD)[trans]</v>
      </c>
      <c r="Y6" s="53" t="s">
        <v>22</v>
      </c>
      <c r="Z6" s="53" t="str">
        <f>Y6&amp;"[trans]"</f>
        <v>Growth (USD)[trans]</v>
      </c>
      <c r="AA6" s="53" t="s">
        <v>23</v>
      </c>
      <c r="AB6" s="53" t="str">
        <f>AA6&amp;"[trans]"</f>
        <v>Market Neutral (CAD)[trans]</v>
      </c>
      <c r="AC6" s="53" t="s">
        <v>24</v>
      </c>
      <c r="AD6" s="53" t="str">
        <f>AC6&amp;"[trans]"</f>
        <v>Market Neutral (USD)[trans]</v>
      </c>
      <c r="AE6" s="53" t="s">
        <v>25</v>
      </c>
      <c r="AF6" s="53" t="str">
        <f>AE6&amp;"[trans]"</f>
        <v>Sustainability (CAD)[trans]</v>
      </c>
      <c r="AG6" s="53" t="s">
        <v>26</v>
      </c>
      <c r="AH6" s="53" t="str">
        <f>AG6&amp;"[trans]"</f>
        <v>Sustainability (USD)[trans]</v>
      </c>
      <c r="AI6" s="53" t="s">
        <v>27</v>
      </c>
      <c r="AJ6" s="53" t="str">
        <f>AI6&amp;"[trans]"</f>
        <v>Thematic (CAD)[trans]</v>
      </c>
      <c r="AK6" s="53" t="s">
        <v>28</v>
      </c>
      <c r="AL6" s="53" t="str">
        <f>AK6&amp;"[trans]"</f>
        <v>Thematic (USD)[trans]</v>
      </c>
      <c r="AM6" s="53" t="s">
        <v>29</v>
      </c>
      <c r="AN6" s="53" t="str">
        <f>AM6&amp;"[trans]"</f>
        <v>Special Situations (CAD)[trans]</v>
      </c>
      <c r="AO6" s="53" t="s">
        <v>30</v>
      </c>
      <c r="AP6" s="53" t="str">
        <f>AO6&amp;"[trans]"</f>
        <v>Special Situations (USD)[trans]</v>
      </c>
      <c r="AQ6" s="53" t="s">
        <v>31</v>
      </c>
      <c r="AR6" s="53" t="s">
        <v>32</v>
      </c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</row>
    <row r="7" spans="1:65">
      <c r="A7" s="38">
        <v>40939</v>
      </c>
      <c r="B7" s="39">
        <v>40939</v>
      </c>
      <c r="C7" s="54">
        <v>40939</v>
      </c>
      <c r="D7" s="50">
        <f t="shared" ref="D7:D38" si="0">ROUND(E7-G7-H7,0)</f>
        <v>0</v>
      </c>
      <c r="E7" s="123">
        <v>0</v>
      </c>
      <c r="F7" s="55">
        <f>G7+H7</f>
        <v>0</v>
      </c>
      <c r="G7" s="55">
        <f>W7+AA7+AE7+AI7+AM7+AQ7</f>
        <v>0</v>
      </c>
      <c r="H7" s="55">
        <f>I7*J7</f>
        <v>0</v>
      </c>
      <c r="I7" s="64"/>
      <c r="J7" s="117">
        <f t="shared" ref="J7:J38" si="1">Y7+AC7+AG7+AK7+AO7+AR7</f>
        <v>0</v>
      </c>
      <c r="K7" s="55">
        <f t="shared" ref="K7:K38" si="2">W7+Y7*I7</f>
        <v>0</v>
      </c>
      <c r="L7" s="55">
        <f t="shared" ref="L7:L38" si="3">X7+Z7*I7</f>
        <v>0</v>
      </c>
      <c r="M7" s="55">
        <f t="shared" ref="M7:M38" si="4">AA7+AC7*I7</f>
        <v>0</v>
      </c>
      <c r="N7" s="55">
        <f t="shared" ref="N7:N38" si="5">AB7+AD7*I7</f>
        <v>0</v>
      </c>
      <c r="O7" s="55">
        <f t="shared" ref="O7:O38" si="6">AE7+AG7*I7</f>
        <v>0</v>
      </c>
      <c r="P7" s="55">
        <f t="shared" ref="P7:P38" si="7">AF7+AH7*I7</f>
        <v>0</v>
      </c>
      <c r="Q7" s="55">
        <f t="shared" ref="Q7:Q38" si="8">AI7+AK7*I7</f>
        <v>0</v>
      </c>
      <c r="R7" s="55">
        <f>AJ7+AL7*I7</f>
        <v>0</v>
      </c>
      <c r="S7" s="55">
        <f>AM7+AO7*I7</f>
        <v>0</v>
      </c>
      <c r="T7" s="55">
        <f>AN7+AP7*J7</f>
        <v>0</v>
      </c>
      <c r="U7" s="129">
        <f t="shared" ref="U7:U38" si="9">AQ7+AR7*I7</f>
        <v>0</v>
      </c>
      <c r="V7" s="117"/>
      <c r="W7" s="129">
        <f>growth_cad!D7</f>
        <v>0</v>
      </c>
      <c r="X7" s="129">
        <f>growth_cad!E7</f>
        <v>0</v>
      </c>
      <c r="Y7" s="129">
        <f>growth_usd!D7</f>
        <v>0</v>
      </c>
      <c r="Z7" s="129">
        <f>growth_usd!E7</f>
        <v>0</v>
      </c>
      <c r="AA7" s="88">
        <f>market_neutral_cad!D7</f>
        <v>0</v>
      </c>
      <c r="AB7" s="88">
        <f>market_neutral_cad!E7</f>
        <v>0</v>
      </c>
      <c r="AC7" s="88">
        <f>market_neutral_usd!D7</f>
        <v>0</v>
      </c>
      <c r="AD7" s="88">
        <f>market_neutral_usd!E7</f>
        <v>0</v>
      </c>
      <c r="AE7" s="88">
        <f>sustainability_cad!D7</f>
        <v>0</v>
      </c>
      <c r="AF7" s="88">
        <f>sustainability_cad!E7</f>
        <v>0</v>
      </c>
      <c r="AG7" s="88">
        <f>sustainability_usd!D7</f>
        <v>0</v>
      </c>
      <c r="AH7" s="88">
        <f>sustainability_usd!E7</f>
        <v>0</v>
      </c>
      <c r="AI7" s="88">
        <f>thematic_cad!D7</f>
        <v>0</v>
      </c>
      <c r="AJ7" s="88">
        <f>thematic_cad!E7</f>
        <v>0</v>
      </c>
      <c r="AK7" s="88">
        <f>thematic_usd!D7</f>
        <v>0</v>
      </c>
      <c r="AL7" s="88">
        <f>thematic_usd!E7</f>
        <v>0</v>
      </c>
      <c r="AM7" s="88">
        <f>special_situations_cad!D7</f>
        <v>0</v>
      </c>
      <c r="AN7" s="88">
        <f>special_situations_cad!E7</f>
        <v>0</v>
      </c>
      <c r="AO7" s="88">
        <f>special_situations_usd!D7</f>
        <v>0</v>
      </c>
      <c r="AP7" s="88">
        <f>special_situations_usd!E7</f>
        <v>0</v>
      </c>
      <c r="AQ7" s="88">
        <f>conservative_tactical_cad!D7</f>
        <v>0</v>
      </c>
      <c r="AR7" s="88">
        <f>conservative_tactical_usd!D7</f>
        <v>0</v>
      </c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</row>
    <row r="8" spans="1:65">
      <c r="A8" s="38">
        <v>40968</v>
      </c>
      <c r="B8" s="39">
        <v>40968</v>
      </c>
      <c r="C8" s="54">
        <v>40968</v>
      </c>
      <c r="D8" s="50">
        <f t="shared" si="0"/>
        <v>0</v>
      </c>
      <c r="E8" s="123">
        <v>25000</v>
      </c>
      <c r="F8" s="55">
        <f t="shared" ref="F8:F71" si="10">G8+H8</f>
        <v>25000</v>
      </c>
      <c r="G8" s="55">
        <f t="shared" ref="G8:G71" si="11">W8+AA8+AE8+AI8+AM8+AQ8</f>
        <v>25000</v>
      </c>
      <c r="H8" s="55">
        <f>I8*J8</f>
        <v>0</v>
      </c>
      <c r="I8" s="77"/>
      <c r="J8" s="117">
        <f t="shared" si="1"/>
        <v>0</v>
      </c>
      <c r="K8" s="55">
        <f t="shared" si="2"/>
        <v>0</v>
      </c>
      <c r="L8" s="55">
        <f t="shared" si="3"/>
        <v>0</v>
      </c>
      <c r="M8" s="55">
        <f t="shared" si="4"/>
        <v>0</v>
      </c>
      <c r="N8" s="55">
        <f t="shared" si="5"/>
        <v>0</v>
      </c>
      <c r="O8" s="55">
        <f t="shared" si="6"/>
        <v>0</v>
      </c>
      <c r="P8" s="55">
        <f t="shared" si="7"/>
        <v>0</v>
      </c>
      <c r="Q8" s="55">
        <f t="shared" si="8"/>
        <v>0</v>
      </c>
      <c r="R8" s="55">
        <f t="shared" ref="R8:R38" si="12">AJ8+AL8*I8</f>
        <v>0</v>
      </c>
      <c r="S8" s="55">
        <f t="shared" ref="S8:S71" si="13">AM8+AO8*I8</f>
        <v>0</v>
      </c>
      <c r="T8" s="55">
        <f t="shared" ref="T8:T71" si="14">AN8+AP8*J8</f>
        <v>0</v>
      </c>
      <c r="U8" s="129">
        <f t="shared" si="9"/>
        <v>25000</v>
      </c>
      <c r="V8" s="117"/>
      <c r="W8" s="129">
        <f>growth_cad!D8</f>
        <v>0</v>
      </c>
      <c r="X8" s="129">
        <f>growth_cad!E8</f>
        <v>0</v>
      </c>
      <c r="Y8" s="129">
        <f>growth_usd!D8</f>
        <v>0</v>
      </c>
      <c r="Z8" s="129">
        <f>growth_usd!E8</f>
        <v>0</v>
      </c>
      <c r="AA8" s="88">
        <f>market_neutral_cad!D8</f>
        <v>0</v>
      </c>
      <c r="AB8" s="88">
        <f>market_neutral_cad!E8</f>
        <v>0</v>
      </c>
      <c r="AC8" s="88">
        <f>market_neutral_usd!D8</f>
        <v>0</v>
      </c>
      <c r="AD8" s="88">
        <f>market_neutral_usd!E8</f>
        <v>0</v>
      </c>
      <c r="AE8" s="88">
        <f>sustainability_cad!D8</f>
        <v>0</v>
      </c>
      <c r="AF8" s="88">
        <f>sustainability_cad!E8</f>
        <v>0</v>
      </c>
      <c r="AG8" s="88">
        <f>sustainability_usd!D8</f>
        <v>0</v>
      </c>
      <c r="AH8" s="88">
        <f>sustainability_usd!E8</f>
        <v>0</v>
      </c>
      <c r="AI8" s="88">
        <f>thematic_cad!D8</f>
        <v>0</v>
      </c>
      <c r="AJ8" s="88">
        <f>thematic_cad!E8</f>
        <v>0</v>
      </c>
      <c r="AK8" s="88">
        <f>thematic_usd!D8</f>
        <v>0</v>
      </c>
      <c r="AL8" s="88">
        <f>thematic_usd!E8</f>
        <v>0</v>
      </c>
      <c r="AM8" s="88">
        <f>special_situations_cad!D8</f>
        <v>0</v>
      </c>
      <c r="AN8" s="88">
        <f>special_situations_cad!E8</f>
        <v>0</v>
      </c>
      <c r="AO8" s="88">
        <f>special_situations_usd!D8</f>
        <v>0</v>
      </c>
      <c r="AP8" s="88">
        <f>special_situations_usd!E8</f>
        <v>0</v>
      </c>
      <c r="AQ8" s="88">
        <f>conservative_tactical_cad!D8</f>
        <v>25000</v>
      </c>
      <c r="AR8" s="88">
        <f>conservative_tactical_usd!D8</f>
        <v>0</v>
      </c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</row>
    <row r="9" spans="1:65">
      <c r="A9" s="38">
        <v>40999</v>
      </c>
      <c r="B9" s="39">
        <v>40999</v>
      </c>
      <c r="C9" s="54">
        <v>40999</v>
      </c>
      <c r="D9" s="50">
        <f t="shared" si="0"/>
        <v>0</v>
      </c>
      <c r="E9" s="123">
        <v>175065</v>
      </c>
      <c r="F9" s="55">
        <f t="shared" si="10"/>
        <v>175065</v>
      </c>
      <c r="G9" s="55">
        <f t="shared" si="11"/>
        <v>175065</v>
      </c>
      <c r="H9" s="55">
        <f t="shared" ref="H9:H40" si="15">J9*I9</f>
        <v>0</v>
      </c>
      <c r="I9" s="77"/>
      <c r="J9" s="117">
        <f t="shared" si="1"/>
        <v>0</v>
      </c>
      <c r="K9" s="55">
        <f t="shared" si="2"/>
        <v>0</v>
      </c>
      <c r="L9" s="55">
        <f t="shared" si="3"/>
        <v>0</v>
      </c>
      <c r="M9" s="55">
        <f t="shared" si="4"/>
        <v>20027</v>
      </c>
      <c r="N9" s="55">
        <f t="shared" si="5"/>
        <v>20000</v>
      </c>
      <c r="O9" s="55">
        <f t="shared" si="6"/>
        <v>0</v>
      </c>
      <c r="P9" s="55">
        <f t="shared" si="7"/>
        <v>0</v>
      </c>
      <c r="Q9" s="55">
        <f t="shared" si="8"/>
        <v>0</v>
      </c>
      <c r="R9" s="55">
        <f t="shared" si="12"/>
        <v>0</v>
      </c>
      <c r="S9" s="55">
        <f t="shared" si="13"/>
        <v>0</v>
      </c>
      <c r="T9" s="55">
        <f t="shared" si="14"/>
        <v>0</v>
      </c>
      <c r="U9" s="129">
        <f t="shared" si="9"/>
        <v>155038</v>
      </c>
      <c r="V9" s="117"/>
      <c r="W9" s="129">
        <f>growth_cad!D9</f>
        <v>0</v>
      </c>
      <c r="X9" s="129">
        <f>growth_cad!E9</f>
        <v>0</v>
      </c>
      <c r="Y9" s="129">
        <f>growth_usd!D9</f>
        <v>0</v>
      </c>
      <c r="Z9" s="129">
        <f>growth_usd!E9</f>
        <v>0</v>
      </c>
      <c r="AA9" s="88">
        <f>market_neutral_cad!D9</f>
        <v>20027</v>
      </c>
      <c r="AB9" s="88">
        <f>market_neutral_cad!E9</f>
        <v>20000</v>
      </c>
      <c r="AC9" s="88">
        <f>market_neutral_usd!D9</f>
        <v>0</v>
      </c>
      <c r="AD9" s="88">
        <f>market_neutral_usd!E9</f>
        <v>0</v>
      </c>
      <c r="AE9" s="88">
        <f>sustainability_cad!D9</f>
        <v>0</v>
      </c>
      <c r="AF9" s="88">
        <f>sustainability_cad!E9</f>
        <v>0</v>
      </c>
      <c r="AG9" s="88">
        <f>sustainability_usd!D9</f>
        <v>0</v>
      </c>
      <c r="AH9" s="88">
        <f>sustainability_usd!E9</f>
        <v>0</v>
      </c>
      <c r="AI9" s="88">
        <f>thematic_cad!D9</f>
        <v>0</v>
      </c>
      <c r="AJ9" s="88">
        <f>thematic_cad!E9</f>
        <v>0</v>
      </c>
      <c r="AK9" s="88">
        <f>thematic_usd!D9</f>
        <v>0</v>
      </c>
      <c r="AL9" s="88">
        <f>thematic_usd!E9</f>
        <v>0</v>
      </c>
      <c r="AM9" s="88">
        <f>special_situations_cad!D9</f>
        <v>0</v>
      </c>
      <c r="AN9" s="88">
        <f>special_situations_cad!E9</f>
        <v>0</v>
      </c>
      <c r="AO9" s="88">
        <f>special_situations_usd!D9</f>
        <v>0</v>
      </c>
      <c r="AP9" s="88">
        <f>special_situations_usd!E9</f>
        <v>0</v>
      </c>
      <c r="AQ9" s="88">
        <f>conservative_tactical_cad!D9</f>
        <v>155038</v>
      </c>
      <c r="AR9" s="88">
        <f>conservative_tactical_usd!D9</f>
        <v>0</v>
      </c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</row>
    <row r="10" spans="1:65">
      <c r="A10" s="38">
        <v>41029</v>
      </c>
      <c r="B10" s="39">
        <v>41029</v>
      </c>
      <c r="C10" s="54">
        <v>41029</v>
      </c>
      <c r="D10" s="50">
        <f t="shared" si="0"/>
        <v>0</v>
      </c>
      <c r="E10" s="123">
        <v>174766</v>
      </c>
      <c r="F10" s="55">
        <f t="shared" si="10"/>
        <v>174766</v>
      </c>
      <c r="G10" s="55">
        <f t="shared" si="11"/>
        <v>174766</v>
      </c>
      <c r="H10" s="55">
        <f t="shared" si="15"/>
        <v>0</v>
      </c>
      <c r="I10" s="77"/>
      <c r="J10" s="117">
        <f t="shared" si="1"/>
        <v>0</v>
      </c>
      <c r="K10" s="55">
        <f t="shared" si="2"/>
        <v>0</v>
      </c>
      <c r="L10" s="55">
        <f t="shared" si="3"/>
        <v>0</v>
      </c>
      <c r="M10" s="55">
        <f t="shared" si="4"/>
        <v>59714</v>
      </c>
      <c r="N10" s="55">
        <f t="shared" si="5"/>
        <v>40000</v>
      </c>
      <c r="O10" s="55">
        <f t="shared" si="6"/>
        <v>0</v>
      </c>
      <c r="P10" s="55">
        <f t="shared" si="7"/>
        <v>0</v>
      </c>
      <c r="Q10" s="55">
        <f t="shared" si="8"/>
        <v>0</v>
      </c>
      <c r="R10" s="55">
        <f t="shared" si="12"/>
        <v>0</v>
      </c>
      <c r="S10" s="55">
        <f t="shared" si="13"/>
        <v>0</v>
      </c>
      <c r="T10" s="55">
        <f t="shared" si="14"/>
        <v>0</v>
      </c>
      <c r="U10" s="129">
        <f t="shared" si="9"/>
        <v>115052</v>
      </c>
      <c r="V10" s="117"/>
      <c r="W10" s="129">
        <f>growth_cad!D10</f>
        <v>0</v>
      </c>
      <c r="X10" s="129">
        <f>growth_cad!E10</f>
        <v>0</v>
      </c>
      <c r="Y10" s="129">
        <f>growth_usd!D10</f>
        <v>0</v>
      </c>
      <c r="Z10" s="129">
        <f>growth_usd!E10</f>
        <v>0</v>
      </c>
      <c r="AA10" s="88">
        <f>market_neutral_cad!D10</f>
        <v>59714</v>
      </c>
      <c r="AB10" s="88">
        <f>market_neutral_cad!E10</f>
        <v>40000</v>
      </c>
      <c r="AC10" s="88">
        <f>market_neutral_usd!D10</f>
        <v>0</v>
      </c>
      <c r="AD10" s="88">
        <f>market_neutral_usd!E10</f>
        <v>0</v>
      </c>
      <c r="AE10" s="88">
        <f>sustainability_cad!D10</f>
        <v>0</v>
      </c>
      <c r="AF10" s="88">
        <f>sustainability_cad!E10</f>
        <v>0</v>
      </c>
      <c r="AG10" s="88">
        <f>sustainability_usd!D10</f>
        <v>0</v>
      </c>
      <c r="AH10" s="88">
        <f>sustainability_usd!E10</f>
        <v>0</v>
      </c>
      <c r="AI10" s="88">
        <f>thematic_cad!D10</f>
        <v>0</v>
      </c>
      <c r="AJ10" s="88">
        <f>thematic_cad!E10</f>
        <v>0</v>
      </c>
      <c r="AK10" s="88">
        <f>thematic_usd!D10</f>
        <v>0</v>
      </c>
      <c r="AL10" s="88">
        <f>thematic_usd!E10</f>
        <v>0</v>
      </c>
      <c r="AM10" s="88">
        <f>special_situations_cad!D10</f>
        <v>0</v>
      </c>
      <c r="AN10" s="88">
        <f>special_situations_cad!E10</f>
        <v>0</v>
      </c>
      <c r="AO10" s="88">
        <f>special_situations_usd!D10</f>
        <v>0</v>
      </c>
      <c r="AP10" s="88">
        <f>special_situations_usd!E10</f>
        <v>0</v>
      </c>
      <c r="AQ10" s="88">
        <f>conservative_tactical_cad!D10</f>
        <v>115052</v>
      </c>
      <c r="AR10" s="88">
        <f>conservative_tactical_usd!D10</f>
        <v>0</v>
      </c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</row>
    <row r="11" spans="1:65">
      <c r="A11" s="38">
        <v>41060</v>
      </c>
      <c r="B11" s="39">
        <v>41060</v>
      </c>
      <c r="C11" s="54">
        <v>41060</v>
      </c>
      <c r="D11" s="50">
        <f t="shared" si="0"/>
        <v>0</v>
      </c>
      <c r="E11" s="123">
        <v>174885</v>
      </c>
      <c r="F11" s="55">
        <f t="shared" si="10"/>
        <v>174885</v>
      </c>
      <c r="G11" s="55">
        <f t="shared" si="11"/>
        <v>174885</v>
      </c>
      <c r="H11" s="55">
        <f t="shared" si="15"/>
        <v>0</v>
      </c>
      <c r="I11" s="77"/>
      <c r="J11" s="117">
        <f t="shared" si="1"/>
        <v>0</v>
      </c>
      <c r="K11" s="55">
        <f t="shared" si="2"/>
        <v>0</v>
      </c>
      <c r="L11" s="55">
        <f t="shared" si="3"/>
        <v>0</v>
      </c>
      <c r="M11" s="55">
        <f t="shared" si="4"/>
        <v>59718</v>
      </c>
      <c r="N11" s="55">
        <f t="shared" si="5"/>
        <v>0</v>
      </c>
      <c r="O11" s="55">
        <f t="shared" si="6"/>
        <v>0</v>
      </c>
      <c r="P11" s="55">
        <f t="shared" si="7"/>
        <v>0</v>
      </c>
      <c r="Q11" s="55">
        <f t="shared" si="8"/>
        <v>0</v>
      </c>
      <c r="R11" s="55">
        <f t="shared" si="12"/>
        <v>0</v>
      </c>
      <c r="S11" s="55">
        <f t="shared" si="13"/>
        <v>0</v>
      </c>
      <c r="T11" s="55">
        <f t="shared" si="14"/>
        <v>0</v>
      </c>
      <c r="U11" s="129">
        <f t="shared" si="9"/>
        <v>115167</v>
      </c>
      <c r="V11" s="117"/>
      <c r="W11" s="129">
        <f>growth_cad!D11</f>
        <v>0</v>
      </c>
      <c r="X11" s="129">
        <f>growth_cad!E11</f>
        <v>0</v>
      </c>
      <c r="Y11" s="129">
        <f>growth_usd!D11</f>
        <v>0</v>
      </c>
      <c r="Z11" s="129">
        <f>growth_usd!E11</f>
        <v>0</v>
      </c>
      <c r="AA11" s="88">
        <f>market_neutral_cad!D11</f>
        <v>59718</v>
      </c>
      <c r="AB11" s="88">
        <f>market_neutral_cad!E11</f>
        <v>0</v>
      </c>
      <c r="AC11" s="88">
        <f>market_neutral_usd!D11</f>
        <v>0</v>
      </c>
      <c r="AD11" s="88">
        <f>market_neutral_usd!E11</f>
        <v>0</v>
      </c>
      <c r="AE11" s="88">
        <f>sustainability_cad!D11</f>
        <v>0</v>
      </c>
      <c r="AF11" s="88">
        <f>sustainability_cad!E11</f>
        <v>0</v>
      </c>
      <c r="AG11" s="88">
        <f>sustainability_usd!D11</f>
        <v>0</v>
      </c>
      <c r="AH11" s="88">
        <f>sustainability_usd!E11</f>
        <v>0</v>
      </c>
      <c r="AI11" s="88">
        <f>thematic_cad!D11</f>
        <v>0</v>
      </c>
      <c r="AJ11" s="88">
        <f>thematic_cad!E11</f>
        <v>0</v>
      </c>
      <c r="AK11" s="88">
        <f>thematic_usd!D11</f>
        <v>0</v>
      </c>
      <c r="AL11" s="88">
        <f>thematic_usd!E11</f>
        <v>0</v>
      </c>
      <c r="AM11" s="88">
        <f>special_situations_cad!D11</f>
        <v>0</v>
      </c>
      <c r="AN11" s="88">
        <f>special_situations_cad!E11</f>
        <v>0</v>
      </c>
      <c r="AO11" s="88">
        <f>special_situations_usd!D11</f>
        <v>0</v>
      </c>
      <c r="AP11" s="88">
        <f>special_situations_usd!E11</f>
        <v>0</v>
      </c>
      <c r="AQ11" s="88">
        <f>conservative_tactical_cad!D11</f>
        <v>115167</v>
      </c>
      <c r="AR11" s="88">
        <f>conservative_tactical_usd!D11</f>
        <v>0</v>
      </c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</row>
    <row r="12" spans="1:65">
      <c r="A12" s="38">
        <v>41090</v>
      </c>
      <c r="B12" s="39">
        <v>41090</v>
      </c>
      <c r="C12" s="54">
        <v>41090</v>
      </c>
      <c r="D12" s="50">
        <f t="shared" si="0"/>
        <v>0</v>
      </c>
      <c r="E12" s="123">
        <v>172759</v>
      </c>
      <c r="F12" s="55">
        <f t="shared" si="10"/>
        <v>172759</v>
      </c>
      <c r="G12" s="55">
        <f t="shared" si="11"/>
        <v>172759</v>
      </c>
      <c r="H12" s="55">
        <f t="shared" si="15"/>
        <v>0</v>
      </c>
      <c r="I12" s="77"/>
      <c r="J12" s="117">
        <f t="shared" si="1"/>
        <v>0</v>
      </c>
      <c r="K12" s="55">
        <f t="shared" si="2"/>
        <v>0</v>
      </c>
      <c r="L12" s="55">
        <f t="shared" si="3"/>
        <v>0</v>
      </c>
      <c r="M12" s="55">
        <f t="shared" si="4"/>
        <v>57482</v>
      </c>
      <c r="N12" s="55">
        <f t="shared" si="5"/>
        <v>0</v>
      </c>
      <c r="O12" s="55">
        <f t="shared" si="6"/>
        <v>0</v>
      </c>
      <c r="P12" s="55">
        <f t="shared" si="7"/>
        <v>0</v>
      </c>
      <c r="Q12" s="55">
        <f t="shared" si="8"/>
        <v>0</v>
      </c>
      <c r="R12" s="55">
        <f t="shared" si="12"/>
        <v>0</v>
      </c>
      <c r="S12" s="55">
        <f t="shared" si="13"/>
        <v>0</v>
      </c>
      <c r="T12" s="55">
        <f t="shared" si="14"/>
        <v>0</v>
      </c>
      <c r="U12" s="129">
        <f t="shared" si="9"/>
        <v>115277</v>
      </c>
      <c r="V12" s="117"/>
      <c r="W12" s="129">
        <f>growth_cad!D12</f>
        <v>0</v>
      </c>
      <c r="X12" s="129">
        <f>growth_cad!E12</f>
        <v>0</v>
      </c>
      <c r="Y12" s="129">
        <f>growth_usd!D12</f>
        <v>0</v>
      </c>
      <c r="Z12" s="129">
        <f>growth_usd!E12</f>
        <v>0</v>
      </c>
      <c r="AA12" s="88">
        <f>market_neutral_cad!D12</f>
        <v>57482</v>
      </c>
      <c r="AB12" s="88">
        <f>market_neutral_cad!E12</f>
        <v>0</v>
      </c>
      <c r="AC12" s="88">
        <f>market_neutral_usd!D12</f>
        <v>0</v>
      </c>
      <c r="AD12" s="88">
        <f>market_neutral_usd!E12</f>
        <v>0</v>
      </c>
      <c r="AE12" s="88">
        <f>sustainability_cad!D12</f>
        <v>0</v>
      </c>
      <c r="AF12" s="88">
        <f>sustainability_cad!E12</f>
        <v>0</v>
      </c>
      <c r="AG12" s="88">
        <f>sustainability_usd!D12</f>
        <v>0</v>
      </c>
      <c r="AH12" s="88">
        <f>sustainability_usd!E12</f>
        <v>0</v>
      </c>
      <c r="AI12" s="88">
        <f>thematic_cad!D12</f>
        <v>0</v>
      </c>
      <c r="AJ12" s="88">
        <f>thematic_cad!E12</f>
        <v>0</v>
      </c>
      <c r="AK12" s="88">
        <f>thematic_usd!D12</f>
        <v>0</v>
      </c>
      <c r="AL12" s="88">
        <f>thematic_usd!E12</f>
        <v>0</v>
      </c>
      <c r="AM12" s="88">
        <f>special_situations_cad!D12</f>
        <v>0</v>
      </c>
      <c r="AN12" s="88">
        <f>special_situations_cad!E12</f>
        <v>0</v>
      </c>
      <c r="AO12" s="88">
        <f>special_situations_usd!D12</f>
        <v>0</v>
      </c>
      <c r="AP12" s="88">
        <f>special_situations_usd!E12</f>
        <v>0</v>
      </c>
      <c r="AQ12" s="88">
        <f>conservative_tactical_cad!D12</f>
        <v>115277</v>
      </c>
      <c r="AR12" s="88">
        <f>conservative_tactical_usd!D12</f>
        <v>0</v>
      </c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</row>
    <row r="13" spans="1:65">
      <c r="A13" s="38">
        <v>41121</v>
      </c>
      <c r="B13" s="39">
        <v>41121</v>
      </c>
      <c r="C13" s="54">
        <v>41121</v>
      </c>
      <c r="D13" s="50">
        <f t="shared" si="0"/>
        <v>0</v>
      </c>
      <c r="E13" s="123">
        <v>172721</v>
      </c>
      <c r="F13" s="55">
        <f t="shared" si="10"/>
        <v>172721</v>
      </c>
      <c r="G13" s="55">
        <f t="shared" si="11"/>
        <v>172721</v>
      </c>
      <c r="H13" s="55">
        <f t="shared" si="15"/>
        <v>0</v>
      </c>
      <c r="I13" s="77"/>
      <c r="J13" s="117">
        <f t="shared" si="1"/>
        <v>0</v>
      </c>
      <c r="K13" s="55">
        <f t="shared" si="2"/>
        <v>0</v>
      </c>
      <c r="L13" s="55">
        <f t="shared" si="3"/>
        <v>0</v>
      </c>
      <c r="M13" s="55">
        <f t="shared" si="4"/>
        <v>57718</v>
      </c>
      <c r="N13" s="55">
        <f t="shared" si="5"/>
        <v>0</v>
      </c>
      <c r="O13" s="55">
        <f t="shared" si="6"/>
        <v>0</v>
      </c>
      <c r="P13" s="55">
        <f t="shared" si="7"/>
        <v>0</v>
      </c>
      <c r="Q13" s="55">
        <f t="shared" si="8"/>
        <v>0</v>
      </c>
      <c r="R13" s="55">
        <f t="shared" si="12"/>
        <v>0</v>
      </c>
      <c r="S13" s="55">
        <f t="shared" si="13"/>
        <v>0</v>
      </c>
      <c r="T13" s="55">
        <f t="shared" si="14"/>
        <v>0</v>
      </c>
      <c r="U13" s="129">
        <f t="shared" si="9"/>
        <v>115003</v>
      </c>
      <c r="V13" s="117"/>
      <c r="W13" s="129">
        <f>growth_cad!D13</f>
        <v>0</v>
      </c>
      <c r="X13" s="129">
        <f>growth_cad!E13</f>
        <v>0</v>
      </c>
      <c r="Y13" s="129">
        <f>growth_usd!D13</f>
        <v>0</v>
      </c>
      <c r="Z13" s="129">
        <f>growth_usd!E13</f>
        <v>0</v>
      </c>
      <c r="AA13" s="88">
        <f>market_neutral_cad!D13</f>
        <v>57718</v>
      </c>
      <c r="AB13" s="88">
        <f>market_neutral_cad!E13</f>
        <v>0</v>
      </c>
      <c r="AC13" s="88">
        <f>market_neutral_usd!D13</f>
        <v>0</v>
      </c>
      <c r="AD13" s="88">
        <f>market_neutral_usd!E13</f>
        <v>0</v>
      </c>
      <c r="AE13" s="88">
        <f>sustainability_cad!D13</f>
        <v>0</v>
      </c>
      <c r="AF13" s="88">
        <f>sustainability_cad!E13</f>
        <v>0</v>
      </c>
      <c r="AG13" s="88">
        <f>sustainability_usd!D13</f>
        <v>0</v>
      </c>
      <c r="AH13" s="88">
        <f>sustainability_usd!E13</f>
        <v>0</v>
      </c>
      <c r="AI13" s="88">
        <f>thematic_cad!D13</f>
        <v>0</v>
      </c>
      <c r="AJ13" s="88">
        <f>thematic_cad!E13</f>
        <v>0</v>
      </c>
      <c r="AK13" s="88">
        <f>thematic_usd!D13</f>
        <v>0</v>
      </c>
      <c r="AL13" s="88">
        <f>thematic_usd!E13</f>
        <v>0</v>
      </c>
      <c r="AM13" s="88">
        <f>special_situations_cad!D13</f>
        <v>0</v>
      </c>
      <c r="AN13" s="88">
        <f>special_situations_cad!E13</f>
        <v>0</v>
      </c>
      <c r="AO13" s="88">
        <f>special_situations_usd!D13</f>
        <v>0</v>
      </c>
      <c r="AP13" s="88">
        <f>special_situations_usd!E13</f>
        <v>0</v>
      </c>
      <c r="AQ13" s="88">
        <f>conservative_tactical_cad!D13</f>
        <v>115003</v>
      </c>
      <c r="AR13" s="88">
        <f>conservative_tactical_usd!D13</f>
        <v>0</v>
      </c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</row>
    <row r="14" spans="1:65">
      <c r="A14" s="38">
        <v>41152</v>
      </c>
      <c r="B14" s="39">
        <v>41152</v>
      </c>
      <c r="C14" s="54">
        <v>41152</v>
      </c>
      <c r="D14" s="50">
        <f t="shared" si="0"/>
        <v>0</v>
      </c>
      <c r="E14" s="123">
        <v>173063</v>
      </c>
      <c r="F14" s="55">
        <f t="shared" si="10"/>
        <v>173063</v>
      </c>
      <c r="G14" s="55">
        <f t="shared" si="11"/>
        <v>173063</v>
      </c>
      <c r="H14" s="55">
        <f t="shared" si="15"/>
        <v>0</v>
      </c>
      <c r="I14" s="77"/>
      <c r="J14" s="117">
        <f t="shared" si="1"/>
        <v>0</v>
      </c>
      <c r="K14" s="55">
        <f t="shared" si="2"/>
        <v>0</v>
      </c>
      <c r="L14" s="55">
        <f t="shared" si="3"/>
        <v>0</v>
      </c>
      <c r="M14" s="55">
        <f t="shared" si="4"/>
        <v>57956</v>
      </c>
      <c r="N14" s="55">
        <f t="shared" si="5"/>
        <v>0</v>
      </c>
      <c r="O14" s="55">
        <f t="shared" si="6"/>
        <v>0</v>
      </c>
      <c r="P14" s="55">
        <f t="shared" si="7"/>
        <v>0</v>
      </c>
      <c r="Q14" s="55">
        <f t="shared" si="8"/>
        <v>0</v>
      </c>
      <c r="R14" s="55">
        <f t="shared" si="12"/>
        <v>0</v>
      </c>
      <c r="S14" s="55">
        <f t="shared" si="13"/>
        <v>0</v>
      </c>
      <c r="T14" s="55">
        <f t="shared" si="14"/>
        <v>0</v>
      </c>
      <c r="U14" s="129">
        <f t="shared" si="9"/>
        <v>115107</v>
      </c>
      <c r="V14" s="117"/>
      <c r="W14" s="129">
        <f>growth_cad!D14</f>
        <v>0</v>
      </c>
      <c r="X14" s="129">
        <f>growth_cad!E14</f>
        <v>0</v>
      </c>
      <c r="Y14" s="129">
        <f>growth_usd!D14</f>
        <v>0</v>
      </c>
      <c r="Z14" s="129">
        <f>growth_usd!E14</f>
        <v>0</v>
      </c>
      <c r="AA14" s="88">
        <f>market_neutral_cad!D14</f>
        <v>57956</v>
      </c>
      <c r="AB14" s="88">
        <f>market_neutral_cad!E14</f>
        <v>0</v>
      </c>
      <c r="AC14" s="88">
        <f>market_neutral_usd!D14</f>
        <v>0</v>
      </c>
      <c r="AD14" s="88">
        <f>market_neutral_usd!E14</f>
        <v>0</v>
      </c>
      <c r="AE14" s="88">
        <f>sustainability_cad!D14</f>
        <v>0</v>
      </c>
      <c r="AF14" s="88">
        <f>sustainability_cad!E14</f>
        <v>0</v>
      </c>
      <c r="AG14" s="88">
        <f>sustainability_usd!D14</f>
        <v>0</v>
      </c>
      <c r="AH14" s="88">
        <f>sustainability_usd!E14</f>
        <v>0</v>
      </c>
      <c r="AI14" s="88">
        <f>thematic_cad!D14</f>
        <v>0</v>
      </c>
      <c r="AJ14" s="88">
        <f>thematic_cad!E14</f>
        <v>0</v>
      </c>
      <c r="AK14" s="88">
        <f>thematic_usd!D14</f>
        <v>0</v>
      </c>
      <c r="AL14" s="88">
        <f>thematic_usd!E14</f>
        <v>0</v>
      </c>
      <c r="AM14" s="88">
        <f>special_situations_cad!D14</f>
        <v>0</v>
      </c>
      <c r="AN14" s="88">
        <f>special_situations_cad!E14</f>
        <v>0</v>
      </c>
      <c r="AO14" s="88">
        <f>special_situations_usd!D14</f>
        <v>0</v>
      </c>
      <c r="AP14" s="88">
        <f>special_situations_usd!E14</f>
        <v>0</v>
      </c>
      <c r="AQ14" s="88">
        <f>conservative_tactical_cad!D14</f>
        <v>115107</v>
      </c>
      <c r="AR14" s="88">
        <f>conservative_tactical_usd!D14</f>
        <v>0</v>
      </c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</row>
    <row r="15" spans="1:65">
      <c r="A15" s="38">
        <v>41182</v>
      </c>
      <c r="B15" s="39">
        <v>41182</v>
      </c>
      <c r="C15" s="54">
        <v>41182</v>
      </c>
      <c r="D15" s="50">
        <f t="shared" si="0"/>
        <v>0</v>
      </c>
      <c r="E15" s="123">
        <v>173705</v>
      </c>
      <c r="F15" s="55">
        <f t="shared" si="10"/>
        <v>173705</v>
      </c>
      <c r="G15" s="55">
        <f t="shared" si="11"/>
        <v>173705</v>
      </c>
      <c r="H15" s="55">
        <f t="shared" si="15"/>
        <v>0</v>
      </c>
      <c r="I15" s="77"/>
      <c r="J15" s="117">
        <f t="shared" si="1"/>
        <v>0</v>
      </c>
      <c r="K15" s="55">
        <f t="shared" si="2"/>
        <v>0</v>
      </c>
      <c r="L15" s="55">
        <f t="shared" si="3"/>
        <v>0</v>
      </c>
      <c r="M15" s="55">
        <f t="shared" si="4"/>
        <v>58459</v>
      </c>
      <c r="N15" s="55">
        <f t="shared" si="5"/>
        <v>0</v>
      </c>
      <c r="O15" s="55">
        <f t="shared" si="6"/>
        <v>0</v>
      </c>
      <c r="P15" s="55">
        <f t="shared" si="7"/>
        <v>0</v>
      </c>
      <c r="Q15" s="55">
        <f t="shared" si="8"/>
        <v>0</v>
      </c>
      <c r="R15" s="55">
        <f t="shared" si="12"/>
        <v>0</v>
      </c>
      <c r="S15" s="55">
        <f t="shared" si="13"/>
        <v>0</v>
      </c>
      <c r="T15" s="55">
        <f t="shared" si="14"/>
        <v>0</v>
      </c>
      <c r="U15" s="129">
        <f t="shared" si="9"/>
        <v>115246</v>
      </c>
      <c r="V15" s="117"/>
      <c r="W15" s="129">
        <f>growth_cad!D15</f>
        <v>0</v>
      </c>
      <c r="X15" s="129">
        <f>growth_cad!E15</f>
        <v>0</v>
      </c>
      <c r="Y15" s="129">
        <f>growth_usd!D15</f>
        <v>0</v>
      </c>
      <c r="Z15" s="129">
        <f>growth_usd!E15</f>
        <v>0</v>
      </c>
      <c r="AA15" s="88">
        <f>market_neutral_cad!D15</f>
        <v>58459</v>
      </c>
      <c r="AB15" s="88">
        <f>market_neutral_cad!E15</f>
        <v>0</v>
      </c>
      <c r="AC15" s="88">
        <f>market_neutral_usd!D15</f>
        <v>0</v>
      </c>
      <c r="AD15" s="88">
        <f>market_neutral_usd!E15</f>
        <v>0</v>
      </c>
      <c r="AE15" s="88">
        <f>sustainability_cad!D15</f>
        <v>0</v>
      </c>
      <c r="AF15" s="88">
        <f>sustainability_cad!E15</f>
        <v>0</v>
      </c>
      <c r="AG15" s="88">
        <f>sustainability_usd!D15</f>
        <v>0</v>
      </c>
      <c r="AH15" s="88">
        <f>sustainability_usd!E15</f>
        <v>0</v>
      </c>
      <c r="AI15" s="88">
        <f>thematic_cad!D15</f>
        <v>0</v>
      </c>
      <c r="AJ15" s="88">
        <f>thematic_cad!E15</f>
        <v>0</v>
      </c>
      <c r="AK15" s="88">
        <f>thematic_usd!D15</f>
        <v>0</v>
      </c>
      <c r="AL15" s="88">
        <f>thematic_usd!E15</f>
        <v>0</v>
      </c>
      <c r="AM15" s="88">
        <f>special_situations_cad!D15</f>
        <v>0</v>
      </c>
      <c r="AN15" s="88">
        <f>special_situations_cad!E15</f>
        <v>0</v>
      </c>
      <c r="AO15" s="88">
        <f>special_situations_usd!D15</f>
        <v>0</v>
      </c>
      <c r="AP15" s="88">
        <f>special_situations_usd!E15</f>
        <v>0</v>
      </c>
      <c r="AQ15" s="88">
        <f>conservative_tactical_cad!D15</f>
        <v>115246</v>
      </c>
      <c r="AR15" s="88">
        <f>conservative_tactical_usd!D15</f>
        <v>0</v>
      </c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</row>
    <row r="16" spans="1:65">
      <c r="A16" s="38">
        <v>41213</v>
      </c>
      <c r="B16" s="39">
        <v>41213</v>
      </c>
      <c r="C16" s="54">
        <v>41213</v>
      </c>
      <c r="D16" s="50">
        <f t="shared" si="0"/>
        <v>0</v>
      </c>
      <c r="E16" s="123">
        <v>173062</v>
      </c>
      <c r="F16" s="55">
        <f t="shared" si="10"/>
        <v>173062</v>
      </c>
      <c r="G16" s="55">
        <f t="shared" si="11"/>
        <v>173062</v>
      </c>
      <c r="H16" s="55">
        <f t="shared" si="15"/>
        <v>0</v>
      </c>
      <c r="I16" s="77"/>
      <c r="J16" s="117">
        <f t="shared" si="1"/>
        <v>0</v>
      </c>
      <c r="K16" s="55">
        <f t="shared" si="2"/>
        <v>0</v>
      </c>
      <c r="L16" s="55">
        <f t="shared" si="3"/>
        <v>0</v>
      </c>
      <c r="M16" s="55">
        <f t="shared" si="4"/>
        <v>58118</v>
      </c>
      <c r="N16" s="55">
        <f t="shared" si="5"/>
        <v>0</v>
      </c>
      <c r="O16" s="55">
        <f t="shared" si="6"/>
        <v>0</v>
      </c>
      <c r="P16" s="55">
        <f t="shared" si="7"/>
        <v>0</v>
      </c>
      <c r="Q16" s="55">
        <f t="shared" si="8"/>
        <v>0</v>
      </c>
      <c r="R16" s="55">
        <f t="shared" si="12"/>
        <v>0</v>
      </c>
      <c r="S16" s="55">
        <f t="shared" si="13"/>
        <v>0</v>
      </c>
      <c r="T16" s="55">
        <f t="shared" si="14"/>
        <v>0</v>
      </c>
      <c r="U16" s="129">
        <f t="shared" si="9"/>
        <v>114944</v>
      </c>
      <c r="V16" s="117"/>
      <c r="W16" s="129">
        <f>growth_cad!D16</f>
        <v>0</v>
      </c>
      <c r="X16" s="129">
        <f>growth_cad!E16</f>
        <v>0</v>
      </c>
      <c r="Y16" s="129">
        <f>growth_usd!D16</f>
        <v>0</v>
      </c>
      <c r="Z16" s="129">
        <f>growth_usd!E16</f>
        <v>0</v>
      </c>
      <c r="AA16" s="88">
        <f>market_neutral_cad!D16</f>
        <v>58118</v>
      </c>
      <c r="AB16" s="88">
        <f>market_neutral_cad!E16</f>
        <v>0</v>
      </c>
      <c r="AC16" s="88">
        <f>market_neutral_usd!D16</f>
        <v>0</v>
      </c>
      <c r="AD16" s="88">
        <f>market_neutral_usd!E16</f>
        <v>0</v>
      </c>
      <c r="AE16" s="88">
        <f>sustainability_cad!D16</f>
        <v>0</v>
      </c>
      <c r="AF16" s="88">
        <f>sustainability_cad!E16</f>
        <v>0</v>
      </c>
      <c r="AG16" s="88">
        <f>sustainability_usd!D16</f>
        <v>0</v>
      </c>
      <c r="AH16" s="88">
        <f>sustainability_usd!E16</f>
        <v>0</v>
      </c>
      <c r="AI16" s="88">
        <f>thematic_cad!D16</f>
        <v>0</v>
      </c>
      <c r="AJ16" s="88">
        <f>thematic_cad!E16</f>
        <v>0</v>
      </c>
      <c r="AK16" s="88">
        <f>thematic_usd!D16</f>
        <v>0</v>
      </c>
      <c r="AL16" s="88">
        <f>thematic_usd!E16</f>
        <v>0</v>
      </c>
      <c r="AM16" s="88">
        <f>special_situations_cad!D16</f>
        <v>0</v>
      </c>
      <c r="AN16" s="88">
        <f>special_situations_cad!E16</f>
        <v>0</v>
      </c>
      <c r="AO16" s="88">
        <f>special_situations_usd!D16</f>
        <v>0</v>
      </c>
      <c r="AP16" s="88">
        <f>special_situations_usd!E16</f>
        <v>0</v>
      </c>
      <c r="AQ16" s="88">
        <f>conservative_tactical_cad!D16</f>
        <v>114944</v>
      </c>
      <c r="AR16" s="88">
        <f>conservative_tactical_usd!D16</f>
        <v>0</v>
      </c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</row>
    <row r="17" spans="1:65">
      <c r="A17" s="38">
        <v>41243</v>
      </c>
      <c r="B17" s="39">
        <v>41243</v>
      </c>
      <c r="C17" s="54">
        <v>41243</v>
      </c>
      <c r="D17" s="50">
        <f t="shared" si="0"/>
        <v>0</v>
      </c>
      <c r="E17" s="123">
        <v>172593</v>
      </c>
      <c r="F17" s="55">
        <f t="shared" si="10"/>
        <v>172593</v>
      </c>
      <c r="G17" s="55">
        <f t="shared" si="11"/>
        <v>172593</v>
      </c>
      <c r="H17" s="55">
        <f t="shared" si="15"/>
        <v>0</v>
      </c>
      <c r="I17" s="77"/>
      <c r="J17" s="117">
        <f t="shared" si="1"/>
        <v>0</v>
      </c>
      <c r="K17" s="55">
        <f t="shared" si="2"/>
        <v>0</v>
      </c>
      <c r="L17" s="55">
        <f t="shared" si="3"/>
        <v>0</v>
      </c>
      <c r="M17" s="55">
        <f t="shared" si="4"/>
        <v>57543</v>
      </c>
      <c r="N17" s="55">
        <f t="shared" si="5"/>
        <v>0</v>
      </c>
      <c r="O17" s="55">
        <f t="shared" si="6"/>
        <v>0</v>
      </c>
      <c r="P17" s="55">
        <f t="shared" si="7"/>
        <v>0</v>
      </c>
      <c r="Q17" s="55">
        <f t="shared" si="8"/>
        <v>0</v>
      </c>
      <c r="R17" s="55">
        <f t="shared" si="12"/>
        <v>0</v>
      </c>
      <c r="S17" s="55">
        <f t="shared" si="13"/>
        <v>0</v>
      </c>
      <c r="T17" s="55">
        <f t="shared" si="14"/>
        <v>0</v>
      </c>
      <c r="U17" s="129">
        <f t="shared" si="9"/>
        <v>115050</v>
      </c>
      <c r="V17" s="117"/>
      <c r="W17" s="129">
        <f>growth_cad!D17</f>
        <v>0</v>
      </c>
      <c r="X17" s="129">
        <f>growth_cad!E17</f>
        <v>0</v>
      </c>
      <c r="Y17" s="129">
        <f>growth_usd!D17</f>
        <v>0</v>
      </c>
      <c r="Z17" s="129">
        <f>growth_usd!E17</f>
        <v>0</v>
      </c>
      <c r="AA17" s="88">
        <f>market_neutral_cad!D17</f>
        <v>57543</v>
      </c>
      <c r="AB17" s="88">
        <f>market_neutral_cad!E17</f>
        <v>0</v>
      </c>
      <c r="AC17" s="88">
        <f>market_neutral_usd!D17</f>
        <v>0</v>
      </c>
      <c r="AD17" s="88">
        <f>market_neutral_usd!E17</f>
        <v>0</v>
      </c>
      <c r="AE17" s="88">
        <f>sustainability_cad!D17</f>
        <v>0</v>
      </c>
      <c r="AF17" s="88">
        <f>sustainability_cad!E17</f>
        <v>0</v>
      </c>
      <c r="AG17" s="88">
        <f>sustainability_usd!D17</f>
        <v>0</v>
      </c>
      <c r="AH17" s="88">
        <f>sustainability_usd!E17</f>
        <v>0</v>
      </c>
      <c r="AI17" s="88">
        <f>thematic_cad!D17</f>
        <v>0</v>
      </c>
      <c r="AJ17" s="88">
        <f>thematic_cad!E17</f>
        <v>0</v>
      </c>
      <c r="AK17" s="88">
        <f>thematic_usd!D17</f>
        <v>0</v>
      </c>
      <c r="AL17" s="88">
        <f>thematic_usd!E17</f>
        <v>0</v>
      </c>
      <c r="AM17" s="88">
        <f>special_situations_cad!D17</f>
        <v>0</v>
      </c>
      <c r="AN17" s="88">
        <f>special_situations_cad!E17</f>
        <v>0</v>
      </c>
      <c r="AO17" s="88">
        <f>special_situations_usd!D17</f>
        <v>0</v>
      </c>
      <c r="AP17" s="88">
        <f>special_situations_usd!E17</f>
        <v>0</v>
      </c>
      <c r="AQ17" s="88">
        <f>conservative_tactical_cad!D17</f>
        <v>115050</v>
      </c>
      <c r="AR17" s="88">
        <f>conservative_tactical_usd!D17</f>
        <v>0</v>
      </c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</row>
    <row r="18" spans="1:65">
      <c r="A18" s="38">
        <v>41274</v>
      </c>
      <c r="B18" s="39">
        <v>41274</v>
      </c>
      <c r="C18" s="54">
        <v>41274</v>
      </c>
      <c r="D18" s="50">
        <f t="shared" si="0"/>
        <v>0</v>
      </c>
      <c r="E18" s="123">
        <v>171549</v>
      </c>
      <c r="F18" s="55">
        <f t="shared" si="10"/>
        <v>171549</v>
      </c>
      <c r="G18" s="55">
        <f t="shared" si="11"/>
        <v>171549</v>
      </c>
      <c r="H18" s="55">
        <f t="shared" si="15"/>
        <v>0</v>
      </c>
      <c r="I18" s="77"/>
      <c r="J18" s="117">
        <f t="shared" si="1"/>
        <v>0</v>
      </c>
      <c r="K18" s="55">
        <f t="shared" si="2"/>
        <v>0</v>
      </c>
      <c r="L18" s="55">
        <f t="shared" si="3"/>
        <v>0</v>
      </c>
      <c r="M18" s="55">
        <f t="shared" si="4"/>
        <v>56356</v>
      </c>
      <c r="N18" s="55">
        <f t="shared" si="5"/>
        <v>0</v>
      </c>
      <c r="O18" s="55">
        <f t="shared" si="6"/>
        <v>0</v>
      </c>
      <c r="P18" s="55">
        <f t="shared" si="7"/>
        <v>0</v>
      </c>
      <c r="Q18" s="55">
        <f t="shared" si="8"/>
        <v>0</v>
      </c>
      <c r="R18" s="55">
        <f t="shared" si="12"/>
        <v>0</v>
      </c>
      <c r="S18" s="55">
        <f t="shared" si="13"/>
        <v>0</v>
      </c>
      <c r="T18" s="55">
        <f t="shared" si="14"/>
        <v>0</v>
      </c>
      <c r="U18" s="129">
        <f t="shared" si="9"/>
        <v>115193</v>
      </c>
      <c r="V18" s="117"/>
      <c r="W18" s="129">
        <f>growth_cad!D18</f>
        <v>0</v>
      </c>
      <c r="X18" s="129">
        <f>growth_cad!E18</f>
        <v>0</v>
      </c>
      <c r="Y18" s="129">
        <f>growth_usd!D18</f>
        <v>0</v>
      </c>
      <c r="Z18" s="129">
        <f>growth_usd!E18</f>
        <v>0</v>
      </c>
      <c r="AA18" s="88">
        <f>market_neutral_cad!D18</f>
        <v>56356</v>
      </c>
      <c r="AB18" s="88">
        <f>market_neutral_cad!E18</f>
        <v>0</v>
      </c>
      <c r="AC18" s="88">
        <f>market_neutral_usd!D18</f>
        <v>0</v>
      </c>
      <c r="AD18" s="88">
        <f>market_neutral_usd!E18</f>
        <v>0</v>
      </c>
      <c r="AE18" s="88">
        <f>sustainability_cad!D18</f>
        <v>0</v>
      </c>
      <c r="AF18" s="88">
        <f>sustainability_cad!E18</f>
        <v>0</v>
      </c>
      <c r="AG18" s="88">
        <f>sustainability_usd!D18</f>
        <v>0</v>
      </c>
      <c r="AH18" s="88">
        <f>sustainability_usd!E18</f>
        <v>0</v>
      </c>
      <c r="AI18" s="88">
        <f>thematic_cad!D18</f>
        <v>0</v>
      </c>
      <c r="AJ18" s="88">
        <f>thematic_cad!E18</f>
        <v>0</v>
      </c>
      <c r="AK18" s="88">
        <f>thematic_usd!D18</f>
        <v>0</v>
      </c>
      <c r="AL18" s="88">
        <f>thematic_usd!E18</f>
        <v>0</v>
      </c>
      <c r="AM18" s="88">
        <f>special_situations_cad!D18</f>
        <v>0</v>
      </c>
      <c r="AN18" s="88">
        <f>special_situations_cad!E18</f>
        <v>0</v>
      </c>
      <c r="AO18" s="88">
        <f>special_situations_usd!D18</f>
        <v>0</v>
      </c>
      <c r="AP18" s="88">
        <f>special_situations_usd!E18</f>
        <v>0</v>
      </c>
      <c r="AQ18" s="88">
        <f>conservative_tactical_cad!D18</f>
        <v>115193</v>
      </c>
      <c r="AR18" s="88">
        <f>conservative_tactical_usd!D18</f>
        <v>0</v>
      </c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</row>
    <row r="19" spans="1:65">
      <c r="A19" s="38">
        <v>41305</v>
      </c>
      <c r="B19" s="39">
        <v>41305</v>
      </c>
      <c r="C19" s="54">
        <v>41305</v>
      </c>
      <c r="D19" s="50">
        <f t="shared" si="0"/>
        <v>0</v>
      </c>
      <c r="E19" s="123">
        <v>170740</v>
      </c>
      <c r="F19" s="55">
        <f t="shared" si="10"/>
        <v>170740</v>
      </c>
      <c r="G19" s="55">
        <f t="shared" si="11"/>
        <v>170740</v>
      </c>
      <c r="H19" s="55">
        <f t="shared" si="15"/>
        <v>0</v>
      </c>
      <c r="I19" s="77"/>
      <c r="J19" s="117">
        <f t="shared" si="1"/>
        <v>0</v>
      </c>
      <c r="K19" s="55">
        <f t="shared" si="2"/>
        <v>0</v>
      </c>
      <c r="L19" s="55">
        <f t="shared" si="3"/>
        <v>0</v>
      </c>
      <c r="M19" s="55">
        <f t="shared" si="4"/>
        <v>55860</v>
      </c>
      <c r="N19" s="55">
        <f t="shared" si="5"/>
        <v>0</v>
      </c>
      <c r="O19" s="55">
        <f t="shared" si="6"/>
        <v>0</v>
      </c>
      <c r="P19" s="55">
        <f t="shared" si="7"/>
        <v>0</v>
      </c>
      <c r="Q19" s="55">
        <f t="shared" si="8"/>
        <v>0</v>
      </c>
      <c r="R19" s="55">
        <f t="shared" si="12"/>
        <v>0</v>
      </c>
      <c r="S19" s="55">
        <f t="shared" si="13"/>
        <v>0</v>
      </c>
      <c r="T19" s="55">
        <f t="shared" si="14"/>
        <v>0</v>
      </c>
      <c r="U19" s="129">
        <f t="shared" si="9"/>
        <v>114880</v>
      </c>
      <c r="V19" s="117"/>
      <c r="W19" s="129">
        <f>growth_cad!D19</f>
        <v>0</v>
      </c>
      <c r="X19" s="129">
        <f>growth_cad!E19</f>
        <v>0</v>
      </c>
      <c r="Y19" s="129">
        <f>growth_usd!D19</f>
        <v>0</v>
      </c>
      <c r="Z19" s="129">
        <f>growth_usd!E19</f>
        <v>0</v>
      </c>
      <c r="AA19" s="88">
        <f>market_neutral_cad!D19</f>
        <v>55860</v>
      </c>
      <c r="AB19" s="88">
        <f>market_neutral_cad!E19</f>
        <v>0</v>
      </c>
      <c r="AC19" s="88">
        <f>market_neutral_usd!D19</f>
        <v>0</v>
      </c>
      <c r="AD19" s="88">
        <f>market_neutral_usd!E19</f>
        <v>0</v>
      </c>
      <c r="AE19" s="88">
        <f>sustainability_cad!D19</f>
        <v>0</v>
      </c>
      <c r="AF19" s="88">
        <f>sustainability_cad!E19</f>
        <v>0</v>
      </c>
      <c r="AG19" s="88">
        <f>sustainability_usd!D19</f>
        <v>0</v>
      </c>
      <c r="AH19" s="88">
        <f>sustainability_usd!E19</f>
        <v>0</v>
      </c>
      <c r="AI19" s="88">
        <f>thematic_cad!D19</f>
        <v>0</v>
      </c>
      <c r="AJ19" s="88">
        <f>thematic_cad!E19</f>
        <v>0</v>
      </c>
      <c r="AK19" s="88">
        <f>thematic_usd!D19</f>
        <v>0</v>
      </c>
      <c r="AL19" s="88">
        <f>thematic_usd!E19</f>
        <v>0</v>
      </c>
      <c r="AM19" s="88">
        <f>special_situations_cad!D19</f>
        <v>0</v>
      </c>
      <c r="AN19" s="88">
        <f>special_situations_cad!E19</f>
        <v>0</v>
      </c>
      <c r="AO19" s="88">
        <f>special_situations_usd!D19</f>
        <v>0</v>
      </c>
      <c r="AP19" s="88">
        <f>special_situations_usd!E19</f>
        <v>0</v>
      </c>
      <c r="AQ19" s="88">
        <f>conservative_tactical_cad!D19</f>
        <v>114880</v>
      </c>
      <c r="AR19" s="88">
        <f>conservative_tactical_usd!D19</f>
        <v>0</v>
      </c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</row>
    <row r="20" spans="1:65">
      <c r="A20" s="38">
        <v>41333</v>
      </c>
      <c r="B20" s="39">
        <v>41333</v>
      </c>
      <c r="C20" s="54">
        <v>41333</v>
      </c>
      <c r="D20" s="50">
        <f t="shared" si="0"/>
        <v>0</v>
      </c>
      <c r="E20" s="123">
        <v>177670</v>
      </c>
      <c r="F20" s="55">
        <f t="shared" si="10"/>
        <v>177670</v>
      </c>
      <c r="G20" s="55">
        <f t="shared" si="11"/>
        <v>177670</v>
      </c>
      <c r="H20" s="55">
        <f t="shared" si="15"/>
        <v>0</v>
      </c>
      <c r="I20" s="77"/>
      <c r="J20" s="117">
        <f t="shared" si="1"/>
        <v>0</v>
      </c>
      <c r="K20" s="55">
        <f t="shared" si="2"/>
        <v>0</v>
      </c>
      <c r="L20" s="55">
        <f t="shared" si="3"/>
        <v>0</v>
      </c>
      <c r="M20" s="55">
        <f t="shared" si="4"/>
        <v>55169</v>
      </c>
      <c r="N20" s="55">
        <f t="shared" si="5"/>
        <v>0</v>
      </c>
      <c r="O20" s="55">
        <f t="shared" si="6"/>
        <v>0</v>
      </c>
      <c r="P20" s="55">
        <f t="shared" si="7"/>
        <v>0</v>
      </c>
      <c r="Q20" s="55">
        <f t="shared" si="8"/>
        <v>0</v>
      </c>
      <c r="R20" s="55">
        <f t="shared" si="12"/>
        <v>0</v>
      </c>
      <c r="S20" s="55">
        <f t="shared" si="13"/>
        <v>0</v>
      </c>
      <c r="T20" s="55">
        <f t="shared" si="14"/>
        <v>0</v>
      </c>
      <c r="U20" s="129">
        <f t="shared" si="9"/>
        <v>122501</v>
      </c>
      <c r="V20" s="117"/>
      <c r="W20" s="129">
        <f>growth_cad!D20</f>
        <v>0</v>
      </c>
      <c r="X20" s="129">
        <f>growth_cad!E20</f>
        <v>0</v>
      </c>
      <c r="Y20" s="129">
        <f>growth_usd!D20</f>
        <v>0</v>
      </c>
      <c r="Z20" s="129">
        <f>growth_usd!E20</f>
        <v>0</v>
      </c>
      <c r="AA20" s="88">
        <f>market_neutral_cad!D20</f>
        <v>55169</v>
      </c>
      <c r="AB20" s="88">
        <f>market_neutral_cad!E20</f>
        <v>0</v>
      </c>
      <c r="AC20" s="88">
        <f>market_neutral_usd!D20</f>
        <v>0</v>
      </c>
      <c r="AD20" s="88">
        <f>market_neutral_usd!E20</f>
        <v>0</v>
      </c>
      <c r="AE20" s="88">
        <f>sustainability_cad!D20</f>
        <v>0</v>
      </c>
      <c r="AF20" s="88">
        <f>sustainability_cad!E20</f>
        <v>0</v>
      </c>
      <c r="AG20" s="88">
        <f>sustainability_usd!D20</f>
        <v>0</v>
      </c>
      <c r="AH20" s="88">
        <f>sustainability_usd!E20</f>
        <v>0</v>
      </c>
      <c r="AI20" s="88">
        <f>thematic_cad!D20</f>
        <v>0</v>
      </c>
      <c r="AJ20" s="88">
        <f>thematic_cad!E20</f>
        <v>0</v>
      </c>
      <c r="AK20" s="88">
        <f>thematic_usd!D20</f>
        <v>0</v>
      </c>
      <c r="AL20" s="88">
        <f>thematic_usd!E20</f>
        <v>0</v>
      </c>
      <c r="AM20" s="88">
        <f>special_situations_cad!D20</f>
        <v>0</v>
      </c>
      <c r="AN20" s="88">
        <f>special_situations_cad!E20</f>
        <v>0</v>
      </c>
      <c r="AO20" s="88">
        <f>special_situations_usd!D20</f>
        <v>0</v>
      </c>
      <c r="AP20" s="88">
        <f>special_situations_usd!E20</f>
        <v>0</v>
      </c>
      <c r="AQ20" s="88">
        <f>conservative_tactical_cad!D20</f>
        <v>122501</v>
      </c>
      <c r="AR20" s="88">
        <f>conservative_tactical_usd!D20</f>
        <v>0</v>
      </c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 spans="1:65">
      <c r="A21" s="38">
        <v>41364</v>
      </c>
      <c r="B21" s="39">
        <v>41364</v>
      </c>
      <c r="C21" s="54">
        <v>41364</v>
      </c>
      <c r="D21" s="50">
        <f t="shared" si="0"/>
        <v>0</v>
      </c>
      <c r="E21" s="123">
        <v>177604</v>
      </c>
      <c r="F21" s="55">
        <f t="shared" si="10"/>
        <v>177604</v>
      </c>
      <c r="G21" s="55">
        <f t="shared" si="11"/>
        <v>177604</v>
      </c>
      <c r="H21" s="55">
        <f t="shared" si="15"/>
        <v>0</v>
      </c>
      <c r="I21" s="77"/>
      <c r="J21" s="117">
        <f t="shared" si="1"/>
        <v>0</v>
      </c>
      <c r="K21" s="55">
        <f t="shared" si="2"/>
        <v>0</v>
      </c>
      <c r="L21" s="55">
        <f t="shared" si="3"/>
        <v>0</v>
      </c>
      <c r="M21" s="55">
        <f t="shared" si="4"/>
        <v>55007</v>
      </c>
      <c r="N21" s="55">
        <f t="shared" si="5"/>
        <v>0</v>
      </c>
      <c r="O21" s="55">
        <f t="shared" si="6"/>
        <v>0</v>
      </c>
      <c r="P21" s="55">
        <f t="shared" si="7"/>
        <v>0</v>
      </c>
      <c r="Q21" s="55">
        <f t="shared" si="8"/>
        <v>0</v>
      </c>
      <c r="R21" s="55">
        <f t="shared" si="12"/>
        <v>0</v>
      </c>
      <c r="S21" s="55">
        <f t="shared" si="13"/>
        <v>0</v>
      </c>
      <c r="T21" s="55">
        <f t="shared" si="14"/>
        <v>0</v>
      </c>
      <c r="U21" s="129">
        <f t="shared" si="9"/>
        <v>122597</v>
      </c>
      <c r="V21" s="117"/>
      <c r="W21" s="129">
        <f>growth_cad!D21</f>
        <v>0</v>
      </c>
      <c r="X21" s="129">
        <f>growth_cad!E21</f>
        <v>0</v>
      </c>
      <c r="Y21" s="129">
        <f>growth_usd!D21</f>
        <v>0</v>
      </c>
      <c r="Z21" s="129">
        <f>growth_usd!E21</f>
        <v>0</v>
      </c>
      <c r="AA21" s="88">
        <f>market_neutral_cad!D21</f>
        <v>55007</v>
      </c>
      <c r="AB21" s="88">
        <f>market_neutral_cad!E21</f>
        <v>0</v>
      </c>
      <c r="AC21" s="88">
        <f>market_neutral_usd!D21</f>
        <v>0</v>
      </c>
      <c r="AD21" s="88">
        <f>market_neutral_usd!E21</f>
        <v>0</v>
      </c>
      <c r="AE21" s="88">
        <f>sustainability_cad!D21</f>
        <v>0</v>
      </c>
      <c r="AF21" s="88">
        <f>sustainability_cad!E21</f>
        <v>0</v>
      </c>
      <c r="AG21" s="88">
        <f>sustainability_usd!D21</f>
        <v>0</v>
      </c>
      <c r="AH21" s="88">
        <f>sustainability_usd!E21</f>
        <v>0</v>
      </c>
      <c r="AI21" s="88">
        <f>thematic_cad!D21</f>
        <v>0</v>
      </c>
      <c r="AJ21" s="88">
        <f>thematic_cad!E21</f>
        <v>0</v>
      </c>
      <c r="AK21" s="88">
        <f>thematic_usd!D21</f>
        <v>0</v>
      </c>
      <c r="AL21" s="88">
        <f>thematic_usd!E21</f>
        <v>0</v>
      </c>
      <c r="AM21" s="88">
        <f>special_situations_cad!D21</f>
        <v>0</v>
      </c>
      <c r="AN21" s="88">
        <f>special_situations_cad!E21</f>
        <v>0</v>
      </c>
      <c r="AO21" s="88">
        <f>special_situations_usd!D21</f>
        <v>0</v>
      </c>
      <c r="AP21" s="88">
        <f>special_situations_usd!E21</f>
        <v>0</v>
      </c>
      <c r="AQ21" s="88">
        <f>conservative_tactical_cad!D21</f>
        <v>122597</v>
      </c>
      <c r="AR21" s="88">
        <f>conservative_tactical_usd!D21</f>
        <v>0</v>
      </c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</row>
    <row r="22" spans="1:65">
      <c r="A22" s="38">
        <v>41394</v>
      </c>
      <c r="B22" s="39">
        <v>41394</v>
      </c>
      <c r="C22" s="54">
        <v>41394</v>
      </c>
      <c r="D22" s="50">
        <f t="shared" si="0"/>
        <v>0</v>
      </c>
      <c r="E22" s="123">
        <v>176767</v>
      </c>
      <c r="F22" s="55">
        <f t="shared" si="10"/>
        <v>176767</v>
      </c>
      <c r="G22" s="55">
        <f t="shared" si="11"/>
        <v>176767</v>
      </c>
      <c r="H22" s="55">
        <f t="shared" si="15"/>
        <v>0</v>
      </c>
      <c r="I22" s="77"/>
      <c r="J22" s="117">
        <f t="shared" si="1"/>
        <v>0</v>
      </c>
      <c r="K22" s="55">
        <f t="shared" si="2"/>
        <v>0</v>
      </c>
      <c r="L22" s="55">
        <f t="shared" si="3"/>
        <v>0</v>
      </c>
      <c r="M22" s="55">
        <f t="shared" si="4"/>
        <v>54446</v>
      </c>
      <c r="N22" s="55">
        <f t="shared" si="5"/>
        <v>0</v>
      </c>
      <c r="O22" s="55">
        <f t="shared" si="6"/>
        <v>0</v>
      </c>
      <c r="P22" s="55">
        <f t="shared" si="7"/>
        <v>0</v>
      </c>
      <c r="Q22" s="55">
        <f t="shared" si="8"/>
        <v>0</v>
      </c>
      <c r="R22" s="55">
        <f t="shared" si="12"/>
        <v>0</v>
      </c>
      <c r="S22" s="55">
        <f t="shared" si="13"/>
        <v>0</v>
      </c>
      <c r="T22" s="55">
        <f t="shared" si="14"/>
        <v>0</v>
      </c>
      <c r="U22" s="129">
        <f t="shared" si="9"/>
        <v>122321</v>
      </c>
      <c r="V22" s="117"/>
      <c r="W22" s="129">
        <f>growth_cad!D22</f>
        <v>0</v>
      </c>
      <c r="X22" s="129">
        <f>growth_cad!E22</f>
        <v>0</v>
      </c>
      <c r="Y22" s="129">
        <f>growth_usd!D22</f>
        <v>0</v>
      </c>
      <c r="Z22" s="129">
        <f>growth_usd!E22</f>
        <v>0</v>
      </c>
      <c r="AA22" s="88">
        <f>market_neutral_cad!D22</f>
        <v>54446</v>
      </c>
      <c r="AB22" s="88">
        <f>market_neutral_cad!E22</f>
        <v>0</v>
      </c>
      <c r="AC22" s="88">
        <f>market_neutral_usd!D22</f>
        <v>0</v>
      </c>
      <c r="AD22" s="88">
        <f>market_neutral_usd!E22</f>
        <v>0</v>
      </c>
      <c r="AE22" s="88">
        <f>sustainability_cad!D22</f>
        <v>0</v>
      </c>
      <c r="AF22" s="88">
        <f>sustainability_cad!E22</f>
        <v>0</v>
      </c>
      <c r="AG22" s="88">
        <f>sustainability_usd!D22</f>
        <v>0</v>
      </c>
      <c r="AH22" s="88">
        <f>sustainability_usd!E22</f>
        <v>0</v>
      </c>
      <c r="AI22" s="88">
        <f>thematic_cad!D22</f>
        <v>0</v>
      </c>
      <c r="AJ22" s="88">
        <f>thematic_cad!E22</f>
        <v>0</v>
      </c>
      <c r="AK22" s="88">
        <f>thematic_usd!D22</f>
        <v>0</v>
      </c>
      <c r="AL22" s="88">
        <f>thematic_usd!E22</f>
        <v>0</v>
      </c>
      <c r="AM22" s="88">
        <f>special_situations_cad!D22</f>
        <v>0</v>
      </c>
      <c r="AN22" s="88">
        <f>special_situations_cad!E22</f>
        <v>0</v>
      </c>
      <c r="AO22" s="88">
        <f>special_situations_usd!D22</f>
        <v>0</v>
      </c>
      <c r="AP22" s="88">
        <f>special_situations_usd!E22</f>
        <v>0</v>
      </c>
      <c r="AQ22" s="88">
        <f>conservative_tactical_cad!D22</f>
        <v>122321</v>
      </c>
      <c r="AR22" s="88">
        <f>conservative_tactical_usd!D22</f>
        <v>0</v>
      </c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</row>
    <row r="23" spans="1:65">
      <c r="A23" s="38">
        <v>41425</v>
      </c>
      <c r="B23" s="39">
        <v>41425</v>
      </c>
      <c r="C23" s="54">
        <v>41425</v>
      </c>
      <c r="D23" s="50">
        <f t="shared" si="0"/>
        <v>0</v>
      </c>
      <c r="E23" s="123">
        <v>175259</v>
      </c>
      <c r="F23" s="55">
        <f t="shared" si="10"/>
        <v>175259</v>
      </c>
      <c r="G23" s="55">
        <f t="shared" si="11"/>
        <v>175259</v>
      </c>
      <c r="H23" s="55">
        <f t="shared" si="15"/>
        <v>0</v>
      </c>
      <c r="I23" s="77"/>
      <c r="J23" s="117">
        <f t="shared" si="1"/>
        <v>0</v>
      </c>
      <c r="K23" s="55">
        <f t="shared" si="2"/>
        <v>0</v>
      </c>
      <c r="L23" s="55">
        <f t="shared" si="3"/>
        <v>0</v>
      </c>
      <c r="M23" s="55">
        <f t="shared" si="4"/>
        <v>72836</v>
      </c>
      <c r="N23" s="55">
        <f t="shared" si="5"/>
        <v>20000</v>
      </c>
      <c r="O23" s="55">
        <f t="shared" si="6"/>
        <v>0</v>
      </c>
      <c r="P23" s="55">
        <f t="shared" si="7"/>
        <v>0</v>
      </c>
      <c r="Q23" s="55">
        <f t="shared" si="8"/>
        <v>0</v>
      </c>
      <c r="R23" s="55">
        <f t="shared" si="12"/>
        <v>0</v>
      </c>
      <c r="S23" s="55">
        <f t="shared" si="13"/>
        <v>0</v>
      </c>
      <c r="T23" s="55">
        <f t="shared" si="14"/>
        <v>0</v>
      </c>
      <c r="U23" s="129">
        <f t="shared" si="9"/>
        <v>102423</v>
      </c>
      <c r="V23" s="117"/>
      <c r="W23" s="129">
        <f>growth_cad!D23</f>
        <v>0</v>
      </c>
      <c r="X23" s="129">
        <f>growth_cad!E23</f>
        <v>0</v>
      </c>
      <c r="Y23" s="129">
        <f>growth_usd!D23</f>
        <v>0</v>
      </c>
      <c r="Z23" s="129">
        <f>growth_usd!E23</f>
        <v>0</v>
      </c>
      <c r="AA23" s="88">
        <f>market_neutral_cad!D23</f>
        <v>72836</v>
      </c>
      <c r="AB23" s="88">
        <f>market_neutral_cad!E23</f>
        <v>20000</v>
      </c>
      <c r="AC23" s="88">
        <f>market_neutral_usd!D23</f>
        <v>0</v>
      </c>
      <c r="AD23" s="88">
        <f>market_neutral_usd!E23</f>
        <v>0</v>
      </c>
      <c r="AE23" s="88">
        <f>sustainability_cad!D23</f>
        <v>0</v>
      </c>
      <c r="AF23" s="88">
        <f>sustainability_cad!E23</f>
        <v>0</v>
      </c>
      <c r="AG23" s="88">
        <f>sustainability_usd!D23</f>
        <v>0</v>
      </c>
      <c r="AH23" s="88">
        <f>sustainability_usd!E23</f>
        <v>0</v>
      </c>
      <c r="AI23" s="88">
        <f>thematic_cad!D23</f>
        <v>0</v>
      </c>
      <c r="AJ23" s="88">
        <f>thematic_cad!E23</f>
        <v>0</v>
      </c>
      <c r="AK23" s="88">
        <f>thematic_usd!D23</f>
        <v>0</v>
      </c>
      <c r="AL23" s="88">
        <f>thematic_usd!E23</f>
        <v>0</v>
      </c>
      <c r="AM23" s="88">
        <f>special_situations_cad!D23</f>
        <v>0</v>
      </c>
      <c r="AN23" s="88">
        <f>special_situations_cad!E23</f>
        <v>0</v>
      </c>
      <c r="AO23" s="88">
        <f>special_situations_usd!D23</f>
        <v>0</v>
      </c>
      <c r="AP23" s="88">
        <f>special_situations_usd!E23</f>
        <v>0</v>
      </c>
      <c r="AQ23" s="88">
        <f>conservative_tactical_cad!D23</f>
        <v>102423</v>
      </c>
      <c r="AR23" s="88">
        <f>conservative_tactical_usd!D23</f>
        <v>0</v>
      </c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</row>
    <row r="24" spans="1:65">
      <c r="A24" s="38">
        <v>41455</v>
      </c>
      <c r="B24" s="39">
        <v>41455</v>
      </c>
      <c r="C24" s="54">
        <v>41455</v>
      </c>
      <c r="D24" s="50">
        <f t="shared" si="0"/>
        <v>0</v>
      </c>
      <c r="E24" s="123">
        <v>175938</v>
      </c>
      <c r="F24" s="55">
        <f t="shared" si="10"/>
        <v>175938</v>
      </c>
      <c r="G24" s="55">
        <f t="shared" si="11"/>
        <v>175938</v>
      </c>
      <c r="H24" s="55">
        <f t="shared" si="15"/>
        <v>0</v>
      </c>
      <c r="I24" s="77"/>
      <c r="J24" s="117">
        <f t="shared" si="1"/>
        <v>0</v>
      </c>
      <c r="K24" s="55">
        <f t="shared" si="2"/>
        <v>0</v>
      </c>
      <c r="L24" s="55">
        <f t="shared" si="3"/>
        <v>0</v>
      </c>
      <c r="M24" s="55">
        <f t="shared" si="4"/>
        <v>143406</v>
      </c>
      <c r="N24" s="55">
        <f t="shared" si="5"/>
        <v>70000</v>
      </c>
      <c r="O24" s="55">
        <f t="shared" si="6"/>
        <v>0</v>
      </c>
      <c r="P24" s="55">
        <f t="shared" si="7"/>
        <v>0</v>
      </c>
      <c r="Q24" s="55">
        <f t="shared" si="8"/>
        <v>0</v>
      </c>
      <c r="R24" s="55">
        <f t="shared" si="12"/>
        <v>0</v>
      </c>
      <c r="S24" s="55">
        <f t="shared" si="13"/>
        <v>0</v>
      </c>
      <c r="T24" s="55">
        <f t="shared" si="14"/>
        <v>0</v>
      </c>
      <c r="U24" s="129">
        <f t="shared" si="9"/>
        <v>32532</v>
      </c>
      <c r="V24" s="117"/>
      <c r="W24" s="129">
        <f>growth_cad!D24</f>
        <v>0</v>
      </c>
      <c r="X24" s="129">
        <f>growth_cad!E24</f>
        <v>0</v>
      </c>
      <c r="Y24" s="129">
        <f>growth_usd!D24</f>
        <v>0</v>
      </c>
      <c r="Z24" s="129">
        <f>growth_usd!E24</f>
        <v>0</v>
      </c>
      <c r="AA24" s="88">
        <f>market_neutral_cad!D24</f>
        <v>143406</v>
      </c>
      <c r="AB24" s="88">
        <f>market_neutral_cad!E24</f>
        <v>70000</v>
      </c>
      <c r="AC24" s="88">
        <f>market_neutral_usd!D24</f>
        <v>0</v>
      </c>
      <c r="AD24" s="88">
        <f>market_neutral_usd!E24</f>
        <v>0</v>
      </c>
      <c r="AE24" s="88">
        <f>sustainability_cad!D24</f>
        <v>0</v>
      </c>
      <c r="AF24" s="88">
        <f>sustainability_cad!E24</f>
        <v>0</v>
      </c>
      <c r="AG24" s="88">
        <f>sustainability_usd!D24</f>
        <v>0</v>
      </c>
      <c r="AH24" s="88">
        <f>sustainability_usd!E24</f>
        <v>0</v>
      </c>
      <c r="AI24" s="88">
        <f>thematic_cad!D24</f>
        <v>0</v>
      </c>
      <c r="AJ24" s="88">
        <f>thematic_cad!E24</f>
        <v>0</v>
      </c>
      <c r="AK24" s="88">
        <f>thematic_usd!D24</f>
        <v>0</v>
      </c>
      <c r="AL24" s="88">
        <f>thematic_usd!E24</f>
        <v>0</v>
      </c>
      <c r="AM24" s="88">
        <f>special_situations_cad!D24</f>
        <v>0</v>
      </c>
      <c r="AN24" s="88">
        <f>special_situations_cad!E24</f>
        <v>0</v>
      </c>
      <c r="AO24" s="88">
        <f>special_situations_usd!D24</f>
        <v>0</v>
      </c>
      <c r="AP24" s="88">
        <f>special_situations_usd!E24</f>
        <v>0</v>
      </c>
      <c r="AQ24" s="88">
        <f>conservative_tactical_cad!D24</f>
        <v>32532</v>
      </c>
      <c r="AR24" s="88">
        <f>conservative_tactical_usd!D24</f>
        <v>0</v>
      </c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 spans="1:65">
      <c r="A25" s="38">
        <v>41486</v>
      </c>
      <c r="B25" s="39">
        <v>41486</v>
      </c>
      <c r="C25" s="54">
        <v>41486</v>
      </c>
      <c r="D25" s="50">
        <f t="shared" si="0"/>
        <v>0</v>
      </c>
      <c r="E25" s="123">
        <v>174596</v>
      </c>
      <c r="F25" s="55">
        <f t="shared" si="10"/>
        <v>174596</v>
      </c>
      <c r="G25" s="55">
        <f t="shared" si="11"/>
        <v>174596</v>
      </c>
      <c r="H25" s="55">
        <f t="shared" si="15"/>
        <v>0</v>
      </c>
      <c r="I25" s="77"/>
      <c r="J25" s="117">
        <f t="shared" si="1"/>
        <v>0</v>
      </c>
      <c r="K25" s="55">
        <f t="shared" si="2"/>
        <v>0</v>
      </c>
      <c r="L25" s="55">
        <f t="shared" si="3"/>
        <v>0</v>
      </c>
      <c r="M25" s="55">
        <f t="shared" si="4"/>
        <v>115573</v>
      </c>
      <c r="N25" s="55">
        <f t="shared" si="5"/>
        <v>-26860.880000000001</v>
      </c>
      <c r="O25" s="55">
        <f t="shared" si="6"/>
        <v>0</v>
      </c>
      <c r="P25" s="55">
        <f t="shared" si="7"/>
        <v>0</v>
      </c>
      <c r="Q25" s="55">
        <f t="shared" si="8"/>
        <v>0</v>
      </c>
      <c r="R25" s="55">
        <f t="shared" si="12"/>
        <v>0</v>
      </c>
      <c r="S25" s="55">
        <f t="shared" si="13"/>
        <v>0</v>
      </c>
      <c r="T25" s="55">
        <f t="shared" si="14"/>
        <v>0</v>
      </c>
      <c r="U25" s="129">
        <f t="shared" si="9"/>
        <v>59023</v>
      </c>
      <c r="V25" s="117"/>
      <c r="W25" s="129">
        <f>growth_cad!D25</f>
        <v>0</v>
      </c>
      <c r="X25" s="129">
        <f>growth_cad!E25</f>
        <v>0</v>
      </c>
      <c r="Y25" s="129">
        <f>growth_usd!D25</f>
        <v>0</v>
      </c>
      <c r="Z25" s="129">
        <f>growth_usd!E25</f>
        <v>0</v>
      </c>
      <c r="AA25" s="88">
        <f>market_neutral_cad!D25</f>
        <v>115573</v>
      </c>
      <c r="AB25" s="88">
        <f>market_neutral_cad!E25</f>
        <v>-26860.880000000001</v>
      </c>
      <c r="AC25" s="88">
        <f>market_neutral_usd!D25</f>
        <v>0</v>
      </c>
      <c r="AD25" s="88">
        <f>market_neutral_usd!E25</f>
        <v>0</v>
      </c>
      <c r="AE25" s="88">
        <f>sustainability_cad!D25</f>
        <v>0</v>
      </c>
      <c r="AF25" s="88">
        <f>sustainability_cad!E25</f>
        <v>0</v>
      </c>
      <c r="AG25" s="88">
        <f>sustainability_usd!D25</f>
        <v>0</v>
      </c>
      <c r="AH25" s="88">
        <f>sustainability_usd!E25</f>
        <v>0</v>
      </c>
      <c r="AI25" s="88">
        <f>thematic_cad!D25</f>
        <v>0</v>
      </c>
      <c r="AJ25" s="88">
        <f>thematic_cad!E25</f>
        <v>0</v>
      </c>
      <c r="AK25" s="88">
        <f>thematic_usd!D25</f>
        <v>0</v>
      </c>
      <c r="AL25" s="88">
        <f>thematic_usd!E25</f>
        <v>0</v>
      </c>
      <c r="AM25" s="88">
        <f>special_situations_cad!D25</f>
        <v>0</v>
      </c>
      <c r="AN25" s="88">
        <f>special_situations_cad!E25</f>
        <v>0</v>
      </c>
      <c r="AO25" s="88">
        <f>special_situations_usd!D25</f>
        <v>0</v>
      </c>
      <c r="AP25" s="88">
        <f>special_situations_usd!E25</f>
        <v>0</v>
      </c>
      <c r="AQ25" s="88">
        <f>conservative_tactical_cad!D25</f>
        <v>59023</v>
      </c>
      <c r="AR25" s="88">
        <f>conservative_tactical_usd!D25</f>
        <v>0</v>
      </c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</row>
    <row r="26" spans="1:65">
      <c r="A26" s="38">
        <v>41517</v>
      </c>
      <c r="B26" s="39">
        <v>41517</v>
      </c>
      <c r="C26" s="54">
        <v>41517</v>
      </c>
      <c r="D26" s="50">
        <f t="shared" si="0"/>
        <v>0</v>
      </c>
      <c r="E26" s="123">
        <v>174901</v>
      </c>
      <c r="F26" s="55">
        <f t="shared" si="10"/>
        <v>174901</v>
      </c>
      <c r="G26" s="55">
        <f t="shared" si="11"/>
        <v>174901</v>
      </c>
      <c r="H26" s="55">
        <f t="shared" si="15"/>
        <v>0</v>
      </c>
      <c r="I26" s="77"/>
      <c r="J26" s="117">
        <f t="shared" si="1"/>
        <v>0</v>
      </c>
      <c r="K26" s="55">
        <f t="shared" si="2"/>
        <v>0</v>
      </c>
      <c r="L26" s="55">
        <f t="shared" si="3"/>
        <v>0</v>
      </c>
      <c r="M26" s="55">
        <f t="shared" si="4"/>
        <v>115867</v>
      </c>
      <c r="N26" s="55">
        <f t="shared" si="5"/>
        <v>0</v>
      </c>
      <c r="O26" s="55">
        <f t="shared" si="6"/>
        <v>0</v>
      </c>
      <c r="P26" s="55">
        <f t="shared" si="7"/>
        <v>0</v>
      </c>
      <c r="Q26" s="55">
        <f t="shared" si="8"/>
        <v>0</v>
      </c>
      <c r="R26" s="55">
        <f t="shared" si="12"/>
        <v>0</v>
      </c>
      <c r="S26" s="55">
        <f t="shared" si="13"/>
        <v>0</v>
      </c>
      <c r="T26" s="55">
        <f t="shared" si="14"/>
        <v>0</v>
      </c>
      <c r="U26" s="129">
        <f t="shared" si="9"/>
        <v>59034</v>
      </c>
      <c r="V26" s="117"/>
      <c r="W26" s="129">
        <f>growth_cad!D26</f>
        <v>0</v>
      </c>
      <c r="X26" s="129">
        <f>growth_cad!E26</f>
        <v>0</v>
      </c>
      <c r="Y26" s="129">
        <f>growth_usd!D26</f>
        <v>0</v>
      </c>
      <c r="Z26" s="129">
        <f>growth_usd!E26</f>
        <v>0</v>
      </c>
      <c r="AA26" s="88">
        <f>market_neutral_cad!D26</f>
        <v>115867</v>
      </c>
      <c r="AB26" s="88">
        <f>market_neutral_cad!E26</f>
        <v>0</v>
      </c>
      <c r="AC26" s="88">
        <f>market_neutral_usd!D26</f>
        <v>0</v>
      </c>
      <c r="AD26" s="88">
        <f>market_neutral_usd!E26</f>
        <v>0</v>
      </c>
      <c r="AE26" s="88">
        <f>sustainability_cad!D26</f>
        <v>0</v>
      </c>
      <c r="AF26" s="88">
        <f>sustainability_cad!E26</f>
        <v>0</v>
      </c>
      <c r="AG26" s="88">
        <f>sustainability_usd!D26</f>
        <v>0</v>
      </c>
      <c r="AH26" s="88">
        <f>sustainability_usd!E26</f>
        <v>0</v>
      </c>
      <c r="AI26" s="88">
        <f>thematic_cad!D26</f>
        <v>0</v>
      </c>
      <c r="AJ26" s="88">
        <f>thematic_cad!E26</f>
        <v>0</v>
      </c>
      <c r="AK26" s="88">
        <f>thematic_usd!D26</f>
        <v>0</v>
      </c>
      <c r="AL26" s="88">
        <f>thematic_usd!E26</f>
        <v>0</v>
      </c>
      <c r="AM26" s="88">
        <f>special_situations_cad!D26</f>
        <v>0</v>
      </c>
      <c r="AN26" s="88">
        <f>special_situations_cad!E26</f>
        <v>0</v>
      </c>
      <c r="AO26" s="88">
        <f>special_situations_usd!D26</f>
        <v>0</v>
      </c>
      <c r="AP26" s="88">
        <f>special_situations_usd!E26</f>
        <v>0</v>
      </c>
      <c r="AQ26" s="88">
        <f>conservative_tactical_cad!D26</f>
        <v>59034</v>
      </c>
      <c r="AR26" s="88">
        <f>conservative_tactical_usd!D26</f>
        <v>0</v>
      </c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</row>
    <row r="27" spans="1:65">
      <c r="A27" s="38">
        <v>41547</v>
      </c>
      <c r="B27" s="39">
        <v>41547</v>
      </c>
      <c r="C27" s="54">
        <v>41547</v>
      </c>
      <c r="D27" s="50">
        <f t="shared" si="0"/>
        <v>0</v>
      </c>
      <c r="E27" s="123">
        <v>180616</v>
      </c>
      <c r="F27" s="55">
        <f t="shared" si="10"/>
        <v>180616</v>
      </c>
      <c r="G27" s="55">
        <f t="shared" si="11"/>
        <v>180616</v>
      </c>
      <c r="H27" s="55">
        <f t="shared" si="15"/>
        <v>0</v>
      </c>
      <c r="I27" s="77"/>
      <c r="J27" s="117">
        <f t="shared" si="1"/>
        <v>0</v>
      </c>
      <c r="K27" s="55">
        <f t="shared" si="2"/>
        <v>0</v>
      </c>
      <c r="L27" s="55">
        <f t="shared" si="3"/>
        <v>0</v>
      </c>
      <c r="M27" s="55">
        <f t="shared" si="4"/>
        <v>117727</v>
      </c>
      <c r="N27" s="55">
        <f t="shared" si="5"/>
        <v>0</v>
      </c>
      <c r="O27" s="55">
        <f t="shared" si="6"/>
        <v>0</v>
      </c>
      <c r="P27" s="55">
        <f t="shared" si="7"/>
        <v>0</v>
      </c>
      <c r="Q27" s="55">
        <f t="shared" si="8"/>
        <v>0</v>
      </c>
      <c r="R27" s="55">
        <f t="shared" si="12"/>
        <v>0</v>
      </c>
      <c r="S27" s="55">
        <f t="shared" si="13"/>
        <v>0</v>
      </c>
      <c r="T27" s="55">
        <f t="shared" si="14"/>
        <v>0</v>
      </c>
      <c r="U27" s="129">
        <f t="shared" si="9"/>
        <v>62889</v>
      </c>
      <c r="V27" s="117"/>
      <c r="W27" s="129">
        <f>growth_cad!D27</f>
        <v>0</v>
      </c>
      <c r="X27" s="129">
        <f>growth_cad!E27</f>
        <v>0</v>
      </c>
      <c r="Y27" s="129">
        <f>growth_usd!D27</f>
        <v>0</v>
      </c>
      <c r="Z27" s="129">
        <f>growth_usd!E27</f>
        <v>0</v>
      </c>
      <c r="AA27" s="88">
        <f>market_neutral_cad!D27</f>
        <v>117727</v>
      </c>
      <c r="AB27" s="88">
        <f>market_neutral_cad!E27</f>
        <v>0</v>
      </c>
      <c r="AC27" s="88">
        <f>market_neutral_usd!D27</f>
        <v>0</v>
      </c>
      <c r="AD27" s="88">
        <f>market_neutral_usd!E27</f>
        <v>0</v>
      </c>
      <c r="AE27" s="88">
        <f>sustainability_cad!D27</f>
        <v>0</v>
      </c>
      <c r="AF27" s="88">
        <f>sustainability_cad!E27</f>
        <v>0</v>
      </c>
      <c r="AG27" s="88">
        <f>sustainability_usd!D27</f>
        <v>0</v>
      </c>
      <c r="AH27" s="88">
        <f>sustainability_usd!E27</f>
        <v>0</v>
      </c>
      <c r="AI27" s="88">
        <f>thematic_cad!D27</f>
        <v>0</v>
      </c>
      <c r="AJ27" s="88">
        <f>thematic_cad!E27</f>
        <v>0</v>
      </c>
      <c r="AK27" s="88">
        <f>thematic_usd!D27</f>
        <v>0</v>
      </c>
      <c r="AL27" s="88">
        <f>thematic_usd!E27</f>
        <v>0</v>
      </c>
      <c r="AM27" s="88">
        <f>special_situations_cad!D27</f>
        <v>0</v>
      </c>
      <c r="AN27" s="88">
        <f>special_situations_cad!E27</f>
        <v>0</v>
      </c>
      <c r="AO27" s="88">
        <f>special_situations_usd!D27</f>
        <v>0</v>
      </c>
      <c r="AP27" s="88">
        <f>special_situations_usd!E27</f>
        <v>0</v>
      </c>
      <c r="AQ27" s="88">
        <f>conservative_tactical_cad!D27</f>
        <v>62889</v>
      </c>
      <c r="AR27" s="88">
        <f>conservative_tactical_usd!D27</f>
        <v>0</v>
      </c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</row>
    <row r="28" spans="1:65">
      <c r="A28" s="38">
        <v>41578</v>
      </c>
      <c r="B28" s="39">
        <v>41578</v>
      </c>
      <c r="C28" s="54">
        <v>41578</v>
      </c>
      <c r="D28" s="50">
        <f t="shared" si="0"/>
        <v>0</v>
      </c>
      <c r="E28" s="123">
        <v>180695</v>
      </c>
      <c r="F28" s="55">
        <f t="shared" si="10"/>
        <v>180695</v>
      </c>
      <c r="G28" s="55">
        <f t="shared" si="11"/>
        <v>180695</v>
      </c>
      <c r="H28" s="55">
        <f t="shared" si="15"/>
        <v>0</v>
      </c>
      <c r="I28" s="77"/>
      <c r="J28" s="117">
        <f t="shared" si="1"/>
        <v>0</v>
      </c>
      <c r="K28" s="55">
        <f t="shared" si="2"/>
        <v>0</v>
      </c>
      <c r="L28" s="55">
        <f t="shared" si="3"/>
        <v>0</v>
      </c>
      <c r="M28" s="55">
        <f t="shared" si="4"/>
        <v>117236</v>
      </c>
      <c r="N28" s="55">
        <f t="shared" si="5"/>
        <v>0</v>
      </c>
      <c r="O28" s="55">
        <f t="shared" si="6"/>
        <v>0</v>
      </c>
      <c r="P28" s="55">
        <f t="shared" si="7"/>
        <v>0</v>
      </c>
      <c r="Q28" s="55">
        <f t="shared" si="8"/>
        <v>0</v>
      </c>
      <c r="R28" s="55">
        <f t="shared" si="12"/>
        <v>0</v>
      </c>
      <c r="S28" s="55">
        <f t="shared" si="13"/>
        <v>0</v>
      </c>
      <c r="T28" s="55">
        <f t="shared" si="14"/>
        <v>0</v>
      </c>
      <c r="U28" s="129">
        <f t="shared" si="9"/>
        <v>63459</v>
      </c>
      <c r="V28" s="117"/>
      <c r="W28" s="129">
        <f>growth_cad!D28</f>
        <v>0</v>
      </c>
      <c r="X28" s="129">
        <f>growth_cad!E28</f>
        <v>0</v>
      </c>
      <c r="Y28" s="129">
        <f>growth_usd!D28</f>
        <v>0</v>
      </c>
      <c r="Z28" s="129">
        <f>growth_usd!E28</f>
        <v>0</v>
      </c>
      <c r="AA28" s="88">
        <f>market_neutral_cad!D28</f>
        <v>117236</v>
      </c>
      <c r="AB28" s="88">
        <f>market_neutral_cad!E28</f>
        <v>0</v>
      </c>
      <c r="AC28" s="88">
        <f>market_neutral_usd!D28</f>
        <v>0</v>
      </c>
      <c r="AD28" s="88">
        <f>market_neutral_usd!E28</f>
        <v>0</v>
      </c>
      <c r="AE28" s="88">
        <f>sustainability_cad!D28</f>
        <v>0</v>
      </c>
      <c r="AF28" s="88">
        <f>sustainability_cad!E28</f>
        <v>0</v>
      </c>
      <c r="AG28" s="88">
        <f>sustainability_usd!D28</f>
        <v>0</v>
      </c>
      <c r="AH28" s="88">
        <f>sustainability_usd!E28</f>
        <v>0</v>
      </c>
      <c r="AI28" s="88">
        <f>thematic_cad!D28</f>
        <v>0</v>
      </c>
      <c r="AJ28" s="88">
        <f>thematic_cad!E28</f>
        <v>0</v>
      </c>
      <c r="AK28" s="88">
        <f>thematic_usd!D28</f>
        <v>0</v>
      </c>
      <c r="AL28" s="88">
        <f>thematic_usd!E28</f>
        <v>0</v>
      </c>
      <c r="AM28" s="88">
        <f>special_situations_cad!D28</f>
        <v>0</v>
      </c>
      <c r="AN28" s="88">
        <f>special_situations_cad!E28</f>
        <v>0</v>
      </c>
      <c r="AO28" s="88">
        <f>special_situations_usd!D28</f>
        <v>0</v>
      </c>
      <c r="AP28" s="88">
        <f>special_situations_usd!E28</f>
        <v>0</v>
      </c>
      <c r="AQ28" s="88">
        <f>conservative_tactical_cad!D28</f>
        <v>63459</v>
      </c>
      <c r="AR28" s="88">
        <f>conservative_tactical_usd!D28</f>
        <v>0</v>
      </c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</row>
    <row r="29" spans="1:65">
      <c r="A29" s="38">
        <v>41608</v>
      </c>
      <c r="B29" s="39">
        <v>41608</v>
      </c>
      <c r="C29" s="54">
        <v>41608</v>
      </c>
      <c r="D29" s="50">
        <f t="shared" si="0"/>
        <v>0</v>
      </c>
      <c r="E29" s="123">
        <v>183786</v>
      </c>
      <c r="F29" s="55">
        <f t="shared" si="10"/>
        <v>183786</v>
      </c>
      <c r="G29" s="55">
        <f t="shared" si="11"/>
        <v>183786</v>
      </c>
      <c r="H29" s="55">
        <f t="shared" si="15"/>
        <v>0</v>
      </c>
      <c r="I29" s="77"/>
      <c r="J29" s="117">
        <f t="shared" si="1"/>
        <v>0</v>
      </c>
      <c r="K29" s="55">
        <f t="shared" si="2"/>
        <v>0</v>
      </c>
      <c r="L29" s="55">
        <f t="shared" si="3"/>
        <v>0</v>
      </c>
      <c r="M29" s="55">
        <f t="shared" si="4"/>
        <v>119378</v>
      </c>
      <c r="N29" s="55">
        <f t="shared" si="5"/>
        <v>0</v>
      </c>
      <c r="O29" s="55">
        <f t="shared" si="6"/>
        <v>0</v>
      </c>
      <c r="P29" s="55">
        <f t="shared" si="7"/>
        <v>0</v>
      </c>
      <c r="Q29" s="55">
        <f t="shared" si="8"/>
        <v>0</v>
      </c>
      <c r="R29" s="55">
        <f t="shared" si="12"/>
        <v>0</v>
      </c>
      <c r="S29" s="55">
        <f t="shared" si="13"/>
        <v>0</v>
      </c>
      <c r="T29" s="55">
        <f t="shared" si="14"/>
        <v>0</v>
      </c>
      <c r="U29" s="129">
        <f t="shared" si="9"/>
        <v>64408</v>
      </c>
      <c r="V29" s="117"/>
      <c r="W29" s="129">
        <f>growth_cad!D29</f>
        <v>0</v>
      </c>
      <c r="X29" s="129">
        <f>growth_cad!E29</f>
        <v>0</v>
      </c>
      <c r="Y29" s="129">
        <f>growth_usd!D29</f>
        <v>0</v>
      </c>
      <c r="Z29" s="129">
        <f>growth_usd!E29</f>
        <v>0</v>
      </c>
      <c r="AA29" s="88">
        <f>market_neutral_cad!D29</f>
        <v>119378</v>
      </c>
      <c r="AB29" s="88">
        <f>market_neutral_cad!E29</f>
        <v>0</v>
      </c>
      <c r="AC29" s="88">
        <f>market_neutral_usd!D29</f>
        <v>0</v>
      </c>
      <c r="AD29" s="88">
        <f>market_neutral_usd!E29</f>
        <v>0</v>
      </c>
      <c r="AE29" s="88">
        <f>sustainability_cad!D29</f>
        <v>0</v>
      </c>
      <c r="AF29" s="88">
        <f>sustainability_cad!E29</f>
        <v>0</v>
      </c>
      <c r="AG29" s="88">
        <f>sustainability_usd!D29</f>
        <v>0</v>
      </c>
      <c r="AH29" s="88">
        <f>sustainability_usd!E29</f>
        <v>0</v>
      </c>
      <c r="AI29" s="88">
        <f>thematic_cad!D29</f>
        <v>0</v>
      </c>
      <c r="AJ29" s="88">
        <f>thematic_cad!E29</f>
        <v>0</v>
      </c>
      <c r="AK29" s="88">
        <f>thematic_usd!D29</f>
        <v>0</v>
      </c>
      <c r="AL29" s="88">
        <f>thematic_usd!E29</f>
        <v>0</v>
      </c>
      <c r="AM29" s="88">
        <f>special_situations_cad!D29</f>
        <v>0</v>
      </c>
      <c r="AN29" s="88">
        <f>special_situations_cad!E29</f>
        <v>0</v>
      </c>
      <c r="AO29" s="88">
        <f>special_situations_usd!D29</f>
        <v>0</v>
      </c>
      <c r="AP29" s="88">
        <f>special_situations_usd!E29</f>
        <v>0</v>
      </c>
      <c r="AQ29" s="88">
        <f>conservative_tactical_cad!D29</f>
        <v>64408</v>
      </c>
      <c r="AR29" s="88">
        <f>conservative_tactical_usd!D29</f>
        <v>0</v>
      </c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</row>
    <row r="30" spans="1:65">
      <c r="A30" s="38">
        <v>41639</v>
      </c>
      <c r="B30" s="39">
        <v>41639</v>
      </c>
      <c r="C30" s="54">
        <v>41639</v>
      </c>
      <c r="D30" s="50">
        <f t="shared" si="0"/>
        <v>0</v>
      </c>
      <c r="E30" s="123">
        <v>185474</v>
      </c>
      <c r="F30" s="55">
        <f t="shared" si="10"/>
        <v>185474</v>
      </c>
      <c r="G30" s="55">
        <f t="shared" si="11"/>
        <v>185474</v>
      </c>
      <c r="H30" s="55">
        <f t="shared" si="15"/>
        <v>0</v>
      </c>
      <c r="I30" s="77"/>
      <c r="J30" s="117">
        <f t="shared" si="1"/>
        <v>0</v>
      </c>
      <c r="K30" s="55">
        <f t="shared" si="2"/>
        <v>0</v>
      </c>
      <c r="L30" s="55">
        <f t="shared" si="3"/>
        <v>0</v>
      </c>
      <c r="M30" s="55">
        <f t="shared" si="4"/>
        <v>120002</v>
      </c>
      <c r="N30" s="55">
        <f t="shared" si="5"/>
        <v>0</v>
      </c>
      <c r="O30" s="55">
        <f t="shared" si="6"/>
        <v>0</v>
      </c>
      <c r="P30" s="55">
        <f t="shared" si="7"/>
        <v>0</v>
      </c>
      <c r="Q30" s="55">
        <f t="shared" si="8"/>
        <v>0</v>
      </c>
      <c r="R30" s="55">
        <f t="shared" si="12"/>
        <v>0</v>
      </c>
      <c r="S30" s="55">
        <f t="shared" si="13"/>
        <v>0</v>
      </c>
      <c r="T30" s="55">
        <f t="shared" si="14"/>
        <v>0</v>
      </c>
      <c r="U30" s="129">
        <f t="shared" si="9"/>
        <v>65472</v>
      </c>
      <c r="V30" s="117"/>
      <c r="W30" s="129">
        <f>growth_cad!D30</f>
        <v>0</v>
      </c>
      <c r="X30" s="129">
        <f>growth_cad!E30</f>
        <v>0</v>
      </c>
      <c r="Y30" s="129">
        <f>growth_usd!D30</f>
        <v>0</v>
      </c>
      <c r="Z30" s="129">
        <f>growth_usd!E30</f>
        <v>0</v>
      </c>
      <c r="AA30" s="88">
        <f>market_neutral_cad!D30</f>
        <v>120002</v>
      </c>
      <c r="AB30" s="88">
        <f>market_neutral_cad!E30</f>
        <v>0</v>
      </c>
      <c r="AC30" s="88">
        <f>market_neutral_usd!D30</f>
        <v>0</v>
      </c>
      <c r="AD30" s="88">
        <f>market_neutral_usd!E30</f>
        <v>0</v>
      </c>
      <c r="AE30" s="88">
        <f>sustainability_cad!D30</f>
        <v>0</v>
      </c>
      <c r="AF30" s="88">
        <f>sustainability_cad!E30</f>
        <v>0</v>
      </c>
      <c r="AG30" s="88">
        <f>sustainability_usd!D30</f>
        <v>0</v>
      </c>
      <c r="AH30" s="88">
        <f>sustainability_usd!E30</f>
        <v>0</v>
      </c>
      <c r="AI30" s="88">
        <f>thematic_cad!D30</f>
        <v>0</v>
      </c>
      <c r="AJ30" s="88">
        <f>thematic_cad!E30</f>
        <v>0</v>
      </c>
      <c r="AK30" s="88">
        <f>thematic_usd!D30</f>
        <v>0</v>
      </c>
      <c r="AL30" s="88">
        <f>thematic_usd!E30</f>
        <v>0</v>
      </c>
      <c r="AM30" s="88">
        <f>special_situations_cad!D30</f>
        <v>0</v>
      </c>
      <c r="AN30" s="88">
        <f>special_situations_cad!E30</f>
        <v>0</v>
      </c>
      <c r="AO30" s="88">
        <f>special_situations_usd!D30</f>
        <v>0</v>
      </c>
      <c r="AP30" s="88">
        <f>special_situations_usd!E30</f>
        <v>0</v>
      </c>
      <c r="AQ30" s="88">
        <f>conservative_tactical_cad!D30</f>
        <v>65472</v>
      </c>
      <c r="AR30" s="88">
        <f>conservative_tactical_usd!D30</f>
        <v>0</v>
      </c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</row>
    <row r="31" spans="1:65">
      <c r="A31" s="38">
        <v>41670</v>
      </c>
      <c r="B31" s="39">
        <v>41670</v>
      </c>
      <c r="C31" s="54">
        <v>41670</v>
      </c>
      <c r="D31" s="50">
        <f t="shared" si="0"/>
        <v>0</v>
      </c>
      <c r="E31" s="123">
        <v>319637</v>
      </c>
      <c r="F31" s="55">
        <f t="shared" si="10"/>
        <v>319637</v>
      </c>
      <c r="G31" s="55">
        <f t="shared" si="11"/>
        <v>319637</v>
      </c>
      <c r="H31" s="55">
        <f t="shared" si="15"/>
        <v>0</v>
      </c>
      <c r="I31" s="77"/>
      <c r="J31" s="117">
        <f t="shared" si="1"/>
        <v>0</v>
      </c>
      <c r="K31" s="55">
        <f t="shared" si="2"/>
        <v>0</v>
      </c>
      <c r="L31" s="55">
        <f t="shared" si="3"/>
        <v>0</v>
      </c>
      <c r="M31" s="55">
        <f t="shared" si="4"/>
        <v>120907</v>
      </c>
      <c r="N31" s="55">
        <f t="shared" si="5"/>
        <v>0</v>
      </c>
      <c r="O31" s="55">
        <f t="shared" si="6"/>
        <v>0</v>
      </c>
      <c r="P31" s="55">
        <f t="shared" si="7"/>
        <v>0</v>
      </c>
      <c r="Q31" s="55">
        <f t="shared" si="8"/>
        <v>0</v>
      </c>
      <c r="R31" s="55">
        <f t="shared" si="12"/>
        <v>0</v>
      </c>
      <c r="S31" s="55">
        <f t="shared" si="13"/>
        <v>0</v>
      </c>
      <c r="T31" s="55">
        <f t="shared" si="14"/>
        <v>0</v>
      </c>
      <c r="U31" s="129">
        <f t="shared" si="9"/>
        <v>198730</v>
      </c>
      <c r="V31" s="117"/>
      <c r="W31" s="129">
        <f>growth_cad!D31</f>
        <v>0</v>
      </c>
      <c r="X31" s="129">
        <f>growth_cad!E31</f>
        <v>0</v>
      </c>
      <c r="Y31" s="129">
        <f>growth_usd!D31</f>
        <v>0</v>
      </c>
      <c r="Z31" s="129">
        <f>growth_usd!E31</f>
        <v>0</v>
      </c>
      <c r="AA31" s="88">
        <f>market_neutral_cad!D31</f>
        <v>120907</v>
      </c>
      <c r="AB31" s="88">
        <f>market_neutral_cad!E31</f>
        <v>0</v>
      </c>
      <c r="AC31" s="88">
        <f>market_neutral_usd!D31</f>
        <v>0</v>
      </c>
      <c r="AD31" s="88">
        <f>market_neutral_usd!E31</f>
        <v>0</v>
      </c>
      <c r="AE31" s="88">
        <f>sustainability_cad!D31</f>
        <v>0</v>
      </c>
      <c r="AF31" s="88">
        <f>sustainability_cad!E31</f>
        <v>0</v>
      </c>
      <c r="AG31" s="88">
        <f>sustainability_usd!D31</f>
        <v>0</v>
      </c>
      <c r="AH31" s="88">
        <f>sustainability_usd!E31</f>
        <v>0</v>
      </c>
      <c r="AI31" s="88">
        <f>thematic_cad!D31</f>
        <v>0</v>
      </c>
      <c r="AJ31" s="88">
        <f>thematic_cad!E31</f>
        <v>0</v>
      </c>
      <c r="AK31" s="88">
        <f>thematic_usd!D31</f>
        <v>0</v>
      </c>
      <c r="AL31" s="88">
        <f>thematic_usd!E31</f>
        <v>0</v>
      </c>
      <c r="AM31" s="88">
        <f>special_situations_cad!D31</f>
        <v>0</v>
      </c>
      <c r="AN31" s="88">
        <f>special_situations_cad!E31</f>
        <v>0</v>
      </c>
      <c r="AO31" s="88">
        <f>special_situations_usd!D31</f>
        <v>0</v>
      </c>
      <c r="AP31" s="88">
        <f>special_situations_usd!E31</f>
        <v>0</v>
      </c>
      <c r="AQ31" s="88">
        <f>conservative_tactical_cad!D31</f>
        <v>198730</v>
      </c>
      <c r="AR31" s="88">
        <f>conservative_tactical_usd!D31</f>
        <v>0</v>
      </c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</row>
    <row r="32" spans="1:65">
      <c r="A32" s="38">
        <v>41698</v>
      </c>
      <c r="B32" s="39">
        <v>41698</v>
      </c>
      <c r="C32" s="54">
        <v>41698</v>
      </c>
      <c r="D32" s="50">
        <f t="shared" si="0"/>
        <v>0</v>
      </c>
      <c r="E32" s="123">
        <v>321156</v>
      </c>
      <c r="F32" s="55">
        <f t="shared" si="10"/>
        <v>321156</v>
      </c>
      <c r="G32" s="55">
        <f t="shared" si="11"/>
        <v>321156</v>
      </c>
      <c r="H32" s="55">
        <f t="shared" si="15"/>
        <v>0</v>
      </c>
      <c r="I32" s="77"/>
      <c r="J32" s="117">
        <f t="shared" si="1"/>
        <v>0</v>
      </c>
      <c r="K32" s="55">
        <f t="shared" si="2"/>
        <v>0</v>
      </c>
      <c r="L32" s="55">
        <f t="shared" si="3"/>
        <v>0</v>
      </c>
      <c r="M32" s="55">
        <f t="shared" si="4"/>
        <v>122349</v>
      </c>
      <c r="N32" s="55">
        <f t="shared" si="5"/>
        <v>0</v>
      </c>
      <c r="O32" s="55">
        <f t="shared" si="6"/>
        <v>0</v>
      </c>
      <c r="P32" s="55">
        <f t="shared" si="7"/>
        <v>0</v>
      </c>
      <c r="Q32" s="55">
        <f t="shared" si="8"/>
        <v>0</v>
      </c>
      <c r="R32" s="55">
        <f t="shared" si="12"/>
        <v>0</v>
      </c>
      <c r="S32" s="55">
        <f t="shared" si="13"/>
        <v>0</v>
      </c>
      <c r="T32" s="55">
        <f t="shared" si="14"/>
        <v>0</v>
      </c>
      <c r="U32" s="129">
        <f t="shared" si="9"/>
        <v>198807</v>
      </c>
      <c r="V32" s="117"/>
      <c r="W32" s="129">
        <f>growth_cad!D32</f>
        <v>0</v>
      </c>
      <c r="X32" s="129">
        <f>growth_cad!E32</f>
        <v>0</v>
      </c>
      <c r="Y32" s="129">
        <f>growth_usd!D32</f>
        <v>0</v>
      </c>
      <c r="Z32" s="129">
        <f>growth_usd!E32</f>
        <v>0</v>
      </c>
      <c r="AA32" s="88">
        <f>market_neutral_cad!D32</f>
        <v>122349</v>
      </c>
      <c r="AB32" s="88">
        <f>market_neutral_cad!E32</f>
        <v>0</v>
      </c>
      <c r="AC32" s="88">
        <f>market_neutral_usd!D32</f>
        <v>0</v>
      </c>
      <c r="AD32" s="88">
        <f>market_neutral_usd!E32</f>
        <v>0</v>
      </c>
      <c r="AE32" s="88">
        <f>sustainability_cad!D32</f>
        <v>0</v>
      </c>
      <c r="AF32" s="88">
        <f>sustainability_cad!E32</f>
        <v>0</v>
      </c>
      <c r="AG32" s="88">
        <f>sustainability_usd!D32</f>
        <v>0</v>
      </c>
      <c r="AH32" s="88">
        <f>sustainability_usd!E32</f>
        <v>0</v>
      </c>
      <c r="AI32" s="88">
        <f>thematic_cad!D32</f>
        <v>0</v>
      </c>
      <c r="AJ32" s="88">
        <f>thematic_cad!E32</f>
        <v>0</v>
      </c>
      <c r="AK32" s="88">
        <f>thematic_usd!D32</f>
        <v>0</v>
      </c>
      <c r="AL32" s="88">
        <f>thematic_usd!E32</f>
        <v>0</v>
      </c>
      <c r="AM32" s="88">
        <f>special_situations_cad!D32</f>
        <v>0</v>
      </c>
      <c r="AN32" s="88">
        <f>special_situations_cad!E32</f>
        <v>0</v>
      </c>
      <c r="AO32" s="88">
        <f>special_situations_usd!D32</f>
        <v>0</v>
      </c>
      <c r="AP32" s="88">
        <f>special_situations_usd!E32</f>
        <v>0</v>
      </c>
      <c r="AQ32" s="88">
        <f>conservative_tactical_cad!D32</f>
        <v>198807</v>
      </c>
      <c r="AR32" s="88">
        <f>conservative_tactical_usd!D32</f>
        <v>0</v>
      </c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</row>
    <row r="33" spans="1:65">
      <c r="A33" s="38">
        <v>41729</v>
      </c>
      <c r="B33" s="39">
        <v>41729</v>
      </c>
      <c r="C33" s="54">
        <v>41729</v>
      </c>
      <c r="D33" s="50">
        <f t="shared" si="0"/>
        <v>0</v>
      </c>
      <c r="E33" s="123">
        <v>322203</v>
      </c>
      <c r="F33" s="55">
        <f t="shared" si="10"/>
        <v>322203</v>
      </c>
      <c r="G33" s="55">
        <f t="shared" si="11"/>
        <v>322203</v>
      </c>
      <c r="H33" s="55">
        <f t="shared" si="15"/>
        <v>0</v>
      </c>
      <c r="I33" s="77"/>
      <c r="J33" s="117">
        <f t="shared" si="1"/>
        <v>0</v>
      </c>
      <c r="K33" s="55">
        <f t="shared" si="2"/>
        <v>0</v>
      </c>
      <c r="L33" s="55">
        <f t="shared" si="3"/>
        <v>0</v>
      </c>
      <c r="M33" s="55">
        <f t="shared" si="4"/>
        <v>123042</v>
      </c>
      <c r="N33" s="55">
        <f t="shared" si="5"/>
        <v>0</v>
      </c>
      <c r="O33" s="55">
        <f t="shared" si="6"/>
        <v>0</v>
      </c>
      <c r="P33" s="55">
        <f t="shared" si="7"/>
        <v>0</v>
      </c>
      <c r="Q33" s="55">
        <f t="shared" si="8"/>
        <v>0</v>
      </c>
      <c r="R33" s="55">
        <f t="shared" si="12"/>
        <v>0</v>
      </c>
      <c r="S33" s="55">
        <f t="shared" si="13"/>
        <v>0</v>
      </c>
      <c r="T33" s="55">
        <f t="shared" si="14"/>
        <v>0</v>
      </c>
      <c r="U33" s="129">
        <f t="shared" si="9"/>
        <v>199161</v>
      </c>
      <c r="V33" s="117"/>
      <c r="W33" s="129">
        <f>growth_cad!D33</f>
        <v>0</v>
      </c>
      <c r="X33" s="129">
        <f>growth_cad!E33</f>
        <v>0</v>
      </c>
      <c r="Y33" s="129">
        <f>growth_usd!D33</f>
        <v>0</v>
      </c>
      <c r="Z33" s="129">
        <f>growth_usd!E33</f>
        <v>0</v>
      </c>
      <c r="AA33" s="88">
        <f>market_neutral_cad!D33</f>
        <v>123042</v>
      </c>
      <c r="AB33" s="88">
        <f>market_neutral_cad!E33</f>
        <v>0</v>
      </c>
      <c r="AC33" s="88">
        <f>market_neutral_usd!D33</f>
        <v>0</v>
      </c>
      <c r="AD33" s="88">
        <f>market_neutral_usd!E33</f>
        <v>0</v>
      </c>
      <c r="AE33" s="88">
        <f>sustainability_cad!D33</f>
        <v>0</v>
      </c>
      <c r="AF33" s="88">
        <f>sustainability_cad!E33</f>
        <v>0</v>
      </c>
      <c r="AG33" s="88">
        <f>sustainability_usd!D33</f>
        <v>0</v>
      </c>
      <c r="AH33" s="88">
        <f>sustainability_usd!E33</f>
        <v>0</v>
      </c>
      <c r="AI33" s="88">
        <f>thematic_cad!D33</f>
        <v>0</v>
      </c>
      <c r="AJ33" s="88">
        <f>thematic_cad!E33</f>
        <v>0</v>
      </c>
      <c r="AK33" s="88">
        <f>thematic_usd!D33</f>
        <v>0</v>
      </c>
      <c r="AL33" s="88">
        <f>thematic_usd!E33</f>
        <v>0</v>
      </c>
      <c r="AM33" s="88">
        <f>special_situations_cad!D33</f>
        <v>0</v>
      </c>
      <c r="AN33" s="88">
        <f>special_situations_cad!E33</f>
        <v>0</v>
      </c>
      <c r="AO33" s="88">
        <f>special_situations_usd!D33</f>
        <v>0</v>
      </c>
      <c r="AP33" s="88">
        <f>special_situations_usd!E33</f>
        <v>0</v>
      </c>
      <c r="AQ33" s="88">
        <f>conservative_tactical_cad!D33</f>
        <v>199161</v>
      </c>
      <c r="AR33" s="88">
        <f>conservative_tactical_usd!D33</f>
        <v>0</v>
      </c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</row>
    <row r="34" spans="1:65">
      <c r="A34" s="38">
        <v>41759</v>
      </c>
      <c r="B34" s="39">
        <v>41759</v>
      </c>
      <c r="C34" s="54">
        <v>41759</v>
      </c>
      <c r="D34" s="50">
        <f t="shared" si="0"/>
        <v>0</v>
      </c>
      <c r="E34" s="123">
        <v>322649</v>
      </c>
      <c r="F34" s="55">
        <f t="shared" si="10"/>
        <v>322649</v>
      </c>
      <c r="G34" s="55">
        <f t="shared" si="11"/>
        <v>322649</v>
      </c>
      <c r="H34" s="55">
        <f t="shared" si="15"/>
        <v>0</v>
      </c>
      <c r="I34" s="77"/>
      <c r="J34" s="117">
        <f t="shared" si="1"/>
        <v>0</v>
      </c>
      <c r="K34" s="55">
        <f t="shared" si="2"/>
        <v>25000</v>
      </c>
      <c r="L34" s="55">
        <f t="shared" si="3"/>
        <v>25000</v>
      </c>
      <c r="M34" s="55">
        <f t="shared" si="4"/>
        <v>123709</v>
      </c>
      <c r="N34" s="55">
        <f t="shared" si="5"/>
        <v>0</v>
      </c>
      <c r="O34" s="55">
        <f t="shared" si="6"/>
        <v>0</v>
      </c>
      <c r="P34" s="55">
        <f t="shared" si="7"/>
        <v>0</v>
      </c>
      <c r="Q34" s="55">
        <f t="shared" si="8"/>
        <v>0</v>
      </c>
      <c r="R34" s="55">
        <f t="shared" si="12"/>
        <v>0</v>
      </c>
      <c r="S34" s="55">
        <f t="shared" si="13"/>
        <v>0</v>
      </c>
      <c r="T34" s="55">
        <f t="shared" si="14"/>
        <v>0</v>
      </c>
      <c r="U34" s="129">
        <f t="shared" si="9"/>
        <v>173940</v>
      </c>
      <c r="V34" s="117"/>
      <c r="W34" s="129">
        <f>growth_cad!D34</f>
        <v>25000</v>
      </c>
      <c r="X34" s="129">
        <f>growth_cad!E34</f>
        <v>25000</v>
      </c>
      <c r="Y34" s="129">
        <f>growth_usd!D34</f>
        <v>0</v>
      </c>
      <c r="Z34" s="129">
        <f>growth_usd!E34</f>
        <v>0</v>
      </c>
      <c r="AA34" s="88">
        <f>market_neutral_cad!D34</f>
        <v>123709</v>
      </c>
      <c r="AB34" s="88">
        <f>market_neutral_cad!E34</f>
        <v>0</v>
      </c>
      <c r="AC34" s="88">
        <f>market_neutral_usd!D34</f>
        <v>0</v>
      </c>
      <c r="AD34" s="88">
        <f>market_neutral_usd!E34</f>
        <v>0</v>
      </c>
      <c r="AE34" s="88">
        <f>sustainability_cad!D34</f>
        <v>0</v>
      </c>
      <c r="AF34" s="88">
        <f>sustainability_cad!E34</f>
        <v>0</v>
      </c>
      <c r="AG34" s="88">
        <f>sustainability_usd!D34</f>
        <v>0</v>
      </c>
      <c r="AH34" s="88">
        <f>sustainability_usd!E34</f>
        <v>0</v>
      </c>
      <c r="AI34" s="88">
        <f>thematic_cad!D34</f>
        <v>0</v>
      </c>
      <c r="AJ34" s="88">
        <f>thematic_cad!E34</f>
        <v>0</v>
      </c>
      <c r="AK34" s="88">
        <f>thematic_usd!D34</f>
        <v>0</v>
      </c>
      <c r="AL34" s="88">
        <f>thematic_usd!E34</f>
        <v>0</v>
      </c>
      <c r="AM34" s="88">
        <f>special_situations_cad!D34</f>
        <v>0</v>
      </c>
      <c r="AN34" s="88">
        <f>special_situations_cad!E34</f>
        <v>0</v>
      </c>
      <c r="AO34" s="88">
        <f>special_situations_usd!D34</f>
        <v>0</v>
      </c>
      <c r="AP34" s="88">
        <f>special_situations_usd!E34</f>
        <v>0</v>
      </c>
      <c r="AQ34" s="88">
        <f>conservative_tactical_cad!D34</f>
        <v>173940</v>
      </c>
      <c r="AR34" s="88">
        <f>conservative_tactical_usd!D34</f>
        <v>0</v>
      </c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</row>
    <row r="35" spans="1:65">
      <c r="A35" s="38">
        <v>41790</v>
      </c>
      <c r="B35" s="39">
        <v>41790</v>
      </c>
      <c r="C35" s="54">
        <v>41790</v>
      </c>
      <c r="D35" s="50">
        <f t="shared" si="0"/>
        <v>0</v>
      </c>
      <c r="E35" s="123">
        <v>322353</v>
      </c>
      <c r="F35" s="55">
        <f t="shared" si="10"/>
        <v>322353</v>
      </c>
      <c r="G35" s="55">
        <f t="shared" si="11"/>
        <v>322353</v>
      </c>
      <c r="H35" s="55">
        <f t="shared" si="15"/>
        <v>0</v>
      </c>
      <c r="I35" s="77"/>
      <c r="J35" s="117">
        <f t="shared" si="1"/>
        <v>0</v>
      </c>
      <c r="K35" s="55">
        <f t="shared" si="2"/>
        <v>50000</v>
      </c>
      <c r="L35" s="55">
        <f t="shared" si="3"/>
        <v>25000</v>
      </c>
      <c r="M35" s="55">
        <f t="shared" si="4"/>
        <v>123413</v>
      </c>
      <c r="N35" s="55">
        <f t="shared" si="5"/>
        <v>0</v>
      </c>
      <c r="O35" s="55">
        <f t="shared" si="6"/>
        <v>0</v>
      </c>
      <c r="P35" s="55">
        <f t="shared" si="7"/>
        <v>0</v>
      </c>
      <c r="Q35" s="55">
        <f t="shared" si="8"/>
        <v>0</v>
      </c>
      <c r="R35" s="55">
        <f t="shared" si="12"/>
        <v>0</v>
      </c>
      <c r="S35" s="55">
        <f t="shared" si="13"/>
        <v>0</v>
      </c>
      <c r="T35" s="55">
        <f t="shared" si="14"/>
        <v>0</v>
      </c>
      <c r="U35" s="129">
        <f t="shared" si="9"/>
        <v>148940</v>
      </c>
      <c r="V35" s="117"/>
      <c r="W35" s="129">
        <f>growth_cad!D35</f>
        <v>50000</v>
      </c>
      <c r="X35" s="129">
        <f>growth_cad!E35</f>
        <v>25000</v>
      </c>
      <c r="Y35" s="129">
        <f>growth_usd!D35</f>
        <v>0</v>
      </c>
      <c r="Z35" s="129">
        <f>growth_usd!E35</f>
        <v>0</v>
      </c>
      <c r="AA35" s="88">
        <f>market_neutral_cad!D35</f>
        <v>123413</v>
      </c>
      <c r="AB35" s="88">
        <f>market_neutral_cad!E35</f>
        <v>0</v>
      </c>
      <c r="AC35" s="88">
        <f>market_neutral_usd!D35</f>
        <v>0</v>
      </c>
      <c r="AD35" s="88">
        <f>market_neutral_usd!E35</f>
        <v>0</v>
      </c>
      <c r="AE35" s="88">
        <f>sustainability_cad!D35</f>
        <v>0</v>
      </c>
      <c r="AF35" s="88">
        <f>sustainability_cad!E35</f>
        <v>0</v>
      </c>
      <c r="AG35" s="88">
        <f>sustainability_usd!D35</f>
        <v>0</v>
      </c>
      <c r="AH35" s="88">
        <f>sustainability_usd!E35</f>
        <v>0</v>
      </c>
      <c r="AI35" s="88">
        <f>thematic_cad!D35</f>
        <v>0</v>
      </c>
      <c r="AJ35" s="88">
        <f>thematic_cad!E35</f>
        <v>0</v>
      </c>
      <c r="AK35" s="88">
        <f>thematic_usd!D35</f>
        <v>0</v>
      </c>
      <c r="AL35" s="88">
        <f>thematic_usd!E35</f>
        <v>0</v>
      </c>
      <c r="AM35" s="88">
        <f>special_situations_cad!D35</f>
        <v>0</v>
      </c>
      <c r="AN35" s="88">
        <f>special_situations_cad!E35</f>
        <v>0</v>
      </c>
      <c r="AO35" s="88">
        <f>special_situations_usd!D35</f>
        <v>0</v>
      </c>
      <c r="AP35" s="88">
        <f>special_situations_usd!E35</f>
        <v>0</v>
      </c>
      <c r="AQ35" s="88">
        <f>conservative_tactical_cad!D35</f>
        <v>148940</v>
      </c>
      <c r="AR35" s="88">
        <f>conservative_tactical_usd!D35</f>
        <v>0</v>
      </c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</row>
    <row r="36" spans="1:65">
      <c r="A36" s="38">
        <v>41820</v>
      </c>
      <c r="B36" s="39">
        <v>41820</v>
      </c>
      <c r="C36" s="54">
        <v>41820</v>
      </c>
      <c r="D36" s="50">
        <f t="shared" si="0"/>
        <v>0</v>
      </c>
      <c r="E36" s="123">
        <v>323574</v>
      </c>
      <c r="F36" s="55">
        <f t="shared" si="10"/>
        <v>323574</v>
      </c>
      <c r="G36" s="55">
        <f t="shared" si="11"/>
        <v>323574</v>
      </c>
      <c r="H36" s="55">
        <f t="shared" si="15"/>
        <v>0</v>
      </c>
      <c r="I36" s="77"/>
      <c r="J36" s="117">
        <f t="shared" si="1"/>
        <v>0</v>
      </c>
      <c r="K36" s="55">
        <f t="shared" si="2"/>
        <v>49995</v>
      </c>
      <c r="L36" s="55">
        <f t="shared" si="3"/>
        <v>0</v>
      </c>
      <c r="M36" s="55">
        <f t="shared" si="4"/>
        <v>124317</v>
      </c>
      <c r="N36" s="55">
        <f t="shared" si="5"/>
        <v>0</v>
      </c>
      <c r="O36" s="55">
        <f t="shared" si="6"/>
        <v>0</v>
      </c>
      <c r="P36" s="55">
        <f t="shared" si="7"/>
        <v>0</v>
      </c>
      <c r="Q36" s="55">
        <f t="shared" si="8"/>
        <v>0</v>
      </c>
      <c r="R36" s="55">
        <f t="shared" si="12"/>
        <v>0</v>
      </c>
      <c r="S36" s="55">
        <f t="shared" si="13"/>
        <v>0</v>
      </c>
      <c r="T36" s="55">
        <f t="shared" si="14"/>
        <v>0</v>
      </c>
      <c r="U36" s="129">
        <f t="shared" si="9"/>
        <v>149262</v>
      </c>
      <c r="V36" s="117"/>
      <c r="W36" s="129">
        <f>growth_cad!D36</f>
        <v>49995</v>
      </c>
      <c r="X36" s="129">
        <f>growth_cad!E36</f>
        <v>0</v>
      </c>
      <c r="Y36" s="129">
        <f>growth_usd!D36</f>
        <v>0</v>
      </c>
      <c r="Z36" s="129">
        <f>growth_usd!E36</f>
        <v>0</v>
      </c>
      <c r="AA36" s="88">
        <f>market_neutral_cad!D36</f>
        <v>124317</v>
      </c>
      <c r="AB36" s="88">
        <f>market_neutral_cad!E36</f>
        <v>0</v>
      </c>
      <c r="AC36" s="88">
        <f>market_neutral_usd!D36</f>
        <v>0</v>
      </c>
      <c r="AD36" s="88">
        <f>market_neutral_usd!E36</f>
        <v>0</v>
      </c>
      <c r="AE36" s="88">
        <f>sustainability_cad!D36</f>
        <v>0</v>
      </c>
      <c r="AF36" s="88">
        <f>sustainability_cad!E36</f>
        <v>0</v>
      </c>
      <c r="AG36" s="88">
        <f>sustainability_usd!D36</f>
        <v>0</v>
      </c>
      <c r="AH36" s="88">
        <f>sustainability_usd!E36</f>
        <v>0</v>
      </c>
      <c r="AI36" s="88">
        <f>thematic_cad!D36</f>
        <v>0</v>
      </c>
      <c r="AJ36" s="88">
        <f>thematic_cad!E36</f>
        <v>0</v>
      </c>
      <c r="AK36" s="88">
        <f>thematic_usd!D36</f>
        <v>0</v>
      </c>
      <c r="AL36" s="88">
        <f>thematic_usd!E36</f>
        <v>0</v>
      </c>
      <c r="AM36" s="88">
        <f>special_situations_cad!D36</f>
        <v>0</v>
      </c>
      <c r="AN36" s="88">
        <f>special_situations_cad!E36</f>
        <v>0</v>
      </c>
      <c r="AO36" s="88">
        <f>special_situations_usd!D36</f>
        <v>0</v>
      </c>
      <c r="AP36" s="88">
        <f>special_situations_usd!E36</f>
        <v>0</v>
      </c>
      <c r="AQ36" s="88">
        <f>conservative_tactical_cad!D36</f>
        <v>149262</v>
      </c>
      <c r="AR36" s="88">
        <f>conservative_tactical_usd!D36</f>
        <v>0</v>
      </c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</row>
    <row r="37" spans="1:65">
      <c r="A37" s="38">
        <v>41851</v>
      </c>
      <c r="B37" s="39">
        <v>41851</v>
      </c>
      <c r="C37" s="54">
        <v>41851</v>
      </c>
      <c r="D37" s="50">
        <f t="shared" si="0"/>
        <v>0</v>
      </c>
      <c r="E37" s="123">
        <v>326614</v>
      </c>
      <c r="F37" s="55">
        <f t="shared" si="10"/>
        <v>326614</v>
      </c>
      <c r="G37" s="55">
        <f t="shared" si="11"/>
        <v>326614</v>
      </c>
      <c r="H37" s="55">
        <f t="shared" si="15"/>
        <v>0</v>
      </c>
      <c r="I37" s="77"/>
      <c r="J37" s="117">
        <f t="shared" si="1"/>
        <v>0</v>
      </c>
      <c r="K37" s="55">
        <f t="shared" si="2"/>
        <v>50414</v>
      </c>
      <c r="L37" s="55">
        <f t="shared" si="3"/>
        <v>0</v>
      </c>
      <c r="M37" s="55">
        <f t="shared" si="4"/>
        <v>127217</v>
      </c>
      <c r="N37" s="55">
        <f t="shared" si="5"/>
        <v>0</v>
      </c>
      <c r="O37" s="55">
        <f t="shared" si="6"/>
        <v>0</v>
      </c>
      <c r="P37" s="55">
        <f t="shared" si="7"/>
        <v>0</v>
      </c>
      <c r="Q37" s="55">
        <f t="shared" si="8"/>
        <v>0</v>
      </c>
      <c r="R37" s="55">
        <f t="shared" si="12"/>
        <v>0</v>
      </c>
      <c r="S37" s="55">
        <f t="shared" si="13"/>
        <v>0</v>
      </c>
      <c r="T37" s="55">
        <f t="shared" si="14"/>
        <v>0</v>
      </c>
      <c r="U37" s="129">
        <f t="shared" si="9"/>
        <v>148983</v>
      </c>
      <c r="V37" s="117"/>
      <c r="W37" s="129">
        <f>growth_cad!D37</f>
        <v>50414</v>
      </c>
      <c r="X37" s="129">
        <f>growth_cad!E37</f>
        <v>0</v>
      </c>
      <c r="Y37" s="129">
        <f>growth_usd!D37</f>
        <v>0</v>
      </c>
      <c r="Z37" s="129">
        <f>growth_usd!E37</f>
        <v>0</v>
      </c>
      <c r="AA37" s="88">
        <f>market_neutral_cad!D37</f>
        <v>127217</v>
      </c>
      <c r="AB37" s="88">
        <f>market_neutral_cad!E37</f>
        <v>0</v>
      </c>
      <c r="AC37" s="88">
        <f>market_neutral_usd!D37</f>
        <v>0</v>
      </c>
      <c r="AD37" s="88">
        <f>market_neutral_usd!E37</f>
        <v>0</v>
      </c>
      <c r="AE37" s="88">
        <f>sustainability_cad!D37</f>
        <v>0</v>
      </c>
      <c r="AF37" s="88">
        <f>sustainability_cad!E37</f>
        <v>0</v>
      </c>
      <c r="AG37" s="88">
        <f>sustainability_usd!D37</f>
        <v>0</v>
      </c>
      <c r="AH37" s="88">
        <f>sustainability_usd!E37</f>
        <v>0</v>
      </c>
      <c r="AI37" s="88">
        <f>thematic_cad!D37</f>
        <v>0</v>
      </c>
      <c r="AJ37" s="88">
        <f>thematic_cad!E37</f>
        <v>0</v>
      </c>
      <c r="AK37" s="88">
        <f>thematic_usd!D37</f>
        <v>0</v>
      </c>
      <c r="AL37" s="88">
        <f>thematic_usd!E37</f>
        <v>0</v>
      </c>
      <c r="AM37" s="88">
        <f>special_situations_cad!D37</f>
        <v>0</v>
      </c>
      <c r="AN37" s="88">
        <f>special_situations_cad!E37</f>
        <v>0</v>
      </c>
      <c r="AO37" s="88">
        <f>special_situations_usd!D37</f>
        <v>0</v>
      </c>
      <c r="AP37" s="88">
        <f>special_situations_usd!E37</f>
        <v>0</v>
      </c>
      <c r="AQ37" s="88">
        <f>conservative_tactical_cad!D37</f>
        <v>148983</v>
      </c>
      <c r="AR37" s="88">
        <f>conservative_tactical_usd!D37</f>
        <v>0</v>
      </c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</row>
    <row r="38" spans="1:65">
      <c r="A38" s="38">
        <v>41882</v>
      </c>
      <c r="B38" s="39">
        <v>41882</v>
      </c>
      <c r="C38" s="54">
        <v>41882</v>
      </c>
      <c r="D38" s="50">
        <f t="shared" si="0"/>
        <v>0</v>
      </c>
      <c r="E38" s="123">
        <v>327139</v>
      </c>
      <c r="F38" s="55">
        <f t="shared" si="10"/>
        <v>327139</v>
      </c>
      <c r="G38" s="55">
        <f t="shared" si="11"/>
        <v>327139</v>
      </c>
      <c r="H38" s="55">
        <f t="shared" si="15"/>
        <v>0</v>
      </c>
      <c r="I38" s="77"/>
      <c r="J38" s="117">
        <f t="shared" si="1"/>
        <v>0</v>
      </c>
      <c r="K38" s="55">
        <f t="shared" si="2"/>
        <v>51860</v>
      </c>
      <c r="L38" s="55">
        <f t="shared" si="3"/>
        <v>0</v>
      </c>
      <c r="M38" s="55">
        <f t="shared" si="4"/>
        <v>126118</v>
      </c>
      <c r="N38" s="55">
        <f t="shared" si="5"/>
        <v>0</v>
      </c>
      <c r="O38" s="55">
        <f t="shared" si="6"/>
        <v>0</v>
      </c>
      <c r="P38" s="55">
        <f t="shared" si="7"/>
        <v>0</v>
      </c>
      <c r="Q38" s="55">
        <f t="shared" si="8"/>
        <v>0</v>
      </c>
      <c r="R38" s="55">
        <f t="shared" si="12"/>
        <v>0</v>
      </c>
      <c r="S38" s="55">
        <f t="shared" si="13"/>
        <v>0</v>
      </c>
      <c r="T38" s="55">
        <f t="shared" si="14"/>
        <v>0</v>
      </c>
      <c r="U38" s="129">
        <f t="shared" si="9"/>
        <v>149161</v>
      </c>
      <c r="V38" s="117"/>
      <c r="W38" s="129">
        <f>growth_cad!D38</f>
        <v>51860</v>
      </c>
      <c r="X38" s="129">
        <f>growth_cad!E38</f>
        <v>0</v>
      </c>
      <c r="Y38" s="129">
        <f>growth_usd!D38</f>
        <v>0</v>
      </c>
      <c r="Z38" s="129">
        <f>growth_usd!E38</f>
        <v>0</v>
      </c>
      <c r="AA38" s="88">
        <f>market_neutral_cad!D38</f>
        <v>126118</v>
      </c>
      <c r="AB38" s="88">
        <f>market_neutral_cad!E38</f>
        <v>0</v>
      </c>
      <c r="AC38" s="88">
        <f>market_neutral_usd!D38</f>
        <v>0</v>
      </c>
      <c r="AD38" s="88">
        <f>market_neutral_usd!E38</f>
        <v>0</v>
      </c>
      <c r="AE38" s="88">
        <f>sustainability_cad!D38</f>
        <v>0</v>
      </c>
      <c r="AF38" s="88">
        <f>sustainability_cad!E38</f>
        <v>0</v>
      </c>
      <c r="AG38" s="88">
        <f>sustainability_usd!D38</f>
        <v>0</v>
      </c>
      <c r="AH38" s="88">
        <f>sustainability_usd!E38</f>
        <v>0</v>
      </c>
      <c r="AI38" s="88">
        <f>thematic_cad!D38</f>
        <v>0</v>
      </c>
      <c r="AJ38" s="88">
        <f>thematic_cad!E38</f>
        <v>0</v>
      </c>
      <c r="AK38" s="88">
        <f>thematic_usd!D38</f>
        <v>0</v>
      </c>
      <c r="AL38" s="88">
        <f>thematic_usd!E38</f>
        <v>0</v>
      </c>
      <c r="AM38" s="88">
        <f>special_situations_cad!D38</f>
        <v>0</v>
      </c>
      <c r="AN38" s="88">
        <f>special_situations_cad!E38</f>
        <v>0</v>
      </c>
      <c r="AO38" s="88">
        <f>special_situations_usd!D38</f>
        <v>0</v>
      </c>
      <c r="AP38" s="88">
        <f>special_situations_usd!E38</f>
        <v>0</v>
      </c>
      <c r="AQ38" s="88">
        <f>conservative_tactical_cad!D38</f>
        <v>149161</v>
      </c>
      <c r="AR38" s="88">
        <f>conservative_tactical_usd!D38</f>
        <v>0</v>
      </c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</row>
    <row r="39" spans="1:65">
      <c r="A39" s="38">
        <v>41912</v>
      </c>
      <c r="B39" s="39">
        <v>41912</v>
      </c>
      <c r="C39" s="54">
        <v>41912</v>
      </c>
      <c r="D39" s="50">
        <f t="shared" ref="D39:D70" si="16">ROUND(E39-G39-H39,0)</f>
        <v>0</v>
      </c>
      <c r="E39" s="123">
        <v>324370</v>
      </c>
      <c r="F39" s="55">
        <f t="shared" si="10"/>
        <v>324370</v>
      </c>
      <c r="G39" s="55">
        <f t="shared" si="11"/>
        <v>324370</v>
      </c>
      <c r="H39" s="55">
        <f t="shared" si="15"/>
        <v>0</v>
      </c>
      <c r="I39" s="77"/>
      <c r="J39" s="117">
        <f t="shared" ref="J39:J70" si="17">Y39+AC39+AG39+AK39+AO39+AR39</f>
        <v>0</v>
      </c>
      <c r="K39" s="55">
        <f t="shared" ref="K39:K70" si="18">W39+Y39*I39</f>
        <v>51272</v>
      </c>
      <c r="L39" s="55">
        <f t="shared" ref="L39:L70" si="19">X39+Z39*I39</f>
        <v>0</v>
      </c>
      <c r="M39" s="55">
        <f t="shared" ref="M39:M70" si="20">AA39+AC39*I39</f>
        <v>123794</v>
      </c>
      <c r="N39" s="55">
        <f t="shared" ref="N39:N70" si="21">AB39+AD39*I39</f>
        <v>0</v>
      </c>
      <c r="O39" s="55">
        <f t="shared" ref="O39:O70" si="22">AE39+AG39*I39</f>
        <v>0</v>
      </c>
      <c r="P39" s="55">
        <f t="shared" ref="P39:P70" si="23">AF39+AH39*I39</f>
        <v>0</v>
      </c>
      <c r="Q39" s="55">
        <f t="shared" ref="Q39:Q70" si="24">AI39+AK39*I39</f>
        <v>0</v>
      </c>
      <c r="R39" s="55">
        <f t="shared" ref="R39:R70" si="25">AJ39+AL39*I39</f>
        <v>0</v>
      </c>
      <c r="S39" s="55">
        <f t="shared" si="13"/>
        <v>0</v>
      </c>
      <c r="T39" s="55">
        <f t="shared" si="14"/>
        <v>0</v>
      </c>
      <c r="U39" s="129">
        <f t="shared" ref="U39:U70" si="26">AQ39+AR39*I39</f>
        <v>149304</v>
      </c>
      <c r="V39" s="117"/>
      <c r="W39" s="129">
        <f>growth_cad!D39</f>
        <v>51272</v>
      </c>
      <c r="X39" s="129">
        <f>growth_cad!E39</f>
        <v>0</v>
      </c>
      <c r="Y39" s="129">
        <f>growth_usd!D39</f>
        <v>0</v>
      </c>
      <c r="Z39" s="129">
        <f>growth_usd!E39</f>
        <v>0</v>
      </c>
      <c r="AA39" s="88">
        <f>market_neutral_cad!D39</f>
        <v>123794</v>
      </c>
      <c r="AB39" s="88">
        <f>market_neutral_cad!E39</f>
        <v>0</v>
      </c>
      <c r="AC39" s="88">
        <f>market_neutral_usd!D39</f>
        <v>0</v>
      </c>
      <c r="AD39" s="88">
        <f>market_neutral_usd!E39</f>
        <v>0</v>
      </c>
      <c r="AE39" s="88">
        <f>sustainability_cad!D39</f>
        <v>0</v>
      </c>
      <c r="AF39" s="88">
        <f>sustainability_cad!E39</f>
        <v>0</v>
      </c>
      <c r="AG39" s="88">
        <f>sustainability_usd!D39</f>
        <v>0</v>
      </c>
      <c r="AH39" s="88">
        <f>sustainability_usd!E39</f>
        <v>0</v>
      </c>
      <c r="AI39" s="88">
        <f>thematic_cad!D39</f>
        <v>0</v>
      </c>
      <c r="AJ39" s="88">
        <f>thematic_cad!E39</f>
        <v>0</v>
      </c>
      <c r="AK39" s="88">
        <f>thematic_usd!D39</f>
        <v>0</v>
      </c>
      <c r="AL39" s="88">
        <f>thematic_usd!E39</f>
        <v>0</v>
      </c>
      <c r="AM39" s="88">
        <f>special_situations_cad!D39</f>
        <v>0</v>
      </c>
      <c r="AN39" s="88">
        <f>special_situations_cad!E39</f>
        <v>0</v>
      </c>
      <c r="AO39" s="88">
        <f>special_situations_usd!D39</f>
        <v>0</v>
      </c>
      <c r="AP39" s="88">
        <f>special_situations_usd!E39</f>
        <v>0</v>
      </c>
      <c r="AQ39" s="88">
        <f>conservative_tactical_cad!D39</f>
        <v>149304</v>
      </c>
      <c r="AR39" s="88">
        <f>conservative_tactical_usd!D39</f>
        <v>0</v>
      </c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</row>
    <row r="40" spans="1:65">
      <c r="A40" s="38">
        <v>41943</v>
      </c>
      <c r="B40" s="39">
        <v>41943</v>
      </c>
      <c r="C40" s="54">
        <v>41943</v>
      </c>
      <c r="D40" s="50">
        <f t="shared" si="16"/>
        <v>0</v>
      </c>
      <c r="E40" s="123">
        <v>322737</v>
      </c>
      <c r="F40" s="55">
        <f t="shared" si="10"/>
        <v>322737</v>
      </c>
      <c r="G40" s="55">
        <f t="shared" si="11"/>
        <v>322737</v>
      </c>
      <c r="H40" s="55">
        <f t="shared" si="15"/>
        <v>0</v>
      </c>
      <c r="I40" s="77"/>
      <c r="J40" s="117">
        <f t="shared" si="17"/>
        <v>0</v>
      </c>
      <c r="K40" s="55">
        <f t="shared" si="18"/>
        <v>50041</v>
      </c>
      <c r="L40" s="55">
        <f t="shared" si="19"/>
        <v>0</v>
      </c>
      <c r="M40" s="55">
        <f t="shared" si="20"/>
        <v>123820</v>
      </c>
      <c r="N40" s="55">
        <f t="shared" si="21"/>
        <v>0</v>
      </c>
      <c r="O40" s="55">
        <f t="shared" si="22"/>
        <v>0</v>
      </c>
      <c r="P40" s="55">
        <f t="shared" si="23"/>
        <v>0</v>
      </c>
      <c r="Q40" s="55">
        <f t="shared" si="24"/>
        <v>0</v>
      </c>
      <c r="R40" s="55">
        <f t="shared" si="25"/>
        <v>0</v>
      </c>
      <c r="S40" s="55">
        <f t="shared" si="13"/>
        <v>0</v>
      </c>
      <c r="T40" s="55">
        <f t="shared" si="14"/>
        <v>0</v>
      </c>
      <c r="U40" s="129">
        <f t="shared" si="26"/>
        <v>148876</v>
      </c>
      <c r="V40" s="117"/>
      <c r="W40" s="129">
        <f>growth_cad!D40</f>
        <v>50041</v>
      </c>
      <c r="X40" s="129">
        <f>growth_cad!E40</f>
        <v>0</v>
      </c>
      <c r="Y40" s="129">
        <f>growth_usd!D40</f>
        <v>0</v>
      </c>
      <c r="Z40" s="129">
        <f>growth_usd!E40</f>
        <v>0</v>
      </c>
      <c r="AA40" s="88">
        <f>market_neutral_cad!D40</f>
        <v>123820</v>
      </c>
      <c r="AB40" s="88">
        <f>market_neutral_cad!E40</f>
        <v>0</v>
      </c>
      <c r="AC40" s="88">
        <f>market_neutral_usd!D40</f>
        <v>0</v>
      </c>
      <c r="AD40" s="88">
        <f>market_neutral_usd!E40</f>
        <v>0</v>
      </c>
      <c r="AE40" s="88">
        <f>sustainability_cad!D40</f>
        <v>0</v>
      </c>
      <c r="AF40" s="88">
        <f>sustainability_cad!E40</f>
        <v>0</v>
      </c>
      <c r="AG40" s="88">
        <f>sustainability_usd!D40</f>
        <v>0</v>
      </c>
      <c r="AH40" s="88">
        <f>sustainability_usd!E40</f>
        <v>0</v>
      </c>
      <c r="AI40" s="88">
        <f>thematic_cad!D40</f>
        <v>0</v>
      </c>
      <c r="AJ40" s="88">
        <f>thematic_cad!E40</f>
        <v>0</v>
      </c>
      <c r="AK40" s="88">
        <f>thematic_usd!D40</f>
        <v>0</v>
      </c>
      <c r="AL40" s="88">
        <f>thematic_usd!E40</f>
        <v>0</v>
      </c>
      <c r="AM40" s="88">
        <f>special_situations_cad!D40</f>
        <v>0</v>
      </c>
      <c r="AN40" s="88">
        <f>special_situations_cad!E40</f>
        <v>0</v>
      </c>
      <c r="AO40" s="88">
        <f>special_situations_usd!D40</f>
        <v>0</v>
      </c>
      <c r="AP40" s="88">
        <f>special_situations_usd!E40</f>
        <v>0</v>
      </c>
      <c r="AQ40" s="88">
        <f>conservative_tactical_cad!D40</f>
        <v>148876</v>
      </c>
      <c r="AR40" s="88">
        <f>conservative_tactical_usd!D40</f>
        <v>0</v>
      </c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</row>
    <row r="41" spans="1:65">
      <c r="A41" s="38">
        <v>41973</v>
      </c>
      <c r="B41" s="39">
        <v>41973</v>
      </c>
      <c r="C41" s="54">
        <v>41973</v>
      </c>
      <c r="D41" s="50">
        <f t="shared" si="16"/>
        <v>0</v>
      </c>
      <c r="E41" s="123">
        <v>323682</v>
      </c>
      <c r="F41" s="55">
        <f t="shared" si="10"/>
        <v>323682</v>
      </c>
      <c r="G41" s="55">
        <f t="shared" si="11"/>
        <v>323682</v>
      </c>
      <c r="H41" s="55">
        <f t="shared" ref="H41:H72" si="27">J41*I41</f>
        <v>0</v>
      </c>
      <c r="I41" s="77"/>
      <c r="J41" s="117">
        <f t="shared" si="17"/>
        <v>0</v>
      </c>
      <c r="K41" s="55">
        <f t="shared" si="18"/>
        <v>50235</v>
      </c>
      <c r="L41" s="55">
        <f t="shared" si="19"/>
        <v>0</v>
      </c>
      <c r="M41" s="55">
        <f t="shared" si="20"/>
        <v>124393</v>
      </c>
      <c r="N41" s="55">
        <f t="shared" si="21"/>
        <v>0</v>
      </c>
      <c r="O41" s="55">
        <f t="shared" si="22"/>
        <v>0</v>
      </c>
      <c r="P41" s="55">
        <f t="shared" si="23"/>
        <v>0</v>
      </c>
      <c r="Q41" s="55">
        <f t="shared" si="24"/>
        <v>0</v>
      </c>
      <c r="R41" s="55">
        <f t="shared" si="25"/>
        <v>0</v>
      </c>
      <c r="S41" s="55">
        <f t="shared" si="13"/>
        <v>0</v>
      </c>
      <c r="T41" s="55">
        <f t="shared" si="14"/>
        <v>0</v>
      </c>
      <c r="U41" s="129">
        <f t="shared" si="26"/>
        <v>149054</v>
      </c>
      <c r="V41" s="117"/>
      <c r="W41" s="129">
        <f>growth_cad!D41</f>
        <v>50235</v>
      </c>
      <c r="X41" s="129">
        <f>growth_cad!E41</f>
        <v>0</v>
      </c>
      <c r="Y41" s="129">
        <f>growth_usd!D41</f>
        <v>0</v>
      </c>
      <c r="Z41" s="129">
        <f>growth_usd!E41</f>
        <v>0</v>
      </c>
      <c r="AA41" s="88">
        <f>market_neutral_cad!D41</f>
        <v>124393</v>
      </c>
      <c r="AB41" s="88">
        <f>market_neutral_cad!E41</f>
        <v>0</v>
      </c>
      <c r="AC41" s="88">
        <f>market_neutral_usd!D41</f>
        <v>0</v>
      </c>
      <c r="AD41" s="88">
        <f>market_neutral_usd!E41</f>
        <v>0</v>
      </c>
      <c r="AE41" s="88">
        <f>sustainability_cad!D41</f>
        <v>0</v>
      </c>
      <c r="AF41" s="88">
        <f>sustainability_cad!E41</f>
        <v>0</v>
      </c>
      <c r="AG41" s="88">
        <f>sustainability_usd!D41</f>
        <v>0</v>
      </c>
      <c r="AH41" s="88">
        <f>sustainability_usd!E41</f>
        <v>0</v>
      </c>
      <c r="AI41" s="88">
        <f>thematic_cad!D41</f>
        <v>0</v>
      </c>
      <c r="AJ41" s="88">
        <f>thematic_cad!E41</f>
        <v>0</v>
      </c>
      <c r="AK41" s="88">
        <f>thematic_usd!D41</f>
        <v>0</v>
      </c>
      <c r="AL41" s="88">
        <f>thematic_usd!E41</f>
        <v>0</v>
      </c>
      <c r="AM41" s="88">
        <f>special_situations_cad!D41</f>
        <v>0</v>
      </c>
      <c r="AN41" s="88">
        <f>special_situations_cad!E41</f>
        <v>0</v>
      </c>
      <c r="AO41" s="88">
        <f>special_situations_usd!D41</f>
        <v>0</v>
      </c>
      <c r="AP41" s="88">
        <f>special_situations_usd!E41</f>
        <v>0</v>
      </c>
      <c r="AQ41" s="88">
        <f>conservative_tactical_cad!D41</f>
        <v>149054</v>
      </c>
      <c r="AR41" s="88">
        <f>conservative_tactical_usd!D41</f>
        <v>0</v>
      </c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</row>
    <row r="42" spans="1:65">
      <c r="A42" s="38">
        <v>42004</v>
      </c>
      <c r="B42" s="39">
        <v>42004</v>
      </c>
      <c r="C42" s="54">
        <v>42004</v>
      </c>
      <c r="D42" s="50">
        <f t="shared" si="16"/>
        <v>0</v>
      </c>
      <c r="E42" s="123">
        <v>328353</v>
      </c>
      <c r="F42" s="55">
        <f t="shared" si="10"/>
        <v>328353</v>
      </c>
      <c r="G42" s="55">
        <f t="shared" si="11"/>
        <v>328353</v>
      </c>
      <c r="H42" s="55">
        <f t="shared" si="27"/>
        <v>0</v>
      </c>
      <c r="I42" s="77"/>
      <c r="J42" s="117">
        <f t="shared" si="17"/>
        <v>0</v>
      </c>
      <c r="K42" s="55">
        <f t="shared" si="18"/>
        <v>51867</v>
      </c>
      <c r="L42" s="55">
        <f t="shared" si="19"/>
        <v>0</v>
      </c>
      <c r="M42" s="55">
        <f t="shared" si="20"/>
        <v>125489</v>
      </c>
      <c r="N42" s="55">
        <f t="shared" si="21"/>
        <v>0</v>
      </c>
      <c r="O42" s="55">
        <f t="shared" si="22"/>
        <v>0</v>
      </c>
      <c r="P42" s="55">
        <f t="shared" si="23"/>
        <v>0</v>
      </c>
      <c r="Q42" s="55">
        <f t="shared" si="24"/>
        <v>0</v>
      </c>
      <c r="R42" s="55">
        <f t="shared" si="25"/>
        <v>0</v>
      </c>
      <c r="S42" s="55">
        <f t="shared" si="13"/>
        <v>0</v>
      </c>
      <c r="T42" s="55">
        <f t="shared" si="14"/>
        <v>0</v>
      </c>
      <c r="U42" s="129">
        <f t="shared" si="26"/>
        <v>150997</v>
      </c>
      <c r="V42" s="117"/>
      <c r="W42" s="129">
        <f>growth_cad!D42</f>
        <v>51867</v>
      </c>
      <c r="X42" s="129">
        <f>growth_cad!E42</f>
        <v>0</v>
      </c>
      <c r="Y42" s="129">
        <f>growth_usd!D42</f>
        <v>0</v>
      </c>
      <c r="Z42" s="129">
        <f>growth_usd!E42</f>
        <v>0</v>
      </c>
      <c r="AA42" s="88">
        <f>market_neutral_cad!D42</f>
        <v>125489</v>
      </c>
      <c r="AB42" s="88">
        <f>market_neutral_cad!E42</f>
        <v>0</v>
      </c>
      <c r="AC42" s="88">
        <f>market_neutral_usd!D42</f>
        <v>0</v>
      </c>
      <c r="AD42" s="88">
        <f>market_neutral_usd!E42</f>
        <v>0</v>
      </c>
      <c r="AE42" s="88">
        <f>sustainability_cad!D42</f>
        <v>0</v>
      </c>
      <c r="AF42" s="88">
        <f>sustainability_cad!E42</f>
        <v>0</v>
      </c>
      <c r="AG42" s="88">
        <f>sustainability_usd!D42</f>
        <v>0</v>
      </c>
      <c r="AH42" s="88">
        <f>sustainability_usd!E42</f>
        <v>0</v>
      </c>
      <c r="AI42" s="88">
        <f>thematic_cad!D42</f>
        <v>0</v>
      </c>
      <c r="AJ42" s="88">
        <f>thematic_cad!E42</f>
        <v>0</v>
      </c>
      <c r="AK42" s="88">
        <f>thematic_usd!D42</f>
        <v>0</v>
      </c>
      <c r="AL42" s="88">
        <f>thematic_usd!E42</f>
        <v>0</v>
      </c>
      <c r="AM42" s="88">
        <f>special_situations_cad!D42</f>
        <v>0</v>
      </c>
      <c r="AN42" s="88">
        <f>special_situations_cad!E42</f>
        <v>0</v>
      </c>
      <c r="AO42" s="88">
        <f>special_situations_usd!D42</f>
        <v>0</v>
      </c>
      <c r="AP42" s="88">
        <f>special_situations_usd!E42</f>
        <v>0</v>
      </c>
      <c r="AQ42" s="88">
        <f>conservative_tactical_cad!D42</f>
        <v>150997</v>
      </c>
      <c r="AR42" s="88">
        <f>conservative_tactical_usd!D42</f>
        <v>0</v>
      </c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</row>
    <row r="43" spans="1:65">
      <c r="A43" s="38">
        <v>42035</v>
      </c>
      <c r="B43" s="39">
        <v>42035</v>
      </c>
      <c r="C43" s="54">
        <v>42035</v>
      </c>
      <c r="D43" s="50">
        <f t="shared" si="16"/>
        <v>0</v>
      </c>
      <c r="E43" s="123">
        <v>447516</v>
      </c>
      <c r="F43" s="55">
        <f t="shared" si="10"/>
        <v>447516</v>
      </c>
      <c r="G43" s="55">
        <f t="shared" si="11"/>
        <v>447516</v>
      </c>
      <c r="H43" s="55">
        <f t="shared" si="27"/>
        <v>0</v>
      </c>
      <c r="I43" s="77"/>
      <c r="J43" s="117">
        <f t="shared" si="17"/>
        <v>0</v>
      </c>
      <c r="K43" s="55">
        <f t="shared" si="18"/>
        <v>48510</v>
      </c>
      <c r="L43" s="55">
        <f t="shared" si="19"/>
        <v>0</v>
      </c>
      <c r="M43" s="55">
        <f t="shared" si="20"/>
        <v>127812</v>
      </c>
      <c r="N43" s="55">
        <f t="shared" si="21"/>
        <v>0</v>
      </c>
      <c r="O43" s="55">
        <f t="shared" si="22"/>
        <v>0</v>
      </c>
      <c r="P43" s="55">
        <f t="shared" si="23"/>
        <v>0</v>
      </c>
      <c r="Q43" s="55">
        <f t="shared" si="24"/>
        <v>0</v>
      </c>
      <c r="R43" s="55">
        <f t="shared" si="25"/>
        <v>0</v>
      </c>
      <c r="S43" s="55">
        <f t="shared" si="13"/>
        <v>0</v>
      </c>
      <c r="T43" s="55">
        <f t="shared" si="14"/>
        <v>0</v>
      </c>
      <c r="U43" s="129">
        <f t="shared" si="26"/>
        <v>271194</v>
      </c>
      <c r="V43" s="117"/>
      <c r="W43" s="129">
        <f>growth_cad!D43</f>
        <v>48510</v>
      </c>
      <c r="X43" s="129">
        <f>growth_cad!E43</f>
        <v>0</v>
      </c>
      <c r="Y43" s="129">
        <f>growth_usd!D43</f>
        <v>0</v>
      </c>
      <c r="Z43" s="129">
        <f>growth_usd!E43</f>
        <v>0</v>
      </c>
      <c r="AA43" s="88">
        <f>market_neutral_cad!D43</f>
        <v>127812</v>
      </c>
      <c r="AB43" s="88">
        <f>market_neutral_cad!E43</f>
        <v>0</v>
      </c>
      <c r="AC43" s="88">
        <f>market_neutral_usd!D43</f>
        <v>0</v>
      </c>
      <c r="AD43" s="88">
        <f>market_neutral_usd!E43</f>
        <v>0</v>
      </c>
      <c r="AE43" s="88">
        <f>sustainability_cad!D43</f>
        <v>0</v>
      </c>
      <c r="AF43" s="88">
        <f>sustainability_cad!E43</f>
        <v>0</v>
      </c>
      <c r="AG43" s="88">
        <f>sustainability_usd!D43</f>
        <v>0</v>
      </c>
      <c r="AH43" s="88">
        <f>sustainability_usd!E43</f>
        <v>0</v>
      </c>
      <c r="AI43" s="88">
        <f>thematic_cad!D43</f>
        <v>0</v>
      </c>
      <c r="AJ43" s="88">
        <f>thematic_cad!E43</f>
        <v>0</v>
      </c>
      <c r="AK43" s="88">
        <f>thematic_usd!D43</f>
        <v>0</v>
      </c>
      <c r="AL43" s="88">
        <f>thematic_usd!E43</f>
        <v>0</v>
      </c>
      <c r="AM43" s="88">
        <f>special_situations_cad!D43</f>
        <v>0</v>
      </c>
      <c r="AN43" s="88">
        <f>special_situations_cad!E43</f>
        <v>0</v>
      </c>
      <c r="AO43" s="88">
        <f>special_situations_usd!D43</f>
        <v>0</v>
      </c>
      <c r="AP43" s="88">
        <f>special_situations_usd!E43</f>
        <v>0</v>
      </c>
      <c r="AQ43" s="88">
        <f>conservative_tactical_cad!D43</f>
        <v>271194</v>
      </c>
      <c r="AR43" s="88">
        <f>conservative_tactical_usd!D43</f>
        <v>0</v>
      </c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</row>
    <row r="44" spans="1:65">
      <c r="A44" s="38">
        <v>42063</v>
      </c>
      <c r="B44" s="39">
        <v>42063</v>
      </c>
      <c r="C44" s="54">
        <v>42063</v>
      </c>
      <c r="D44" s="50">
        <f t="shared" si="16"/>
        <v>0</v>
      </c>
      <c r="E44" s="123">
        <v>447137</v>
      </c>
      <c r="F44" s="55">
        <f t="shared" si="10"/>
        <v>447137</v>
      </c>
      <c r="G44" s="55">
        <f t="shared" si="11"/>
        <v>447137</v>
      </c>
      <c r="H44" s="55">
        <f t="shared" si="27"/>
        <v>0</v>
      </c>
      <c r="I44" s="77"/>
      <c r="J44" s="117">
        <f t="shared" si="17"/>
        <v>0</v>
      </c>
      <c r="K44" s="55">
        <f t="shared" si="18"/>
        <v>49065</v>
      </c>
      <c r="L44" s="55">
        <f t="shared" si="19"/>
        <v>0</v>
      </c>
      <c r="M44" s="55">
        <f t="shared" si="20"/>
        <v>126678</v>
      </c>
      <c r="N44" s="55">
        <f t="shared" si="21"/>
        <v>0</v>
      </c>
      <c r="O44" s="55">
        <f t="shared" si="22"/>
        <v>0</v>
      </c>
      <c r="P44" s="55">
        <f t="shared" si="23"/>
        <v>0</v>
      </c>
      <c r="Q44" s="55">
        <f t="shared" si="24"/>
        <v>0</v>
      </c>
      <c r="R44" s="55">
        <f t="shared" si="25"/>
        <v>0</v>
      </c>
      <c r="S44" s="55">
        <f t="shared" si="13"/>
        <v>0</v>
      </c>
      <c r="T44" s="55">
        <f t="shared" si="14"/>
        <v>0</v>
      </c>
      <c r="U44" s="129">
        <f t="shared" si="26"/>
        <v>271394</v>
      </c>
      <c r="V44" s="117"/>
      <c r="W44" s="129">
        <f>growth_cad!D44</f>
        <v>49065</v>
      </c>
      <c r="X44" s="129">
        <f>growth_cad!E44</f>
        <v>0</v>
      </c>
      <c r="Y44" s="129">
        <f>growth_usd!D44</f>
        <v>0</v>
      </c>
      <c r="Z44" s="129">
        <f>growth_usd!E44</f>
        <v>0</v>
      </c>
      <c r="AA44" s="88">
        <f>market_neutral_cad!D44</f>
        <v>126678</v>
      </c>
      <c r="AB44" s="88">
        <f>market_neutral_cad!E44</f>
        <v>0</v>
      </c>
      <c r="AC44" s="88">
        <f>market_neutral_usd!D44</f>
        <v>0</v>
      </c>
      <c r="AD44" s="88">
        <f>market_neutral_usd!E44</f>
        <v>0</v>
      </c>
      <c r="AE44" s="88">
        <f>sustainability_cad!D44</f>
        <v>0</v>
      </c>
      <c r="AF44" s="88">
        <f>sustainability_cad!E44</f>
        <v>0</v>
      </c>
      <c r="AG44" s="88">
        <f>sustainability_usd!D44</f>
        <v>0</v>
      </c>
      <c r="AH44" s="88">
        <f>sustainability_usd!E44</f>
        <v>0</v>
      </c>
      <c r="AI44" s="88">
        <f>thematic_cad!D44</f>
        <v>0</v>
      </c>
      <c r="AJ44" s="88">
        <f>thematic_cad!E44</f>
        <v>0</v>
      </c>
      <c r="AK44" s="88">
        <f>thematic_usd!D44</f>
        <v>0</v>
      </c>
      <c r="AL44" s="88">
        <f>thematic_usd!E44</f>
        <v>0</v>
      </c>
      <c r="AM44" s="88">
        <f>special_situations_cad!D44</f>
        <v>0</v>
      </c>
      <c r="AN44" s="88">
        <f>special_situations_cad!E44</f>
        <v>0</v>
      </c>
      <c r="AO44" s="88">
        <f>special_situations_usd!D44</f>
        <v>0</v>
      </c>
      <c r="AP44" s="88">
        <f>special_situations_usd!E44</f>
        <v>0</v>
      </c>
      <c r="AQ44" s="88">
        <f>conservative_tactical_cad!D44</f>
        <v>271394</v>
      </c>
      <c r="AR44" s="88">
        <f>conservative_tactical_usd!D44</f>
        <v>0</v>
      </c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</row>
    <row r="45" spans="1:65">
      <c r="A45" s="38">
        <v>42094</v>
      </c>
      <c r="B45" s="39">
        <v>42094</v>
      </c>
      <c r="C45" s="54">
        <v>42094</v>
      </c>
      <c r="D45" s="50">
        <f t="shared" si="16"/>
        <v>0</v>
      </c>
      <c r="E45" s="123">
        <v>451930</v>
      </c>
      <c r="F45" s="55">
        <f t="shared" si="10"/>
        <v>451930</v>
      </c>
      <c r="G45" s="55">
        <f t="shared" si="11"/>
        <v>451930</v>
      </c>
      <c r="H45" s="55">
        <f t="shared" si="27"/>
        <v>0</v>
      </c>
      <c r="I45" s="77"/>
      <c r="J45" s="117">
        <f t="shared" si="17"/>
        <v>0</v>
      </c>
      <c r="K45" s="55">
        <f t="shared" si="18"/>
        <v>51207</v>
      </c>
      <c r="L45" s="55">
        <f t="shared" si="19"/>
        <v>0</v>
      </c>
      <c r="M45" s="55">
        <f t="shared" si="20"/>
        <v>128913</v>
      </c>
      <c r="N45" s="55">
        <f t="shared" si="21"/>
        <v>0</v>
      </c>
      <c r="O45" s="55">
        <f t="shared" si="22"/>
        <v>0</v>
      </c>
      <c r="P45" s="55">
        <f t="shared" si="23"/>
        <v>0</v>
      </c>
      <c r="Q45" s="55">
        <f t="shared" si="24"/>
        <v>0</v>
      </c>
      <c r="R45" s="55">
        <f t="shared" si="25"/>
        <v>0</v>
      </c>
      <c r="S45" s="55">
        <f t="shared" si="13"/>
        <v>0</v>
      </c>
      <c r="T45" s="55">
        <f t="shared" si="14"/>
        <v>0</v>
      </c>
      <c r="U45" s="129">
        <f t="shared" si="26"/>
        <v>271810</v>
      </c>
      <c r="V45" s="117"/>
      <c r="W45" s="129">
        <f>growth_cad!D45</f>
        <v>51207</v>
      </c>
      <c r="X45" s="129">
        <f>growth_cad!E45</f>
        <v>0</v>
      </c>
      <c r="Y45" s="129">
        <f>growth_usd!D45</f>
        <v>0</v>
      </c>
      <c r="Z45" s="129">
        <f>growth_usd!E45</f>
        <v>0</v>
      </c>
      <c r="AA45" s="88">
        <f>market_neutral_cad!D45</f>
        <v>128913</v>
      </c>
      <c r="AB45" s="88">
        <f>market_neutral_cad!E45</f>
        <v>0</v>
      </c>
      <c r="AC45" s="88">
        <f>market_neutral_usd!D45</f>
        <v>0</v>
      </c>
      <c r="AD45" s="88">
        <f>market_neutral_usd!E45</f>
        <v>0</v>
      </c>
      <c r="AE45" s="88">
        <f>sustainability_cad!D45</f>
        <v>0</v>
      </c>
      <c r="AF45" s="88">
        <f>sustainability_cad!E45</f>
        <v>0</v>
      </c>
      <c r="AG45" s="88">
        <f>sustainability_usd!D45</f>
        <v>0</v>
      </c>
      <c r="AH45" s="88">
        <f>sustainability_usd!E45</f>
        <v>0</v>
      </c>
      <c r="AI45" s="88">
        <f>thematic_cad!D45</f>
        <v>0</v>
      </c>
      <c r="AJ45" s="88">
        <f>thematic_cad!E45</f>
        <v>0</v>
      </c>
      <c r="AK45" s="88">
        <f>thematic_usd!D45</f>
        <v>0</v>
      </c>
      <c r="AL45" s="88">
        <f>thematic_usd!E45</f>
        <v>0</v>
      </c>
      <c r="AM45" s="88">
        <f>special_situations_cad!D45</f>
        <v>0</v>
      </c>
      <c r="AN45" s="88">
        <f>special_situations_cad!E45</f>
        <v>0</v>
      </c>
      <c r="AO45" s="88">
        <f>special_situations_usd!D45</f>
        <v>0</v>
      </c>
      <c r="AP45" s="88">
        <f>special_situations_usd!E45</f>
        <v>0</v>
      </c>
      <c r="AQ45" s="88">
        <f>conservative_tactical_cad!D45</f>
        <v>271810</v>
      </c>
      <c r="AR45" s="88">
        <f>conservative_tactical_usd!D45</f>
        <v>0</v>
      </c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</row>
    <row r="46" spans="1:65">
      <c r="A46" s="38">
        <v>42124</v>
      </c>
      <c r="B46" s="39">
        <v>42124</v>
      </c>
      <c r="C46" s="54">
        <v>42124</v>
      </c>
      <c r="D46" s="50">
        <f t="shared" si="16"/>
        <v>0</v>
      </c>
      <c r="E46" s="123">
        <v>451688</v>
      </c>
      <c r="F46" s="55">
        <f t="shared" si="10"/>
        <v>451688</v>
      </c>
      <c r="G46" s="55">
        <f t="shared" si="11"/>
        <v>451688</v>
      </c>
      <c r="H46" s="55">
        <f t="shared" si="27"/>
        <v>0</v>
      </c>
      <c r="I46" s="77"/>
      <c r="J46" s="117">
        <f t="shared" si="17"/>
        <v>0</v>
      </c>
      <c r="K46" s="55">
        <f t="shared" si="18"/>
        <v>78174</v>
      </c>
      <c r="L46" s="55">
        <f t="shared" si="19"/>
        <v>25910.7</v>
      </c>
      <c r="M46" s="55">
        <f t="shared" si="20"/>
        <v>305275</v>
      </c>
      <c r="N46" s="55">
        <f t="shared" si="21"/>
        <v>178000</v>
      </c>
      <c r="O46" s="55">
        <f t="shared" si="22"/>
        <v>0</v>
      </c>
      <c r="P46" s="55">
        <f t="shared" si="23"/>
        <v>0</v>
      </c>
      <c r="Q46" s="55">
        <f t="shared" si="24"/>
        <v>0</v>
      </c>
      <c r="R46" s="55">
        <f t="shared" si="25"/>
        <v>0</v>
      </c>
      <c r="S46" s="55">
        <f t="shared" si="13"/>
        <v>0</v>
      </c>
      <c r="T46" s="55">
        <f t="shared" si="14"/>
        <v>0</v>
      </c>
      <c r="U46" s="129">
        <f t="shared" si="26"/>
        <v>68239</v>
      </c>
      <c r="V46" s="117"/>
      <c r="W46" s="129">
        <f>growth_cad!D46</f>
        <v>78174</v>
      </c>
      <c r="X46" s="129">
        <f>growth_cad!E46</f>
        <v>25910.7</v>
      </c>
      <c r="Y46" s="129">
        <f>growth_usd!D46</f>
        <v>0</v>
      </c>
      <c r="Z46" s="129">
        <f>growth_usd!E46</f>
        <v>0</v>
      </c>
      <c r="AA46" s="88">
        <f>market_neutral_cad!D46</f>
        <v>305275</v>
      </c>
      <c r="AB46" s="88">
        <f>market_neutral_cad!E46</f>
        <v>178000</v>
      </c>
      <c r="AC46" s="88">
        <f>market_neutral_usd!D46</f>
        <v>0</v>
      </c>
      <c r="AD46" s="88">
        <f>market_neutral_usd!E46</f>
        <v>0</v>
      </c>
      <c r="AE46" s="88">
        <f>sustainability_cad!D46</f>
        <v>0</v>
      </c>
      <c r="AF46" s="88">
        <f>sustainability_cad!E46</f>
        <v>0</v>
      </c>
      <c r="AG46" s="88">
        <f>sustainability_usd!D46</f>
        <v>0</v>
      </c>
      <c r="AH46" s="88">
        <f>sustainability_usd!E46</f>
        <v>0</v>
      </c>
      <c r="AI46" s="88">
        <f>thematic_cad!D46</f>
        <v>0</v>
      </c>
      <c r="AJ46" s="88">
        <f>thematic_cad!E46</f>
        <v>0</v>
      </c>
      <c r="AK46" s="88">
        <f>thematic_usd!D46</f>
        <v>0</v>
      </c>
      <c r="AL46" s="88">
        <f>thematic_usd!E46</f>
        <v>0</v>
      </c>
      <c r="AM46" s="88">
        <f>special_situations_cad!D46</f>
        <v>0</v>
      </c>
      <c r="AN46" s="88">
        <f>special_situations_cad!E46</f>
        <v>0</v>
      </c>
      <c r="AO46" s="88">
        <f>special_situations_usd!D46</f>
        <v>0</v>
      </c>
      <c r="AP46" s="88">
        <f>special_situations_usd!E46</f>
        <v>0</v>
      </c>
      <c r="AQ46" s="88">
        <f>conservative_tactical_cad!D46</f>
        <v>68239</v>
      </c>
      <c r="AR46" s="88">
        <f>conservative_tactical_usd!D46</f>
        <v>0</v>
      </c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</row>
    <row r="47" spans="1:65">
      <c r="A47" s="38">
        <v>42155</v>
      </c>
      <c r="B47" s="39">
        <v>42155</v>
      </c>
      <c r="C47" s="54">
        <v>42155</v>
      </c>
      <c r="D47" s="50">
        <f t="shared" si="16"/>
        <v>0</v>
      </c>
      <c r="E47" s="123">
        <v>469839</v>
      </c>
      <c r="F47" s="55">
        <f t="shared" si="10"/>
        <v>469839</v>
      </c>
      <c r="G47" s="55">
        <f t="shared" si="11"/>
        <v>469839</v>
      </c>
      <c r="H47" s="55">
        <f t="shared" si="27"/>
        <v>0</v>
      </c>
      <c r="I47" s="77"/>
      <c r="J47" s="117">
        <f t="shared" si="17"/>
        <v>0</v>
      </c>
      <c r="K47" s="55">
        <f t="shared" si="18"/>
        <v>79661</v>
      </c>
      <c r="L47" s="55">
        <f t="shared" si="19"/>
        <v>0</v>
      </c>
      <c r="M47" s="55">
        <f t="shared" si="20"/>
        <v>304258</v>
      </c>
      <c r="N47" s="55">
        <f t="shared" si="21"/>
        <v>0</v>
      </c>
      <c r="O47" s="55">
        <f t="shared" si="22"/>
        <v>0</v>
      </c>
      <c r="P47" s="55">
        <f t="shared" si="23"/>
        <v>0</v>
      </c>
      <c r="Q47" s="55">
        <f t="shared" si="24"/>
        <v>0</v>
      </c>
      <c r="R47" s="55">
        <f t="shared" si="25"/>
        <v>0</v>
      </c>
      <c r="S47" s="55">
        <f t="shared" si="13"/>
        <v>0</v>
      </c>
      <c r="T47" s="55">
        <f t="shared" si="14"/>
        <v>0</v>
      </c>
      <c r="U47" s="129">
        <f t="shared" si="26"/>
        <v>85920</v>
      </c>
      <c r="V47" s="117"/>
      <c r="W47" s="129">
        <f>growth_cad!D47</f>
        <v>79661</v>
      </c>
      <c r="X47" s="129">
        <f>growth_cad!E47</f>
        <v>0</v>
      </c>
      <c r="Y47" s="129">
        <f>growth_usd!D47</f>
        <v>0</v>
      </c>
      <c r="Z47" s="129">
        <f>growth_usd!E47</f>
        <v>0</v>
      </c>
      <c r="AA47" s="88">
        <f>market_neutral_cad!D47</f>
        <v>304258</v>
      </c>
      <c r="AB47" s="88">
        <f>market_neutral_cad!E47</f>
        <v>0</v>
      </c>
      <c r="AC47" s="88">
        <f>market_neutral_usd!D47</f>
        <v>0</v>
      </c>
      <c r="AD47" s="88">
        <f>market_neutral_usd!E47</f>
        <v>0</v>
      </c>
      <c r="AE47" s="88">
        <f>sustainability_cad!D47</f>
        <v>0</v>
      </c>
      <c r="AF47" s="88">
        <f>sustainability_cad!E47</f>
        <v>0</v>
      </c>
      <c r="AG47" s="88">
        <f>sustainability_usd!D47</f>
        <v>0</v>
      </c>
      <c r="AH47" s="88">
        <f>sustainability_usd!E47</f>
        <v>0</v>
      </c>
      <c r="AI47" s="88">
        <f>thematic_cad!D47</f>
        <v>0</v>
      </c>
      <c r="AJ47" s="88">
        <f>thematic_cad!E47</f>
        <v>0</v>
      </c>
      <c r="AK47" s="88">
        <f>thematic_usd!D47</f>
        <v>0</v>
      </c>
      <c r="AL47" s="88">
        <f>thematic_usd!E47</f>
        <v>0</v>
      </c>
      <c r="AM47" s="88">
        <f>special_situations_cad!D47</f>
        <v>0</v>
      </c>
      <c r="AN47" s="88">
        <f>special_situations_cad!E47</f>
        <v>0</v>
      </c>
      <c r="AO47" s="88">
        <f>special_situations_usd!D47</f>
        <v>0</v>
      </c>
      <c r="AP47" s="88">
        <f>special_situations_usd!E47</f>
        <v>0</v>
      </c>
      <c r="AQ47" s="88">
        <f>conservative_tactical_cad!D47</f>
        <v>85920</v>
      </c>
      <c r="AR47" s="88">
        <f>conservative_tactical_usd!D47</f>
        <v>0</v>
      </c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</row>
    <row r="48" spans="1:65">
      <c r="A48" s="38">
        <v>42185</v>
      </c>
      <c r="B48" s="39">
        <v>42185</v>
      </c>
      <c r="C48" s="54">
        <v>42185</v>
      </c>
      <c r="D48" s="50">
        <f t="shared" si="16"/>
        <v>0</v>
      </c>
      <c r="E48" s="123">
        <v>455388</v>
      </c>
      <c r="F48" s="55">
        <f t="shared" si="10"/>
        <v>455388</v>
      </c>
      <c r="G48" s="55">
        <f t="shared" si="11"/>
        <v>455388</v>
      </c>
      <c r="H48" s="55">
        <f t="shared" si="27"/>
        <v>0</v>
      </c>
      <c r="I48" s="77"/>
      <c r="J48" s="117">
        <f t="shared" si="17"/>
        <v>0</v>
      </c>
      <c r="K48" s="55">
        <f t="shared" si="18"/>
        <v>80611</v>
      </c>
      <c r="L48" s="55">
        <f t="shared" si="19"/>
        <v>0</v>
      </c>
      <c r="M48" s="55">
        <f t="shared" si="20"/>
        <v>286392</v>
      </c>
      <c r="N48" s="55">
        <f t="shared" si="21"/>
        <v>-19900.84</v>
      </c>
      <c r="O48" s="55">
        <f t="shared" si="22"/>
        <v>0</v>
      </c>
      <c r="P48" s="55">
        <f t="shared" si="23"/>
        <v>0</v>
      </c>
      <c r="Q48" s="55">
        <f t="shared" si="24"/>
        <v>0</v>
      </c>
      <c r="R48" s="55">
        <f t="shared" si="25"/>
        <v>0</v>
      </c>
      <c r="S48" s="55">
        <f t="shared" si="13"/>
        <v>29241</v>
      </c>
      <c r="T48" s="55">
        <f t="shared" si="14"/>
        <v>29993</v>
      </c>
      <c r="U48" s="129">
        <f t="shared" si="26"/>
        <v>59144</v>
      </c>
      <c r="V48" s="117"/>
      <c r="W48" s="129">
        <f>growth_cad!D48</f>
        <v>80611</v>
      </c>
      <c r="X48" s="129">
        <f>growth_cad!E48</f>
        <v>0</v>
      </c>
      <c r="Y48" s="129">
        <f>growth_usd!D48</f>
        <v>0</v>
      </c>
      <c r="Z48" s="129">
        <f>growth_usd!E48</f>
        <v>0</v>
      </c>
      <c r="AA48" s="88">
        <f>market_neutral_cad!D48</f>
        <v>286392</v>
      </c>
      <c r="AB48" s="88">
        <f>market_neutral_cad!E48</f>
        <v>-19900.84</v>
      </c>
      <c r="AC48" s="88">
        <f>market_neutral_usd!D48</f>
        <v>0</v>
      </c>
      <c r="AD48" s="88">
        <f>market_neutral_usd!E48</f>
        <v>0</v>
      </c>
      <c r="AE48" s="88">
        <f>sustainability_cad!D48</f>
        <v>0</v>
      </c>
      <c r="AF48" s="88">
        <f>sustainability_cad!E48</f>
        <v>0</v>
      </c>
      <c r="AG48" s="88">
        <f>sustainability_usd!D48</f>
        <v>0</v>
      </c>
      <c r="AH48" s="88">
        <f>sustainability_usd!E48</f>
        <v>0</v>
      </c>
      <c r="AI48" s="88">
        <f>thematic_cad!D48</f>
        <v>0</v>
      </c>
      <c r="AJ48" s="88">
        <f>thematic_cad!E48</f>
        <v>0</v>
      </c>
      <c r="AK48" s="88">
        <f>thematic_usd!D48</f>
        <v>0</v>
      </c>
      <c r="AL48" s="88">
        <f>thematic_usd!E48</f>
        <v>0</v>
      </c>
      <c r="AM48" s="88">
        <f>special_situations_cad!D48</f>
        <v>29241</v>
      </c>
      <c r="AN48" s="88">
        <f>special_situations_cad!E48</f>
        <v>29993</v>
      </c>
      <c r="AO48" s="88">
        <f>special_situations_usd!D48</f>
        <v>0</v>
      </c>
      <c r="AP48" s="88">
        <f>special_situations_usd!E48</f>
        <v>0</v>
      </c>
      <c r="AQ48" s="88">
        <f>conservative_tactical_cad!D48</f>
        <v>59144</v>
      </c>
      <c r="AR48" s="88">
        <f>conservative_tactical_usd!D48</f>
        <v>0</v>
      </c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</row>
    <row r="49" spans="1:65">
      <c r="A49" s="38">
        <v>42216</v>
      </c>
      <c r="B49" s="39">
        <v>42216</v>
      </c>
      <c r="C49" s="54">
        <v>42216</v>
      </c>
      <c r="D49" s="50">
        <f t="shared" si="16"/>
        <v>0</v>
      </c>
      <c r="E49" s="123">
        <v>450856</v>
      </c>
      <c r="F49" s="55">
        <f t="shared" si="10"/>
        <v>450856</v>
      </c>
      <c r="G49" s="55">
        <f t="shared" si="11"/>
        <v>450856</v>
      </c>
      <c r="H49" s="55">
        <f t="shared" si="27"/>
        <v>0</v>
      </c>
      <c r="I49" s="77"/>
      <c r="J49" s="117">
        <f t="shared" si="17"/>
        <v>0</v>
      </c>
      <c r="K49" s="55">
        <f t="shared" si="18"/>
        <v>76992</v>
      </c>
      <c r="L49" s="55">
        <f t="shared" si="19"/>
        <v>0</v>
      </c>
      <c r="M49" s="55">
        <f t="shared" si="20"/>
        <v>285149</v>
      </c>
      <c r="N49" s="55">
        <f t="shared" si="21"/>
        <v>0</v>
      </c>
      <c r="O49" s="55">
        <f t="shared" si="22"/>
        <v>0</v>
      </c>
      <c r="P49" s="55">
        <f t="shared" si="23"/>
        <v>0</v>
      </c>
      <c r="Q49" s="55">
        <f t="shared" si="24"/>
        <v>0</v>
      </c>
      <c r="R49" s="55">
        <f t="shared" si="25"/>
        <v>0</v>
      </c>
      <c r="S49" s="55">
        <f t="shared" si="13"/>
        <v>28532</v>
      </c>
      <c r="T49" s="55">
        <f t="shared" si="14"/>
        <v>-1.62</v>
      </c>
      <c r="U49" s="129">
        <f t="shared" si="26"/>
        <v>60183</v>
      </c>
      <c r="V49" s="117"/>
      <c r="W49" s="129">
        <f>growth_cad!D49</f>
        <v>76992</v>
      </c>
      <c r="X49" s="129">
        <f>growth_cad!E49</f>
        <v>0</v>
      </c>
      <c r="Y49" s="129">
        <f>growth_usd!D49</f>
        <v>0</v>
      </c>
      <c r="Z49" s="129">
        <f>growth_usd!E49</f>
        <v>0</v>
      </c>
      <c r="AA49" s="88">
        <f>market_neutral_cad!D49</f>
        <v>285149</v>
      </c>
      <c r="AB49" s="88">
        <f>market_neutral_cad!E49</f>
        <v>0</v>
      </c>
      <c r="AC49" s="88">
        <f>market_neutral_usd!D49</f>
        <v>0</v>
      </c>
      <c r="AD49" s="88">
        <f>market_neutral_usd!E49</f>
        <v>0</v>
      </c>
      <c r="AE49" s="88">
        <f>sustainability_cad!D49</f>
        <v>0</v>
      </c>
      <c r="AF49" s="88">
        <f>sustainability_cad!E49</f>
        <v>0</v>
      </c>
      <c r="AG49" s="88">
        <f>sustainability_usd!D49</f>
        <v>0</v>
      </c>
      <c r="AH49" s="88">
        <f>sustainability_usd!E49</f>
        <v>0</v>
      </c>
      <c r="AI49" s="88">
        <f>thematic_cad!D49</f>
        <v>0</v>
      </c>
      <c r="AJ49" s="88">
        <f>thematic_cad!E49</f>
        <v>0</v>
      </c>
      <c r="AK49" s="88">
        <f>thematic_usd!D49</f>
        <v>0</v>
      </c>
      <c r="AL49" s="88">
        <f>thematic_usd!E49</f>
        <v>0</v>
      </c>
      <c r="AM49" s="88">
        <f>special_situations_cad!D49</f>
        <v>28532</v>
      </c>
      <c r="AN49" s="88">
        <f>special_situations_cad!E49</f>
        <v>-1.62</v>
      </c>
      <c r="AO49" s="88">
        <f>special_situations_usd!D49</f>
        <v>0</v>
      </c>
      <c r="AP49" s="88">
        <f>special_situations_usd!E49</f>
        <v>0</v>
      </c>
      <c r="AQ49" s="88">
        <f>conservative_tactical_cad!D49</f>
        <v>60183</v>
      </c>
      <c r="AR49" s="88">
        <f>conservative_tactical_usd!D49</f>
        <v>0</v>
      </c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</row>
    <row r="50" spans="1:65">
      <c r="A50" s="38">
        <v>42247</v>
      </c>
      <c r="B50" s="39">
        <v>42247</v>
      </c>
      <c r="C50" s="54">
        <v>42247</v>
      </c>
      <c r="D50" s="50">
        <f t="shared" si="16"/>
        <v>0</v>
      </c>
      <c r="E50" s="123">
        <v>447117</v>
      </c>
      <c r="F50" s="55">
        <f t="shared" si="10"/>
        <v>447117</v>
      </c>
      <c r="G50" s="55">
        <f t="shared" si="11"/>
        <v>447117</v>
      </c>
      <c r="H50" s="55">
        <f t="shared" si="27"/>
        <v>0</v>
      </c>
      <c r="I50" s="77"/>
      <c r="J50" s="117">
        <f t="shared" si="17"/>
        <v>0</v>
      </c>
      <c r="K50" s="55">
        <f t="shared" si="18"/>
        <v>73883</v>
      </c>
      <c r="L50" s="55">
        <f t="shared" si="19"/>
        <v>0</v>
      </c>
      <c r="M50" s="55">
        <f t="shared" si="20"/>
        <v>286266</v>
      </c>
      <c r="N50" s="55">
        <f t="shared" si="21"/>
        <v>0</v>
      </c>
      <c r="O50" s="55">
        <f t="shared" si="22"/>
        <v>0</v>
      </c>
      <c r="P50" s="55">
        <f t="shared" si="23"/>
        <v>0</v>
      </c>
      <c r="Q50" s="55">
        <f t="shared" si="24"/>
        <v>0</v>
      </c>
      <c r="R50" s="55">
        <f t="shared" si="25"/>
        <v>0</v>
      </c>
      <c r="S50" s="55">
        <f t="shared" si="13"/>
        <v>26784</v>
      </c>
      <c r="T50" s="55">
        <f t="shared" si="14"/>
        <v>0</v>
      </c>
      <c r="U50" s="129">
        <f t="shared" si="26"/>
        <v>60184</v>
      </c>
      <c r="V50" s="117"/>
      <c r="W50" s="129">
        <f>growth_cad!D50</f>
        <v>73883</v>
      </c>
      <c r="X50" s="129">
        <f>growth_cad!E50</f>
        <v>0</v>
      </c>
      <c r="Y50" s="129">
        <f>growth_usd!D50</f>
        <v>0</v>
      </c>
      <c r="Z50" s="129">
        <f>growth_usd!E50</f>
        <v>0</v>
      </c>
      <c r="AA50" s="88">
        <f>market_neutral_cad!D50</f>
        <v>286266</v>
      </c>
      <c r="AB50" s="88">
        <f>market_neutral_cad!E50</f>
        <v>0</v>
      </c>
      <c r="AC50" s="88">
        <f>market_neutral_usd!D50</f>
        <v>0</v>
      </c>
      <c r="AD50" s="88">
        <f>market_neutral_usd!E50</f>
        <v>0</v>
      </c>
      <c r="AE50" s="88">
        <f>sustainability_cad!D50</f>
        <v>0</v>
      </c>
      <c r="AF50" s="88">
        <f>sustainability_cad!E50</f>
        <v>0</v>
      </c>
      <c r="AG50" s="88">
        <f>sustainability_usd!D50</f>
        <v>0</v>
      </c>
      <c r="AH50" s="88">
        <f>sustainability_usd!E50</f>
        <v>0</v>
      </c>
      <c r="AI50" s="88">
        <f>thematic_cad!D50</f>
        <v>0</v>
      </c>
      <c r="AJ50" s="88">
        <f>thematic_cad!E50</f>
        <v>0</v>
      </c>
      <c r="AK50" s="88">
        <f>thematic_usd!D50</f>
        <v>0</v>
      </c>
      <c r="AL50" s="88">
        <f>thematic_usd!E50</f>
        <v>0</v>
      </c>
      <c r="AM50" s="88">
        <f>special_situations_cad!D50</f>
        <v>26784</v>
      </c>
      <c r="AN50" s="88">
        <f>special_situations_cad!E50</f>
        <v>0</v>
      </c>
      <c r="AO50" s="88">
        <f>special_situations_usd!D50</f>
        <v>0</v>
      </c>
      <c r="AP50" s="88">
        <f>special_situations_usd!E50</f>
        <v>0</v>
      </c>
      <c r="AQ50" s="88">
        <f>conservative_tactical_cad!D50</f>
        <v>60184</v>
      </c>
      <c r="AR50" s="88">
        <f>conservative_tactical_usd!D50</f>
        <v>0</v>
      </c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</row>
    <row r="51" spans="1:65">
      <c r="A51" s="38">
        <v>42277</v>
      </c>
      <c r="B51" s="39">
        <v>42277</v>
      </c>
      <c r="C51" s="54">
        <v>42277</v>
      </c>
      <c r="D51" s="50">
        <f t="shared" si="16"/>
        <v>0</v>
      </c>
      <c r="E51" s="123">
        <v>449039</v>
      </c>
      <c r="F51" s="55">
        <f t="shared" si="10"/>
        <v>449039</v>
      </c>
      <c r="G51" s="55">
        <f t="shared" si="11"/>
        <v>449039</v>
      </c>
      <c r="H51" s="55">
        <f t="shared" si="27"/>
        <v>0</v>
      </c>
      <c r="I51" s="77"/>
      <c r="J51" s="117">
        <f t="shared" si="17"/>
        <v>0</v>
      </c>
      <c r="K51" s="55">
        <f t="shared" si="18"/>
        <v>72013</v>
      </c>
      <c r="L51" s="55">
        <f t="shared" si="19"/>
        <v>0</v>
      </c>
      <c r="M51" s="55">
        <f t="shared" si="20"/>
        <v>287562</v>
      </c>
      <c r="N51" s="55">
        <f t="shared" si="21"/>
        <v>0</v>
      </c>
      <c r="O51" s="55">
        <f t="shared" si="22"/>
        <v>0</v>
      </c>
      <c r="P51" s="55">
        <f t="shared" si="23"/>
        <v>0</v>
      </c>
      <c r="Q51" s="55">
        <f t="shared" si="24"/>
        <v>0</v>
      </c>
      <c r="R51" s="55">
        <f t="shared" si="25"/>
        <v>0</v>
      </c>
      <c r="S51" s="55">
        <f t="shared" si="13"/>
        <v>25415</v>
      </c>
      <c r="T51" s="55">
        <f t="shared" si="14"/>
        <v>-18.64</v>
      </c>
      <c r="U51" s="129">
        <f t="shared" si="26"/>
        <v>64049</v>
      </c>
      <c r="V51" s="117"/>
      <c r="W51" s="129">
        <f>growth_cad!D51</f>
        <v>72013</v>
      </c>
      <c r="X51" s="129">
        <f>growth_cad!E51</f>
        <v>0</v>
      </c>
      <c r="Y51" s="129">
        <f>growth_usd!D51</f>
        <v>0</v>
      </c>
      <c r="Z51" s="129">
        <f>growth_usd!E51</f>
        <v>0</v>
      </c>
      <c r="AA51" s="88">
        <f>market_neutral_cad!D51</f>
        <v>287562</v>
      </c>
      <c r="AB51" s="88">
        <f>market_neutral_cad!E51</f>
        <v>0</v>
      </c>
      <c r="AC51" s="88">
        <f>market_neutral_usd!D51</f>
        <v>0</v>
      </c>
      <c r="AD51" s="88">
        <f>market_neutral_usd!E51</f>
        <v>0</v>
      </c>
      <c r="AE51" s="88">
        <f>sustainability_cad!D51</f>
        <v>0</v>
      </c>
      <c r="AF51" s="88">
        <f>sustainability_cad!E51</f>
        <v>0</v>
      </c>
      <c r="AG51" s="88">
        <f>sustainability_usd!D51</f>
        <v>0</v>
      </c>
      <c r="AH51" s="88">
        <f>sustainability_usd!E51</f>
        <v>0</v>
      </c>
      <c r="AI51" s="88">
        <f>thematic_cad!D51</f>
        <v>0</v>
      </c>
      <c r="AJ51" s="88">
        <f>thematic_cad!E51</f>
        <v>0</v>
      </c>
      <c r="AK51" s="88">
        <f>thematic_usd!D51</f>
        <v>0</v>
      </c>
      <c r="AL51" s="88">
        <f>thematic_usd!E51</f>
        <v>0</v>
      </c>
      <c r="AM51" s="88">
        <f>special_situations_cad!D51</f>
        <v>25415</v>
      </c>
      <c r="AN51" s="88">
        <f>special_situations_cad!E51</f>
        <v>-18.64</v>
      </c>
      <c r="AO51" s="88">
        <f>special_situations_usd!D51</f>
        <v>0</v>
      </c>
      <c r="AP51" s="88">
        <f>special_situations_usd!E51</f>
        <v>0</v>
      </c>
      <c r="AQ51" s="88">
        <f>conservative_tactical_cad!D51</f>
        <v>64049</v>
      </c>
      <c r="AR51" s="88">
        <f>conservative_tactical_usd!D51</f>
        <v>0</v>
      </c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</row>
    <row r="52" spans="1:65">
      <c r="A52" s="38">
        <v>42308</v>
      </c>
      <c r="B52" s="39">
        <v>42308</v>
      </c>
      <c r="C52" s="54">
        <v>42308</v>
      </c>
      <c r="D52" s="50">
        <f t="shared" si="16"/>
        <v>0</v>
      </c>
      <c r="E52" s="123">
        <v>446049</v>
      </c>
      <c r="F52" s="55">
        <f t="shared" si="10"/>
        <v>446049</v>
      </c>
      <c r="G52" s="55">
        <f t="shared" si="11"/>
        <v>446049</v>
      </c>
      <c r="H52" s="55">
        <f t="shared" si="27"/>
        <v>0</v>
      </c>
      <c r="I52" s="77"/>
      <c r="J52" s="117">
        <f t="shared" si="17"/>
        <v>0</v>
      </c>
      <c r="K52" s="55">
        <f t="shared" si="18"/>
        <v>72422</v>
      </c>
      <c r="L52" s="55">
        <f t="shared" si="19"/>
        <v>0</v>
      </c>
      <c r="M52" s="55">
        <f t="shared" si="20"/>
        <v>283608</v>
      </c>
      <c r="N52" s="55">
        <f t="shared" si="21"/>
        <v>0</v>
      </c>
      <c r="O52" s="55">
        <f t="shared" si="22"/>
        <v>0</v>
      </c>
      <c r="P52" s="55">
        <f t="shared" si="23"/>
        <v>0</v>
      </c>
      <c r="Q52" s="55">
        <f t="shared" si="24"/>
        <v>0</v>
      </c>
      <c r="R52" s="55">
        <f t="shared" si="25"/>
        <v>0</v>
      </c>
      <c r="S52" s="55">
        <f t="shared" si="13"/>
        <v>27135</v>
      </c>
      <c r="T52" s="55">
        <f t="shared" si="14"/>
        <v>-8.07</v>
      </c>
      <c r="U52" s="129">
        <f t="shared" si="26"/>
        <v>62884</v>
      </c>
      <c r="V52" s="117"/>
      <c r="W52" s="129">
        <f>growth_cad!D52</f>
        <v>72422</v>
      </c>
      <c r="X52" s="129">
        <f>growth_cad!E52</f>
        <v>0</v>
      </c>
      <c r="Y52" s="129">
        <f>growth_usd!D52</f>
        <v>0</v>
      </c>
      <c r="Z52" s="129">
        <f>growth_usd!E52</f>
        <v>0</v>
      </c>
      <c r="AA52" s="88">
        <f>market_neutral_cad!D52</f>
        <v>283608</v>
      </c>
      <c r="AB52" s="88">
        <f>market_neutral_cad!E52</f>
        <v>0</v>
      </c>
      <c r="AC52" s="88">
        <f>market_neutral_usd!D52</f>
        <v>0</v>
      </c>
      <c r="AD52" s="88">
        <f>market_neutral_usd!E52</f>
        <v>0</v>
      </c>
      <c r="AE52" s="88">
        <f>sustainability_cad!D52</f>
        <v>0</v>
      </c>
      <c r="AF52" s="88">
        <f>sustainability_cad!E52</f>
        <v>0</v>
      </c>
      <c r="AG52" s="88">
        <f>sustainability_usd!D52</f>
        <v>0</v>
      </c>
      <c r="AH52" s="88">
        <f>sustainability_usd!E52</f>
        <v>0</v>
      </c>
      <c r="AI52" s="88">
        <f>thematic_cad!D52</f>
        <v>0</v>
      </c>
      <c r="AJ52" s="88">
        <f>thematic_cad!E52</f>
        <v>0</v>
      </c>
      <c r="AK52" s="88">
        <f>thematic_usd!D52</f>
        <v>0</v>
      </c>
      <c r="AL52" s="88">
        <f>thematic_usd!E52</f>
        <v>0</v>
      </c>
      <c r="AM52" s="88">
        <f>special_situations_cad!D52</f>
        <v>27135</v>
      </c>
      <c r="AN52" s="88">
        <f>special_situations_cad!E52</f>
        <v>-8.07</v>
      </c>
      <c r="AO52" s="88">
        <f>special_situations_usd!D52</f>
        <v>0</v>
      </c>
      <c r="AP52" s="88">
        <f>special_situations_usd!E52</f>
        <v>0</v>
      </c>
      <c r="AQ52" s="88">
        <f>conservative_tactical_cad!D52</f>
        <v>62884</v>
      </c>
      <c r="AR52" s="88">
        <f>conservative_tactical_usd!D52</f>
        <v>0</v>
      </c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</row>
    <row r="53" spans="1:65">
      <c r="A53" s="38">
        <v>42338</v>
      </c>
      <c r="B53" s="39">
        <v>42338</v>
      </c>
      <c r="C53" s="54">
        <v>42338</v>
      </c>
      <c r="D53" s="50">
        <f t="shared" si="16"/>
        <v>0</v>
      </c>
      <c r="E53" s="123">
        <v>447942</v>
      </c>
      <c r="F53" s="55">
        <f t="shared" si="10"/>
        <v>447942</v>
      </c>
      <c r="G53" s="55">
        <f t="shared" si="11"/>
        <v>447942</v>
      </c>
      <c r="H53" s="55">
        <f t="shared" si="27"/>
        <v>0</v>
      </c>
      <c r="I53" s="77"/>
      <c r="J53" s="117">
        <f t="shared" si="17"/>
        <v>0</v>
      </c>
      <c r="K53" s="55">
        <f t="shared" si="18"/>
        <v>72469</v>
      </c>
      <c r="L53" s="55">
        <f t="shared" si="19"/>
        <v>0</v>
      </c>
      <c r="M53" s="55">
        <f t="shared" si="20"/>
        <v>284877</v>
      </c>
      <c r="N53" s="55">
        <f t="shared" si="21"/>
        <v>0</v>
      </c>
      <c r="O53" s="55">
        <f t="shared" si="22"/>
        <v>0</v>
      </c>
      <c r="P53" s="55">
        <f t="shared" si="23"/>
        <v>0</v>
      </c>
      <c r="Q53" s="55">
        <f t="shared" si="24"/>
        <v>0</v>
      </c>
      <c r="R53" s="55">
        <f t="shared" si="25"/>
        <v>0</v>
      </c>
      <c r="S53" s="55">
        <f t="shared" si="13"/>
        <v>27156</v>
      </c>
      <c r="T53" s="55">
        <f t="shared" si="14"/>
        <v>0</v>
      </c>
      <c r="U53" s="129">
        <f t="shared" si="26"/>
        <v>63440</v>
      </c>
      <c r="V53" s="117"/>
      <c r="W53" s="129">
        <f>growth_cad!D53</f>
        <v>72469</v>
      </c>
      <c r="X53" s="129">
        <f>growth_cad!E53</f>
        <v>0</v>
      </c>
      <c r="Y53" s="129">
        <f>growth_usd!D53</f>
        <v>0</v>
      </c>
      <c r="Z53" s="129">
        <f>growth_usd!E53</f>
        <v>0</v>
      </c>
      <c r="AA53" s="88">
        <f>market_neutral_cad!D53</f>
        <v>284877</v>
      </c>
      <c r="AB53" s="88">
        <f>market_neutral_cad!E53</f>
        <v>0</v>
      </c>
      <c r="AC53" s="88">
        <f>market_neutral_usd!D53</f>
        <v>0</v>
      </c>
      <c r="AD53" s="88">
        <f>market_neutral_usd!E53</f>
        <v>0</v>
      </c>
      <c r="AE53" s="88">
        <f>sustainability_cad!D53</f>
        <v>0</v>
      </c>
      <c r="AF53" s="88">
        <f>sustainability_cad!E53</f>
        <v>0</v>
      </c>
      <c r="AG53" s="88">
        <f>sustainability_usd!D53</f>
        <v>0</v>
      </c>
      <c r="AH53" s="88">
        <f>sustainability_usd!E53</f>
        <v>0</v>
      </c>
      <c r="AI53" s="88">
        <f>thematic_cad!D53</f>
        <v>0</v>
      </c>
      <c r="AJ53" s="88">
        <f>thematic_cad!E53</f>
        <v>0</v>
      </c>
      <c r="AK53" s="88">
        <f>thematic_usd!D53</f>
        <v>0</v>
      </c>
      <c r="AL53" s="88">
        <f>thematic_usd!E53</f>
        <v>0</v>
      </c>
      <c r="AM53" s="88">
        <f>special_situations_cad!D53</f>
        <v>27156</v>
      </c>
      <c r="AN53" s="88">
        <f>special_situations_cad!E53</f>
        <v>0</v>
      </c>
      <c r="AO53" s="88">
        <f>special_situations_usd!D53</f>
        <v>0</v>
      </c>
      <c r="AP53" s="88">
        <f>special_situations_usd!E53</f>
        <v>0</v>
      </c>
      <c r="AQ53" s="88">
        <f>conservative_tactical_cad!D53</f>
        <v>63440</v>
      </c>
      <c r="AR53" s="88">
        <f>conservative_tactical_usd!D53</f>
        <v>0</v>
      </c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</row>
    <row r="54" spans="1:65">
      <c r="A54" s="38">
        <v>42369</v>
      </c>
      <c r="B54" s="39">
        <v>42369</v>
      </c>
      <c r="C54" s="54">
        <v>42369</v>
      </c>
      <c r="D54" s="50">
        <f t="shared" si="16"/>
        <v>0</v>
      </c>
      <c r="E54" s="123">
        <v>448937</v>
      </c>
      <c r="F54" s="55">
        <f t="shared" si="10"/>
        <v>448937</v>
      </c>
      <c r="G54" s="55">
        <f t="shared" si="11"/>
        <v>448937</v>
      </c>
      <c r="H54" s="55">
        <f t="shared" si="27"/>
        <v>0</v>
      </c>
      <c r="I54" s="77"/>
      <c r="J54" s="117">
        <f t="shared" si="17"/>
        <v>0</v>
      </c>
      <c r="K54" s="55">
        <f t="shared" si="18"/>
        <v>46985</v>
      </c>
      <c r="L54" s="55">
        <f t="shared" si="19"/>
        <v>-24338.76</v>
      </c>
      <c r="M54" s="55">
        <f t="shared" si="20"/>
        <v>288582</v>
      </c>
      <c r="N54" s="55">
        <f t="shared" si="21"/>
        <v>0</v>
      </c>
      <c r="O54" s="55">
        <f t="shared" si="22"/>
        <v>0</v>
      </c>
      <c r="P54" s="55">
        <f t="shared" si="23"/>
        <v>0</v>
      </c>
      <c r="Q54" s="55">
        <f t="shared" si="24"/>
        <v>0</v>
      </c>
      <c r="R54" s="55">
        <f t="shared" si="25"/>
        <v>0</v>
      </c>
      <c r="S54" s="55">
        <f t="shared" si="13"/>
        <v>25566</v>
      </c>
      <c r="T54" s="55">
        <f t="shared" si="14"/>
        <v>-1.27</v>
      </c>
      <c r="U54" s="129">
        <f t="shared" si="26"/>
        <v>87804</v>
      </c>
      <c r="V54" s="117"/>
      <c r="W54" s="129">
        <f>growth_cad!D54</f>
        <v>46985</v>
      </c>
      <c r="X54" s="129">
        <f>growth_cad!E54</f>
        <v>-24338.76</v>
      </c>
      <c r="Y54" s="129">
        <f>growth_usd!D54</f>
        <v>0</v>
      </c>
      <c r="Z54" s="129">
        <f>growth_usd!E54</f>
        <v>0</v>
      </c>
      <c r="AA54" s="88">
        <f>market_neutral_cad!D54</f>
        <v>288582</v>
      </c>
      <c r="AB54" s="88">
        <f>market_neutral_cad!E54</f>
        <v>0</v>
      </c>
      <c r="AC54" s="88">
        <f>market_neutral_usd!D54</f>
        <v>0</v>
      </c>
      <c r="AD54" s="88">
        <f>market_neutral_usd!E54</f>
        <v>0</v>
      </c>
      <c r="AE54" s="88">
        <f>sustainability_cad!D54</f>
        <v>0</v>
      </c>
      <c r="AF54" s="88">
        <f>sustainability_cad!E54</f>
        <v>0</v>
      </c>
      <c r="AG54" s="88">
        <f>sustainability_usd!D54</f>
        <v>0</v>
      </c>
      <c r="AH54" s="88">
        <f>sustainability_usd!E54</f>
        <v>0</v>
      </c>
      <c r="AI54" s="88">
        <f>thematic_cad!D54</f>
        <v>0</v>
      </c>
      <c r="AJ54" s="88">
        <f>thematic_cad!E54</f>
        <v>0</v>
      </c>
      <c r="AK54" s="88">
        <f>thematic_usd!D54</f>
        <v>0</v>
      </c>
      <c r="AL54" s="88">
        <f>thematic_usd!E54</f>
        <v>0</v>
      </c>
      <c r="AM54" s="88">
        <f>special_situations_cad!D54</f>
        <v>25566</v>
      </c>
      <c r="AN54" s="88">
        <f>special_situations_cad!E54</f>
        <v>-1.27</v>
      </c>
      <c r="AO54" s="88">
        <f>special_situations_usd!D54</f>
        <v>0</v>
      </c>
      <c r="AP54" s="88">
        <f>special_situations_usd!E54</f>
        <v>0</v>
      </c>
      <c r="AQ54" s="88">
        <f>conservative_tactical_cad!D54</f>
        <v>87804</v>
      </c>
      <c r="AR54" s="88">
        <f>conservative_tactical_usd!D54</f>
        <v>0</v>
      </c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</row>
    <row r="55" spans="1:65">
      <c r="A55" s="38">
        <v>42400</v>
      </c>
      <c r="B55" s="39">
        <v>42400</v>
      </c>
      <c r="C55" s="54">
        <v>42400</v>
      </c>
      <c r="D55" s="50">
        <f t="shared" si="16"/>
        <v>0</v>
      </c>
      <c r="E55" s="123">
        <v>447860</v>
      </c>
      <c r="F55" s="55">
        <f t="shared" si="10"/>
        <v>447860</v>
      </c>
      <c r="G55" s="55">
        <f t="shared" si="11"/>
        <v>447860</v>
      </c>
      <c r="H55" s="55">
        <f t="shared" si="27"/>
        <v>0</v>
      </c>
      <c r="I55" s="77"/>
      <c r="J55" s="117">
        <f t="shared" si="17"/>
        <v>0</v>
      </c>
      <c r="K55" s="55">
        <f t="shared" si="18"/>
        <v>45575</v>
      </c>
      <c r="L55" s="55">
        <f t="shared" si="19"/>
        <v>0</v>
      </c>
      <c r="M55" s="55">
        <f t="shared" si="20"/>
        <v>285626</v>
      </c>
      <c r="N55" s="55">
        <f t="shared" si="21"/>
        <v>0</v>
      </c>
      <c r="O55" s="55">
        <f t="shared" si="22"/>
        <v>0</v>
      </c>
      <c r="P55" s="55">
        <f t="shared" si="23"/>
        <v>0</v>
      </c>
      <c r="Q55" s="55">
        <f t="shared" si="24"/>
        <v>0</v>
      </c>
      <c r="R55" s="55">
        <f t="shared" si="25"/>
        <v>0</v>
      </c>
      <c r="S55" s="55">
        <f t="shared" si="13"/>
        <v>24652</v>
      </c>
      <c r="T55" s="55">
        <f t="shared" si="14"/>
        <v>-1.33</v>
      </c>
      <c r="U55" s="129">
        <f t="shared" si="26"/>
        <v>92007</v>
      </c>
      <c r="V55" s="117"/>
      <c r="W55" s="129">
        <f>growth_cad!D55</f>
        <v>45575</v>
      </c>
      <c r="X55" s="129">
        <f>growth_cad!E55</f>
        <v>0</v>
      </c>
      <c r="Y55" s="129">
        <f>growth_usd!D55</f>
        <v>0</v>
      </c>
      <c r="Z55" s="129">
        <f>growth_usd!E55</f>
        <v>0</v>
      </c>
      <c r="AA55" s="88">
        <f>market_neutral_cad!D55</f>
        <v>285626</v>
      </c>
      <c r="AB55" s="88">
        <f>market_neutral_cad!E55</f>
        <v>0</v>
      </c>
      <c r="AC55" s="88">
        <f>market_neutral_usd!D55</f>
        <v>0</v>
      </c>
      <c r="AD55" s="88">
        <f>market_neutral_usd!E55</f>
        <v>0</v>
      </c>
      <c r="AE55" s="88">
        <f>sustainability_cad!D55</f>
        <v>0</v>
      </c>
      <c r="AF55" s="88">
        <f>sustainability_cad!E55</f>
        <v>0</v>
      </c>
      <c r="AG55" s="88">
        <f>sustainability_usd!D55</f>
        <v>0</v>
      </c>
      <c r="AH55" s="88">
        <f>sustainability_usd!E55</f>
        <v>0</v>
      </c>
      <c r="AI55" s="88">
        <f>thematic_cad!D55</f>
        <v>0</v>
      </c>
      <c r="AJ55" s="88">
        <f>thematic_cad!E55</f>
        <v>0</v>
      </c>
      <c r="AK55" s="88">
        <f>thematic_usd!D55</f>
        <v>0</v>
      </c>
      <c r="AL55" s="88">
        <f>thematic_usd!E55</f>
        <v>0</v>
      </c>
      <c r="AM55" s="88">
        <f>special_situations_cad!D55</f>
        <v>24652</v>
      </c>
      <c r="AN55" s="88">
        <f>special_situations_cad!E55</f>
        <v>-1.33</v>
      </c>
      <c r="AO55" s="88">
        <f>special_situations_usd!D55</f>
        <v>0</v>
      </c>
      <c r="AP55" s="88">
        <f>special_situations_usd!E55</f>
        <v>0</v>
      </c>
      <c r="AQ55" s="88">
        <f>conservative_tactical_cad!D55</f>
        <v>92007</v>
      </c>
      <c r="AR55" s="88">
        <f>conservative_tactical_usd!D55</f>
        <v>0</v>
      </c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</row>
    <row r="56" spans="1:65">
      <c r="A56" s="38">
        <v>42429</v>
      </c>
      <c r="B56" s="39">
        <v>42429</v>
      </c>
      <c r="C56" s="54">
        <v>42429</v>
      </c>
      <c r="D56" s="50">
        <f t="shared" si="16"/>
        <v>0</v>
      </c>
      <c r="E56" s="123">
        <v>450035</v>
      </c>
      <c r="F56" s="55">
        <f t="shared" si="10"/>
        <v>450035</v>
      </c>
      <c r="G56" s="55">
        <f t="shared" si="11"/>
        <v>450035</v>
      </c>
      <c r="H56" s="55">
        <f t="shared" si="27"/>
        <v>0</v>
      </c>
      <c r="I56" s="77"/>
      <c r="J56" s="117">
        <f t="shared" si="17"/>
        <v>0</v>
      </c>
      <c r="K56" s="55">
        <f t="shared" si="18"/>
        <v>46070</v>
      </c>
      <c r="L56" s="55">
        <f t="shared" si="19"/>
        <v>0</v>
      </c>
      <c r="M56" s="55">
        <f t="shared" si="20"/>
        <v>266097</v>
      </c>
      <c r="N56" s="55">
        <f t="shared" si="21"/>
        <v>-21776.080000000002</v>
      </c>
      <c r="O56" s="55">
        <f t="shared" si="22"/>
        <v>0</v>
      </c>
      <c r="P56" s="55">
        <f t="shared" si="23"/>
        <v>0</v>
      </c>
      <c r="Q56" s="55">
        <f t="shared" si="24"/>
        <v>0</v>
      </c>
      <c r="R56" s="55">
        <f t="shared" si="25"/>
        <v>0</v>
      </c>
      <c r="S56" s="55">
        <f t="shared" si="13"/>
        <v>23502</v>
      </c>
      <c r="T56" s="55">
        <f t="shared" si="14"/>
        <v>0</v>
      </c>
      <c r="U56" s="129">
        <f t="shared" si="26"/>
        <v>114366</v>
      </c>
      <c r="V56" s="117"/>
      <c r="W56" s="129">
        <f>growth_cad!D56</f>
        <v>46070</v>
      </c>
      <c r="X56" s="129">
        <f>growth_cad!E56</f>
        <v>0</v>
      </c>
      <c r="Y56" s="129">
        <f>growth_usd!D56</f>
        <v>0</v>
      </c>
      <c r="Z56" s="129">
        <f>growth_usd!E56</f>
        <v>0</v>
      </c>
      <c r="AA56" s="88">
        <f>market_neutral_cad!D56</f>
        <v>266097</v>
      </c>
      <c r="AB56" s="88">
        <f>market_neutral_cad!E56</f>
        <v>-21776.080000000002</v>
      </c>
      <c r="AC56" s="88">
        <f>market_neutral_usd!D56</f>
        <v>0</v>
      </c>
      <c r="AD56" s="88">
        <f>market_neutral_usd!E56</f>
        <v>0</v>
      </c>
      <c r="AE56" s="88">
        <f>sustainability_cad!D56</f>
        <v>0</v>
      </c>
      <c r="AF56" s="88">
        <f>sustainability_cad!E56</f>
        <v>0</v>
      </c>
      <c r="AG56" s="88">
        <f>sustainability_usd!D56</f>
        <v>0</v>
      </c>
      <c r="AH56" s="88">
        <f>sustainability_usd!E56</f>
        <v>0</v>
      </c>
      <c r="AI56" s="88">
        <f>thematic_cad!D56</f>
        <v>0</v>
      </c>
      <c r="AJ56" s="88">
        <f>thematic_cad!E56</f>
        <v>0</v>
      </c>
      <c r="AK56" s="88">
        <f>thematic_usd!D56</f>
        <v>0</v>
      </c>
      <c r="AL56" s="88">
        <f>thematic_usd!E56</f>
        <v>0</v>
      </c>
      <c r="AM56" s="88">
        <f>special_situations_cad!D56</f>
        <v>23502</v>
      </c>
      <c r="AN56" s="88">
        <f>special_situations_cad!E56</f>
        <v>0</v>
      </c>
      <c r="AO56" s="88">
        <f>special_situations_usd!D56</f>
        <v>0</v>
      </c>
      <c r="AP56" s="88">
        <f>special_situations_usd!E56</f>
        <v>0</v>
      </c>
      <c r="AQ56" s="88">
        <f>conservative_tactical_cad!D56</f>
        <v>114366</v>
      </c>
      <c r="AR56" s="88">
        <f>conservative_tactical_usd!D56</f>
        <v>0</v>
      </c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</row>
    <row r="57" spans="1:65">
      <c r="A57" s="38">
        <v>42460</v>
      </c>
      <c r="B57" s="39">
        <v>42460</v>
      </c>
      <c r="C57" s="54">
        <v>42460</v>
      </c>
      <c r="D57" s="50">
        <f t="shared" si="16"/>
        <v>0</v>
      </c>
      <c r="E57" s="123">
        <v>452615</v>
      </c>
      <c r="F57" s="55">
        <f t="shared" si="10"/>
        <v>452615</v>
      </c>
      <c r="G57" s="55">
        <f t="shared" si="11"/>
        <v>452615</v>
      </c>
      <c r="H57" s="55">
        <f t="shared" si="27"/>
        <v>0</v>
      </c>
      <c r="I57" s="77"/>
      <c r="J57" s="117">
        <f t="shared" si="17"/>
        <v>0</v>
      </c>
      <c r="K57" s="55">
        <f t="shared" si="18"/>
        <v>47420</v>
      </c>
      <c r="L57" s="55">
        <f t="shared" si="19"/>
        <v>0</v>
      </c>
      <c r="M57" s="55">
        <f t="shared" si="20"/>
        <v>266156</v>
      </c>
      <c r="N57" s="55">
        <f t="shared" si="21"/>
        <v>0</v>
      </c>
      <c r="O57" s="55">
        <f t="shared" si="22"/>
        <v>0</v>
      </c>
      <c r="P57" s="55">
        <f t="shared" si="23"/>
        <v>0</v>
      </c>
      <c r="Q57" s="55">
        <f t="shared" si="24"/>
        <v>0</v>
      </c>
      <c r="R57" s="55">
        <f t="shared" si="25"/>
        <v>0</v>
      </c>
      <c r="S57" s="55">
        <f t="shared" si="13"/>
        <v>24613</v>
      </c>
      <c r="T57" s="55">
        <f t="shared" si="14"/>
        <v>-10.62</v>
      </c>
      <c r="U57" s="129">
        <f t="shared" si="26"/>
        <v>114426</v>
      </c>
      <c r="V57" s="117"/>
      <c r="W57" s="129">
        <f>growth_cad!D57</f>
        <v>47420</v>
      </c>
      <c r="X57" s="129">
        <f>growth_cad!E57</f>
        <v>0</v>
      </c>
      <c r="Y57" s="129">
        <f>growth_usd!D57</f>
        <v>0</v>
      </c>
      <c r="Z57" s="129">
        <f>growth_usd!E57</f>
        <v>0</v>
      </c>
      <c r="AA57" s="88">
        <f>market_neutral_cad!D57</f>
        <v>266156</v>
      </c>
      <c r="AB57" s="88">
        <f>market_neutral_cad!E57</f>
        <v>0</v>
      </c>
      <c r="AC57" s="88">
        <f>market_neutral_usd!D57</f>
        <v>0</v>
      </c>
      <c r="AD57" s="88">
        <f>market_neutral_usd!E57</f>
        <v>0</v>
      </c>
      <c r="AE57" s="88">
        <f>sustainability_cad!D57</f>
        <v>0</v>
      </c>
      <c r="AF57" s="88">
        <f>sustainability_cad!E57</f>
        <v>0</v>
      </c>
      <c r="AG57" s="88">
        <f>sustainability_usd!D57</f>
        <v>0</v>
      </c>
      <c r="AH57" s="88">
        <f>sustainability_usd!E57</f>
        <v>0</v>
      </c>
      <c r="AI57" s="88">
        <f>thematic_cad!D57</f>
        <v>0</v>
      </c>
      <c r="AJ57" s="88">
        <f>thematic_cad!E57</f>
        <v>0</v>
      </c>
      <c r="AK57" s="88">
        <f>thematic_usd!D57</f>
        <v>0</v>
      </c>
      <c r="AL57" s="88">
        <f>thematic_usd!E57</f>
        <v>0</v>
      </c>
      <c r="AM57" s="88">
        <f>special_situations_cad!D57</f>
        <v>24613</v>
      </c>
      <c r="AN57" s="88">
        <f>special_situations_cad!E57</f>
        <v>-10.62</v>
      </c>
      <c r="AO57" s="88">
        <f>special_situations_usd!D57</f>
        <v>0</v>
      </c>
      <c r="AP57" s="88">
        <f>special_situations_usd!E57</f>
        <v>0</v>
      </c>
      <c r="AQ57" s="88">
        <f>conservative_tactical_cad!D57</f>
        <v>114426</v>
      </c>
      <c r="AR57" s="88">
        <f>conservative_tactical_usd!D57</f>
        <v>0</v>
      </c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</row>
    <row r="58" spans="1:65">
      <c r="A58" s="38">
        <v>42490</v>
      </c>
      <c r="B58" s="39">
        <v>42490</v>
      </c>
      <c r="C58" s="54">
        <v>42490</v>
      </c>
      <c r="D58" s="50">
        <f t="shared" si="16"/>
        <v>0</v>
      </c>
      <c r="E58" s="123">
        <v>454356</v>
      </c>
      <c r="F58" s="55">
        <f t="shared" si="10"/>
        <v>454356</v>
      </c>
      <c r="G58" s="55">
        <f t="shared" si="11"/>
        <v>454356</v>
      </c>
      <c r="H58" s="55">
        <f t="shared" si="27"/>
        <v>0</v>
      </c>
      <c r="I58" s="77"/>
      <c r="J58" s="117">
        <f t="shared" si="17"/>
        <v>0</v>
      </c>
      <c r="K58" s="55">
        <f t="shared" si="18"/>
        <v>47495</v>
      </c>
      <c r="L58" s="55">
        <f t="shared" si="19"/>
        <v>0</v>
      </c>
      <c r="M58" s="55">
        <f t="shared" si="20"/>
        <v>292977</v>
      </c>
      <c r="N58" s="55">
        <f t="shared" si="21"/>
        <v>25000</v>
      </c>
      <c r="O58" s="55">
        <f t="shared" si="22"/>
        <v>0</v>
      </c>
      <c r="P58" s="55">
        <f t="shared" si="23"/>
        <v>0</v>
      </c>
      <c r="Q58" s="55">
        <f t="shared" si="24"/>
        <v>0</v>
      </c>
      <c r="R58" s="55">
        <f t="shared" si="25"/>
        <v>0</v>
      </c>
      <c r="S58" s="55">
        <f t="shared" si="13"/>
        <v>25412</v>
      </c>
      <c r="T58" s="55">
        <f t="shared" si="14"/>
        <v>-2.63</v>
      </c>
      <c r="U58" s="129">
        <f t="shared" si="26"/>
        <v>88472</v>
      </c>
      <c r="V58" s="117"/>
      <c r="W58" s="129">
        <f>growth_cad!D58</f>
        <v>47495</v>
      </c>
      <c r="X58" s="129">
        <f>growth_cad!E58</f>
        <v>0</v>
      </c>
      <c r="Y58" s="129">
        <f>growth_usd!D58</f>
        <v>0</v>
      </c>
      <c r="Z58" s="129">
        <f>growth_usd!E58</f>
        <v>0</v>
      </c>
      <c r="AA58" s="88">
        <f>market_neutral_cad!D58</f>
        <v>292977</v>
      </c>
      <c r="AB58" s="88">
        <f>market_neutral_cad!E58</f>
        <v>25000</v>
      </c>
      <c r="AC58" s="88">
        <f>market_neutral_usd!D58</f>
        <v>0</v>
      </c>
      <c r="AD58" s="88">
        <f>market_neutral_usd!E58</f>
        <v>0</v>
      </c>
      <c r="AE58" s="88">
        <f>sustainability_cad!D58</f>
        <v>0</v>
      </c>
      <c r="AF58" s="88">
        <f>sustainability_cad!E58</f>
        <v>0</v>
      </c>
      <c r="AG58" s="88">
        <f>sustainability_usd!D58</f>
        <v>0</v>
      </c>
      <c r="AH58" s="88">
        <f>sustainability_usd!E58</f>
        <v>0</v>
      </c>
      <c r="AI58" s="88">
        <f>thematic_cad!D58</f>
        <v>0</v>
      </c>
      <c r="AJ58" s="88">
        <f>thematic_cad!E58</f>
        <v>0</v>
      </c>
      <c r="AK58" s="88">
        <f>thematic_usd!D58</f>
        <v>0</v>
      </c>
      <c r="AL58" s="88">
        <f>thematic_usd!E58</f>
        <v>0</v>
      </c>
      <c r="AM58" s="88">
        <f>special_situations_cad!D58</f>
        <v>25412</v>
      </c>
      <c r="AN58" s="88">
        <f>special_situations_cad!E58</f>
        <v>-2.63</v>
      </c>
      <c r="AO58" s="88">
        <f>special_situations_usd!D58</f>
        <v>0</v>
      </c>
      <c r="AP58" s="88">
        <f>special_situations_usd!E58</f>
        <v>0</v>
      </c>
      <c r="AQ58" s="88">
        <f>conservative_tactical_cad!D58</f>
        <v>88472</v>
      </c>
      <c r="AR58" s="88">
        <f>conservative_tactical_usd!D58</f>
        <v>0</v>
      </c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</row>
    <row r="59" spans="1:65">
      <c r="A59" s="38">
        <v>42521</v>
      </c>
      <c r="B59" s="39">
        <v>42521</v>
      </c>
      <c r="C59" s="54">
        <v>42521</v>
      </c>
      <c r="D59" s="50">
        <f t="shared" si="16"/>
        <v>0</v>
      </c>
      <c r="E59" s="123">
        <v>456381</v>
      </c>
      <c r="F59" s="55">
        <f t="shared" si="10"/>
        <v>456381</v>
      </c>
      <c r="G59" s="55">
        <f t="shared" si="11"/>
        <v>456381</v>
      </c>
      <c r="H59" s="55">
        <f t="shared" si="27"/>
        <v>0</v>
      </c>
      <c r="I59" s="77"/>
      <c r="J59" s="117">
        <f t="shared" si="17"/>
        <v>0</v>
      </c>
      <c r="K59" s="55">
        <f t="shared" si="18"/>
        <v>48630</v>
      </c>
      <c r="L59" s="55">
        <f t="shared" si="19"/>
        <v>0</v>
      </c>
      <c r="M59" s="55">
        <f t="shared" si="20"/>
        <v>292685</v>
      </c>
      <c r="N59" s="55">
        <f t="shared" si="21"/>
        <v>0</v>
      </c>
      <c r="O59" s="55">
        <f t="shared" si="22"/>
        <v>0</v>
      </c>
      <c r="P59" s="55">
        <f t="shared" si="23"/>
        <v>0</v>
      </c>
      <c r="Q59" s="55">
        <f t="shared" si="24"/>
        <v>0</v>
      </c>
      <c r="R59" s="55">
        <f t="shared" si="25"/>
        <v>0</v>
      </c>
      <c r="S59" s="55">
        <f t="shared" si="13"/>
        <v>26507</v>
      </c>
      <c r="T59" s="55">
        <f t="shared" si="14"/>
        <v>0</v>
      </c>
      <c r="U59" s="129">
        <f t="shared" si="26"/>
        <v>88559</v>
      </c>
      <c r="V59" s="117"/>
      <c r="W59" s="129">
        <f>growth_cad!D59</f>
        <v>48630</v>
      </c>
      <c r="X59" s="129">
        <f>growth_cad!E59</f>
        <v>0</v>
      </c>
      <c r="Y59" s="129">
        <f>growth_usd!D59</f>
        <v>0</v>
      </c>
      <c r="Z59" s="129">
        <f>growth_usd!E59</f>
        <v>0</v>
      </c>
      <c r="AA59" s="88">
        <f>market_neutral_cad!D59</f>
        <v>292685</v>
      </c>
      <c r="AB59" s="88">
        <f>market_neutral_cad!E59</f>
        <v>0</v>
      </c>
      <c r="AC59" s="88">
        <f>market_neutral_usd!D59</f>
        <v>0</v>
      </c>
      <c r="AD59" s="88">
        <f>market_neutral_usd!E59</f>
        <v>0</v>
      </c>
      <c r="AE59" s="88">
        <f>sustainability_cad!D59</f>
        <v>0</v>
      </c>
      <c r="AF59" s="88">
        <f>sustainability_cad!E59</f>
        <v>0</v>
      </c>
      <c r="AG59" s="88">
        <f>sustainability_usd!D59</f>
        <v>0</v>
      </c>
      <c r="AH59" s="88">
        <f>sustainability_usd!E59</f>
        <v>0</v>
      </c>
      <c r="AI59" s="88">
        <f>thematic_cad!D59</f>
        <v>0</v>
      </c>
      <c r="AJ59" s="88">
        <f>thematic_cad!E59</f>
        <v>0</v>
      </c>
      <c r="AK59" s="88">
        <f>thematic_usd!D59</f>
        <v>0</v>
      </c>
      <c r="AL59" s="88">
        <f>thematic_usd!E59</f>
        <v>0</v>
      </c>
      <c r="AM59" s="88">
        <f>special_situations_cad!D59</f>
        <v>26507</v>
      </c>
      <c r="AN59" s="88">
        <f>special_situations_cad!E59</f>
        <v>0</v>
      </c>
      <c r="AO59" s="88">
        <f>special_situations_usd!D59</f>
        <v>0</v>
      </c>
      <c r="AP59" s="88">
        <f>special_situations_usd!E59</f>
        <v>0</v>
      </c>
      <c r="AQ59" s="88">
        <f>conservative_tactical_cad!D59</f>
        <v>88559</v>
      </c>
      <c r="AR59" s="88">
        <f>conservative_tactical_usd!D59</f>
        <v>0</v>
      </c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</row>
    <row r="60" spans="1:65">
      <c r="A60" s="38">
        <v>42551</v>
      </c>
      <c r="B60" s="39">
        <v>42551</v>
      </c>
      <c r="C60" s="54">
        <v>42551</v>
      </c>
      <c r="D60" s="50">
        <f t="shared" si="16"/>
        <v>0</v>
      </c>
      <c r="E60" s="123">
        <v>454380</v>
      </c>
      <c r="F60" s="55">
        <f t="shared" si="10"/>
        <v>454380</v>
      </c>
      <c r="G60" s="55">
        <f t="shared" si="11"/>
        <v>454380</v>
      </c>
      <c r="H60" s="55">
        <f t="shared" si="27"/>
        <v>0</v>
      </c>
      <c r="I60" s="77"/>
      <c r="J60" s="117">
        <f t="shared" si="17"/>
        <v>0</v>
      </c>
      <c r="K60" s="55">
        <f t="shared" si="18"/>
        <v>47445</v>
      </c>
      <c r="L60" s="55">
        <f t="shared" si="19"/>
        <v>0</v>
      </c>
      <c r="M60" s="55">
        <f t="shared" si="20"/>
        <v>293311</v>
      </c>
      <c r="N60" s="55">
        <f t="shared" si="21"/>
        <v>0</v>
      </c>
      <c r="O60" s="55">
        <f t="shared" si="22"/>
        <v>0</v>
      </c>
      <c r="P60" s="55">
        <f t="shared" si="23"/>
        <v>0</v>
      </c>
      <c r="Q60" s="55">
        <f t="shared" si="24"/>
        <v>0</v>
      </c>
      <c r="R60" s="55">
        <f t="shared" si="25"/>
        <v>0</v>
      </c>
      <c r="S60" s="55">
        <f t="shared" si="13"/>
        <v>24971</v>
      </c>
      <c r="T60" s="55">
        <f t="shared" si="14"/>
        <v>-13.96</v>
      </c>
      <c r="U60" s="129">
        <f t="shared" si="26"/>
        <v>88653</v>
      </c>
      <c r="V60" s="117"/>
      <c r="W60" s="129">
        <f>growth_cad!D60</f>
        <v>47445</v>
      </c>
      <c r="X60" s="129">
        <f>growth_cad!E60</f>
        <v>0</v>
      </c>
      <c r="Y60" s="129">
        <f>growth_usd!D60</f>
        <v>0</v>
      </c>
      <c r="Z60" s="129">
        <f>growth_usd!E60</f>
        <v>0</v>
      </c>
      <c r="AA60" s="88">
        <f>market_neutral_cad!D60</f>
        <v>293311</v>
      </c>
      <c r="AB60" s="88">
        <f>market_neutral_cad!E60</f>
        <v>0</v>
      </c>
      <c r="AC60" s="88">
        <f>market_neutral_usd!D60</f>
        <v>0</v>
      </c>
      <c r="AD60" s="88">
        <f>market_neutral_usd!E60</f>
        <v>0</v>
      </c>
      <c r="AE60" s="88">
        <f>sustainability_cad!D60</f>
        <v>0</v>
      </c>
      <c r="AF60" s="88">
        <f>sustainability_cad!E60</f>
        <v>0</v>
      </c>
      <c r="AG60" s="88">
        <f>sustainability_usd!D60</f>
        <v>0</v>
      </c>
      <c r="AH60" s="88">
        <f>sustainability_usd!E60</f>
        <v>0</v>
      </c>
      <c r="AI60" s="88">
        <f>thematic_cad!D60</f>
        <v>0</v>
      </c>
      <c r="AJ60" s="88">
        <f>thematic_cad!E60</f>
        <v>0</v>
      </c>
      <c r="AK60" s="88">
        <f>thematic_usd!D60</f>
        <v>0</v>
      </c>
      <c r="AL60" s="88">
        <f>thematic_usd!E60</f>
        <v>0</v>
      </c>
      <c r="AM60" s="88">
        <f>special_situations_cad!D60</f>
        <v>24971</v>
      </c>
      <c r="AN60" s="88">
        <f>special_situations_cad!E60</f>
        <v>-13.96</v>
      </c>
      <c r="AO60" s="88">
        <f>special_situations_usd!D60</f>
        <v>0</v>
      </c>
      <c r="AP60" s="88">
        <f>special_situations_usd!E60</f>
        <v>0</v>
      </c>
      <c r="AQ60" s="88">
        <f>conservative_tactical_cad!D60</f>
        <v>88653</v>
      </c>
      <c r="AR60" s="88">
        <f>conservative_tactical_usd!D60</f>
        <v>0</v>
      </c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</row>
    <row r="61" spans="1:65">
      <c r="A61" s="38">
        <v>42582</v>
      </c>
      <c r="B61" s="39">
        <v>42582</v>
      </c>
      <c r="C61" s="54">
        <v>42582</v>
      </c>
      <c r="D61" s="50">
        <f t="shared" si="16"/>
        <v>0</v>
      </c>
      <c r="E61" s="123">
        <v>459768</v>
      </c>
      <c r="F61" s="55">
        <f t="shared" si="10"/>
        <v>459768</v>
      </c>
      <c r="G61" s="55">
        <f t="shared" si="11"/>
        <v>459768</v>
      </c>
      <c r="H61" s="55">
        <f t="shared" si="27"/>
        <v>0</v>
      </c>
      <c r="I61" s="77"/>
      <c r="J61" s="117">
        <f t="shared" si="17"/>
        <v>0</v>
      </c>
      <c r="K61" s="55">
        <f t="shared" si="18"/>
        <v>50440</v>
      </c>
      <c r="L61" s="55">
        <f t="shared" si="19"/>
        <v>0</v>
      </c>
      <c r="M61" s="55">
        <f t="shared" si="20"/>
        <v>296453</v>
      </c>
      <c r="N61" s="55">
        <f t="shared" si="21"/>
        <v>0</v>
      </c>
      <c r="O61" s="55">
        <f t="shared" si="22"/>
        <v>0</v>
      </c>
      <c r="P61" s="55">
        <f t="shared" si="23"/>
        <v>0</v>
      </c>
      <c r="Q61" s="55">
        <f t="shared" si="24"/>
        <v>0</v>
      </c>
      <c r="R61" s="55">
        <f t="shared" si="25"/>
        <v>0</v>
      </c>
      <c r="S61" s="55">
        <f t="shared" si="13"/>
        <v>25117</v>
      </c>
      <c r="T61" s="55">
        <f t="shared" si="14"/>
        <v>-0.26</v>
      </c>
      <c r="U61" s="129">
        <f t="shared" si="26"/>
        <v>87758</v>
      </c>
      <c r="V61" s="117"/>
      <c r="W61" s="129">
        <f>growth_cad!D61</f>
        <v>50440</v>
      </c>
      <c r="X61" s="129">
        <f>growth_cad!E61</f>
        <v>0</v>
      </c>
      <c r="Y61" s="129">
        <f>growth_usd!D61</f>
        <v>0</v>
      </c>
      <c r="Z61" s="129">
        <f>growth_usd!E61</f>
        <v>0</v>
      </c>
      <c r="AA61" s="88">
        <f>market_neutral_cad!D61</f>
        <v>296453</v>
      </c>
      <c r="AB61" s="88">
        <f>market_neutral_cad!E61</f>
        <v>0</v>
      </c>
      <c r="AC61" s="88">
        <f>market_neutral_usd!D61</f>
        <v>0</v>
      </c>
      <c r="AD61" s="88">
        <f>market_neutral_usd!E61</f>
        <v>0</v>
      </c>
      <c r="AE61" s="88">
        <f>sustainability_cad!D61</f>
        <v>0</v>
      </c>
      <c r="AF61" s="88">
        <f>sustainability_cad!E61</f>
        <v>0</v>
      </c>
      <c r="AG61" s="88">
        <f>sustainability_usd!D61</f>
        <v>0</v>
      </c>
      <c r="AH61" s="88">
        <f>sustainability_usd!E61</f>
        <v>0</v>
      </c>
      <c r="AI61" s="88">
        <f>thematic_cad!D61</f>
        <v>0</v>
      </c>
      <c r="AJ61" s="88">
        <f>thematic_cad!E61</f>
        <v>0</v>
      </c>
      <c r="AK61" s="88">
        <f>thematic_usd!D61</f>
        <v>0</v>
      </c>
      <c r="AL61" s="88">
        <f>thematic_usd!E61</f>
        <v>0</v>
      </c>
      <c r="AM61" s="88">
        <f>special_situations_cad!D61</f>
        <v>25117</v>
      </c>
      <c r="AN61" s="88">
        <f>special_situations_cad!E61</f>
        <v>-0.26</v>
      </c>
      <c r="AO61" s="88">
        <f>special_situations_usd!D61</f>
        <v>0</v>
      </c>
      <c r="AP61" s="88">
        <f>special_situations_usd!E61</f>
        <v>0</v>
      </c>
      <c r="AQ61" s="88">
        <f>conservative_tactical_cad!D61</f>
        <v>87758</v>
      </c>
      <c r="AR61" s="88">
        <f>conservative_tactical_usd!D61</f>
        <v>0</v>
      </c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</row>
    <row r="62" spans="1:65">
      <c r="A62" s="38">
        <v>42613</v>
      </c>
      <c r="B62" s="39">
        <v>42613</v>
      </c>
      <c r="C62" s="54">
        <v>42613</v>
      </c>
      <c r="D62" s="50">
        <f t="shared" si="16"/>
        <v>0</v>
      </c>
      <c r="E62" s="123">
        <v>461296</v>
      </c>
      <c r="F62" s="55">
        <f t="shared" si="10"/>
        <v>461296</v>
      </c>
      <c r="G62" s="55">
        <f t="shared" si="11"/>
        <v>461296</v>
      </c>
      <c r="H62" s="55">
        <f t="shared" si="27"/>
        <v>0</v>
      </c>
      <c r="I62" s="77"/>
      <c r="J62" s="117">
        <f t="shared" si="17"/>
        <v>0</v>
      </c>
      <c r="K62" s="55">
        <f t="shared" si="18"/>
        <v>74385</v>
      </c>
      <c r="L62" s="55">
        <f t="shared" si="19"/>
        <v>25000</v>
      </c>
      <c r="M62" s="55">
        <f t="shared" si="20"/>
        <v>298596</v>
      </c>
      <c r="N62" s="55">
        <f t="shared" si="21"/>
        <v>0</v>
      </c>
      <c r="O62" s="55">
        <f t="shared" si="22"/>
        <v>0</v>
      </c>
      <c r="P62" s="55">
        <f t="shared" si="23"/>
        <v>0</v>
      </c>
      <c r="Q62" s="55">
        <f t="shared" si="24"/>
        <v>0</v>
      </c>
      <c r="R62" s="55">
        <f t="shared" si="25"/>
        <v>0</v>
      </c>
      <c r="S62" s="55">
        <f t="shared" si="13"/>
        <v>33781</v>
      </c>
      <c r="T62" s="55">
        <f t="shared" si="14"/>
        <v>8250</v>
      </c>
      <c r="U62" s="129">
        <f t="shared" si="26"/>
        <v>54534</v>
      </c>
      <c r="V62" s="117"/>
      <c r="W62" s="129">
        <f>growth_cad!D62</f>
        <v>74385</v>
      </c>
      <c r="X62" s="129">
        <f>growth_cad!E62</f>
        <v>25000</v>
      </c>
      <c r="Y62" s="129">
        <f>growth_usd!D62</f>
        <v>0</v>
      </c>
      <c r="Z62" s="129">
        <f>growth_usd!E62</f>
        <v>0</v>
      </c>
      <c r="AA62" s="88">
        <f>market_neutral_cad!D62</f>
        <v>298596</v>
      </c>
      <c r="AB62" s="88">
        <f>market_neutral_cad!E62</f>
        <v>0</v>
      </c>
      <c r="AC62" s="88">
        <f>market_neutral_usd!D62</f>
        <v>0</v>
      </c>
      <c r="AD62" s="88">
        <f>market_neutral_usd!E62</f>
        <v>0</v>
      </c>
      <c r="AE62" s="88">
        <f>sustainability_cad!D62</f>
        <v>0</v>
      </c>
      <c r="AF62" s="88">
        <f>sustainability_cad!E62</f>
        <v>0</v>
      </c>
      <c r="AG62" s="88">
        <f>sustainability_usd!D62</f>
        <v>0</v>
      </c>
      <c r="AH62" s="88">
        <f>sustainability_usd!E62</f>
        <v>0</v>
      </c>
      <c r="AI62" s="88">
        <f>thematic_cad!D62</f>
        <v>0</v>
      </c>
      <c r="AJ62" s="88">
        <f>thematic_cad!E62</f>
        <v>0</v>
      </c>
      <c r="AK62" s="88">
        <f>thematic_usd!D62</f>
        <v>0</v>
      </c>
      <c r="AL62" s="88">
        <f>thematic_usd!E62</f>
        <v>0</v>
      </c>
      <c r="AM62" s="88">
        <f>special_situations_cad!D62</f>
        <v>33781</v>
      </c>
      <c r="AN62" s="88">
        <f>special_situations_cad!E62</f>
        <v>8250</v>
      </c>
      <c r="AO62" s="88">
        <f>special_situations_usd!D62</f>
        <v>0</v>
      </c>
      <c r="AP62" s="88">
        <f>special_situations_usd!E62</f>
        <v>0</v>
      </c>
      <c r="AQ62" s="88">
        <f>conservative_tactical_cad!D62</f>
        <v>54534</v>
      </c>
      <c r="AR62" s="88">
        <f>conservative_tactical_usd!D62</f>
        <v>0</v>
      </c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</row>
    <row r="63" spans="1:65">
      <c r="A63" s="38">
        <v>42643</v>
      </c>
      <c r="B63" s="39">
        <v>42643</v>
      </c>
      <c r="C63" s="54">
        <v>42643</v>
      </c>
      <c r="D63" s="50">
        <f t="shared" si="16"/>
        <v>0</v>
      </c>
      <c r="E63" s="123">
        <v>464233</v>
      </c>
      <c r="F63" s="55">
        <f t="shared" si="10"/>
        <v>464233</v>
      </c>
      <c r="G63" s="55">
        <f t="shared" si="11"/>
        <v>464233</v>
      </c>
      <c r="H63" s="55">
        <f t="shared" si="27"/>
        <v>0</v>
      </c>
      <c r="I63" s="77"/>
      <c r="J63" s="117">
        <f t="shared" si="17"/>
        <v>0</v>
      </c>
      <c r="K63" s="55">
        <f t="shared" si="18"/>
        <v>76305</v>
      </c>
      <c r="L63" s="55">
        <f t="shared" si="19"/>
        <v>0</v>
      </c>
      <c r="M63" s="55">
        <f t="shared" si="20"/>
        <v>298036</v>
      </c>
      <c r="N63" s="55">
        <f t="shared" si="21"/>
        <v>0</v>
      </c>
      <c r="O63" s="55">
        <f t="shared" si="22"/>
        <v>0</v>
      </c>
      <c r="P63" s="55">
        <f t="shared" si="23"/>
        <v>0</v>
      </c>
      <c r="Q63" s="55">
        <f t="shared" si="24"/>
        <v>0</v>
      </c>
      <c r="R63" s="55">
        <f t="shared" si="25"/>
        <v>0</v>
      </c>
      <c r="S63" s="55">
        <f t="shared" si="13"/>
        <v>35278</v>
      </c>
      <c r="T63" s="55">
        <f t="shared" si="14"/>
        <v>-17.13</v>
      </c>
      <c r="U63" s="129">
        <f t="shared" si="26"/>
        <v>54614</v>
      </c>
      <c r="V63" s="117"/>
      <c r="W63" s="129">
        <f>growth_cad!D63</f>
        <v>76305</v>
      </c>
      <c r="X63" s="129">
        <f>growth_cad!E63</f>
        <v>0</v>
      </c>
      <c r="Y63" s="129">
        <f>growth_usd!D63</f>
        <v>0</v>
      </c>
      <c r="Z63" s="129">
        <f>growth_usd!E63</f>
        <v>0</v>
      </c>
      <c r="AA63" s="88">
        <f>market_neutral_cad!D63</f>
        <v>298036</v>
      </c>
      <c r="AB63" s="88">
        <f>market_neutral_cad!E63</f>
        <v>0</v>
      </c>
      <c r="AC63" s="88">
        <f>market_neutral_usd!D63</f>
        <v>0</v>
      </c>
      <c r="AD63" s="88">
        <f>market_neutral_usd!E63</f>
        <v>0</v>
      </c>
      <c r="AE63" s="88">
        <f>sustainability_cad!D63</f>
        <v>0</v>
      </c>
      <c r="AF63" s="88">
        <f>sustainability_cad!E63</f>
        <v>0</v>
      </c>
      <c r="AG63" s="88">
        <f>sustainability_usd!D63</f>
        <v>0</v>
      </c>
      <c r="AH63" s="88">
        <f>sustainability_usd!E63</f>
        <v>0</v>
      </c>
      <c r="AI63" s="88">
        <f>thematic_cad!D63</f>
        <v>0</v>
      </c>
      <c r="AJ63" s="88">
        <f>thematic_cad!E63</f>
        <v>0</v>
      </c>
      <c r="AK63" s="88">
        <f>thematic_usd!D63</f>
        <v>0</v>
      </c>
      <c r="AL63" s="88">
        <f>thematic_usd!E63</f>
        <v>0</v>
      </c>
      <c r="AM63" s="88">
        <f>special_situations_cad!D63</f>
        <v>35278</v>
      </c>
      <c r="AN63" s="88">
        <f>special_situations_cad!E63</f>
        <v>-17.13</v>
      </c>
      <c r="AO63" s="88">
        <f>special_situations_usd!D63</f>
        <v>0</v>
      </c>
      <c r="AP63" s="88">
        <f>special_situations_usd!E63</f>
        <v>0</v>
      </c>
      <c r="AQ63" s="88">
        <f>conservative_tactical_cad!D63</f>
        <v>54614</v>
      </c>
      <c r="AR63" s="88">
        <f>conservative_tactical_usd!D63</f>
        <v>0</v>
      </c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1:65">
      <c r="A64" s="38">
        <v>42674</v>
      </c>
      <c r="B64" s="39">
        <v>42674</v>
      </c>
      <c r="C64" s="54">
        <v>42674</v>
      </c>
      <c r="D64" s="50">
        <f t="shared" si="16"/>
        <v>0</v>
      </c>
      <c r="E64" s="123">
        <v>463685</v>
      </c>
      <c r="F64" s="55">
        <f t="shared" si="10"/>
        <v>463685</v>
      </c>
      <c r="G64" s="55">
        <f t="shared" si="11"/>
        <v>463685</v>
      </c>
      <c r="H64" s="55">
        <f t="shared" si="27"/>
        <v>0</v>
      </c>
      <c r="I64" s="77"/>
      <c r="J64" s="117">
        <f t="shared" si="17"/>
        <v>0</v>
      </c>
      <c r="K64" s="55">
        <f t="shared" si="18"/>
        <v>78145</v>
      </c>
      <c r="L64" s="55">
        <f t="shared" si="19"/>
        <v>0</v>
      </c>
      <c r="M64" s="55">
        <f t="shared" si="20"/>
        <v>296079</v>
      </c>
      <c r="N64" s="55">
        <f t="shared" si="21"/>
        <v>0</v>
      </c>
      <c r="O64" s="55">
        <f t="shared" si="22"/>
        <v>0</v>
      </c>
      <c r="P64" s="55">
        <f t="shared" si="23"/>
        <v>0</v>
      </c>
      <c r="Q64" s="55">
        <f t="shared" si="24"/>
        <v>0</v>
      </c>
      <c r="R64" s="55">
        <f t="shared" si="25"/>
        <v>0</v>
      </c>
      <c r="S64" s="55">
        <f t="shared" si="13"/>
        <v>35921</v>
      </c>
      <c r="T64" s="55">
        <f t="shared" si="14"/>
        <v>-8.9499999999999993</v>
      </c>
      <c r="U64" s="129">
        <f t="shared" si="26"/>
        <v>53540</v>
      </c>
      <c r="V64" s="117"/>
      <c r="W64" s="129">
        <f>growth_cad!D64</f>
        <v>78145</v>
      </c>
      <c r="X64" s="129">
        <f>growth_cad!E64</f>
        <v>0</v>
      </c>
      <c r="Y64" s="129">
        <f>growth_usd!D64</f>
        <v>0</v>
      </c>
      <c r="Z64" s="129">
        <f>growth_usd!E64</f>
        <v>0</v>
      </c>
      <c r="AA64" s="88">
        <f>market_neutral_cad!D64</f>
        <v>296079</v>
      </c>
      <c r="AB64" s="88">
        <f>market_neutral_cad!E64</f>
        <v>0</v>
      </c>
      <c r="AC64" s="88">
        <f>market_neutral_usd!D64</f>
        <v>0</v>
      </c>
      <c r="AD64" s="88">
        <f>market_neutral_usd!E64</f>
        <v>0</v>
      </c>
      <c r="AE64" s="88">
        <f>sustainability_cad!D64</f>
        <v>0</v>
      </c>
      <c r="AF64" s="88">
        <f>sustainability_cad!E64</f>
        <v>0</v>
      </c>
      <c r="AG64" s="88">
        <f>sustainability_usd!D64</f>
        <v>0</v>
      </c>
      <c r="AH64" s="88">
        <f>sustainability_usd!E64</f>
        <v>0</v>
      </c>
      <c r="AI64" s="88">
        <f>thematic_cad!D64</f>
        <v>0</v>
      </c>
      <c r="AJ64" s="88">
        <f>thematic_cad!E64</f>
        <v>0</v>
      </c>
      <c r="AK64" s="88">
        <f>thematic_usd!D64</f>
        <v>0</v>
      </c>
      <c r="AL64" s="88">
        <f>thematic_usd!E64</f>
        <v>0</v>
      </c>
      <c r="AM64" s="88">
        <f>special_situations_cad!D64</f>
        <v>35921</v>
      </c>
      <c r="AN64" s="88">
        <f>special_situations_cad!E64</f>
        <v>-8.9499999999999993</v>
      </c>
      <c r="AO64" s="88">
        <f>special_situations_usd!D64</f>
        <v>0</v>
      </c>
      <c r="AP64" s="88">
        <f>special_situations_usd!E64</f>
        <v>0</v>
      </c>
      <c r="AQ64" s="88">
        <f>conservative_tactical_cad!D64</f>
        <v>53540</v>
      </c>
      <c r="AR64" s="88">
        <f>conservative_tactical_usd!D64</f>
        <v>0</v>
      </c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</row>
    <row r="65" spans="1:65">
      <c r="A65" s="38">
        <v>42704</v>
      </c>
      <c r="B65" s="39">
        <v>42704</v>
      </c>
      <c r="C65" s="54">
        <v>42704</v>
      </c>
      <c r="D65" s="50">
        <f t="shared" si="16"/>
        <v>0</v>
      </c>
      <c r="E65" s="123">
        <v>470109</v>
      </c>
      <c r="F65" s="55">
        <f t="shared" si="10"/>
        <v>470109</v>
      </c>
      <c r="G65" s="55">
        <f t="shared" si="11"/>
        <v>470109</v>
      </c>
      <c r="H65" s="55">
        <f t="shared" si="27"/>
        <v>0</v>
      </c>
      <c r="I65" s="77"/>
      <c r="J65" s="117">
        <f t="shared" si="17"/>
        <v>0</v>
      </c>
      <c r="K65" s="55">
        <f t="shared" si="18"/>
        <v>80925</v>
      </c>
      <c r="L65" s="55">
        <f t="shared" si="19"/>
        <v>0</v>
      </c>
      <c r="M65" s="55">
        <f t="shared" si="20"/>
        <v>296162</v>
      </c>
      <c r="N65" s="55">
        <f t="shared" si="21"/>
        <v>0</v>
      </c>
      <c r="O65" s="55">
        <f t="shared" si="22"/>
        <v>0</v>
      </c>
      <c r="P65" s="55">
        <f t="shared" si="23"/>
        <v>0</v>
      </c>
      <c r="Q65" s="55">
        <f t="shared" si="24"/>
        <v>0</v>
      </c>
      <c r="R65" s="55">
        <f t="shared" si="25"/>
        <v>0</v>
      </c>
      <c r="S65" s="55">
        <f t="shared" si="13"/>
        <v>39539</v>
      </c>
      <c r="T65" s="55">
        <f t="shared" si="14"/>
        <v>0</v>
      </c>
      <c r="U65" s="129">
        <f t="shared" si="26"/>
        <v>53483</v>
      </c>
      <c r="V65" s="117"/>
      <c r="W65" s="129">
        <f>growth_cad!D65</f>
        <v>80925</v>
      </c>
      <c r="X65" s="129">
        <f>growth_cad!E65</f>
        <v>0</v>
      </c>
      <c r="Y65" s="129">
        <f>growth_usd!D65</f>
        <v>0</v>
      </c>
      <c r="Z65" s="129">
        <f>growth_usd!E65</f>
        <v>0</v>
      </c>
      <c r="AA65" s="88">
        <f>market_neutral_cad!D65</f>
        <v>296162</v>
      </c>
      <c r="AB65" s="88">
        <f>market_neutral_cad!E65</f>
        <v>0</v>
      </c>
      <c r="AC65" s="88">
        <f>market_neutral_usd!D65</f>
        <v>0</v>
      </c>
      <c r="AD65" s="88">
        <f>market_neutral_usd!E65</f>
        <v>0</v>
      </c>
      <c r="AE65" s="88">
        <f>sustainability_cad!D65</f>
        <v>0</v>
      </c>
      <c r="AF65" s="88">
        <f>sustainability_cad!E65</f>
        <v>0</v>
      </c>
      <c r="AG65" s="88">
        <f>sustainability_usd!D65</f>
        <v>0</v>
      </c>
      <c r="AH65" s="88">
        <f>sustainability_usd!E65</f>
        <v>0</v>
      </c>
      <c r="AI65" s="88">
        <f>thematic_cad!D65</f>
        <v>0</v>
      </c>
      <c r="AJ65" s="88">
        <f>thematic_cad!E65</f>
        <v>0</v>
      </c>
      <c r="AK65" s="88">
        <f>thematic_usd!D65</f>
        <v>0</v>
      </c>
      <c r="AL65" s="88">
        <f>thematic_usd!E65</f>
        <v>0</v>
      </c>
      <c r="AM65" s="88">
        <f>special_situations_cad!D65</f>
        <v>39539</v>
      </c>
      <c r="AN65" s="88">
        <f>special_situations_cad!E65</f>
        <v>0</v>
      </c>
      <c r="AO65" s="88">
        <f>special_situations_usd!D65</f>
        <v>0</v>
      </c>
      <c r="AP65" s="88">
        <f>special_situations_usd!E65</f>
        <v>0</v>
      </c>
      <c r="AQ65" s="88">
        <f>conservative_tactical_cad!D65</f>
        <v>53483</v>
      </c>
      <c r="AR65" s="88">
        <f>conservative_tactical_usd!D65</f>
        <v>0</v>
      </c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</row>
    <row r="66" spans="1:65">
      <c r="A66" s="38">
        <v>42735</v>
      </c>
      <c r="B66" s="39">
        <v>42735</v>
      </c>
      <c r="C66" s="54">
        <v>42735</v>
      </c>
      <c r="D66" s="50">
        <f t="shared" si="16"/>
        <v>0</v>
      </c>
      <c r="E66" s="123">
        <v>474252</v>
      </c>
      <c r="F66" s="55">
        <f t="shared" si="10"/>
        <v>474252</v>
      </c>
      <c r="G66" s="55">
        <f t="shared" si="11"/>
        <v>474252</v>
      </c>
      <c r="H66" s="55">
        <f t="shared" si="27"/>
        <v>0</v>
      </c>
      <c r="I66" s="77"/>
      <c r="J66" s="117">
        <f t="shared" si="17"/>
        <v>0</v>
      </c>
      <c r="K66" s="55">
        <f t="shared" si="18"/>
        <v>82810</v>
      </c>
      <c r="L66" s="55">
        <f t="shared" si="19"/>
        <v>0</v>
      </c>
      <c r="M66" s="55">
        <f t="shared" si="20"/>
        <v>297749</v>
      </c>
      <c r="N66" s="55">
        <f t="shared" si="21"/>
        <v>0</v>
      </c>
      <c r="O66" s="55">
        <f t="shared" si="22"/>
        <v>0</v>
      </c>
      <c r="P66" s="55">
        <f t="shared" si="23"/>
        <v>0</v>
      </c>
      <c r="Q66" s="55">
        <f t="shared" si="24"/>
        <v>0</v>
      </c>
      <c r="R66" s="55">
        <f t="shared" si="25"/>
        <v>0</v>
      </c>
      <c r="S66" s="55">
        <f t="shared" si="13"/>
        <v>40240</v>
      </c>
      <c r="T66" s="55">
        <f t="shared" si="14"/>
        <v>-17.28</v>
      </c>
      <c r="U66" s="129">
        <f t="shared" si="26"/>
        <v>53453</v>
      </c>
      <c r="V66" s="117"/>
      <c r="W66" s="129">
        <f>growth_cad!D66</f>
        <v>82810</v>
      </c>
      <c r="X66" s="129">
        <f>growth_cad!E66</f>
        <v>0</v>
      </c>
      <c r="Y66" s="129">
        <f>growth_usd!D66</f>
        <v>0</v>
      </c>
      <c r="Z66" s="129">
        <f>growth_usd!E66</f>
        <v>0</v>
      </c>
      <c r="AA66" s="88">
        <f>market_neutral_cad!D66</f>
        <v>297749</v>
      </c>
      <c r="AB66" s="88">
        <f>market_neutral_cad!E66</f>
        <v>0</v>
      </c>
      <c r="AC66" s="88">
        <f>market_neutral_usd!D66</f>
        <v>0</v>
      </c>
      <c r="AD66" s="88">
        <f>market_neutral_usd!E66</f>
        <v>0</v>
      </c>
      <c r="AE66" s="88">
        <f>sustainability_cad!D66</f>
        <v>0</v>
      </c>
      <c r="AF66" s="88">
        <f>sustainability_cad!E66</f>
        <v>0</v>
      </c>
      <c r="AG66" s="88">
        <f>sustainability_usd!D66</f>
        <v>0</v>
      </c>
      <c r="AH66" s="88">
        <f>sustainability_usd!E66</f>
        <v>0</v>
      </c>
      <c r="AI66" s="88">
        <f>thematic_cad!D66</f>
        <v>0</v>
      </c>
      <c r="AJ66" s="88">
        <f>thematic_cad!E66</f>
        <v>0</v>
      </c>
      <c r="AK66" s="88">
        <f>thematic_usd!D66</f>
        <v>0</v>
      </c>
      <c r="AL66" s="88">
        <f>thematic_usd!E66</f>
        <v>0</v>
      </c>
      <c r="AM66" s="88">
        <f>special_situations_cad!D66</f>
        <v>40240</v>
      </c>
      <c r="AN66" s="88">
        <f>special_situations_cad!E66</f>
        <v>-17.28</v>
      </c>
      <c r="AO66" s="88">
        <f>special_situations_usd!D66</f>
        <v>0</v>
      </c>
      <c r="AP66" s="88">
        <f>special_situations_usd!E66</f>
        <v>0</v>
      </c>
      <c r="AQ66" s="88">
        <f>conservative_tactical_cad!D66</f>
        <v>53453</v>
      </c>
      <c r="AR66" s="88">
        <f>conservative_tactical_usd!D66</f>
        <v>0</v>
      </c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1:65">
      <c r="A67" s="38">
        <v>42766</v>
      </c>
      <c r="B67" s="39">
        <v>42766</v>
      </c>
      <c r="C67" s="54">
        <v>42766</v>
      </c>
      <c r="D67" s="50">
        <f t="shared" si="16"/>
        <v>0</v>
      </c>
      <c r="E67" s="123">
        <v>474146</v>
      </c>
      <c r="F67" s="55">
        <f t="shared" si="10"/>
        <v>474146</v>
      </c>
      <c r="G67" s="55">
        <f t="shared" si="11"/>
        <v>474146</v>
      </c>
      <c r="H67" s="55">
        <f t="shared" si="27"/>
        <v>0</v>
      </c>
      <c r="I67" s="77"/>
      <c r="J67" s="117">
        <f t="shared" si="17"/>
        <v>0</v>
      </c>
      <c r="K67" s="55">
        <f t="shared" si="18"/>
        <v>83262</v>
      </c>
      <c r="L67" s="55">
        <f t="shared" si="19"/>
        <v>0</v>
      </c>
      <c r="M67" s="55">
        <f t="shared" si="20"/>
        <v>297402</v>
      </c>
      <c r="N67" s="55">
        <f t="shared" si="21"/>
        <v>0</v>
      </c>
      <c r="O67" s="55">
        <f t="shared" si="22"/>
        <v>0</v>
      </c>
      <c r="P67" s="55">
        <f t="shared" si="23"/>
        <v>0</v>
      </c>
      <c r="Q67" s="55">
        <f t="shared" si="24"/>
        <v>0</v>
      </c>
      <c r="R67" s="55">
        <f t="shared" si="25"/>
        <v>0</v>
      </c>
      <c r="S67" s="55">
        <f t="shared" si="13"/>
        <v>41068</v>
      </c>
      <c r="T67" s="55">
        <f t="shared" si="14"/>
        <v>-7.35</v>
      </c>
      <c r="U67" s="129">
        <f t="shared" si="26"/>
        <v>52414</v>
      </c>
      <c r="V67" s="117"/>
      <c r="W67" s="129">
        <f>growth_cad!D67</f>
        <v>83262</v>
      </c>
      <c r="X67" s="129">
        <f>growth_cad!E67</f>
        <v>0</v>
      </c>
      <c r="Y67" s="129">
        <f>growth_usd!D67</f>
        <v>0</v>
      </c>
      <c r="Z67" s="129">
        <f>growth_usd!E67</f>
        <v>0</v>
      </c>
      <c r="AA67" s="88">
        <f>market_neutral_cad!D67</f>
        <v>297402</v>
      </c>
      <c r="AB67" s="88">
        <f>market_neutral_cad!E67</f>
        <v>0</v>
      </c>
      <c r="AC67" s="88">
        <f>market_neutral_usd!D67</f>
        <v>0</v>
      </c>
      <c r="AD67" s="88">
        <f>market_neutral_usd!E67</f>
        <v>0</v>
      </c>
      <c r="AE67" s="88">
        <f>sustainability_cad!D67</f>
        <v>0</v>
      </c>
      <c r="AF67" s="88">
        <f>sustainability_cad!E67</f>
        <v>0</v>
      </c>
      <c r="AG67" s="88">
        <f>sustainability_usd!D67</f>
        <v>0</v>
      </c>
      <c r="AH67" s="88">
        <f>sustainability_usd!E67</f>
        <v>0</v>
      </c>
      <c r="AI67" s="88">
        <f>thematic_cad!D67</f>
        <v>0</v>
      </c>
      <c r="AJ67" s="88">
        <f>thematic_cad!E67</f>
        <v>0</v>
      </c>
      <c r="AK67" s="88">
        <f>thematic_usd!D67</f>
        <v>0</v>
      </c>
      <c r="AL67" s="88">
        <f>thematic_usd!E67</f>
        <v>0</v>
      </c>
      <c r="AM67" s="88">
        <f>special_situations_cad!D67</f>
        <v>41068</v>
      </c>
      <c r="AN67" s="88">
        <f>special_situations_cad!E67</f>
        <v>-7.35</v>
      </c>
      <c r="AO67" s="88">
        <f>special_situations_usd!D67</f>
        <v>0</v>
      </c>
      <c r="AP67" s="88">
        <f>special_situations_usd!E67</f>
        <v>0</v>
      </c>
      <c r="AQ67" s="88">
        <f>conservative_tactical_cad!D67</f>
        <v>52414</v>
      </c>
      <c r="AR67" s="88">
        <f>conservative_tactical_usd!D67</f>
        <v>0</v>
      </c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</row>
    <row r="68" spans="1:65">
      <c r="A68" s="38">
        <v>42794</v>
      </c>
      <c r="B68" s="39">
        <v>42794</v>
      </c>
      <c r="C68" s="54">
        <v>42794</v>
      </c>
      <c r="D68" s="50">
        <f t="shared" si="16"/>
        <v>0</v>
      </c>
      <c r="E68" s="123">
        <v>473073</v>
      </c>
      <c r="F68" s="55">
        <f t="shared" si="10"/>
        <v>473073</v>
      </c>
      <c r="G68" s="55">
        <f t="shared" si="11"/>
        <v>473073</v>
      </c>
      <c r="H68" s="55">
        <f t="shared" si="27"/>
        <v>0</v>
      </c>
      <c r="I68" s="77"/>
      <c r="J68" s="117">
        <f t="shared" si="17"/>
        <v>0</v>
      </c>
      <c r="K68" s="55">
        <f t="shared" si="18"/>
        <v>83968</v>
      </c>
      <c r="L68" s="55">
        <f t="shared" si="19"/>
        <v>0</v>
      </c>
      <c r="M68" s="55">
        <f t="shared" si="20"/>
        <v>295183</v>
      </c>
      <c r="N68" s="55">
        <f t="shared" si="21"/>
        <v>0</v>
      </c>
      <c r="O68" s="55">
        <f t="shared" si="22"/>
        <v>0</v>
      </c>
      <c r="P68" s="55">
        <f t="shared" si="23"/>
        <v>0</v>
      </c>
      <c r="Q68" s="55">
        <f t="shared" si="24"/>
        <v>0</v>
      </c>
      <c r="R68" s="55">
        <f t="shared" si="25"/>
        <v>0</v>
      </c>
      <c r="S68" s="55">
        <f t="shared" si="13"/>
        <v>40660</v>
      </c>
      <c r="T68" s="55">
        <f t="shared" si="14"/>
        <v>0</v>
      </c>
      <c r="U68" s="129">
        <f t="shared" si="26"/>
        <v>53262</v>
      </c>
      <c r="V68" s="117"/>
      <c r="W68" s="129">
        <f>growth_cad!D68</f>
        <v>83968</v>
      </c>
      <c r="X68" s="129">
        <f>growth_cad!E68</f>
        <v>0</v>
      </c>
      <c r="Y68" s="129">
        <f>growth_usd!D68</f>
        <v>0</v>
      </c>
      <c r="Z68" s="129">
        <f>growth_usd!E68</f>
        <v>0</v>
      </c>
      <c r="AA68" s="88">
        <f>market_neutral_cad!D68</f>
        <v>295183</v>
      </c>
      <c r="AB68" s="88">
        <f>market_neutral_cad!E68</f>
        <v>0</v>
      </c>
      <c r="AC68" s="88">
        <f>market_neutral_usd!D68</f>
        <v>0</v>
      </c>
      <c r="AD68" s="88">
        <f>market_neutral_usd!E68</f>
        <v>0</v>
      </c>
      <c r="AE68" s="88">
        <f>sustainability_cad!D68</f>
        <v>0</v>
      </c>
      <c r="AF68" s="88">
        <f>sustainability_cad!E68</f>
        <v>0</v>
      </c>
      <c r="AG68" s="88">
        <f>sustainability_usd!D68</f>
        <v>0</v>
      </c>
      <c r="AH68" s="88">
        <f>sustainability_usd!E68</f>
        <v>0</v>
      </c>
      <c r="AI68" s="88">
        <f>thematic_cad!D68</f>
        <v>0</v>
      </c>
      <c r="AJ68" s="88">
        <f>thematic_cad!E68</f>
        <v>0</v>
      </c>
      <c r="AK68" s="88">
        <f>thematic_usd!D68</f>
        <v>0</v>
      </c>
      <c r="AL68" s="88">
        <f>thematic_usd!E68</f>
        <v>0</v>
      </c>
      <c r="AM68" s="88">
        <f>special_situations_cad!D68</f>
        <v>40660</v>
      </c>
      <c r="AN68" s="88">
        <f>special_situations_cad!E68</f>
        <v>0</v>
      </c>
      <c r="AO68" s="88">
        <f>special_situations_usd!D68</f>
        <v>0</v>
      </c>
      <c r="AP68" s="88">
        <f>special_situations_usd!E68</f>
        <v>0</v>
      </c>
      <c r="AQ68" s="88">
        <f>conservative_tactical_cad!D68</f>
        <v>53262</v>
      </c>
      <c r="AR68" s="88">
        <f>conservative_tactical_usd!D68</f>
        <v>0</v>
      </c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</row>
    <row r="69" spans="1:65">
      <c r="A69" s="38">
        <v>42825</v>
      </c>
      <c r="B69" s="39">
        <v>42825</v>
      </c>
      <c r="C69" s="54">
        <v>42825</v>
      </c>
      <c r="D69" s="50">
        <f t="shared" si="16"/>
        <v>0</v>
      </c>
      <c r="E69" s="123">
        <v>473856</v>
      </c>
      <c r="F69" s="55">
        <f t="shared" si="10"/>
        <v>473856</v>
      </c>
      <c r="G69" s="55">
        <f t="shared" si="11"/>
        <v>473856</v>
      </c>
      <c r="H69" s="55">
        <f t="shared" si="27"/>
        <v>0</v>
      </c>
      <c r="I69" s="77"/>
      <c r="J69" s="117">
        <f t="shared" si="17"/>
        <v>0</v>
      </c>
      <c r="K69" s="55">
        <f t="shared" si="18"/>
        <v>84625</v>
      </c>
      <c r="L69" s="55">
        <f t="shared" si="19"/>
        <v>0</v>
      </c>
      <c r="M69" s="55">
        <f t="shared" si="20"/>
        <v>295052</v>
      </c>
      <c r="N69" s="55">
        <f t="shared" si="21"/>
        <v>0</v>
      </c>
      <c r="O69" s="55">
        <f t="shared" si="22"/>
        <v>0</v>
      </c>
      <c r="P69" s="55">
        <f t="shared" si="23"/>
        <v>0</v>
      </c>
      <c r="Q69" s="55">
        <f t="shared" si="24"/>
        <v>0</v>
      </c>
      <c r="R69" s="55">
        <f t="shared" si="25"/>
        <v>0</v>
      </c>
      <c r="S69" s="55">
        <f t="shared" si="13"/>
        <v>40861</v>
      </c>
      <c r="T69" s="55">
        <f t="shared" si="14"/>
        <v>-15.43</v>
      </c>
      <c r="U69" s="129">
        <f t="shared" si="26"/>
        <v>53318</v>
      </c>
      <c r="V69" s="117"/>
      <c r="W69" s="129">
        <f>growth_cad!D69</f>
        <v>84625</v>
      </c>
      <c r="X69" s="129">
        <f>growth_cad!E69</f>
        <v>0</v>
      </c>
      <c r="Y69" s="129">
        <f>growth_usd!D69</f>
        <v>0</v>
      </c>
      <c r="Z69" s="129">
        <f>growth_usd!E69</f>
        <v>0</v>
      </c>
      <c r="AA69" s="88">
        <f>market_neutral_cad!D69</f>
        <v>295052</v>
      </c>
      <c r="AB69" s="88">
        <f>market_neutral_cad!E69</f>
        <v>0</v>
      </c>
      <c r="AC69" s="88">
        <f>market_neutral_usd!D69</f>
        <v>0</v>
      </c>
      <c r="AD69" s="88">
        <f>market_neutral_usd!E69</f>
        <v>0</v>
      </c>
      <c r="AE69" s="88">
        <f>sustainability_cad!D69</f>
        <v>0</v>
      </c>
      <c r="AF69" s="88">
        <f>sustainability_cad!E69</f>
        <v>0</v>
      </c>
      <c r="AG69" s="88">
        <f>sustainability_usd!D69</f>
        <v>0</v>
      </c>
      <c r="AH69" s="88">
        <f>sustainability_usd!E69</f>
        <v>0</v>
      </c>
      <c r="AI69" s="88">
        <f>thematic_cad!D69</f>
        <v>0</v>
      </c>
      <c r="AJ69" s="88">
        <f>thematic_cad!E69</f>
        <v>0</v>
      </c>
      <c r="AK69" s="88">
        <f>thematic_usd!D69</f>
        <v>0</v>
      </c>
      <c r="AL69" s="88">
        <f>thematic_usd!E69</f>
        <v>0</v>
      </c>
      <c r="AM69" s="88">
        <f>special_situations_cad!D69</f>
        <v>40861</v>
      </c>
      <c r="AN69" s="88">
        <f>special_situations_cad!E69</f>
        <v>-15.43</v>
      </c>
      <c r="AO69" s="88">
        <f>special_situations_usd!D69</f>
        <v>0</v>
      </c>
      <c r="AP69" s="88">
        <f>special_situations_usd!E69</f>
        <v>0</v>
      </c>
      <c r="AQ69" s="88">
        <f>conservative_tactical_cad!D69</f>
        <v>53318</v>
      </c>
      <c r="AR69" s="88">
        <f>conservative_tactical_usd!D69</f>
        <v>0</v>
      </c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</row>
    <row r="70" spans="1:65">
      <c r="A70" s="38">
        <v>42855</v>
      </c>
      <c r="B70" s="39">
        <v>42855</v>
      </c>
      <c r="C70" s="54">
        <v>42855</v>
      </c>
      <c r="D70" s="50">
        <f t="shared" si="16"/>
        <v>0</v>
      </c>
      <c r="E70" s="123">
        <v>472242</v>
      </c>
      <c r="F70" s="55">
        <f t="shared" si="10"/>
        <v>472242</v>
      </c>
      <c r="G70" s="55">
        <f t="shared" si="11"/>
        <v>472242</v>
      </c>
      <c r="H70" s="55">
        <f t="shared" si="27"/>
        <v>0</v>
      </c>
      <c r="I70" s="77"/>
      <c r="J70" s="117">
        <f t="shared" si="17"/>
        <v>0</v>
      </c>
      <c r="K70" s="55">
        <f t="shared" si="18"/>
        <v>84597</v>
      </c>
      <c r="L70" s="55">
        <f t="shared" si="19"/>
        <v>0</v>
      </c>
      <c r="M70" s="55">
        <f t="shared" si="20"/>
        <v>264748</v>
      </c>
      <c r="N70" s="55">
        <f t="shared" si="21"/>
        <v>-28500</v>
      </c>
      <c r="O70" s="55">
        <f t="shared" si="22"/>
        <v>0</v>
      </c>
      <c r="P70" s="55">
        <f t="shared" si="23"/>
        <v>0</v>
      </c>
      <c r="Q70" s="55">
        <f t="shared" si="24"/>
        <v>0</v>
      </c>
      <c r="R70" s="55">
        <f t="shared" si="25"/>
        <v>0</v>
      </c>
      <c r="S70" s="55">
        <f t="shared" si="13"/>
        <v>42127</v>
      </c>
      <c r="T70" s="55">
        <f t="shared" si="14"/>
        <v>-7.15</v>
      </c>
      <c r="U70" s="129">
        <f t="shared" si="26"/>
        <v>80770</v>
      </c>
      <c r="V70" s="117"/>
      <c r="W70" s="129">
        <f>growth_cad!D70</f>
        <v>84597</v>
      </c>
      <c r="X70" s="129">
        <f>growth_cad!E70</f>
        <v>0</v>
      </c>
      <c r="Y70" s="129">
        <f>growth_usd!D70</f>
        <v>0</v>
      </c>
      <c r="Z70" s="129">
        <f>growth_usd!E70</f>
        <v>0</v>
      </c>
      <c r="AA70" s="88">
        <f>market_neutral_cad!D70</f>
        <v>264748</v>
      </c>
      <c r="AB70" s="88">
        <f>market_neutral_cad!E70</f>
        <v>-28500</v>
      </c>
      <c r="AC70" s="88">
        <f>market_neutral_usd!D70</f>
        <v>0</v>
      </c>
      <c r="AD70" s="88">
        <f>market_neutral_usd!E70</f>
        <v>0</v>
      </c>
      <c r="AE70" s="88">
        <f>sustainability_cad!D70</f>
        <v>0</v>
      </c>
      <c r="AF70" s="88">
        <f>sustainability_cad!E70</f>
        <v>0</v>
      </c>
      <c r="AG70" s="88">
        <f>sustainability_usd!D70</f>
        <v>0</v>
      </c>
      <c r="AH70" s="88">
        <f>sustainability_usd!E70</f>
        <v>0</v>
      </c>
      <c r="AI70" s="88">
        <f>thematic_cad!D70</f>
        <v>0</v>
      </c>
      <c r="AJ70" s="88">
        <f>thematic_cad!E70</f>
        <v>0</v>
      </c>
      <c r="AK70" s="88">
        <f>thematic_usd!D70</f>
        <v>0</v>
      </c>
      <c r="AL70" s="88">
        <f>thematic_usd!E70</f>
        <v>0</v>
      </c>
      <c r="AM70" s="88">
        <f>special_situations_cad!D70</f>
        <v>42127</v>
      </c>
      <c r="AN70" s="88">
        <f>special_situations_cad!E70</f>
        <v>-7.15</v>
      </c>
      <c r="AO70" s="88">
        <f>special_situations_usd!D70</f>
        <v>0</v>
      </c>
      <c r="AP70" s="88">
        <f>special_situations_usd!E70</f>
        <v>0</v>
      </c>
      <c r="AQ70" s="88">
        <f>conservative_tactical_cad!D70</f>
        <v>80770</v>
      </c>
      <c r="AR70" s="88">
        <f>conservative_tactical_usd!D70</f>
        <v>0</v>
      </c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</row>
    <row r="71" spans="1:65">
      <c r="A71" s="38">
        <v>42886</v>
      </c>
      <c r="B71" s="39">
        <v>42886</v>
      </c>
      <c r="C71" s="54">
        <v>42886</v>
      </c>
      <c r="D71" s="50">
        <f t="shared" ref="D71:D102" si="28">ROUND(E71-G71-H71,0)</f>
        <v>0</v>
      </c>
      <c r="E71" s="123">
        <v>469652</v>
      </c>
      <c r="F71" s="55">
        <f t="shared" si="10"/>
        <v>469652</v>
      </c>
      <c r="G71" s="55">
        <f t="shared" si="11"/>
        <v>469652</v>
      </c>
      <c r="H71" s="55">
        <f t="shared" si="27"/>
        <v>0</v>
      </c>
      <c r="I71" s="77"/>
      <c r="J71" s="117">
        <f t="shared" ref="J71:J102" si="29">Y71+AC71+AG71+AK71+AO71+AR71</f>
        <v>0</v>
      </c>
      <c r="K71" s="55">
        <f t="shared" ref="K71:K102" si="30">W71+Y71*I71</f>
        <v>83310</v>
      </c>
      <c r="L71" s="55">
        <f t="shared" ref="L71:L102" si="31">X71+Z71*I71</f>
        <v>0</v>
      </c>
      <c r="M71" s="55">
        <f t="shared" ref="M71:M102" si="32">AA71+AC71*I71</f>
        <v>266791</v>
      </c>
      <c r="N71" s="55">
        <f t="shared" ref="N71:N102" si="33">AB71+AD71*I71</f>
        <v>0</v>
      </c>
      <c r="O71" s="55">
        <f t="shared" ref="O71:O102" si="34">AE71+AG71*I71</f>
        <v>0</v>
      </c>
      <c r="P71" s="55">
        <f t="shared" ref="P71:P102" si="35">AF71+AH71*I71</f>
        <v>0</v>
      </c>
      <c r="Q71" s="55">
        <f t="shared" ref="Q71:Q102" si="36">AI71+AK71*I71</f>
        <v>0</v>
      </c>
      <c r="R71" s="55">
        <f t="shared" ref="R71:R102" si="37">AJ71+AL71*I71</f>
        <v>0</v>
      </c>
      <c r="S71" s="55">
        <f t="shared" si="13"/>
        <v>42104</v>
      </c>
      <c r="T71" s="55">
        <f t="shared" si="14"/>
        <v>0</v>
      </c>
      <c r="U71" s="129">
        <f t="shared" ref="U71:U102" si="38">AQ71+AR71*I71</f>
        <v>77447</v>
      </c>
      <c r="V71" s="117"/>
      <c r="W71" s="129">
        <f>growth_cad!D71</f>
        <v>83310</v>
      </c>
      <c r="X71" s="129">
        <f>growth_cad!E71</f>
        <v>0</v>
      </c>
      <c r="Y71" s="129">
        <f>growth_usd!D71</f>
        <v>0</v>
      </c>
      <c r="Z71" s="129">
        <f>growth_usd!E71</f>
        <v>0</v>
      </c>
      <c r="AA71" s="88">
        <f>market_neutral_cad!D71</f>
        <v>266791</v>
      </c>
      <c r="AB71" s="88">
        <f>market_neutral_cad!E71</f>
        <v>0</v>
      </c>
      <c r="AC71" s="88">
        <f>market_neutral_usd!D71</f>
        <v>0</v>
      </c>
      <c r="AD71" s="88">
        <f>market_neutral_usd!E71</f>
        <v>0</v>
      </c>
      <c r="AE71" s="88">
        <f>sustainability_cad!D71</f>
        <v>0</v>
      </c>
      <c r="AF71" s="88">
        <f>sustainability_cad!E71</f>
        <v>0</v>
      </c>
      <c r="AG71" s="88">
        <f>sustainability_usd!D71</f>
        <v>0</v>
      </c>
      <c r="AH71" s="88">
        <f>sustainability_usd!E71</f>
        <v>0</v>
      </c>
      <c r="AI71" s="88">
        <f>thematic_cad!D71</f>
        <v>0</v>
      </c>
      <c r="AJ71" s="88">
        <f>thematic_cad!E71</f>
        <v>0</v>
      </c>
      <c r="AK71" s="88">
        <f>thematic_usd!D71</f>
        <v>0</v>
      </c>
      <c r="AL71" s="88">
        <f>thematic_usd!E71</f>
        <v>0</v>
      </c>
      <c r="AM71" s="88">
        <f>special_situations_cad!D71</f>
        <v>42104</v>
      </c>
      <c r="AN71" s="88">
        <f>special_situations_cad!E71</f>
        <v>0</v>
      </c>
      <c r="AO71" s="88">
        <f>special_situations_usd!D71</f>
        <v>0</v>
      </c>
      <c r="AP71" s="88">
        <f>special_situations_usd!E71</f>
        <v>0</v>
      </c>
      <c r="AQ71" s="88">
        <f>conservative_tactical_cad!D71</f>
        <v>77447</v>
      </c>
      <c r="AR71" s="88">
        <f>conservative_tactical_usd!D71</f>
        <v>0</v>
      </c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</row>
    <row r="72" spans="1:65">
      <c r="A72" s="38">
        <v>42916</v>
      </c>
      <c r="B72" s="39">
        <v>42916</v>
      </c>
      <c r="C72" s="54">
        <v>42916</v>
      </c>
      <c r="D72" s="50">
        <f t="shared" si="28"/>
        <v>0</v>
      </c>
      <c r="E72" s="123">
        <v>469569</v>
      </c>
      <c r="F72" s="55">
        <f t="shared" ref="F72:F115" si="39">G72+H72</f>
        <v>469569</v>
      </c>
      <c r="G72" s="55">
        <f t="shared" ref="G72:G116" si="40">W72+AA72+AE72+AI72+AM72+AQ72</f>
        <v>469569</v>
      </c>
      <c r="H72" s="55">
        <f t="shared" si="27"/>
        <v>0</v>
      </c>
      <c r="I72" s="77"/>
      <c r="J72" s="117">
        <f t="shared" si="29"/>
        <v>0</v>
      </c>
      <c r="K72" s="55">
        <f t="shared" si="30"/>
        <v>83633</v>
      </c>
      <c r="L72" s="55">
        <f t="shared" si="31"/>
        <v>0</v>
      </c>
      <c r="M72" s="55">
        <f t="shared" si="32"/>
        <v>267226</v>
      </c>
      <c r="N72" s="55">
        <f t="shared" si="33"/>
        <v>0</v>
      </c>
      <c r="O72" s="55">
        <f t="shared" si="34"/>
        <v>0</v>
      </c>
      <c r="P72" s="55">
        <f t="shared" si="35"/>
        <v>0</v>
      </c>
      <c r="Q72" s="55">
        <f t="shared" si="36"/>
        <v>0</v>
      </c>
      <c r="R72" s="55">
        <f t="shared" si="37"/>
        <v>0</v>
      </c>
      <c r="S72" s="55">
        <f t="shared" ref="S72:S116" si="41">AM72+AO72*I72</f>
        <v>41360</v>
      </c>
      <c r="T72" s="55">
        <f t="shared" ref="T72:T116" si="42">AN72+AP72*J72</f>
        <v>-13.39</v>
      </c>
      <c r="U72" s="129">
        <f t="shared" si="38"/>
        <v>77350</v>
      </c>
      <c r="V72" s="117"/>
      <c r="W72" s="129">
        <f>growth_cad!D72</f>
        <v>83633</v>
      </c>
      <c r="X72" s="129">
        <f>growth_cad!E72</f>
        <v>0</v>
      </c>
      <c r="Y72" s="129">
        <f>growth_usd!D72</f>
        <v>0</v>
      </c>
      <c r="Z72" s="129">
        <f>growth_usd!E72</f>
        <v>0</v>
      </c>
      <c r="AA72" s="88">
        <f>market_neutral_cad!D72</f>
        <v>267226</v>
      </c>
      <c r="AB72" s="88">
        <f>market_neutral_cad!E72</f>
        <v>0</v>
      </c>
      <c r="AC72" s="88">
        <f>market_neutral_usd!D72</f>
        <v>0</v>
      </c>
      <c r="AD72" s="88">
        <f>market_neutral_usd!E72</f>
        <v>0</v>
      </c>
      <c r="AE72" s="88">
        <f>sustainability_cad!D72</f>
        <v>0</v>
      </c>
      <c r="AF72" s="88">
        <f>sustainability_cad!E72</f>
        <v>0</v>
      </c>
      <c r="AG72" s="88">
        <f>sustainability_usd!D72</f>
        <v>0</v>
      </c>
      <c r="AH72" s="88">
        <f>sustainability_usd!E72</f>
        <v>0</v>
      </c>
      <c r="AI72" s="88">
        <f>thematic_cad!D72</f>
        <v>0</v>
      </c>
      <c r="AJ72" s="88">
        <f>thematic_cad!E72</f>
        <v>0</v>
      </c>
      <c r="AK72" s="88">
        <f>thematic_usd!D72</f>
        <v>0</v>
      </c>
      <c r="AL72" s="88">
        <f>thematic_usd!E72</f>
        <v>0</v>
      </c>
      <c r="AM72" s="88">
        <f>special_situations_cad!D72</f>
        <v>41360</v>
      </c>
      <c r="AN72" s="88">
        <f>special_situations_cad!E72</f>
        <v>-13.39</v>
      </c>
      <c r="AO72" s="88">
        <f>special_situations_usd!D72</f>
        <v>0</v>
      </c>
      <c r="AP72" s="88">
        <f>special_situations_usd!E72</f>
        <v>0</v>
      </c>
      <c r="AQ72" s="88">
        <f>conservative_tactical_cad!D72</f>
        <v>77350</v>
      </c>
      <c r="AR72" s="88">
        <f>conservative_tactical_usd!D72</f>
        <v>0</v>
      </c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</row>
    <row r="73" spans="1:65">
      <c r="A73" s="38">
        <v>42947</v>
      </c>
      <c r="B73" s="39">
        <v>42947</v>
      </c>
      <c r="C73" s="54">
        <v>42947</v>
      </c>
      <c r="D73" s="50">
        <f t="shared" si="28"/>
        <v>0</v>
      </c>
      <c r="E73" s="123">
        <v>468326</v>
      </c>
      <c r="F73" s="55">
        <f t="shared" si="39"/>
        <v>468326</v>
      </c>
      <c r="G73" s="55">
        <f t="shared" si="40"/>
        <v>468326</v>
      </c>
      <c r="H73" s="55">
        <f t="shared" ref="H73:H104" si="43">J73*I73</f>
        <v>0</v>
      </c>
      <c r="I73" s="77"/>
      <c r="J73" s="117">
        <f t="shared" si="29"/>
        <v>0</v>
      </c>
      <c r="K73" s="55">
        <f t="shared" si="30"/>
        <v>82512</v>
      </c>
      <c r="L73" s="55">
        <f t="shared" si="31"/>
        <v>0</v>
      </c>
      <c r="M73" s="55">
        <f t="shared" si="32"/>
        <v>266856</v>
      </c>
      <c r="N73" s="55">
        <f t="shared" si="33"/>
        <v>0</v>
      </c>
      <c r="O73" s="55">
        <f t="shared" si="34"/>
        <v>0</v>
      </c>
      <c r="P73" s="55">
        <f t="shared" si="35"/>
        <v>0</v>
      </c>
      <c r="Q73" s="55">
        <f t="shared" si="36"/>
        <v>0</v>
      </c>
      <c r="R73" s="55">
        <f t="shared" si="37"/>
        <v>0</v>
      </c>
      <c r="S73" s="55">
        <f t="shared" si="41"/>
        <v>42709</v>
      </c>
      <c r="T73" s="55">
        <f t="shared" si="42"/>
        <v>-5.72</v>
      </c>
      <c r="U73" s="129">
        <f t="shared" si="38"/>
        <v>76249</v>
      </c>
      <c r="V73" s="117"/>
      <c r="W73" s="129">
        <f>growth_cad!D73</f>
        <v>82512</v>
      </c>
      <c r="X73" s="129">
        <f>growth_cad!E73</f>
        <v>0</v>
      </c>
      <c r="Y73" s="129">
        <f>growth_usd!D73</f>
        <v>0</v>
      </c>
      <c r="Z73" s="129">
        <f>growth_usd!E73</f>
        <v>0</v>
      </c>
      <c r="AA73" s="88">
        <f>market_neutral_cad!D73</f>
        <v>266856</v>
      </c>
      <c r="AB73" s="88">
        <f>market_neutral_cad!E73</f>
        <v>0</v>
      </c>
      <c r="AC73" s="88">
        <f>market_neutral_usd!D73</f>
        <v>0</v>
      </c>
      <c r="AD73" s="88">
        <f>market_neutral_usd!E73</f>
        <v>0</v>
      </c>
      <c r="AE73" s="88">
        <f>sustainability_cad!D73</f>
        <v>0</v>
      </c>
      <c r="AF73" s="88">
        <f>sustainability_cad!E73</f>
        <v>0</v>
      </c>
      <c r="AG73" s="88">
        <f>sustainability_usd!D73</f>
        <v>0</v>
      </c>
      <c r="AH73" s="88">
        <f>sustainability_usd!E73</f>
        <v>0</v>
      </c>
      <c r="AI73" s="88">
        <f>thematic_cad!D73</f>
        <v>0</v>
      </c>
      <c r="AJ73" s="88">
        <f>thematic_cad!E73</f>
        <v>0</v>
      </c>
      <c r="AK73" s="88">
        <f>thematic_usd!D73</f>
        <v>0</v>
      </c>
      <c r="AL73" s="88">
        <f>thematic_usd!E73</f>
        <v>0</v>
      </c>
      <c r="AM73" s="88">
        <f>special_situations_cad!D73</f>
        <v>42709</v>
      </c>
      <c r="AN73" s="88">
        <f>special_situations_cad!E73</f>
        <v>-5.72</v>
      </c>
      <c r="AO73" s="88">
        <f>special_situations_usd!D73</f>
        <v>0</v>
      </c>
      <c r="AP73" s="88">
        <f>special_situations_usd!E73</f>
        <v>0</v>
      </c>
      <c r="AQ73" s="88">
        <f>conservative_tactical_cad!D73</f>
        <v>76249</v>
      </c>
      <c r="AR73" s="88">
        <f>conservative_tactical_usd!D73</f>
        <v>0</v>
      </c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</row>
    <row r="74" spans="1:65">
      <c r="A74" s="38">
        <v>42978</v>
      </c>
      <c r="B74" s="39">
        <v>42978</v>
      </c>
      <c r="C74" s="54">
        <v>42978</v>
      </c>
      <c r="D74" s="50">
        <f t="shared" si="28"/>
        <v>0</v>
      </c>
      <c r="E74" s="123">
        <v>464480</v>
      </c>
      <c r="F74" s="55">
        <f t="shared" si="39"/>
        <v>464480</v>
      </c>
      <c r="G74" s="55">
        <f t="shared" si="40"/>
        <v>464480</v>
      </c>
      <c r="H74" s="55">
        <f t="shared" si="43"/>
        <v>0</v>
      </c>
      <c r="I74" s="77"/>
      <c r="J74" s="117">
        <f t="shared" si="29"/>
        <v>0</v>
      </c>
      <c r="K74" s="55">
        <f t="shared" si="30"/>
        <v>81651</v>
      </c>
      <c r="L74" s="55">
        <f t="shared" si="31"/>
        <v>0</v>
      </c>
      <c r="M74" s="55">
        <f t="shared" si="32"/>
        <v>258799</v>
      </c>
      <c r="N74" s="55">
        <f t="shared" si="33"/>
        <v>-7225.48</v>
      </c>
      <c r="O74" s="55">
        <f t="shared" si="34"/>
        <v>0</v>
      </c>
      <c r="P74" s="55">
        <f t="shared" si="35"/>
        <v>0</v>
      </c>
      <c r="Q74" s="55">
        <f t="shared" si="36"/>
        <v>0</v>
      </c>
      <c r="R74" s="55">
        <f t="shared" si="37"/>
        <v>0</v>
      </c>
      <c r="S74" s="55">
        <f t="shared" si="41"/>
        <v>40465</v>
      </c>
      <c r="T74" s="55">
        <f t="shared" si="42"/>
        <v>0</v>
      </c>
      <c r="U74" s="129">
        <f t="shared" si="38"/>
        <v>83565</v>
      </c>
      <c r="V74" s="117"/>
      <c r="W74" s="129">
        <f>growth_cad!D74</f>
        <v>81651</v>
      </c>
      <c r="X74" s="129">
        <f>growth_cad!E74</f>
        <v>0</v>
      </c>
      <c r="Y74" s="129">
        <f>growth_usd!D74</f>
        <v>0</v>
      </c>
      <c r="Z74" s="129">
        <f>growth_usd!E74</f>
        <v>0</v>
      </c>
      <c r="AA74" s="88">
        <f>market_neutral_cad!D74</f>
        <v>258799</v>
      </c>
      <c r="AB74" s="88">
        <f>market_neutral_cad!E74</f>
        <v>-7225.48</v>
      </c>
      <c r="AC74" s="88">
        <f>market_neutral_usd!D74</f>
        <v>0</v>
      </c>
      <c r="AD74" s="88">
        <f>market_neutral_usd!E74</f>
        <v>0</v>
      </c>
      <c r="AE74" s="88">
        <f>sustainability_cad!D74</f>
        <v>0</v>
      </c>
      <c r="AF74" s="88">
        <f>sustainability_cad!E74</f>
        <v>0</v>
      </c>
      <c r="AG74" s="88">
        <f>sustainability_usd!D74</f>
        <v>0</v>
      </c>
      <c r="AH74" s="88">
        <f>sustainability_usd!E74</f>
        <v>0</v>
      </c>
      <c r="AI74" s="88">
        <f>thematic_cad!D74</f>
        <v>0</v>
      </c>
      <c r="AJ74" s="88">
        <f>thematic_cad!E74</f>
        <v>0</v>
      </c>
      <c r="AK74" s="88">
        <f>thematic_usd!D74</f>
        <v>0</v>
      </c>
      <c r="AL74" s="88">
        <f>thematic_usd!E74</f>
        <v>0</v>
      </c>
      <c r="AM74" s="88">
        <f>special_situations_cad!D74</f>
        <v>40465</v>
      </c>
      <c r="AN74" s="88">
        <f>special_situations_cad!E74</f>
        <v>0</v>
      </c>
      <c r="AO74" s="88">
        <f>special_situations_usd!D74</f>
        <v>0</v>
      </c>
      <c r="AP74" s="88">
        <f>special_situations_usd!E74</f>
        <v>0</v>
      </c>
      <c r="AQ74" s="88">
        <f>conservative_tactical_cad!D74</f>
        <v>83565</v>
      </c>
      <c r="AR74" s="88">
        <f>conservative_tactical_usd!D74</f>
        <v>0</v>
      </c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</row>
    <row r="75" spans="1:65">
      <c r="A75" s="38">
        <v>43008</v>
      </c>
      <c r="B75" s="39">
        <v>43008</v>
      </c>
      <c r="C75" s="54">
        <v>43008</v>
      </c>
      <c r="D75" s="50">
        <f t="shared" si="28"/>
        <v>0</v>
      </c>
      <c r="E75" s="123">
        <v>468061</v>
      </c>
      <c r="F75" s="55">
        <f t="shared" si="39"/>
        <v>468061</v>
      </c>
      <c r="G75" s="55">
        <f t="shared" si="40"/>
        <v>468061</v>
      </c>
      <c r="H75" s="55">
        <f t="shared" si="43"/>
        <v>0</v>
      </c>
      <c r="I75" s="77"/>
      <c r="J75" s="117">
        <f t="shared" si="29"/>
        <v>0</v>
      </c>
      <c r="K75" s="55">
        <f t="shared" si="30"/>
        <v>84248</v>
      </c>
      <c r="L75" s="55">
        <f t="shared" si="31"/>
        <v>0</v>
      </c>
      <c r="M75" s="55">
        <f t="shared" si="32"/>
        <v>258212</v>
      </c>
      <c r="N75" s="55">
        <f t="shared" si="33"/>
        <v>0</v>
      </c>
      <c r="O75" s="55">
        <f t="shared" si="34"/>
        <v>0</v>
      </c>
      <c r="P75" s="55">
        <f t="shared" si="35"/>
        <v>0</v>
      </c>
      <c r="Q75" s="55">
        <f t="shared" si="36"/>
        <v>0</v>
      </c>
      <c r="R75" s="55">
        <f t="shared" si="37"/>
        <v>0</v>
      </c>
      <c r="S75" s="55">
        <f t="shared" si="41"/>
        <v>51858</v>
      </c>
      <c r="T75" s="55">
        <f t="shared" si="42"/>
        <v>9797.4699999999993</v>
      </c>
      <c r="U75" s="129">
        <f t="shared" si="38"/>
        <v>73743</v>
      </c>
      <c r="V75" s="117"/>
      <c r="W75" s="129">
        <f>growth_cad!D75</f>
        <v>84248</v>
      </c>
      <c r="X75" s="129">
        <f>growth_cad!E75</f>
        <v>0</v>
      </c>
      <c r="Y75" s="129">
        <f>growth_usd!D75</f>
        <v>0</v>
      </c>
      <c r="Z75" s="129">
        <f>growth_usd!E75</f>
        <v>0</v>
      </c>
      <c r="AA75" s="88">
        <f>market_neutral_cad!D75</f>
        <v>258212</v>
      </c>
      <c r="AB75" s="88">
        <f>market_neutral_cad!E75</f>
        <v>0</v>
      </c>
      <c r="AC75" s="88">
        <f>market_neutral_usd!D75</f>
        <v>0</v>
      </c>
      <c r="AD75" s="88">
        <f>market_neutral_usd!E75</f>
        <v>0</v>
      </c>
      <c r="AE75" s="88">
        <f>sustainability_cad!D75</f>
        <v>0</v>
      </c>
      <c r="AF75" s="88">
        <f>sustainability_cad!E75</f>
        <v>0</v>
      </c>
      <c r="AG75" s="88">
        <f>sustainability_usd!D75</f>
        <v>0</v>
      </c>
      <c r="AH75" s="88">
        <f>sustainability_usd!E75</f>
        <v>0</v>
      </c>
      <c r="AI75" s="88">
        <f>thematic_cad!D75</f>
        <v>0</v>
      </c>
      <c r="AJ75" s="88">
        <f>thematic_cad!E75</f>
        <v>0</v>
      </c>
      <c r="AK75" s="88">
        <f>thematic_usd!D75</f>
        <v>0</v>
      </c>
      <c r="AL75" s="88">
        <f>thematic_usd!E75</f>
        <v>0</v>
      </c>
      <c r="AM75" s="88">
        <f>special_situations_cad!D75</f>
        <v>51858</v>
      </c>
      <c r="AN75" s="88">
        <f>special_situations_cad!E75</f>
        <v>9797.4699999999993</v>
      </c>
      <c r="AO75" s="88">
        <f>special_situations_usd!D75</f>
        <v>0</v>
      </c>
      <c r="AP75" s="88">
        <f>special_situations_usd!E75</f>
        <v>0</v>
      </c>
      <c r="AQ75" s="88">
        <f>conservative_tactical_cad!D75</f>
        <v>73743</v>
      </c>
      <c r="AR75" s="88">
        <f>conservative_tactical_usd!D75</f>
        <v>0</v>
      </c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</row>
    <row r="76" spans="1:65">
      <c r="A76" s="38">
        <v>43039</v>
      </c>
      <c r="B76" s="39">
        <v>43039</v>
      </c>
      <c r="C76" s="54">
        <v>43039</v>
      </c>
      <c r="D76" s="50">
        <f t="shared" si="28"/>
        <v>0</v>
      </c>
      <c r="E76" s="123">
        <v>466423</v>
      </c>
      <c r="F76" s="55">
        <f t="shared" si="39"/>
        <v>466423</v>
      </c>
      <c r="G76" s="55">
        <f t="shared" si="40"/>
        <v>466423</v>
      </c>
      <c r="H76" s="55">
        <f t="shared" si="43"/>
        <v>0</v>
      </c>
      <c r="I76" s="77"/>
      <c r="J76" s="117">
        <f t="shared" si="29"/>
        <v>0</v>
      </c>
      <c r="K76" s="55">
        <f t="shared" si="30"/>
        <v>85194</v>
      </c>
      <c r="L76" s="55">
        <f t="shared" si="31"/>
        <v>0</v>
      </c>
      <c r="M76" s="55">
        <f t="shared" si="32"/>
        <v>258371</v>
      </c>
      <c r="N76" s="55">
        <f t="shared" si="33"/>
        <v>0</v>
      </c>
      <c r="O76" s="55">
        <f t="shared" si="34"/>
        <v>0</v>
      </c>
      <c r="P76" s="55">
        <f t="shared" si="35"/>
        <v>0</v>
      </c>
      <c r="Q76" s="55">
        <f t="shared" si="36"/>
        <v>0</v>
      </c>
      <c r="R76" s="55">
        <f t="shared" si="37"/>
        <v>0</v>
      </c>
      <c r="S76" s="55">
        <f t="shared" si="41"/>
        <v>49967</v>
      </c>
      <c r="T76" s="55">
        <f t="shared" si="42"/>
        <v>-83.8</v>
      </c>
      <c r="U76" s="129">
        <f t="shared" si="38"/>
        <v>72891</v>
      </c>
      <c r="V76" s="117"/>
      <c r="W76" s="129">
        <f>growth_cad!D76</f>
        <v>85194</v>
      </c>
      <c r="X76" s="129">
        <f>growth_cad!E76</f>
        <v>0</v>
      </c>
      <c r="Y76" s="129">
        <f>growth_usd!D76</f>
        <v>0</v>
      </c>
      <c r="Z76" s="129">
        <f>growth_usd!E76</f>
        <v>0</v>
      </c>
      <c r="AA76" s="88">
        <f>market_neutral_cad!D76</f>
        <v>258371</v>
      </c>
      <c r="AB76" s="88">
        <f>market_neutral_cad!E76</f>
        <v>0</v>
      </c>
      <c r="AC76" s="88">
        <f>market_neutral_usd!D76</f>
        <v>0</v>
      </c>
      <c r="AD76" s="88">
        <f>market_neutral_usd!E76</f>
        <v>0</v>
      </c>
      <c r="AE76" s="88">
        <f>sustainability_cad!D76</f>
        <v>0</v>
      </c>
      <c r="AF76" s="88">
        <f>sustainability_cad!E76</f>
        <v>0</v>
      </c>
      <c r="AG76" s="88">
        <f>sustainability_usd!D76</f>
        <v>0</v>
      </c>
      <c r="AH76" s="88">
        <f>sustainability_usd!E76</f>
        <v>0</v>
      </c>
      <c r="AI76" s="88">
        <f>thematic_cad!D76</f>
        <v>0</v>
      </c>
      <c r="AJ76" s="88">
        <f>thematic_cad!E76</f>
        <v>0</v>
      </c>
      <c r="AK76" s="88">
        <f>thematic_usd!D76</f>
        <v>0</v>
      </c>
      <c r="AL76" s="88">
        <f>thematic_usd!E76</f>
        <v>0</v>
      </c>
      <c r="AM76" s="88">
        <f>special_situations_cad!D76</f>
        <v>49967</v>
      </c>
      <c r="AN76" s="88">
        <f>special_situations_cad!E76</f>
        <v>-83.8</v>
      </c>
      <c r="AO76" s="88">
        <f>special_situations_usd!D76</f>
        <v>0</v>
      </c>
      <c r="AP76" s="88">
        <f>special_situations_usd!E76</f>
        <v>0</v>
      </c>
      <c r="AQ76" s="88">
        <f>conservative_tactical_cad!D76</f>
        <v>72891</v>
      </c>
      <c r="AR76" s="88">
        <f>conservative_tactical_usd!D76</f>
        <v>0</v>
      </c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</row>
    <row r="77" spans="1:65">
      <c r="A77" s="38">
        <v>43069</v>
      </c>
      <c r="B77" s="39">
        <v>43069</v>
      </c>
      <c r="C77" s="54">
        <v>43069</v>
      </c>
      <c r="D77" s="50">
        <f t="shared" si="28"/>
        <v>0</v>
      </c>
      <c r="E77" s="123">
        <v>472621</v>
      </c>
      <c r="F77" s="55">
        <f t="shared" si="39"/>
        <v>472621</v>
      </c>
      <c r="G77" s="55">
        <f t="shared" si="40"/>
        <v>472621</v>
      </c>
      <c r="H77" s="55">
        <f t="shared" si="43"/>
        <v>0</v>
      </c>
      <c r="I77" s="77"/>
      <c r="J77" s="117">
        <f t="shared" si="29"/>
        <v>0</v>
      </c>
      <c r="K77" s="55">
        <f t="shared" si="30"/>
        <v>85488</v>
      </c>
      <c r="L77" s="55">
        <f t="shared" si="31"/>
        <v>0</v>
      </c>
      <c r="M77" s="55">
        <f t="shared" si="32"/>
        <v>260779</v>
      </c>
      <c r="N77" s="55">
        <f t="shared" si="33"/>
        <v>0</v>
      </c>
      <c r="O77" s="55">
        <f t="shared" si="34"/>
        <v>0</v>
      </c>
      <c r="P77" s="55">
        <f t="shared" si="35"/>
        <v>0</v>
      </c>
      <c r="Q77" s="55">
        <f t="shared" si="36"/>
        <v>0</v>
      </c>
      <c r="R77" s="55">
        <f t="shared" si="37"/>
        <v>0</v>
      </c>
      <c r="S77" s="55">
        <f t="shared" si="41"/>
        <v>43553</v>
      </c>
      <c r="T77" s="55">
        <f t="shared" si="42"/>
        <v>-9853.65</v>
      </c>
      <c r="U77" s="129">
        <f t="shared" si="38"/>
        <v>82801</v>
      </c>
      <c r="V77" s="117"/>
      <c r="W77" s="129">
        <f>growth_cad!D77</f>
        <v>85488</v>
      </c>
      <c r="X77" s="129">
        <f>growth_cad!E77</f>
        <v>0</v>
      </c>
      <c r="Y77" s="129">
        <f>growth_usd!D77</f>
        <v>0</v>
      </c>
      <c r="Z77" s="129">
        <f>growth_usd!E77</f>
        <v>0</v>
      </c>
      <c r="AA77" s="88">
        <f>market_neutral_cad!D77</f>
        <v>260779</v>
      </c>
      <c r="AB77" s="88">
        <f>market_neutral_cad!E77</f>
        <v>0</v>
      </c>
      <c r="AC77" s="88">
        <f>market_neutral_usd!D77</f>
        <v>0</v>
      </c>
      <c r="AD77" s="88">
        <f>market_neutral_usd!E77</f>
        <v>0</v>
      </c>
      <c r="AE77" s="88">
        <f>sustainability_cad!D77</f>
        <v>0</v>
      </c>
      <c r="AF77" s="88">
        <f>sustainability_cad!E77</f>
        <v>0</v>
      </c>
      <c r="AG77" s="88">
        <f>sustainability_usd!D77</f>
        <v>0</v>
      </c>
      <c r="AH77" s="88">
        <f>sustainability_usd!E77</f>
        <v>0</v>
      </c>
      <c r="AI77" s="88">
        <f>thematic_cad!D77</f>
        <v>0</v>
      </c>
      <c r="AJ77" s="88">
        <f>thematic_cad!E77</f>
        <v>0</v>
      </c>
      <c r="AK77" s="88">
        <f>thematic_usd!D77</f>
        <v>0</v>
      </c>
      <c r="AL77" s="88">
        <f>thematic_usd!E77</f>
        <v>0</v>
      </c>
      <c r="AM77" s="88">
        <f>special_situations_cad!D77</f>
        <v>43553</v>
      </c>
      <c r="AN77" s="88">
        <f>special_situations_cad!E77</f>
        <v>-9853.65</v>
      </c>
      <c r="AO77" s="88">
        <f>special_situations_usd!D77</f>
        <v>0</v>
      </c>
      <c r="AP77" s="88">
        <f>special_situations_usd!E77</f>
        <v>0</v>
      </c>
      <c r="AQ77" s="88">
        <f>conservative_tactical_cad!D77</f>
        <v>82801</v>
      </c>
      <c r="AR77" s="88">
        <f>conservative_tactical_usd!D77</f>
        <v>0</v>
      </c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</row>
    <row r="78" spans="1:65">
      <c r="A78" s="38">
        <v>43100</v>
      </c>
      <c r="B78" s="39">
        <v>43100</v>
      </c>
      <c r="C78" s="54">
        <v>43100</v>
      </c>
      <c r="D78" s="50">
        <f t="shared" si="28"/>
        <v>0</v>
      </c>
      <c r="E78" s="123">
        <v>472284</v>
      </c>
      <c r="F78" s="55">
        <f t="shared" si="39"/>
        <v>472284</v>
      </c>
      <c r="G78" s="55">
        <f t="shared" si="40"/>
        <v>472284</v>
      </c>
      <c r="H78" s="55">
        <f t="shared" si="43"/>
        <v>0</v>
      </c>
      <c r="I78" s="77"/>
      <c r="J78" s="117">
        <f t="shared" si="29"/>
        <v>0</v>
      </c>
      <c r="K78" s="55">
        <f t="shared" si="30"/>
        <v>85162</v>
      </c>
      <c r="L78" s="55">
        <f t="shared" si="31"/>
        <v>0</v>
      </c>
      <c r="M78" s="55">
        <f t="shared" si="32"/>
        <v>260973</v>
      </c>
      <c r="N78" s="55">
        <f t="shared" si="33"/>
        <v>0</v>
      </c>
      <c r="O78" s="55">
        <f t="shared" si="34"/>
        <v>0</v>
      </c>
      <c r="P78" s="55">
        <f t="shared" si="35"/>
        <v>0</v>
      </c>
      <c r="Q78" s="55">
        <f t="shared" si="36"/>
        <v>0</v>
      </c>
      <c r="R78" s="55">
        <f t="shared" si="37"/>
        <v>0</v>
      </c>
      <c r="S78" s="55">
        <f t="shared" si="41"/>
        <v>43169</v>
      </c>
      <c r="T78" s="55">
        <f t="shared" si="42"/>
        <v>-185.94</v>
      </c>
      <c r="U78" s="129">
        <f t="shared" si="38"/>
        <v>82980</v>
      </c>
      <c r="V78" s="117"/>
      <c r="W78" s="129">
        <f>growth_cad!D78</f>
        <v>85162</v>
      </c>
      <c r="X78" s="129">
        <f>growth_cad!E78</f>
        <v>0</v>
      </c>
      <c r="Y78" s="129">
        <f>growth_usd!D78</f>
        <v>0</v>
      </c>
      <c r="Z78" s="129">
        <f>growth_usd!E78</f>
        <v>0</v>
      </c>
      <c r="AA78" s="88">
        <f>market_neutral_cad!D78</f>
        <v>260973</v>
      </c>
      <c r="AB78" s="88">
        <f>market_neutral_cad!E78</f>
        <v>0</v>
      </c>
      <c r="AC78" s="88">
        <f>market_neutral_usd!D78</f>
        <v>0</v>
      </c>
      <c r="AD78" s="88">
        <f>market_neutral_usd!E78</f>
        <v>0</v>
      </c>
      <c r="AE78" s="88">
        <f>sustainability_cad!D78</f>
        <v>0</v>
      </c>
      <c r="AF78" s="88">
        <f>sustainability_cad!E78</f>
        <v>0</v>
      </c>
      <c r="AG78" s="88">
        <f>sustainability_usd!D78</f>
        <v>0</v>
      </c>
      <c r="AH78" s="88">
        <f>sustainability_usd!E78</f>
        <v>0</v>
      </c>
      <c r="AI78" s="88">
        <f>thematic_cad!D78</f>
        <v>0</v>
      </c>
      <c r="AJ78" s="88">
        <f>thematic_cad!E78</f>
        <v>0</v>
      </c>
      <c r="AK78" s="88">
        <f>thematic_usd!D78</f>
        <v>0</v>
      </c>
      <c r="AL78" s="88">
        <f>thematic_usd!E78</f>
        <v>0</v>
      </c>
      <c r="AM78" s="88">
        <f>special_situations_cad!D78</f>
        <v>43169</v>
      </c>
      <c r="AN78" s="88">
        <f>special_situations_cad!E78</f>
        <v>-185.94</v>
      </c>
      <c r="AO78" s="88">
        <f>special_situations_usd!D78</f>
        <v>0</v>
      </c>
      <c r="AP78" s="88">
        <f>special_situations_usd!E78</f>
        <v>0</v>
      </c>
      <c r="AQ78" s="88">
        <f>conservative_tactical_cad!D78</f>
        <v>82980</v>
      </c>
      <c r="AR78" s="88">
        <f>conservative_tactical_usd!D78</f>
        <v>0</v>
      </c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</row>
    <row r="79" spans="1:65">
      <c r="A79" s="38">
        <v>43131</v>
      </c>
      <c r="B79" s="39">
        <v>43131</v>
      </c>
      <c r="C79" s="54">
        <v>43131</v>
      </c>
      <c r="D79" s="50">
        <f t="shared" si="28"/>
        <v>0</v>
      </c>
      <c r="E79" s="123">
        <v>475992</v>
      </c>
      <c r="F79" s="55">
        <f t="shared" si="39"/>
        <v>475992</v>
      </c>
      <c r="G79" s="55">
        <f t="shared" si="40"/>
        <v>475992</v>
      </c>
      <c r="H79" s="55">
        <f t="shared" si="43"/>
        <v>0</v>
      </c>
      <c r="I79" s="77"/>
      <c r="J79" s="117">
        <f t="shared" si="29"/>
        <v>0</v>
      </c>
      <c r="K79" s="55">
        <f t="shared" si="30"/>
        <v>87602</v>
      </c>
      <c r="L79" s="55">
        <f t="shared" si="31"/>
        <v>0</v>
      </c>
      <c r="M79" s="55">
        <f t="shared" si="32"/>
        <v>229897</v>
      </c>
      <c r="N79" s="55">
        <f t="shared" si="33"/>
        <v>-32656.240000000002</v>
      </c>
      <c r="O79" s="55">
        <f t="shared" si="34"/>
        <v>0</v>
      </c>
      <c r="P79" s="55">
        <f t="shared" si="35"/>
        <v>0</v>
      </c>
      <c r="Q79" s="55">
        <f t="shared" si="36"/>
        <v>0</v>
      </c>
      <c r="R79" s="55">
        <f t="shared" si="37"/>
        <v>0</v>
      </c>
      <c r="S79" s="55">
        <f t="shared" si="41"/>
        <v>19749</v>
      </c>
      <c r="T79" s="55">
        <f t="shared" si="42"/>
        <v>-24183.66</v>
      </c>
      <c r="U79" s="129">
        <f t="shared" si="38"/>
        <v>138744</v>
      </c>
      <c r="V79" s="117"/>
      <c r="W79" s="129">
        <f>growth_cad!D79</f>
        <v>87602</v>
      </c>
      <c r="X79" s="129">
        <f>growth_cad!E79</f>
        <v>0</v>
      </c>
      <c r="Y79" s="129">
        <f>growth_usd!D79</f>
        <v>0</v>
      </c>
      <c r="Z79" s="129">
        <f>growth_usd!E79</f>
        <v>0</v>
      </c>
      <c r="AA79" s="88">
        <f>market_neutral_cad!D79</f>
        <v>229897</v>
      </c>
      <c r="AB79" s="88">
        <f>market_neutral_cad!E79</f>
        <v>-32656.240000000002</v>
      </c>
      <c r="AC79" s="88">
        <f>market_neutral_usd!D79</f>
        <v>0</v>
      </c>
      <c r="AD79" s="88">
        <f>market_neutral_usd!E79</f>
        <v>0</v>
      </c>
      <c r="AE79" s="88">
        <f>sustainability_cad!D79</f>
        <v>0</v>
      </c>
      <c r="AF79" s="88">
        <f>sustainability_cad!E79</f>
        <v>0</v>
      </c>
      <c r="AG79" s="88">
        <f>sustainability_usd!D79</f>
        <v>0</v>
      </c>
      <c r="AH79" s="88">
        <f>sustainability_usd!E79</f>
        <v>0</v>
      </c>
      <c r="AI79" s="88">
        <f>thematic_cad!D79</f>
        <v>0</v>
      </c>
      <c r="AJ79" s="88">
        <f>thematic_cad!E79</f>
        <v>0</v>
      </c>
      <c r="AK79" s="88">
        <f>thematic_usd!D79</f>
        <v>0</v>
      </c>
      <c r="AL79" s="88">
        <f>thematic_usd!E79</f>
        <v>0</v>
      </c>
      <c r="AM79" s="88">
        <f>special_situations_cad!D79</f>
        <v>19749</v>
      </c>
      <c r="AN79" s="88">
        <f>special_situations_cad!E79</f>
        <v>-24183.66</v>
      </c>
      <c r="AO79" s="88">
        <f>special_situations_usd!D79</f>
        <v>0</v>
      </c>
      <c r="AP79" s="88">
        <f>special_situations_usd!E79</f>
        <v>0</v>
      </c>
      <c r="AQ79" s="88">
        <f>conservative_tactical_cad!D79</f>
        <v>138744</v>
      </c>
      <c r="AR79" s="88">
        <f>conservative_tactical_usd!D79</f>
        <v>0</v>
      </c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</row>
    <row r="80" spans="1:65">
      <c r="A80" s="38">
        <v>43159</v>
      </c>
      <c r="B80" s="39">
        <v>43159</v>
      </c>
      <c r="C80" s="54">
        <v>43159</v>
      </c>
      <c r="D80" s="50">
        <f t="shared" si="28"/>
        <v>0</v>
      </c>
      <c r="E80" s="123">
        <v>477702</v>
      </c>
      <c r="F80" s="55">
        <f t="shared" si="39"/>
        <v>477702</v>
      </c>
      <c r="G80" s="55">
        <f t="shared" si="40"/>
        <v>477702</v>
      </c>
      <c r="H80" s="55">
        <f t="shared" si="43"/>
        <v>0</v>
      </c>
      <c r="I80" s="77"/>
      <c r="J80" s="117">
        <f t="shared" si="29"/>
        <v>0</v>
      </c>
      <c r="K80" s="55">
        <f t="shared" si="30"/>
        <v>88273</v>
      </c>
      <c r="L80" s="55">
        <f t="shared" si="31"/>
        <v>0</v>
      </c>
      <c r="M80" s="55">
        <f t="shared" si="32"/>
        <v>230845</v>
      </c>
      <c r="N80" s="55">
        <f t="shared" si="33"/>
        <v>0</v>
      </c>
      <c r="O80" s="55">
        <f t="shared" si="34"/>
        <v>0</v>
      </c>
      <c r="P80" s="55">
        <f t="shared" si="35"/>
        <v>0</v>
      </c>
      <c r="Q80" s="55">
        <f t="shared" si="36"/>
        <v>0</v>
      </c>
      <c r="R80" s="55">
        <f t="shared" si="37"/>
        <v>0</v>
      </c>
      <c r="S80" s="55">
        <f t="shared" si="41"/>
        <v>11475</v>
      </c>
      <c r="T80" s="55">
        <f t="shared" si="42"/>
        <v>-8256</v>
      </c>
      <c r="U80" s="129">
        <f t="shared" si="38"/>
        <v>147109</v>
      </c>
      <c r="V80" s="117"/>
      <c r="W80" s="129">
        <f>growth_cad!D80</f>
        <v>88273</v>
      </c>
      <c r="X80" s="129">
        <f>growth_cad!E80</f>
        <v>0</v>
      </c>
      <c r="Y80" s="129">
        <f>growth_usd!D80</f>
        <v>0</v>
      </c>
      <c r="Z80" s="129">
        <f>growth_usd!E80</f>
        <v>0</v>
      </c>
      <c r="AA80" s="88">
        <f>market_neutral_cad!D80</f>
        <v>230845</v>
      </c>
      <c r="AB80" s="88">
        <f>market_neutral_cad!E80</f>
        <v>0</v>
      </c>
      <c r="AC80" s="88">
        <f>market_neutral_usd!D80</f>
        <v>0</v>
      </c>
      <c r="AD80" s="88">
        <f>market_neutral_usd!E80</f>
        <v>0</v>
      </c>
      <c r="AE80" s="88">
        <f>sustainability_cad!D80</f>
        <v>0</v>
      </c>
      <c r="AF80" s="88">
        <f>sustainability_cad!E80</f>
        <v>0</v>
      </c>
      <c r="AG80" s="88">
        <f>sustainability_usd!D80</f>
        <v>0</v>
      </c>
      <c r="AH80" s="88">
        <f>sustainability_usd!E80</f>
        <v>0</v>
      </c>
      <c r="AI80" s="88">
        <f>thematic_cad!D80</f>
        <v>0</v>
      </c>
      <c r="AJ80" s="88">
        <f>thematic_cad!E80</f>
        <v>0</v>
      </c>
      <c r="AK80" s="88">
        <f>thematic_usd!D80</f>
        <v>0</v>
      </c>
      <c r="AL80" s="88">
        <f>thematic_usd!E80</f>
        <v>0</v>
      </c>
      <c r="AM80" s="88">
        <f>special_situations_cad!D80</f>
        <v>11475</v>
      </c>
      <c r="AN80" s="88">
        <f>special_situations_cad!E80</f>
        <v>-8256</v>
      </c>
      <c r="AO80" s="88">
        <f>special_situations_usd!D80</f>
        <v>0</v>
      </c>
      <c r="AP80" s="88">
        <f>special_situations_usd!E80</f>
        <v>0</v>
      </c>
      <c r="AQ80" s="88">
        <f>conservative_tactical_cad!D80</f>
        <v>147109</v>
      </c>
      <c r="AR80" s="88">
        <f>conservative_tactical_usd!D80</f>
        <v>0</v>
      </c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</row>
    <row r="81" spans="1:65">
      <c r="A81" s="38">
        <v>43190</v>
      </c>
      <c r="B81" s="39">
        <v>43190</v>
      </c>
      <c r="C81" s="54">
        <v>43190</v>
      </c>
      <c r="D81" s="50">
        <f t="shared" si="28"/>
        <v>0</v>
      </c>
      <c r="E81" s="123">
        <v>475055</v>
      </c>
      <c r="F81" s="55">
        <f t="shared" si="39"/>
        <v>475055</v>
      </c>
      <c r="G81" s="55">
        <f t="shared" si="40"/>
        <v>475055</v>
      </c>
      <c r="H81" s="55">
        <f t="shared" si="43"/>
        <v>0</v>
      </c>
      <c r="I81" s="77"/>
      <c r="J81" s="117">
        <f t="shared" si="29"/>
        <v>0</v>
      </c>
      <c r="K81" s="55">
        <f t="shared" si="30"/>
        <v>86587</v>
      </c>
      <c r="L81" s="55">
        <f t="shared" si="31"/>
        <v>0</v>
      </c>
      <c r="M81" s="55">
        <f t="shared" si="32"/>
        <v>280312</v>
      </c>
      <c r="N81" s="55">
        <f t="shared" si="33"/>
        <v>50000</v>
      </c>
      <c r="O81" s="55">
        <f t="shared" si="34"/>
        <v>0</v>
      </c>
      <c r="P81" s="55">
        <f t="shared" si="35"/>
        <v>0</v>
      </c>
      <c r="Q81" s="55">
        <f t="shared" si="36"/>
        <v>0</v>
      </c>
      <c r="R81" s="55">
        <f t="shared" si="37"/>
        <v>0</v>
      </c>
      <c r="S81" s="55">
        <f t="shared" si="41"/>
        <v>10935</v>
      </c>
      <c r="T81" s="55">
        <f t="shared" si="42"/>
        <v>0</v>
      </c>
      <c r="U81" s="129">
        <f t="shared" si="38"/>
        <v>97221</v>
      </c>
      <c r="V81" s="117"/>
      <c r="W81" s="129">
        <f>growth_cad!D81</f>
        <v>86587</v>
      </c>
      <c r="X81" s="129">
        <f>growth_cad!E81</f>
        <v>0</v>
      </c>
      <c r="Y81" s="129">
        <f>growth_usd!D81</f>
        <v>0</v>
      </c>
      <c r="Z81" s="129">
        <f>growth_usd!E81</f>
        <v>0</v>
      </c>
      <c r="AA81" s="88">
        <f>market_neutral_cad!D81</f>
        <v>280312</v>
      </c>
      <c r="AB81" s="88">
        <f>market_neutral_cad!E81</f>
        <v>50000</v>
      </c>
      <c r="AC81" s="88">
        <f>market_neutral_usd!D81</f>
        <v>0</v>
      </c>
      <c r="AD81" s="88">
        <f>market_neutral_usd!E81</f>
        <v>0</v>
      </c>
      <c r="AE81" s="88">
        <f>sustainability_cad!D81</f>
        <v>0</v>
      </c>
      <c r="AF81" s="88">
        <f>sustainability_cad!E81</f>
        <v>0</v>
      </c>
      <c r="AG81" s="88">
        <f>sustainability_usd!D81</f>
        <v>0</v>
      </c>
      <c r="AH81" s="88">
        <f>sustainability_usd!E81</f>
        <v>0</v>
      </c>
      <c r="AI81" s="88">
        <f>thematic_cad!D81</f>
        <v>0</v>
      </c>
      <c r="AJ81" s="88">
        <f>thematic_cad!E81</f>
        <v>0</v>
      </c>
      <c r="AK81" s="88">
        <f>thematic_usd!D81</f>
        <v>0</v>
      </c>
      <c r="AL81" s="88">
        <f>thematic_usd!E81</f>
        <v>0</v>
      </c>
      <c r="AM81" s="88">
        <f>special_situations_cad!D81</f>
        <v>10935</v>
      </c>
      <c r="AN81" s="88">
        <f>special_situations_cad!E81</f>
        <v>0</v>
      </c>
      <c r="AO81" s="88">
        <f>special_situations_usd!D81</f>
        <v>0</v>
      </c>
      <c r="AP81" s="88">
        <f>special_situations_usd!E81</f>
        <v>0</v>
      </c>
      <c r="AQ81" s="88">
        <f>conservative_tactical_cad!D81</f>
        <v>97221</v>
      </c>
      <c r="AR81" s="88">
        <f>conservative_tactical_usd!D81</f>
        <v>0</v>
      </c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</row>
    <row r="82" spans="1:65">
      <c r="A82" s="38">
        <v>43220</v>
      </c>
      <c r="B82" s="39">
        <v>43220</v>
      </c>
      <c r="C82" s="54">
        <v>43220</v>
      </c>
      <c r="D82" s="50">
        <f t="shared" si="28"/>
        <v>0</v>
      </c>
      <c r="E82" s="123">
        <v>474419.79000000004</v>
      </c>
      <c r="F82" s="55">
        <f t="shared" si="39"/>
        <v>474419.79000000004</v>
      </c>
      <c r="G82" s="55">
        <f t="shared" si="40"/>
        <v>474419.79000000004</v>
      </c>
      <c r="H82" s="55">
        <f t="shared" si="43"/>
        <v>0</v>
      </c>
      <c r="I82" s="77"/>
      <c r="J82" s="117">
        <f t="shared" si="29"/>
        <v>0</v>
      </c>
      <c r="K82" s="55">
        <f t="shared" si="30"/>
        <v>87257</v>
      </c>
      <c r="L82" s="55">
        <f t="shared" si="31"/>
        <v>0</v>
      </c>
      <c r="M82" s="55">
        <f t="shared" si="32"/>
        <v>279713</v>
      </c>
      <c r="N82" s="55">
        <f t="shared" si="33"/>
        <v>0</v>
      </c>
      <c r="O82" s="55">
        <f t="shared" si="34"/>
        <v>0</v>
      </c>
      <c r="P82" s="55">
        <f t="shared" si="35"/>
        <v>0</v>
      </c>
      <c r="Q82" s="55">
        <f t="shared" si="36"/>
        <v>0</v>
      </c>
      <c r="R82" s="55">
        <f t="shared" si="37"/>
        <v>0</v>
      </c>
      <c r="S82" s="55">
        <f t="shared" si="41"/>
        <v>10955</v>
      </c>
      <c r="T82" s="55">
        <f t="shared" si="42"/>
        <v>0</v>
      </c>
      <c r="U82" s="129">
        <f t="shared" si="38"/>
        <v>96494.790000000008</v>
      </c>
      <c r="V82" s="117"/>
      <c r="W82" s="129">
        <f>growth_cad!D82</f>
        <v>87257</v>
      </c>
      <c r="X82" s="129">
        <f>growth_cad!E82</f>
        <v>0</v>
      </c>
      <c r="Y82" s="129">
        <f>growth_usd!D82</f>
        <v>0</v>
      </c>
      <c r="Z82" s="129">
        <f>growth_usd!E82</f>
        <v>0</v>
      </c>
      <c r="AA82" s="88">
        <f>market_neutral_cad!D82</f>
        <v>279713</v>
      </c>
      <c r="AB82" s="88">
        <f>market_neutral_cad!E82</f>
        <v>0</v>
      </c>
      <c r="AC82" s="88">
        <f>market_neutral_usd!D82</f>
        <v>0</v>
      </c>
      <c r="AD82" s="88">
        <f>market_neutral_usd!E82</f>
        <v>0</v>
      </c>
      <c r="AE82" s="88">
        <f>sustainability_cad!D82</f>
        <v>0</v>
      </c>
      <c r="AF82" s="88">
        <f>sustainability_cad!E82</f>
        <v>0</v>
      </c>
      <c r="AG82" s="88">
        <f>sustainability_usd!D82</f>
        <v>0</v>
      </c>
      <c r="AH82" s="88">
        <f>sustainability_usd!E82</f>
        <v>0</v>
      </c>
      <c r="AI82" s="88">
        <f>thematic_cad!D82</f>
        <v>0</v>
      </c>
      <c r="AJ82" s="88">
        <f>thematic_cad!E82</f>
        <v>0</v>
      </c>
      <c r="AK82" s="88">
        <f>thematic_usd!D82</f>
        <v>0</v>
      </c>
      <c r="AL82" s="88">
        <f>thematic_usd!E82</f>
        <v>0</v>
      </c>
      <c r="AM82" s="88">
        <f>special_situations_cad!D82</f>
        <v>10955</v>
      </c>
      <c r="AN82" s="88">
        <f>special_situations_cad!E82</f>
        <v>0</v>
      </c>
      <c r="AO82" s="88">
        <f>special_situations_usd!D82</f>
        <v>0</v>
      </c>
      <c r="AP82" s="88">
        <f>special_situations_usd!E82</f>
        <v>0</v>
      </c>
      <c r="AQ82" s="88">
        <f>conservative_tactical_cad!D82</f>
        <v>96494.790000000008</v>
      </c>
      <c r="AR82" s="88">
        <f>conservative_tactical_usd!D82</f>
        <v>0</v>
      </c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</row>
    <row r="83" spans="1:65">
      <c r="A83" s="38">
        <v>43251</v>
      </c>
      <c r="B83" s="39">
        <v>43251</v>
      </c>
      <c r="C83" s="54">
        <v>43251</v>
      </c>
      <c r="D83" s="50">
        <f t="shared" si="28"/>
        <v>0</v>
      </c>
      <c r="E83" s="123">
        <v>474543.00000000006</v>
      </c>
      <c r="F83" s="55">
        <f>G83+H83</f>
        <v>474543</v>
      </c>
      <c r="G83" s="55">
        <f t="shared" si="40"/>
        <v>474543</v>
      </c>
      <c r="H83" s="55">
        <f t="shared" si="43"/>
        <v>0</v>
      </c>
      <c r="I83" s="77"/>
      <c r="J83" s="117">
        <f t="shared" si="29"/>
        <v>0</v>
      </c>
      <c r="K83" s="55">
        <f t="shared" si="30"/>
        <v>88171</v>
      </c>
      <c r="L83" s="55">
        <f t="shared" si="31"/>
        <v>0</v>
      </c>
      <c r="M83" s="55">
        <f t="shared" si="32"/>
        <v>252677</v>
      </c>
      <c r="N83" s="55">
        <f t="shared" si="33"/>
        <v>-27068.21</v>
      </c>
      <c r="O83" s="55">
        <f t="shared" si="34"/>
        <v>0</v>
      </c>
      <c r="P83" s="55">
        <f t="shared" si="35"/>
        <v>0</v>
      </c>
      <c r="Q83" s="55">
        <f t="shared" si="36"/>
        <v>0</v>
      </c>
      <c r="R83" s="55">
        <f t="shared" si="37"/>
        <v>0</v>
      </c>
      <c r="S83" s="55">
        <f t="shared" si="41"/>
        <v>11254</v>
      </c>
      <c r="T83" s="55">
        <f t="shared" si="42"/>
        <v>0</v>
      </c>
      <c r="U83" s="129">
        <f t="shared" si="38"/>
        <v>122441</v>
      </c>
      <c r="V83" s="117"/>
      <c r="W83" s="129">
        <f>growth_cad!D83</f>
        <v>88171</v>
      </c>
      <c r="X83" s="129">
        <f>growth_cad!E83</f>
        <v>0</v>
      </c>
      <c r="Y83" s="129">
        <f>growth_usd!D83</f>
        <v>0</v>
      </c>
      <c r="Z83" s="129">
        <f>growth_usd!E83</f>
        <v>0</v>
      </c>
      <c r="AA83" s="88">
        <f>market_neutral_cad!D83</f>
        <v>252677</v>
      </c>
      <c r="AB83" s="88">
        <f>market_neutral_cad!E83</f>
        <v>-27068.21</v>
      </c>
      <c r="AC83" s="88">
        <f>market_neutral_usd!D83</f>
        <v>0</v>
      </c>
      <c r="AD83" s="88">
        <f>market_neutral_usd!E83</f>
        <v>0</v>
      </c>
      <c r="AE83" s="88">
        <f>sustainability_cad!D83</f>
        <v>0</v>
      </c>
      <c r="AF83" s="88">
        <f>sustainability_cad!E83</f>
        <v>0</v>
      </c>
      <c r="AG83" s="88">
        <f>sustainability_usd!D83</f>
        <v>0</v>
      </c>
      <c r="AH83" s="88">
        <f>sustainability_usd!E83</f>
        <v>0</v>
      </c>
      <c r="AI83" s="88">
        <f>thematic_cad!D83</f>
        <v>0</v>
      </c>
      <c r="AJ83" s="88">
        <f>thematic_cad!E83</f>
        <v>0</v>
      </c>
      <c r="AK83" s="88">
        <f>thematic_usd!D83</f>
        <v>0</v>
      </c>
      <c r="AL83" s="88">
        <f>thematic_usd!E83</f>
        <v>0</v>
      </c>
      <c r="AM83" s="88">
        <f>special_situations_cad!D83</f>
        <v>11254</v>
      </c>
      <c r="AN83" s="88">
        <f>special_situations_cad!E83</f>
        <v>0</v>
      </c>
      <c r="AO83" s="88">
        <f>special_situations_usd!D83</f>
        <v>0</v>
      </c>
      <c r="AP83" s="88">
        <f>special_situations_usd!E83</f>
        <v>0</v>
      </c>
      <c r="AQ83" s="88">
        <f>conservative_tactical_cad!D83</f>
        <v>122441</v>
      </c>
      <c r="AR83" s="88">
        <f>conservative_tactical_usd!D83</f>
        <v>0</v>
      </c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</row>
    <row r="84" spans="1:65">
      <c r="A84" s="38">
        <v>43281</v>
      </c>
      <c r="B84" s="39">
        <v>43281</v>
      </c>
      <c r="C84" s="54">
        <v>43281</v>
      </c>
      <c r="D84" s="50">
        <f t="shared" si="28"/>
        <v>0</v>
      </c>
      <c r="E84" s="123">
        <v>475018</v>
      </c>
      <c r="F84" s="55">
        <f t="shared" si="39"/>
        <v>475018</v>
      </c>
      <c r="G84" s="55">
        <f t="shared" si="40"/>
        <v>475018</v>
      </c>
      <c r="H84" s="55">
        <f t="shared" si="43"/>
        <v>0</v>
      </c>
      <c r="I84" s="77"/>
      <c r="J84" s="117">
        <f t="shared" si="29"/>
        <v>0</v>
      </c>
      <c r="K84" s="55">
        <f t="shared" si="30"/>
        <v>88940</v>
      </c>
      <c r="L84" s="55">
        <f t="shared" si="31"/>
        <v>0</v>
      </c>
      <c r="M84" s="55">
        <f t="shared" si="32"/>
        <v>301955</v>
      </c>
      <c r="N84" s="55">
        <f t="shared" si="33"/>
        <v>50000</v>
      </c>
      <c r="O84" s="55">
        <f t="shared" si="34"/>
        <v>0</v>
      </c>
      <c r="P84" s="55">
        <f t="shared" si="35"/>
        <v>0</v>
      </c>
      <c r="Q84" s="55">
        <f t="shared" si="36"/>
        <v>0</v>
      </c>
      <c r="R84" s="55">
        <f t="shared" si="37"/>
        <v>0</v>
      </c>
      <c r="S84" s="55">
        <f t="shared" si="41"/>
        <v>11682</v>
      </c>
      <c r="T84" s="55">
        <f t="shared" si="42"/>
        <v>0</v>
      </c>
      <c r="U84" s="129">
        <f t="shared" si="38"/>
        <v>72441</v>
      </c>
      <c r="V84" s="117"/>
      <c r="W84" s="129">
        <f>growth_cad!D84</f>
        <v>88940</v>
      </c>
      <c r="X84" s="129">
        <f>growth_cad!E84</f>
        <v>0</v>
      </c>
      <c r="Y84" s="129">
        <f>growth_usd!D84</f>
        <v>0</v>
      </c>
      <c r="Z84" s="129">
        <f>growth_usd!E84</f>
        <v>0</v>
      </c>
      <c r="AA84" s="88">
        <f>market_neutral_cad!D84</f>
        <v>301955</v>
      </c>
      <c r="AB84" s="88">
        <f>market_neutral_cad!E84</f>
        <v>50000</v>
      </c>
      <c r="AC84" s="88">
        <f>market_neutral_usd!D84</f>
        <v>0</v>
      </c>
      <c r="AD84" s="88">
        <f>market_neutral_usd!E84</f>
        <v>0</v>
      </c>
      <c r="AE84" s="88">
        <f>sustainability_cad!D84</f>
        <v>0</v>
      </c>
      <c r="AF84" s="88">
        <f>sustainability_cad!E84</f>
        <v>0</v>
      </c>
      <c r="AG84" s="88">
        <f>sustainability_usd!D84</f>
        <v>0</v>
      </c>
      <c r="AH84" s="88">
        <f>sustainability_usd!E84</f>
        <v>0</v>
      </c>
      <c r="AI84" s="88">
        <f>thematic_cad!D84</f>
        <v>0</v>
      </c>
      <c r="AJ84" s="88">
        <f>thematic_cad!E84</f>
        <v>0</v>
      </c>
      <c r="AK84" s="88">
        <f>thematic_usd!D84</f>
        <v>0</v>
      </c>
      <c r="AL84" s="88">
        <f>thematic_usd!E84</f>
        <v>0</v>
      </c>
      <c r="AM84" s="88">
        <f>special_situations_cad!D84</f>
        <v>11682</v>
      </c>
      <c r="AN84" s="88">
        <f>special_situations_cad!E84</f>
        <v>0</v>
      </c>
      <c r="AO84" s="88">
        <f>special_situations_usd!D84</f>
        <v>0</v>
      </c>
      <c r="AP84" s="88">
        <f>special_situations_usd!E84</f>
        <v>0</v>
      </c>
      <c r="AQ84" s="88">
        <f>conservative_tactical_cad!D84</f>
        <v>72441</v>
      </c>
      <c r="AR84" s="88">
        <f>conservative_tactical_usd!D84</f>
        <v>0</v>
      </c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</row>
    <row r="85" spans="1:65">
      <c r="A85" s="38">
        <v>43312</v>
      </c>
      <c r="B85" s="39">
        <v>43312</v>
      </c>
      <c r="C85" s="54">
        <v>43312</v>
      </c>
      <c r="D85" s="50">
        <f t="shared" si="28"/>
        <v>0</v>
      </c>
      <c r="E85" s="123">
        <v>473530</v>
      </c>
      <c r="F85" s="55">
        <f t="shared" si="39"/>
        <v>473530</v>
      </c>
      <c r="G85" s="55">
        <f t="shared" si="40"/>
        <v>473530</v>
      </c>
      <c r="H85" s="55">
        <f t="shared" si="43"/>
        <v>0</v>
      </c>
      <c r="I85" s="77"/>
      <c r="J85" s="117">
        <f t="shared" si="29"/>
        <v>0</v>
      </c>
      <c r="K85" s="55">
        <f t="shared" si="30"/>
        <v>88146</v>
      </c>
      <c r="L85" s="55">
        <f t="shared" si="31"/>
        <v>0</v>
      </c>
      <c r="M85" s="55">
        <f t="shared" si="32"/>
        <v>302146</v>
      </c>
      <c r="N85" s="55">
        <f t="shared" si="33"/>
        <v>0</v>
      </c>
      <c r="O85" s="55">
        <f t="shared" si="34"/>
        <v>0</v>
      </c>
      <c r="P85" s="55">
        <f t="shared" si="35"/>
        <v>0</v>
      </c>
      <c r="Q85" s="55">
        <f t="shared" si="36"/>
        <v>0</v>
      </c>
      <c r="R85" s="55">
        <f t="shared" si="37"/>
        <v>0</v>
      </c>
      <c r="S85" s="55">
        <f t="shared" si="41"/>
        <v>11587</v>
      </c>
      <c r="T85" s="55">
        <f t="shared" si="42"/>
        <v>0</v>
      </c>
      <c r="U85" s="129">
        <f t="shared" si="38"/>
        <v>71651</v>
      </c>
      <c r="V85" s="117"/>
      <c r="W85" s="129">
        <f>growth_cad!D85</f>
        <v>88146</v>
      </c>
      <c r="X85" s="129">
        <f>growth_cad!E85</f>
        <v>0</v>
      </c>
      <c r="Y85" s="129">
        <f>growth_usd!D85</f>
        <v>0</v>
      </c>
      <c r="Z85" s="129">
        <f>growth_usd!E85</f>
        <v>0</v>
      </c>
      <c r="AA85" s="88">
        <f>market_neutral_cad!D85</f>
        <v>302146</v>
      </c>
      <c r="AB85" s="88">
        <f>market_neutral_cad!E85</f>
        <v>0</v>
      </c>
      <c r="AC85" s="88">
        <f>market_neutral_usd!D85</f>
        <v>0</v>
      </c>
      <c r="AD85" s="88">
        <f>market_neutral_usd!E85</f>
        <v>0</v>
      </c>
      <c r="AE85" s="88">
        <f>sustainability_cad!D85</f>
        <v>0</v>
      </c>
      <c r="AF85" s="88">
        <f>sustainability_cad!E85</f>
        <v>0</v>
      </c>
      <c r="AG85" s="88">
        <f>sustainability_usd!D85</f>
        <v>0</v>
      </c>
      <c r="AH85" s="88">
        <f>sustainability_usd!E85</f>
        <v>0</v>
      </c>
      <c r="AI85" s="88">
        <f>thematic_cad!D85</f>
        <v>0</v>
      </c>
      <c r="AJ85" s="88">
        <f>thematic_cad!E85</f>
        <v>0</v>
      </c>
      <c r="AK85" s="88">
        <f>thematic_usd!D85</f>
        <v>0</v>
      </c>
      <c r="AL85" s="88">
        <f>thematic_usd!E85</f>
        <v>0</v>
      </c>
      <c r="AM85" s="88">
        <f>special_situations_cad!D85</f>
        <v>11587</v>
      </c>
      <c r="AN85" s="88">
        <f>special_situations_cad!E85</f>
        <v>0</v>
      </c>
      <c r="AO85" s="88">
        <f>special_situations_usd!D85</f>
        <v>0</v>
      </c>
      <c r="AP85" s="88">
        <f>special_situations_usd!E85</f>
        <v>0</v>
      </c>
      <c r="AQ85" s="88">
        <f>conservative_tactical_cad!D85</f>
        <v>71651</v>
      </c>
      <c r="AR85" s="88">
        <f>conservative_tactical_usd!D85</f>
        <v>0</v>
      </c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</row>
    <row r="86" spans="1:65">
      <c r="A86" s="38">
        <v>43343</v>
      </c>
      <c r="B86" s="39">
        <v>43343</v>
      </c>
      <c r="C86" s="54">
        <v>43343</v>
      </c>
      <c r="D86" s="50">
        <f t="shared" si="28"/>
        <v>0</v>
      </c>
      <c r="E86" s="123">
        <v>474151</v>
      </c>
      <c r="F86" s="55">
        <f t="shared" si="39"/>
        <v>474151</v>
      </c>
      <c r="G86" s="55">
        <f t="shared" si="40"/>
        <v>474151</v>
      </c>
      <c r="H86" s="55">
        <f t="shared" si="43"/>
        <v>0</v>
      </c>
      <c r="I86" s="77"/>
      <c r="J86" s="117">
        <f t="shared" si="29"/>
        <v>0</v>
      </c>
      <c r="K86" s="55">
        <f t="shared" si="30"/>
        <v>88221</v>
      </c>
      <c r="L86" s="55">
        <f t="shared" si="31"/>
        <v>0</v>
      </c>
      <c r="M86" s="55">
        <f t="shared" si="32"/>
        <v>276713</v>
      </c>
      <c r="N86" s="55">
        <f t="shared" si="33"/>
        <v>-24568.21</v>
      </c>
      <c r="O86" s="55">
        <f t="shared" si="34"/>
        <v>0</v>
      </c>
      <c r="P86" s="55">
        <f t="shared" si="35"/>
        <v>0</v>
      </c>
      <c r="Q86" s="55">
        <f t="shared" si="36"/>
        <v>0</v>
      </c>
      <c r="R86" s="55">
        <f t="shared" si="37"/>
        <v>0</v>
      </c>
      <c r="S86" s="55">
        <f t="shared" si="41"/>
        <v>12998</v>
      </c>
      <c r="T86" s="55">
        <f t="shared" si="42"/>
        <v>0</v>
      </c>
      <c r="U86" s="129">
        <f t="shared" si="38"/>
        <v>96219</v>
      </c>
      <c r="V86" s="117"/>
      <c r="W86" s="129">
        <f>growth_cad!D86</f>
        <v>88221</v>
      </c>
      <c r="X86" s="129">
        <f>growth_cad!E86</f>
        <v>0</v>
      </c>
      <c r="Y86" s="129">
        <f>growth_usd!D86</f>
        <v>0</v>
      </c>
      <c r="Z86" s="129">
        <f>growth_usd!E86</f>
        <v>0</v>
      </c>
      <c r="AA86" s="88">
        <f>market_neutral_cad!D86</f>
        <v>276713</v>
      </c>
      <c r="AB86" s="88">
        <f>market_neutral_cad!E86</f>
        <v>-24568.21</v>
      </c>
      <c r="AC86" s="88">
        <f>market_neutral_usd!D86</f>
        <v>0</v>
      </c>
      <c r="AD86" s="88">
        <f>market_neutral_usd!E86</f>
        <v>0</v>
      </c>
      <c r="AE86" s="88">
        <f>sustainability_cad!D86</f>
        <v>0</v>
      </c>
      <c r="AF86" s="88">
        <f>sustainability_cad!E86</f>
        <v>0</v>
      </c>
      <c r="AG86" s="88">
        <f>sustainability_usd!D86</f>
        <v>0</v>
      </c>
      <c r="AH86" s="88">
        <f>sustainability_usd!E86</f>
        <v>0</v>
      </c>
      <c r="AI86" s="88">
        <f>thematic_cad!D86</f>
        <v>0</v>
      </c>
      <c r="AJ86" s="88">
        <f>thematic_cad!E86</f>
        <v>0</v>
      </c>
      <c r="AK86" s="88">
        <f>thematic_usd!D86</f>
        <v>0</v>
      </c>
      <c r="AL86" s="88">
        <f>thematic_usd!E86</f>
        <v>0</v>
      </c>
      <c r="AM86" s="88">
        <f>special_situations_cad!D86</f>
        <v>12998</v>
      </c>
      <c r="AN86" s="88">
        <f>special_situations_cad!E86</f>
        <v>0</v>
      </c>
      <c r="AO86" s="88">
        <f>special_situations_usd!D86</f>
        <v>0</v>
      </c>
      <c r="AP86" s="88">
        <f>special_situations_usd!E86</f>
        <v>0</v>
      </c>
      <c r="AQ86" s="88">
        <f>conservative_tactical_cad!D86</f>
        <v>96219</v>
      </c>
      <c r="AR86" s="88">
        <f>conservative_tactical_usd!D86</f>
        <v>0</v>
      </c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</row>
    <row r="87" spans="1:65" s="58" customFormat="1">
      <c r="A87" s="75">
        <v>43373</v>
      </c>
      <c r="B87" s="76">
        <v>43373</v>
      </c>
      <c r="C87" s="54">
        <v>43373</v>
      </c>
      <c r="D87" s="50">
        <f t="shared" si="28"/>
        <v>0</v>
      </c>
      <c r="E87" s="123">
        <v>476742</v>
      </c>
      <c r="F87" s="55">
        <f t="shared" si="39"/>
        <v>476741.91</v>
      </c>
      <c r="G87" s="55">
        <f t="shared" si="40"/>
        <v>475617</v>
      </c>
      <c r="H87" s="55">
        <f t="shared" si="43"/>
        <v>1124.9099999999999</v>
      </c>
      <c r="I87" s="77">
        <v>1.2929999999999999</v>
      </c>
      <c r="J87" s="117">
        <f t="shared" si="29"/>
        <v>870</v>
      </c>
      <c r="K87" s="55">
        <f t="shared" si="30"/>
        <v>87488</v>
      </c>
      <c r="L87" s="55">
        <f t="shared" si="31"/>
        <v>0</v>
      </c>
      <c r="M87" s="55">
        <f t="shared" si="32"/>
        <v>304012</v>
      </c>
      <c r="N87" s="55">
        <f t="shared" si="33"/>
        <v>25000</v>
      </c>
      <c r="O87" s="55">
        <f t="shared" si="34"/>
        <v>0</v>
      </c>
      <c r="P87" s="55">
        <f t="shared" si="35"/>
        <v>0</v>
      </c>
      <c r="Q87" s="55">
        <f t="shared" si="36"/>
        <v>0</v>
      </c>
      <c r="R87" s="55">
        <f t="shared" si="37"/>
        <v>0</v>
      </c>
      <c r="S87" s="55">
        <f t="shared" si="41"/>
        <v>12821</v>
      </c>
      <c r="T87" s="55">
        <f t="shared" si="42"/>
        <v>0</v>
      </c>
      <c r="U87" s="129">
        <f t="shared" si="38"/>
        <v>72420.91</v>
      </c>
      <c r="V87" s="117"/>
      <c r="W87" s="129">
        <f>growth_cad!D87</f>
        <v>87488</v>
      </c>
      <c r="X87" s="129">
        <f>growth_cad!E87</f>
        <v>0</v>
      </c>
      <c r="Y87" s="129">
        <f>growth_usd!D87</f>
        <v>0</v>
      </c>
      <c r="Z87" s="129">
        <f>growth_usd!E87</f>
        <v>0</v>
      </c>
      <c r="AA87" s="88">
        <f>market_neutral_cad!D87</f>
        <v>304012</v>
      </c>
      <c r="AB87" s="88">
        <f>market_neutral_cad!E87</f>
        <v>25000</v>
      </c>
      <c r="AC87" s="88">
        <f>market_neutral_usd!D87</f>
        <v>0</v>
      </c>
      <c r="AD87" s="88">
        <f>market_neutral_usd!E87</f>
        <v>0</v>
      </c>
      <c r="AE87" s="88">
        <f>sustainability_cad!D87</f>
        <v>0</v>
      </c>
      <c r="AF87" s="88">
        <f>sustainability_cad!E87</f>
        <v>0</v>
      </c>
      <c r="AG87" s="88">
        <f>sustainability_usd!D87</f>
        <v>0</v>
      </c>
      <c r="AH87" s="88">
        <f>sustainability_usd!E87</f>
        <v>0</v>
      </c>
      <c r="AI87" s="88">
        <f>thematic_cad!D87</f>
        <v>0</v>
      </c>
      <c r="AJ87" s="88">
        <f>thematic_cad!E87</f>
        <v>0</v>
      </c>
      <c r="AK87" s="88">
        <f>thematic_usd!D87</f>
        <v>0</v>
      </c>
      <c r="AL87" s="88">
        <f>thematic_usd!E87</f>
        <v>0</v>
      </c>
      <c r="AM87" s="88">
        <f>special_situations_cad!D87</f>
        <v>12821</v>
      </c>
      <c r="AN87" s="88">
        <f>special_situations_cad!E87</f>
        <v>0</v>
      </c>
      <c r="AO87" s="88">
        <f>special_situations_usd!D87</f>
        <v>0</v>
      </c>
      <c r="AP87" s="88">
        <f>special_situations_usd!E87</f>
        <v>0</v>
      </c>
      <c r="AQ87" s="88">
        <f>conservative_tactical_cad!D87</f>
        <v>71296</v>
      </c>
      <c r="AR87" s="88">
        <f>conservative_tactical_usd!D87</f>
        <v>870</v>
      </c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</row>
    <row r="88" spans="1:65" s="58" customFormat="1">
      <c r="A88" s="75">
        <v>43404</v>
      </c>
      <c r="B88" s="76">
        <v>43404</v>
      </c>
      <c r="C88" s="54">
        <v>43404</v>
      </c>
      <c r="D88" s="50">
        <f t="shared" si="28"/>
        <v>0</v>
      </c>
      <c r="E88" s="123">
        <v>474360</v>
      </c>
      <c r="F88" s="55">
        <f t="shared" si="39"/>
        <v>474359.93599999999</v>
      </c>
      <c r="G88" s="55">
        <f t="shared" si="40"/>
        <v>473215</v>
      </c>
      <c r="H88" s="55">
        <f t="shared" si="43"/>
        <v>1144.9359999999999</v>
      </c>
      <c r="I88" s="77">
        <v>1.3129999999999999</v>
      </c>
      <c r="J88" s="117">
        <f t="shared" si="29"/>
        <v>872</v>
      </c>
      <c r="K88" s="55">
        <f t="shared" si="30"/>
        <v>85884</v>
      </c>
      <c r="L88" s="55">
        <f t="shared" si="31"/>
        <v>0</v>
      </c>
      <c r="M88" s="55">
        <f t="shared" si="32"/>
        <v>304251</v>
      </c>
      <c r="N88" s="55">
        <f t="shared" si="33"/>
        <v>0</v>
      </c>
      <c r="O88" s="55">
        <f t="shared" si="34"/>
        <v>0</v>
      </c>
      <c r="P88" s="55">
        <f t="shared" si="35"/>
        <v>0</v>
      </c>
      <c r="Q88" s="55">
        <f t="shared" si="36"/>
        <v>0</v>
      </c>
      <c r="R88" s="55">
        <f t="shared" si="37"/>
        <v>0</v>
      </c>
      <c r="S88" s="55">
        <f t="shared" si="41"/>
        <v>0</v>
      </c>
      <c r="T88" s="55">
        <f t="shared" si="42"/>
        <v>-12696.76</v>
      </c>
      <c r="U88" s="129">
        <f t="shared" si="38"/>
        <v>84224.936000000002</v>
      </c>
      <c r="V88" s="117"/>
      <c r="W88" s="129">
        <f>growth_cad!D88</f>
        <v>85884</v>
      </c>
      <c r="X88" s="129">
        <f>growth_cad!E88</f>
        <v>0</v>
      </c>
      <c r="Y88" s="129">
        <f>growth_usd!D88</f>
        <v>0</v>
      </c>
      <c r="Z88" s="129">
        <f>growth_usd!E88</f>
        <v>0</v>
      </c>
      <c r="AA88" s="88">
        <f>market_neutral_cad!D88</f>
        <v>304251</v>
      </c>
      <c r="AB88" s="88">
        <f>market_neutral_cad!E88</f>
        <v>0</v>
      </c>
      <c r="AC88" s="88">
        <f>market_neutral_usd!D88</f>
        <v>0</v>
      </c>
      <c r="AD88" s="88">
        <f>market_neutral_usd!E88</f>
        <v>0</v>
      </c>
      <c r="AE88" s="88">
        <f>sustainability_cad!D88</f>
        <v>0</v>
      </c>
      <c r="AF88" s="88">
        <f>sustainability_cad!E88</f>
        <v>0</v>
      </c>
      <c r="AG88" s="88">
        <f>sustainability_usd!D88</f>
        <v>0</v>
      </c>
      <c r="AH88" s="88">
        <f>sustainability_usd!E88</f>
        <v>0</v>
      </c>
      <c r="AI88" s="88">
        <f>thematic_cad!D88</f>
        <v>0</v>
      </c>
      <c r="AJ88" s="88">
        <f>thematic_cad!E88</f>
        <v>0</v>
      </c>
      <c r="AK88" s="88">
        <f>thematic_usd!D88</f>
        <v>0</v>
      </c>
      <c r="AL88" s="88">
        <f>thematic_usd!E88</f>
        <v>0</v>
      </c>
      <c r="AM88" s="88">
        <f>special_situations_cad!D88</f>
        <v>0</v>
      </c>
      <c r="AN88" s="88">
        <f>special_situations_cad!E88</f>
        <v>-12696.76</v>
      </c>
      <c r="AO88" s="88">
        <f>special_situations_usd!D88</f>
        <v>0</v>
      </c>
      <c r="AP88" s="88">
        <f>special_situations_usd!E88</f>
        <v>0</v>
      </c>
      <c r="AQ88" s="88">
        <f>conservative_tactical_cad!D88</f>
        <v>83080</v>
      </c>
      <c r="AR88" s="88">
        <f>conservative_tactical_usd!D88</f>
        <v>872</v>
      </c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</row>
    <row r="89" spans="1:65" s="58" customFormat="1">
      <c r="A89" s="75">
        <v>43434</v>
      </c>
      <c r="B89" s="76">
        <v>43434</v>
      </c>
      <c r="C89" s="54">
        <v>43434</v>
      </c>
      <c r="D89" s="50">
        <f t="shared" si="28"/>
        <v>0</v>
      </c>
      <c r="E89" s="123">
        <v>469149</v>
      </c>
      <c r="F89" s="55">
        <f t="shared" si="39"/>
        <v>469149.016</v>
      </c>
      <c r="G89" s="55">
        <f t="shared" si="40"/>
        <v>467991</v>
      </c>
      <c r="H89" s="55">
        <f t="shared" si="43"/>
        <v>1158.0160000000001</v>
      </c>
      <c r="I89" s="77">
        <v>1.3280000000000001</v>
      </c>
      <c r="J89" s="117">
        <f t="shared" si="29"/>
        <v>872</v>
      </c>
      <c r="K89" s="55">
        <f t="shared" si="30"/>
        <v>84509</v>
      </c>
      <c r="L89" s="55">
        <f t="shared" si="31"/>
        <v>0</v>
      </c>
      <c r="M89" s="55">
        <f t="shared" si="32"/>
        <v>300403</v>
      </c>
      <c r="N89" s="55">
        <f t="shared" si="33"/>
        <v>0</v>
      </c>
      <c r="O89" s="55">
        <f t="shared" si="34"/>
        <v>0</v>
      </c>
      <c r="P89" s="55">
        <f t="shared" si="35"/>
        <v>0</v>
      </c>
      <c r="Q89" s="55">
        <f t="shared" si="36"/>
        <v>0</v>
      </c>
      <c r="R89" s="55">
        <f t="shared" si="37"/>
        <v>0</v>
      </c>
      <c r="S89" s="55">
        <f t="shared" si="41"/>
        <v>0</v>
      </c>
      <c r="T89" s="55">
        <f t="shared" si="42"/>
        <v>0</v>
      </c>
      <c r="U89" s="129">
        <f t="shared" si="38"/>
        <v>84237.016000000003</v>
      </c>
      <c r="V89" s="117"/>
      <c r="W89" s="129">
        <f>growth_cad!D89</f>
        <v>84509</v>
      </c>
      <c r="X89" s="129">
        <f>growth_cad!E89</f>
        <v>0</v>
      </c>
      <c r="Y89" s="129">
        <f>growth_usd!D89</f>
        <v>0</v>
      </c>
      <c r="Z89" s="129">
        <f>growth_usd!E89</f>
        <v>0</v>
      </c>
      <c r="AA89" s="88">
        <f>market_neutral_cad!D89</f>
        <v>300403</v>
      </c>
      <c r="AB89" s="88">
        <f>market_neutral_cad!E89</f>
        <v>0</v>
      </c>
      <c r="AC89" s="88">
        <f>market_neutral_usd!D89</f>
        <v>0</v>
      </c>
      <c r="AD89" s="88">
        <f>market_neutral_usd!E89</f>
        <v>0</v>
      </c>
      <c r="AE89" s="88">
        <f>sustainability_cad!D89</f>
        <v>0</v>
      </c>
      <c r="AF89" s="88">
        <f>sustainability_cad!E89</f>
        <v>0</v>
      </c>
      <c r="AG89" s="88">
        <f>sustainability_usd!D89</f>
        <v>0</v>
      </c>
      <c r="AH89" s="88">
        <f>sustainability_usd!E89</f>
        <v>0</v>
      </c>
      <c r="AI89" s="88">
        <f>thematic_cad!D89</f>
        <v>0</v>
      </c>
      <c r="AJ89" s="88">
        <f>thematic_cad!E89</f>
        <v>0</v>
      </c>
      <c r="AK89" s="88">
        <f>thematic_usd!D89</f>
        <v>0</v>
      </c>
      <c r="AL89" s="88">
        <f>thematic_usd!E89</f>
        <v>0</v>
      </c>
      <c r="AM89" s="88">
        <f>special_situations_cad!D89</f>
        <v>0</v>
      </c>
      <c r="AN89" s="88">
        <f>special_situations_cad!E89</f>
        <v>0</v>
      </c>
      <c r="AO89" s="88">
        <f>special_situations_usd!D89</f>
        <v>0</v>
      </c>
      <c r="AP89" s="88">
        <f>special_situations_usd!E89</f>
        <v>0</v>
      </c>
      <c r="AQ89" s="88">
        <f>conservative_tactical_cad!D89</f>
        <v>83079</v>
      </c>
      <c r="AR89" s="88">
        <f>conservative_tactical_usd!D89</f>
        <v>872</v>
      </c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</row>
    <row r="90" spans="1:65">
      <c r="A90" s="38">
        <v>43465</v>
      </c>
      <c r="B90" s="39">
        <v>43465</v>
      </c>
      <c r="C90" s="54">
        <v>43465</v>
      </c>
      <c r="D90" s="50">
        <f t="shared" si="28"/>
        <v>0</v>
      </c>
      <c r="E90" s="123">
        <v>463833</v>
      </c>
      <c r="F90" s="55">
        <f t="shared" si="39"/>
        <v>463832.82500000001</v>
      </c>
      <c r="G90" s="55">
        <f t="shared" si="40"/>
        <v>462642</v>
      </c>
      <c r="H90" s="55">
        <f t="shared" si="43"/>
        <v>1190.825</v>
      </c>
      <c r="I90" s="77">
        <v>1.3625</v>
      </c>
      <c r="J90" s="117">
        <f t="shared" si="29"/>
        <v>874</v>
      </c>
      <c r="K90" s="55">
        <f t="shared" si="30"/>
        <v>82456</v>
      </c>
      <c r="L90" s="55">
        <f t="shared" si="31"/>
        <v>0</v>
      </c>
      <c r="M90" s="55">
        <f t="shared" si="32"/>
        <v>296899</v>
      </c>
      <c r="N90" s="55">
        <f t="shared" si="33"/>
        <v>0</v>
      </c>
      <c r="O90" s="55">
        <f t="shared" si="34"/>
        <v>0</v>
      </c>
      <c r="P90" s="55">
        <f t="shared" si="35"/>
        <v>0</v>
      </c>
      <c r="Q90" s="55">
        <f t="shared" si="36"/>
        <v>0</v>
      </c>
      <c r="R90" s="55">
        <f t="shared" si="37"/>
        <v>0</v>
      </c>
      <c r="S90" s="55">
        <f t="shared" si="41"/>
        <v>0</v>
      </c>
      <c r="T90" s="55">
        <f t="shared" si="42"/>
        <v>0</v>
      </c>
      <c r="U90" s="129">
        <f t="shared" si="38"/>
        <v>84477.824999999997</v>
      </c>
      <c r="V90" s="117"/>
      <c r="W90" s="129">
        <f>growth_cad!D90</f>
        <v>82456</v>
      </c>
      <c r="X90" s="129">
        <f>growth_cad!E90</f>
        <v>0</v>
      </c>
      <c r="Y90" s="129">
        <f>growth_usd!D90</f>
        <v>0</v>
      </c>
      <c r="Z90" s="129">
        <f>growth_usd!E90</f>
        <v>0</v>
      </c>
      <c r="AA90" s="88">
        <f>market_neutral_cad!D90</f>
        <v>296899</v>
      </c>
      <c r="AB90" s="88">
        <f>market_neutral_cad!E90</f>
        <v>0</v>
      </c>
      <c r="AC90" s="88">
        <f>market_neutral_usd!D90</f>
        <v>0</v>
      </c>
      <c r="AD90" s="88">
        <f>market_neutral_usd!E90</f>
        <v>0</v>
      </c>
      <c r="AE90" s="88">
        <f>sustainability_cad!D90</f>
        <v>0</v>
      </c>
      <c r="AF90" s="88">
        <f>sustainability_cad!E90</f>
        <v>0</v>
      </c>
      <c r="AG90" s="88">
        <f>sustainability_usd!D90</f>
        <v>0</v>
      </c>
      <c r="AH90" s="88">
        <f>sustainability_usd!E90</f>
        <v>0</v>
      </c>
      <c r="AI90" s="88">
        <f>thematic_cad!D90</f>
        <v>0</v>
      </c>
      <c r="AJ90" s="88">
        <f>thematic_cad!E90</f>
        <v>0</v>
      </c>
      <c r="AK90" s="88">
        <f>thematic_usd!D90</f>
        <v>0</v>
      </c>
      <c r="AL90" s="88">
        <f>thematic_usd!E90</f>
        <v>0</v>
      </c>
      <c r="AM90" s="88">
        <f>special_situations_cad!D90</f>
        <v>0</v>
      </c>
      <c r="AN90" s="88">
        <f>special_situations_cad!E90</f>
        <v>0</v>
      </c>
      <c r="AO90" s="88">
        <f>special_situations_usd!D90</f>
        <v>0</v>
      </c>
      <c r="AP90" s="88">
        <f>special_situations_usd!E90</f>
        <v>0</v>
      </c>
      <c r="AQ90" s="88">
        <f>conservative_tactical_cad!D90</f>
        <v>83287</v>
      </c>
      <c r="AR90" s="88">
        <f>conservative_tactical_usd!D90</f>
        <v>874</v>
      </c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</row>
    <row r="91" spans="1:65">
      <c r="A91" s="38">
        <v>43496</v>
      </c>
      <c r="B91" s="39">
        <v>43496</v>
      </c>
      <c r="C91" s="54">
        <v>43496</v>
      </c>
      <c r="D91" s="50">
        <f t="shared" si="28"/>
        <v>0</v>
      </c>
      <c r="E91" s="123">
        <v>458111</v>
      </c>
      <c r="F91" s="55">
        <f t="shared" si="39"/>
        <v>458111.1875</v>
      </c>
      <c r="G91" s="55">
        <f t="shared" si="40"/>
        <v>456961</v>
      </c>
      <c r="H91" s="55">
        <f t="shared" si="43"/>
        <v>1150.1875</v>
      </c>
      <c r="I91" s="77">
        <v>1.3145</v>
      </c>
      <c r="J91" s="117">
        <f t="shared" si="29"/>
        <v>875</v>
      </c>
      <c r="K91" s="55">
        <f t="shared" si="30"/>
        <v>81252</v>
      </c>
      <c r="L91" s="55">
        <f t="shared" si="31"/>
        <v>0</v>
      </c>
      <c r="M91" s="55">
        <f t="shared" si="32"/>
        <v>292770</v>
      </c>
      <c r="N91" s="55">
        <f t="shared" si="33"/>
        <v>-650.58000000000004</v>
      </c>
      <c r="O91" s="55">
        <f t="shared" si="34"/>
        <v>0</v>
      </c>
      <c r="P91" s="55">
        <f t="shared" si="35"/>
        <v>0</v>
      </c>
      <c r="Q91" s="55">
        <f t="shared" si="36"/>
        <v>0</v>
      </c>
      <c r="R91" s="55">
        <f t="shared" si="37"/>
        <v>0</v>
      </c>
      <c r="S91" s="55">
        <f t="shared" si="41"/>
        <v>0</v>
      </c>
      <c r="T91" s="55">
        <f t="shared" si="42"/>
        <v>0</v>
      </c>
      <c r="U91" s="129">
        <f t="shared" si="38"/>
        <v>84089.1875</v>
      </c>
      <c r="V91" s="117"/>
      <c r="W91" s="129">
        <f>growth_cad!D91</f>
        <v>81252</v>
      </c>
      <c r="X91" s="129">
        <f>growth_cad!E91</f>
        <v>0</v>
      </c>
      <c r="Y91" s="129">
        <f>growth_usd!D91</f>
        <v>0</v>
      </c>
      <c r="Z91" s="129">
        <f>growth_usd!E91</f>
        <v>0</v>
      </c>
      <c r="AA91" s="88">
        <f>market_neutral_cad!D91</f>
        <v>292770</v>
      </c>
      <c r="AB91" s="88">
        <f>market_neutral_cad!E91</f>
        <v>-650.58000000000004</v>
      </c>
      <c r="AC91" s="88">
        <f>market_neutral_usd!D91</f>
        <v>0</v>
      </c>
      <c r="AD91" s="88">
        <f>market_neutral_usd!E91</f>
        <v>0</v>
      </c>
      <c r="AE91" s="88">
        <f>sustainability_cad!D91</f>
        <v>0</v>
      </c>
      <c r="AF91" s="88">
        <f>sustainability_cad!E91</f>
        <v>0</v>
      </c>
      <c r="AG91" s="88">
        <f>sustainability_usd!D91</f>
        <v>0</v>
      </c>
      <c r="AH91" s="88">
        <f>sustainability_usd!E91</f>
        <v>0</v>
      </c>
      <c r="AI91" s="88">
        <f>thematic_cad!D91</f>
        <v>0</v>
      </c>
      <c r="AJ91" s="88">
        <f>thematic_cad!E91</f>
        <v>0</v>
      </c>
      <c r="AK91" s="88">
        <f>thematic_usd!D91</f>
        <v>0</v>
      </c>
      <c r="AL91" s="88">
        <f>thematic_usd!E91</f>
        <v>0</v>
      </c>
      <c r="AM91" s="88">
        <f>special_situations_cad!D91</f>
        <v>0</v>
      </c>
      <c r="AN91" s="88">
        <f>special_situations_cad!E91</f>
        <v>0</v>
      </c>
      <c r="AO91" s="88">
        <f>special_situations_usd!D91</f>
        <v>0</v>
      </c>
      <c r="AP91" s="88">
        <f>special_situations_usd!E91</f>
        <v>0</v>
      </c>
      <c r="AQ91" s="88">
        <f>conservative_tactical_cad!D91</f>
        <v>82939</v>
      </c>
      <c r="AR91" s="88">
        <f>conservative_tactical_usd!D91</f>
        <v>875</v>
      </c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</row>
    <row r="92" spans="1:65">
      <c r="A92" s="38">
        <v>43524</v>
      </c>
      <c r="B92" s="39">
        <v>43524</v>
      </c>
      <c r="C92" s="54">
        <v>43524</v>
      </c>
      <c r="D92" s="50">
        <f t="shared" si="28"/>
        <v>0</v>
      </c>
      <c r="E92" s="123">
        <v>465429</v>
      </c>
      <c r="F92" s="55">
        <f t="shared" si="39"/>
        <v>465429.04239999998</v>
      </c>
      <c r="G92" s="55">
        <f t="shared" si="40"/>
        <v>464275</v>
      </c>
      <c r="H92" s="55">
        <f t="shared" si="43"/>
        <v>1154.0423999999998</v>
      </c>
      <c r="I92" s="77">
        <v>1.3173999999999999</v>
      </c>
      <c r="J92" s="117">
        <f t="shared" si="29"/>
        <v>876</v>
      </c>
      <c r="K92" s="55">
        <f t="shared" si="30"/>
        <v>84807</v>
      </c>
      <c r="L92" s="55">
        <f t="shared" si="31"/>
        <v>0</v>
      </c>
      <c r="M92" s="55">
        <f t="shared" si="32"/>
        <v>296430</v>
      </c>
      <c r="N92" s="55">
        <f t="shared" si="33"/>
        <v>0</v>
      </c>
      <c r="O92" s="55">
        <f t="shared" si="34"/>
        <v>0</v>
      </c>
      <c r="P92" s="55">
        <f t="shared" si="35"/>
        <v>0</v>
      </c>
      <c r="Q92" s="55">
        <f t="shared" si="36"/>
        <v>0</v>
      </c>
      <c r="R92" s="55">
        <f t="shared" si="37"/>
        <v>0</v>
      </c>
      <c r="S92" s="55">
        <f t="shared" si="41"/>
        <v>0</v>
      </c>
      <c r="T92" s="55">
        <f t="shared" si="42"/>
        <v>0</v>
      </c>
      <c r="U92" s="129">
        <f t="shared" si="38"/>
        <v>84192.042400000006</v>
      </c>
      <c r="V92" s="117"/>
      <c r="W92" s="129">
        <f>growth_cad!D92</f>
        <v>84807</v>
      </c>
      <c r="X92" s="129">
        <f>growth_cad!E92</f>
        <v>0</v>
      </c>
      <c r="Y92" s="129">
        <f>growth_usd!D92</f>
        <v>0</v>
      </c>
      <c r="Z92" s="129">
        <f>growth_usd!E92</f>
        <v>0</v>
      </c>
      <c r="AA92" s="88">
        <f>market_neutral_cad!D92</f>
        <v>296430</v>
      </c>
      <c r="AB92" s="88">
        <f>market_neutral_cad!E92</f>
        <v>0</v>
      </c>
      <c r="AC92" s="88">
        <f>market_neutral_usd!D92</f>
        <v>0</v>
      </c>
      <c r="AD92" s="88">
        <f>market_neutral_usd!E92</f>
        <v>0</v>
      </c>
      <c r="AE92" s="88">
        <f>sustainability_cad!D92</f>
        <v>0</v>
      </c>
      <c r="AF92" s="88">
        <f>sustainability_cad!E92</f>
        <v>0</v>
      </c>
      <c r="AG92" s="88">
        <f>sustainability_usd!D92</f>
        <v>0</v>
      </c>
      <c r="AH92" s="88">
        <f>sustainability_usd!E92</f>
        <v>0</v>
      </c>
      <c r="AI92" s="88">
        <f>thematic_cad!D92</f>
        <v>0</v>
      </c>
      <c r="AJ92" s="88">
        <f>thematic_cad!E92</f>
        <v>0</v>
      </c>
      <c r="AK92" s="88">
        <f>thematic_usd!D92</f>
        <v>0</v>
      </c>
      <c r="AL92" s="88">
        <f>thematic_usd!E92</f>
        <v>0</v>
      </c>
      <c r="AM92" s="88">
        <f>special_situations_cad!D92</f>
        <v>0</v>
      </c>
      <c r="AN92" s="88">
        <f>special_situations_cad!E92</f>
        <v>0</v>
      </c>
      <c r="AO92" s="88">
        <f>special_situations_usd!D92</f>
        <v>0</v>
      </c>
      <c r="AP92" s="88">
        <f>special_situations_usd!E92</f>
        <v>0</v>
      </c>
      <c r="AQ92" s="88">
        <f>conservative_tactical_cad!D92</f>
        <v>83038</v>
      </c>
      <c r="AR92" s="88">
        <f>conservative_tactical_usd!D92</f>
        <v>876</v>
      </c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</row>
    <row r="93" spans="1:65" s="58" customFormat="1">
      <c r="A93" s="75">
        <v>43555</v>
      </c>
      <c r="B93" s="76">
        <v>43555</v>
      </c>
      <c r="C93" s="54">
        <v>43555</v>
      </c>
      <c r="D93" s="50">
        <f t="shared" si="28"/>
        <v>0</v>
      </c>
      <c r="E93" s="123">
        <v>468753</v>
      </c>
      <c r="F93" s="55">
        <f t="shared" si="39"/>
        <v>468752.65600000002</v>
      </c>
      <c r="G93" s="55">
        <f t="shared" si="40"/>
        <v>461911</v>
      </c>
      <c r="H93" s="55">
        <f t="shared" si="43"/>
        <v>6841.6559999999999</v>
      </c>
      <c r="I93" s="77">
        <v>1.3360000000000001</v>
      </c>
      <c r="J93" s="117">
        <f t="shared" si="29"/>
        <v>5121</v>
      </c>
      <c r="K93" s="55">
        <f t="shared" si="30"/>
        <v>85477</v>
      </c>
      <c r="L93" s="55">
        <f t="shared" si="31"/>
        <v>0</v>
      </c>
      <c r="M93" s="55">
        <f t="shared" si="32"/>
        <v>305803.65600000002</v>
      </c>
      <c r="N93" s="55">
        <f t="shared" si="33"/>
        <v>6679.6660000000002</v>
      </c>
      <c r="O93" s="55">
        <f t="shared" si="34"/>
        <v>0</v>
      </c>
      <c r="P93" s="55">
        <f t="shared" si="35"/>
        <v>0</v>
      </c>
      <c r="Q93" s="55">
        <f t="shared" si="36"/>
        <v>0</v>
      </c>
      <c r="R93" s="55">
        <f t="shared" si="37"/>
        <v>0</v>
      </c>
      <c r="S93" s="55">
        <f t="shared" si="41"/>
        <v>0</v>
      </c>
      <c r="T93" s="55">
        <f t="shared" si="42"/>
        <v>0</v>
      </c>
      <c r="U93" s="129">
        <f t="shared" si="38"/>
        <v>77472</v>
      </c>
      <c r="V93" s="117"/>
      <c r="W93" s="129">
        <f>growth_cad!D93</f>
        <v>85477</v>
      </c>
      <c r="X93" s="129">
        <f>growth_cad!E93</f>
        <v>0</v>
      </c>
      <c r="Y93" s="129">
        <f>growth_usd!D93</f>
        <v>0</v>
      </c>
      <c r="Z93" s="129">
        <f>growth_usd!E93</f>
        <v>0</v>
      </c>
      <c r="AA93" s="88">
        <f>market_neutral_cad!D93</f>
        <v>298962</v>
      </c>
      <c r="AB93" s="88">
        <f>market_neutral_cad!E93</f>
        <v>0</v>
      </c>
      <c r="AC93" s="88">
        <f>market_neutral_usd!D93</f>
        <v>5121</v>
      </c>
      <c r="AD93" s="88">
        <f>market_neutral_usd!E93</f>
        <v>4999.75</v>
      </c>
      <c r="AE93" s="88">
        <f>sustainability_cad!D93</f>
        <v>0</v>
      </c>
      <c r="AF93" s="88">
        <f>sustainability_cad!E93</f>
        <v>0</v>
      </c>
      <c r="AG93" s="88">
        <f>sustainability_usd!D93</f>
        <v>0</v>
      </c>
      <c r="AH93" s="88">
        <f>sustainability_usd!E93</f>
        <v>0</v>
      </c>
      <c r="AI93" s="88">
        <f>thematic_cad!D93</f>
        <v>0</v>
      </c>
      <c r="AJ93" s="88">
        <f>thematic_cad!E93</f>
        <v>0</v>
      </c>
      <c r="AK93" s="88">
        <f>thematic_usd!D93</f>
        <v>0</v>
      </c>
      <c r="AL93" s="88">
        <f>thematic_usd!E93</f>
        <v>0</v>
      </c>
      <c r="AM93" s="88">
        <f>special_situations_cad!D93</f>
        <v>0</v>
      </c>
      <c r="AN93" s="88">
        <f>special_situations_cad!E93</f>
        <v>0</v>
      </c>
      <c r="AO93" s="88">
        <f>special_situations_usd!D93</f>
        <v>0</v>
      </c>
      <c r="AP93" s="88">
        <f>special_situations_usd!E93</f>
        <v>0</v>
      </c>
      <c r="AQ93" s="88">
        <f>conservative_tactical_cad!D93</f>
        <v>77472</v>
      </c>
      <c r="AR93" s="88">
        <f>conservative_tactical_usd!D93</f>
        <v>0</v>
      </c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</row>
    <row r="94" spans="1:65">
      <c r="A94" s="38">
        <v>43585</v>
      </c>
      <c r="B94" s="39">
        <v>43585</v>
      </c>
      <c r="C94" s="54">
        <v>43585</v>
      </c>
      <c r="D94" s="50">
        <f t="shared" si="28"/>
        <v>0</v>
      </c>
      <c r="E94" s="123">
        <v>471749.93599999999</v>
      </c>
      <c r="F94" s="55">
        <f t="shared" si="39"/>
        <v>471749.93599999999</v>
      </c>
      <c r="G94" s="55">
        <f t="shared" si="40"/>
        <v>465710</v>
      </c>
      <c r="H94" s="55">
        <f t="shared" si="43"/>
        <v>6039.9360000000006</v>
      </c>
      <c r="I94" s="77">
        <v>1.3440000000000001</v>
      </c>
      <c r="J94" s="117">
        <f t="shared" si="29"/>
        <v>4494</v>
      </c>
      <c r="K94" s="55">
        <f t="shared" si="30"/>
        <v>88554</v>
      </c>
      <c r="L94" s="55">
        <f t="shared" si="31"/>
        <v>0</v>
      </c>
      <c r="M94" s="55">
        <f t="shared" si="32"/>
        <v>305924.93599999999</v>
      </c>
      <c r="N94" s="55">
        <f t="shared" si="33"/>
        <v>-652.1</v>
      </c>
      <c r="O94" s="55">
        <f t="shared" si="34"/>
        <v>0</v>
      </c>
      <c r="P94" s="55">
        <f t="shared" si="35"/>
        <v>0</v>
      </c>
      <c r="Q94" s="55">
        <f t="shared" si="36"/>
        <v>0</v>
      </c>
      <c r="R94" s="55">
        <f t="shared" si="37"/>
        <v>0</v>
      </c>
      <c r="S94" s="55">
        <f t="shared" si="41"/>
        <v>0</v>
      </c>
      <c r="T94" s="55">
        <f t="shared" si="42"/>
        <v>0</v>
      </c>
      <c r="U94" s="129">
        <f t="shared" si="38"/>
        <v>77271</v>
      </c>
      <c r="V94" s="117"/>
      <c r="W94" s="129">
        <f>growth_cad!D94</f>
        <v>88554</v>
      </c>
      <c r="X94" s="129">
        <f>growth_cad!E94</f>
        <v>0</v>
      </c>
      <c r="Y94" s="129">
        <f>growth_usd!D94</f>
        <v>0</v>
      </c>
      <c r="Z94" s="129">
        <f>growth_usd!E94</f>
        <v>0</v>
      </c>
      <c r="AA94" s="88">
        <f>market_neutral_cad!D94</f>
        <v>299885</v>
      </c>
      <c r="AB94" s="88">
        <f>market_neutral_cad!E94</f>
        <v>-652.1</v>
      </c>
      <c r="AC94" s="88">
        <f>market_neutral_usd!D94</f>
        <v>4494</v>
      </c>
      <c r="AD94" s="88">
        <f>market_neutral_usd!E94</f>
        <v>0</v>
      </c>
      <c r="AE94" s="88">
        <f>sustainability_cad!D94</f>
        <v>0</v>
      </c>
      <c r="AF94" s="88">
        <f>sustainability_cad!E94</f>
        <v>0</v>
      </c>
      <c r="AG94" s="88">
        <f>sustainability_usd!D94</f>
        <v>0</v>
      </c>
      <c r="AH94" s="88">
        <f>sustainability_usd!E94</f>
        <v>0</v>
      </c>
      <c r="AI94" s="88">
        <f>thematic_cad!D94</f>
        <v>0</v>
      </c>
      <c r="AJ94" s="88">
        <f>thematic_cad!E94</f>
        <v>0</v>
      </c>
      <c r="AK94" s="88">
        <f>thematic_usd!D94</f>
        <v>0</v>
      </c>
      <c r="AL94" s="88">
        <f>thematic_usd!E94</f>
        <v>0</v>
      </c>
      <c r="AM94" s="88">
        <f>special_situations_cad!D94</f>
        <v>0</v>
      </c>
      <c r="AN94" s="88">
        <f>special_situations_cad!E94</f>
        <v>0</v>
      </c>
      <c r="AO94" s="88">
        <f>special_situations_usd!D94</f>
        <v>0</v>
      </c>
      <c r="AP94" s="88">
        <f>special_situations_usd!E94</f>
        <v>0</v>
      </c>
      <c r="AQ94" s="88">
        <f>conservative_tactical_cad!D94</f>
        <v>77271</v>
      </c>
      <c r="AR94" s="88">
        <f>conservative_tactical_usd!D94</f>
        <v>0</v>
      </c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</row>
    <row r="95" spans="1:65" s="58" customFormat="1">
      <c r="A95" s="75">
        <v>43616</v>
      </c>
      <c r="B95" s="76">
        <v>43616</v>
      </c>
      <c r="C95" s="54">
        <v>43616</v>
      </c>
      <c r="D95" s="50">
        <f t="shared" si="28"/>
        <v>0</v>
      </c>
      <c r="E95" s="123">
        <v>475144</v>
      </c>
      <c r="F95" s="55">
        <f t="shared" si="39"/>
        <v>475143.7095</v>
      </c>
      <c r="G95" s="55">
        <f t="shared" si="40"/>
        <v>468598</v>
      </c>
      <c r="H95" s="55">
        <f t="shared" si="43"/>
        <v>6545.7094999999999</v>
      </c>
      <c r="I95" s="77">
        <v>1.3554999999999999</v>
      </c>
      <c r="J95" s="117">
        <f t="shared" si="29"/>
        <v>4829</v>
      </c>
      <c r="K95" s="55">
        <f t="shared" si="30"/>
        <v>82664</v>
      </c>
      <c r="L95" s="55">
        <f t="shared" si="31"/>
        <v>-5425.6699999999983</v>
      </c>
      <c r="M95" s="55">
        <f t="shared" si="32"/>
        <v>303237</v>
      </c>
      <c r="N95" s="55">
        <f t="shared" si="33"/>
        <v>-6546.9294499999987</v>
      </c>
      <c r="O95" s="55">
        <f t="shared" si="34"/>
        <v>0</v>
      </c>
      <c r="P95" s="55">
        <f t="shared" si="35"/>
        <v>0</v>
      </c>
      <c r="Q95" s="55">
        <f t="shared" si="36"/>
        <v>0</v>
      </c>
      <c r="R95" s="55">
        <f t="shared" si="37"/>
        <v>0</v>
      </c>
      <c r="S95" s="55">
        <f t="shared" si="41"/>
        <v>0</v>
      </c>
      <c r="T95" s="55">
        <f t="shared" si="42"/>
        <v>0</v>
      </c>
      <c r="U95" s="129">
        <f t="shared" si="38"/>
        <v>89242.709499999997</v>
      </c>
      <c r="V95" s="117"/>
      <c r="W95" s="129">
        <f>growth_cad!D95</f>
        <v>82664</v>
      </c>
      <c r="X95" s="129">
        <f>growth_cad!E95</f>
        <v>-5425.6699999999983</v>
      </c>
      <c r="Y95" s="129">
        <f>growth_usd!D95</f>
        <v>0</v>
      </c>
      <c r="Z95" s="129">
        <f>growth_usd!E95</f>
        <v>0</v>
      </c>
      <c r="AA95" s="88">
        <f>market_neutral_cad!D95</f>
        <v>303237</v>
      </c>
      <c r="AB95" s="88">
        <f>market_neutral_cad!E95</f>
        <v>0</v>
      </c>
      <c r="AC95" s="88">
        <f>market_neutral_usd!D95</f>
        <v>0</v>
      </c>
      <c r="AD95" s="88">
        <f>market_neutral_usd!E95</f>
        <v>-4829.8999999999996</v>
      </c>
      <c r="AE95" s="88">
        <f>sustainability_cad!D95</f>
        <v>0</v>
      </c>
      <c r="AF95" s="88">
        <f>sustainability_cad!E95</f>
        <v>0</v>
      </c>
      <c r="AG95" s="88">
        <f>sustainability_usd!D95</f>
        <v>0</v>
      </c>
      <c r="AH95" s="88">
        <f>sustainability_usd!E95</f>
        <v>0</v>
      </c>
      <c r="AI95" s="88">
        <f>thematic_cad!D95</f>
        <v>0</v>
      </c>
      <c r="AJ95" s="88">
        <f>thematic_cad!E95</f>
        <v>0</v>
      </c>
      <c r="AK95" s="88">
        <f>thematic_usd!D95</f>
        <v>0</v>
      </c>
      <c r="AL95" s="88">
        <f>thematic_usd!E95</f>
        <v>0</v>
      </c>
      <c r="AM95" s="88">
        <f>special_situations_cad!D95</f>
        <v>0</v>
      </c>
      <c r="AN95" s="88">
        <f>special_situations_cad!E95</f>
        <v>0</v>
      </c>
      <c r="AO95" s="88">
        <f>special_situations_usd!D95</f>
        <v>0</v>
      </c>
      <c r="AP95" s="88">
        <f>special_situations_usd!E95</f>
        <v>0</v>
      </c>
      <c r="AQ95" s="88">
        <f>conservative_tactical_cad!D95</f>
        <v>82697</v>
      </c>
      <c r="AR95" s="88">
        <f>conservative_tactical_usd!D95</f>
        <v>4829</v>
      </c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</row>
    <row r="96" spans="1:65">
      <c r="A96" s="38">
        <v>43646</v>
      </c>
      <c r="B96" s="39">
        <v>43646</v>
      </c>
      <c r="C96" s="54">
        <v>43646</v>
      </c>
      <c r="D96" s="50">
        <f t="shared" si="28"/>
        <v>0</v>
      </c>
      <c r="E96" s="123">
        <v>475974</v>
      </c>
      <c r="F96" s="55">
        <f t="shared" si="39"/>
        <v>475974.16100000002</v>
      </c>
      <c r="G96" s="55">
        <f t="shared" si="40"/>
        <v>469653</v>
      </c>
      <c r="H96" s="55">
        <f t="shared" si="43"/>
        <v>6321.1610000000001</v>
      </c>
      <c r="I96" s="77">
        <v>1.3089999999999999</v>
      </c>
      <c r="J96" s="117">
        <f t="shared" si="29"/>
        <v>4829</v>
      </c>
      <c r="K96" s="55">
        <f t="shared" si="30"/>
        <v>84240</v>
      </c>
      <c r="L96" s="55">
        <f t="shared" si="31"/>
        <v>0</v>
      </c>
      <c r="M96" s="55">
        <f t="shared" si="32"/>
        <v>302607</v>
      </c>
      <c r="N96" s="55">
        <f t="shared" si="33"/>
        <v>0</v>
      </c>
      <c r="O96" s="55">
        <f t="shared" si="34"/>
        <v>0</v>
      </c>
      <c r="P96" s="55">
        <f t="shared" si="35"/>
        <v>0</v>
      </c>
      <c r="Q96" s="55">
        <f t="shared" si="36"/>
        <v>0</v>
      </c>
      <c r="R96" s="55">
        <f t="shared" si="37"/>
        <v>0</v>
      </c>
      <c r="S96" s="55">
        <f t="shared" si="41"/>
        <v>0</v>
      </c>
      <c r="T96" s="55">
        <f t="shared" si="42"/>
        <v>0</v>
      </c>
      <c r="U96" s="129">
        <f t="shared" si="38"/>
        <v>89127.160999999993</v>
      </c>
      <c r="V96" s="117"/>
      <c r="W96" s="129">
        <f>growth_cad!D96</f>
        <v>84240</v>
      </c>
      <c r="X96" s="129">
        <f>growth_cad!E96</f>
        <v>0</v>
      </c>
      <c r="Y96" s="129">
        <f>growth_usd!D96</f>
        <v>0</v>
      </c>
      <c r="Z96" s="129">
        <f>growth_usd!E96</f>
        <v>0</v>
      </c>
      <c r="AA96" s="88">
        <f>market_neutral_cad!D96</f>
        <v>302607</v>
      </c>
      <c r="AB96" s="88">
        <f>market_neutral_cad!E96</f>
        <v>0</v>
      </c>
      <c r="AC96" s="88">
        <f>market_neutral_usd!D96</f>
        <v>0</v>
      </c>
      <c r="AD96" s="88">
        <f>market_neutral_usd!E96</f>
        <v>0</v>
      </c>
      <c r="AE96" s="88">
        <f>sustainability_cad!D96</f>
        <v>0</v>
      </c>
      <c r="AF96" s="88">
        <f>sustainability_cad!E96</f>
        <v>0</v>
      </c>
      <c r="AG96" s="88">
        <f>sustainability_usd!D96</f>
        <v>0</v>
      </c>
      <c r="AH96" s="88">
        <f>sustainability_usd!E96</f>
        <v>0</v>
      </c>
      <c r="AI96" s="88">
        <f>thematic_cad!D96</f>
        <v>0</v>
      </c>
      <c r="AJ96" s="88">
        <f>thematic_cad!E96</f>
        <v>0</v>
      </c>
      <c r="AK96" s="88">
        <f>thematic_usd!D96</f>
        <v>0</v>
      </c>
      <c r="AL96" s="88">
        <f>thematic_usd!E96</f>
        <v>0</v>
      </c>
      <c r="AM96" s="88">
        <f>special_situations_cad!D96</f>
        <v>0</v>
      </c>
      <c r="AN96" s="88">
        <f>special_situations_cad!E96</f>
        <v>0</v>
      </c>
      <c r="AO96" s="88">
        <f>special_situations_usd!D96</f>
        <v>0</v>
      </c>
      <c r="AP96" s="88">
        <f>special_situations_usd!E96</f>
        <v>0</v>
      </c>
      <c r="AQ96" s="88">
        <f>conservative_tactical_cad!D96</f>
        <v>82806</v>
      </c>
      <c r="AR96" s="88">
        <f>conservative_tactical_usd!D96</f>
        <v>4829</v>
      </c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</row>
    <row r="97" spans="1:65">
      <c r="A97" s="38">
        <v>43677</v>
      </c>
      <c r="B97" s="39">
        <v>43677</v>
      </c>
      <c r="C97" s="54">
        <v>43677</v>
      </c>
      <c r="D97" s="50">
        <f t="shared" si="28"/>
        <v>0</v>
      </c>
      <c r="E97" s="123">
        <v>476981</v>
      </c>
      <c r="F97" s="55">
        <f t="shared" si="39"/>
        <v>476980.7205</v>
      </c>
      <c r="G97" s="55">
        <f t="shared" si="40"/>
        <v>470633</v>
      </c>
      <c r="H97" s="55">
        <f t="shared" si="43"/>
        <v>6347.7205000000004</v>
      </c>
      <c r="I97" s="77">
        <v>1.3145</v>
      </c>
      <c r="J97" s="117">
        <f t="shared" si="29"/>
        <v>4829</v>
      </c>
      <c r="K97" s="55">
        <f t="shared" si="30"/>
        <v>85800</v>
      </c>
      <c r="L97" s="55">
        <f t="shared" si="31"/>
        <v>0</v>
      </c>
      <c r="M97" s="55">
        <f t="shared" si="32"/>
        <v>302268</v>
      </c>
      <c r="N97" s="55">
        <f t="shared" si="33"/>
        <v>-659.02</v>
      </c>
      <c r="O97" s="55">
        <f t="shared" si="34"/>
        <v>0</v>
      </c>
      <c r="P97" s="55">
        <f t="shared" si="35"/>
        <v>0</v>
      </c>
      <c r="Q97" s="55">
        <f t="shared" si="36"/>
        <v>0</v>
      </c>
      <c r="R97" s="55">
        <f t="shared" si="37"/>
        <v>0</v>
      </c>
      <c r="S97" s="55">
        <f t="shared" si="41"/>
        <v>0</v>
      </c>
      <c r="T97" s="55">
        <f t="shared" si="42"/>
        <v>0</v>
      </c>
      <c r="U97" s="129">
        <f t="shared" si="38"/>
        <v>88912.720499999996</v>
      </c>
      <c r="V97" s="117"/>
      <c r="W97" s="129">
        <f>growth_cad!D97</f>
        <v>85800</v>
      </c>
      <c r="X97" s="129">
        <f>growth_cad!E97</f>
        <v>0</v>
      </c>
      <c r="Y97" s="129">
        <f>growth_usd!D97</f>
        <v>0</v>
      </c>
      <c r="Z97" s="129">
        <f>growth_usd!E97</f>
        <v>0</v>
      </c>
      <c r="AA97" s="88">
        <f>market_neutral_cad!D97</f>
        <v>302268</v>
      </c>
      <c r="AB97" s="88">
        <f>market_neutral_cad!E97</f>
        <v>-659.02</v>
      </c>
      <c r="AC97" s="88">
        <f>market_neutral_usd!D97</f>
        <v>0</v>
      </c>
      <c r="AD97" s="88">
        <f>market_neutral_usd!E97</f>
        <v>0</v>
      </c>
      <c r="AE97" s="88">
        <f>sustainability_cad!D97</f>
        <v>0</v>
      </c>
      <c r="AF97" s="88">
        <f>sustainability_cad!E97</f>
        <v>0</v>
      </c>
      <c r="AG97" s="88">
        <f>sustainability_usd!D97</f>
        <v>0</v>
      </c>
      <c r="AH97" s="88">
        <f>sustainability_usd!E97</f>
        <v>0</v>
      </c>
      <c r="AI97" s="88">
        <f>thematic_cad!D97</f>
        <v>0</v>
      </c>
      <c r="AJ97" s="88">
        <f>thematic_cad!E97</f>
        <v>0</v>
      </c>
      <c r="AK97" s="88">
        <f>thematic_usd!D97</f>
        <v>0</v>
      </c>
      <c r="AL97" s="88">
        <f>thematic_usd!E97</f>
        <v>0</v>
      </c>
      <c r="AM97" s="88">
        <f>special_situations_cad!D97</f>
        <v>0</v>
      </c>
      <c r="AN97" s="88">
        <f>special_situations_cad!E97</f>
        <v>0</v>
      </c>
      <c r="AO97" s="88">
        <f>special_situations_usd!D97</f>
        <v>0</v>
      </c>
      <c r="AP97" s="88">
        <f>special_situations_usd!E97</f>
        <v>0</v>
      </c>
      <c r="AQ97" s="88">
        <f>conservative_tactical_cad!D97</f>
        <v>82565</v>
      </c>
      <c r="AR97" s="88">
        <f>conservative_tactical_usd!D97</f>
        <v>4829</v>
      </c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</row>
    <row r="98" spans="1:65">
      <c r="A98" s="38">
        <v>43708</v>
      </c>
      <c r="B98" s="39">
        <v>43708</v>
      </c>
      <c r="C98" s="54">
        <v>43708</v>
      </c>
      <c r="D98" s="50">
        <f t="shared" si="28"/>
        <v>0</v>
      </c>
      <c r="E98" s="123">
        <v>478568</v>
      </c>
      <c r="F98" s="55">
        <f t="shared" si="39"/>
        <v>478567.74099999998</v>
      </c>
      <c r="G98" s="55">
        <f t="shared" si="40"/>
        <v>472150</v>
      </c>
      <c r="H98" s="55">
        <f t="shared" si="43"/>
        <v>6417.741</v>
      </c>
      <c r="I98" s="77">
        <v>1.329</v>
      </c>
      <c r="J98" s="117">
        <f t="shared" si="29"/>
        <v>4829</v>
      </c>
      <c r="K98" s="55">
        <f t="shared" si="30"/>
        <v>84441</v>
      </c>
      <c r="L98" s="55">
        <f t="shared" si="31"/>
        <v>0</v>
      </c>
      <c r="M98" s="55">
        <f t="shared" si="32"/>
        <v>305144</v>
      </c>
      <c r="N98" s="55">
        <f t="shared" si="33"/>
        <v>0</v>
      </c>
      <c r="O98" s="55">
        <f t="shared" si="34"/>
        <v>0</v>
      </c>
      <c r="P98" s="55">
        <f t="shared" si="35"/>
        <v>0</v>
      </c>
      <c r="Q98" s="55">
        <f t="shared" si="36"/>
        <v>0</v>
      </c>
      <c r="R98" s="55">
        <f t="shared" si="37"/>
        <v>0</v>
      </c>
      <c r="S98" s="55">
        <f t="shared" si="41"/>
        <v>0</v>
      </c>
      <c r="T98" s="55">
        <f t="shared" si="42"/>
        <v>0</v>
      </c>
      <c r="U98" s="129">
        <f t="shared" si="38"/>
        <v>88982.740999999995</v>
      </c>
      <c r="V98" s="117"/>
      <c r="W98" s="129">
        <f>growth_cad!D98</f>
        <v>84441</v>
      </c>
      <c r="X98" s="129">
        <f>growth_cad!E98</f>
        <v>0</v>
      </c>
      <c r="Y98" s="129">
        <f>growth_usd!D98</f>
        <v>0</v>
      </c>
      <c r="Z98" s="129">
        <f>growth_usd!E98</f>
        <v>0</v>
      </c>
      <c r="AA98" s="88">
        <f>market_neutral_cad!D98</f>
        <v>305144</v>
      </c>
      <c r="AB98" s="88">
        <f>market_neutral_cad!E98</f>
        <v>0</v>
      </c>
      <c r="AC98" s="88">
        <f>market_neutral_usd!D98</f>
        <v>0</v>
      </c>
      <c r="AD98" s="88">
        <f>market_neutral_usd!E98</f>
        <v>0</v>
      </c>
      <c r="AE98" s="88">
        <f>sustainability_cad!D98</f>
        <v>0</v>
      </c>
      <c r="AF98" s="88">
        <f>sustainability_cad!E98</f>
        <v>0</v>
      </c>
      <c r="AG98" s="88">
        <f>sustainability_usd!D98</f>
        <v>0</v>
      </c>
      <c r="AH98" s="88">
        <f>sustainability_usd!E98</f>
        <v>0</v>
      </c>
      <c r="AI98" s="88">
        <f>thematic_cad!D98</f>
        <v>0</v>
      </c>
      <c r="AJ98" s="88">
        <f>thematic_cad!E98</f>
        <v>0</v>
      </c>
      <c r="AK98" s="88">
        <f>thematic_usd!D98</f>
        <v>0</v>
      </c>
      <c r="AL98" s="88">
        <f>thematic_usd!E98</f>
        <v>0</v>
      </c>
      <c r="AM98" s="88">
        <f>special_situations_cad!D98</f>
        <v>0</v>
      </c>
      <c r="AN98" s="88">
        <f>special_situations_cad!E98</f>
        <v>0</v>
      </c>
      <c r="AO98" s="88">
        <f>special_situations_usd!D98</f>
        <v>0</v>
      </c>
      <c r="AP98" s="88">
        <f>special_situations_usd!E98</f>
        <v>0</v>
      </c>
      <c r="AQ98" s="88">
        <f>conservative_tactical_cad!D98</f>
        <v>82565</v>
      </c>
      <c r="AR98" s="88">
        <f>conservative_tactical_usd!D98</f>
        <v>4829</v>
      </c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</row>
    <row r="99" spans="1:65">
      <c r="A99" s="38" t="s">
        <v>33</v>
      </c>
      <c r="B99" s="39">
        <v>43738</v>
      </c>
      <c r="C99" s="54">
        <v>43738</v>
      </c>
      <c r="D99" s="50">
        <f t="shared" si="28"/>
        <v>0</v>
      </c>
      <c r="E99" s="123">
        <v>476666</v>
      </c>
      <c r="F99" s="55">
        <f t="shared" si="39"/>
        <v>476666.01049999997</v>
      </c>
      <c r="G99" s="55">
        <f t="shared" si="40"/>
        <v>470270</v>
      </c>
      <c r="H99" s="55">
        <f t="shared" si="43"/>
        <v>6396.0105000000003</v>
      </c>
      <c r="I99" s="77">
        <v>1.3245</v>
      </c>
      <c r="J99" s="117">
        <f t="shared" si="29"/>
        <v>4829</v>
      </c>
      <c r="K99" s="55">
        <f t="shared" si="30"/>
        <v>81320</v>
      </c>
      <c r="L99" s="55">
        <f t="shared" si="31"/>
        <v>0</v>
      </c>
      <c r="M99" s="55">
        <f t="shared" si="32"/>
        <v>306228</v>
      </c>
      <c r="N99" s="55">
        <f t="shared" si="33"/>
        <v>0</v>
      </c>
      <c r="O99" s="55">
        <f t="shared" si="34"/>
        <v>0</v>
      </c>
      <c r="P99" s="55">
        <f t="shared" si="35"/>
        <v>0</v>
      </c>
      <c r="Q99" s="55">
        <f t="shared" si="36"/>
        <v>0</v>
      </c>
      <c r="R99" s="55">
        <f t="shared" si="37"/>
        <v>0</v>
      </c>
      <c r="S99" s="55">
        <f t="shared" si="41"/>
        <v>0</v>
      </c>
      <c r="T99" s="55">
        <f t="shared" si="42"/>
        <v>0</v>
      </c>
      <c r="U99" s="129">
        <f t="shared" si="38"/>
        <v>89118.010500000004</v>
      </c>
      <c r="V99" s="117"/>
      <c r="W99" s="129">
        <f>growth_cad!D99</f>
        <v>81320</v>
      </c>
      <c r="X99" s="129">
        <f>growth_cad!E99</f>
        <v>0</v>
      </c>
      <c r="Y99" s="129">
        <f>growth_usd!D99</f>
        <v>0</v>
      </c>
      <c r="Z99" s="129">
        <f>growth_usd!E99</f>
        <v>0</v>
      </c>
      <c r="AA99" s="88">
        <f>market_neutral_cad!D99</f>
        <v>306228</v>
      </c>
      <c r="AB99" s="88">
        <f>market_neutral_cad!E99</f>
        <v>0</v>
      </c>
      <c r="AC99" s="88">
        <f>market_neutral_usd!D99</f>
        <v>0</v>
      </c>
      <c r="AD99" s="88">
        <f>market_neutral_usd!E99</f>
        <v>0</v>
      </c>
      <c r="AE99" s="88">
        <f>sustainability_cad!D99</f>
        <v>0</v>
      </c>
      <c r="AF99" s="88">
        <f>sustainability_cad!E99</f>
        <v>0</v>
      </c>
      <c r="AG99" s="88">
        <f>sustainability_usd!D99</f>
        <v>0</v>
      </c>
      <c r="AH99" s="88">
        <f>sustainability_usd!E99</f>
        <v>0</v>
      </c>
      <c r="AI99" s="88">
        <f>thematic_cad!D99</f>
        <v>0</v>
      </c>
      <c r="AJ99" s="88">
        <f>thematic_cad!E99</f>
        <v>0</v>
      </c>
      <c r="AK99" s="88">
        <f>thematic_usd!D99</f>
        <v>0</v>
      </c>
      <c r="AL99" s="88">
        <f>thematic_usd!E99</f>
        <v>0</v>
      </c>
      <c r="AM99" s="88">
        <f>special_situations_cad!D99</f>
        <v>0</v>
      </c>
      <c r="AN99" s="88">
        <f>special_situations_cad!E99</f>
        <v>0</v>
      </c>
      <c r="AO99" s="88">
        <f>special_situations_usd!D99</f>
        <v>0</v>
      </c>
      <c r="AP99" s="88">
        <f>special_situations_usd!E99</f>
        <v>0</v>
      </c>
      <c r="AQ99" s="88">
        <f>conservative_tactical_cad!D99</f>
        <v>82722</v>
      </c>
      <c r="AR99" s="88">
        <f>conservative_tactical_usd!D99</f>
        <v>4829</v>
      </c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</row>
    <row r="100" spans="1:65">
      <c r="A100" s="38" t="s">
        <v>34</v>
      </c>
      <c r="B100" s="39">
        <v>43709</v>
      </c>
      <c r="C100" s="54">
        <v>43769</v>
      </c>
      <c r="D100" s="50">
        <f t="shared" si="28"/>
        <v>0</v>
      </c>
      <c r="E100" s="123">
        <v>476612</v>
      </c>
      <c r="F100" s="55">
        <f t="shared" si="39"/>
        <v>476611.79300000001</v>
      </c>
      <c r="G100" s="55">
        <f t="shared" si="40"/>
        <v>470252</v>
      </c>
      <c r="H100" s="55">
        <f t="shared" si="43"/>
        <v>6359.7929999999997</v>
      </c>
      <c r="I100" s="77">
        <v>1.3169999999999999</v>
      </c>
      <c r="J100" s="117">
        <f t="shared" si="29"/>
        <v>4829</v>
      </c>
      <c r="K100" s="55">
        <f t="shared" si="30"/>
        <v>130685</v>
      </c>
      <c r="L100" s="55">
        <f t="shared" si="31"/>
        <v>50000</v>
      </c>
      <c r="M100" s="55">
        <f t="shared" si="32"/>
        <v>307247</v>
      </c>
      <c r="N100" s="55">
        <f t="shared" si="33"/>
        <v>-665.67</v>
      </c>
      <c r="O100" s="55">
        <f t="shared" si="34"/>
        <v>0</v>
      </c>
      <c r="P100" s="55">
        <f t="shared" si="35"/>
        <v>0</v>
      </c>
      <c r="Q100" s="55">
        <f t="shared" si="36"/>
        <v>0</v>
      </c>
      <c r="R100" s="55">
        <f t="shared" si="37"/>
        <v>0</v>
      </c>
      <c r="S100" s="55">
        <f t="shared" si="41"/>
        <v>0</v>
      </c>
      <c r="T100" s="55">
        <f t="shared" si="42"/>
        <v>0</v>
      </c>
      <c r="U100" s="129">
        <f t="shared" si="38"/>
        <v>38679.792999999998</v>
      </c>
      <c r="V100" s="117"/>
      <c r="W100" s="129">
        <f>growth_cad!D100</f>
        <v>130685</v>
      </c>
      <c r="X100" s="129">
        <f>growth_cad!E100</f>
        <v>50000</v>
      </c>
      <c r="Y100" s="129">
        <f>growth_usd!D100</f>
        <v>0</v>
      </c>
      <c r="Z100" s="129">
        <f>growth_usd!E100</f>
        <v>0</v>
      </c>
      <c r="AA100" s="88">
        <f>market_neutral_cad!D100</f>
        <v>307247</v>
      </c>
      <c r="AB100" s="88">
        <f>market_neutral_cad!E100</f>
        <v>-665.67</v>
      </c>
      <c r="AC100" s="88">
        <f>market_neutral_usd!D100</f>
        <v>0</v>
      </c>
      <c r="AD100" s="88">
        <f>market_neutral_usd!E100</f>
        <v>0</v>
      </c>
      <c r="AE100" s="88">
        <f>sustainability_cad!D100</f>
        <v>0</v>
      </c>
      <c r="AF100" s="88">
        <f>sustainability_cad!E100</f>
        <v>0</v>
      </c>
      <c r="AG100" s="88">
        <f>sustainability_usd!D100</f>
        <v>0</v>
      </c>
      <c r="AH100" s="88">
        <f>sustainability_usd!E100</f>
        <v>0</v>
      </c>
      <c r="AI100" s="88">
        <f>thematic_cad!D100</f>
        <v>0</v>
      </c>
      <c r="AJ100" s="88">
        <f>thematic_cad!E100</f>
        <v>0</v>
      </c>
      <c r="AK100" s="88">
        <f>thematic_usd!D100</f>
        <v>0</v>
      </c>
      <c r="AL100" s="88">
        <f>thematic_usd!E100</f>
        <v>0</v>
      </c>
      <c r="AM100" s="88">
        <f>special_situations_cad!D100</f>
        <v>0</v>
      </c>
      <c r="AN100" s="88">
        <f>special_situations_cad!E100</f>
        <v>0</v>
      </c>
      <c r="AO100" s="88">
        <f>special_situations_usd!D100</f>
        <v>0</v>
      </c>
      <c r="AP100" s="88">
        <f>special_situations_usd!E100</f>
        <v>0</v>
      </c>
      <c r="AQ100" s="88">
        <f>conservative_tactical_cad!D100</f>
        <v>32320</v>
      </c>
      <c r="AR100" s="88">
        <f>conservative_tactical_usd!D100</f>
        <v>4829</v>
      </c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</row>
    <row r="101" spans="1:65">
      <c r="A101" s="38" t="s">
        <v>35</v>
      </c>
      <c r="B101" s="39">
        <v>43799</v>
      </c>
      <c r="C101" s="54">
        <v>43799</v>
      </c>
      <c r="D101" s="50">
        <f t="shared" si="28"/>
        <v>0</v>
      </c>
      <c r="E101" s="123">
        <v>482179</v>
      </c>
      <c r="F101" s="55">
        <f t="shared" si="39"/>
        <v>482179.15549999999</v>
      </c>
      <c r="G101" s="55">
        <f t="shared" si="40"/>
        <v>475759</v>
      </c>
      <c r="H101" s="55">
        <f t="shared" si="43"/>
        <v>6420.1554999999998</v>
      </c>
      <c r="I101" s="77">
        <v>1.3294999999999999</v>
      </c>
      <c r="J101" s="117">
        <f t="shared" si="29"/>
        <v>4829</v>
      </c>
      <c r="K101" s="55">
        <f t="shared" si="30"/>
        <v>132781</v>
      </c>
      <c r="L101" s="55">
        <f t="shared" si="31"/>
        <v>0</v>
      </c>
      <c r="M101" s="55">
        <f t="shared" si="32"/>
        <v>310658</v>
      </c>
      <c r="N101" s="55">
        <f t="shared" si="33"/>
        <v>0</v>
      </c>
      <c r="O101" s="55">
        <f t="shared" si="34"/>
        <v>0</v>
      </c>
      <c r="P101" s="55">
        <f t="shared" si="35"/>
        <v>0</v>
      </c>
      <c r="Q101" s="55">
        <f t="shared" si="36"/>
        <v>0</v>
      </c>
      <c r="R101" s="55">
        <f t="shared" si="37"/>
        <v>0</v>
      </c>
      <c r="S101" s="55">
        <f t="shared" si="41"/>
        <v>0</v>
      </c>
      <c r="T101" s="55">
        <f t="shared" si="42"/>
        <v>0</v>
      </c>
      <c r="U101" s="129">
        <f t="shared" si="38"/>
        <v>38740.155500000001</v>
      </c>
      <c r="V101" s="117"/>
      <c r="W101" s="129">
        <f>growth_cad!D101</f>
        <v>132781</v>
      </c>
      <c r="X101" s="129">
        <f>growth_cad!E101</f>
        <v>0</v>
      </c>
      <c r="Y101" s="129">
        <f>growth_usd!D101</f>
        <v>0</v>
      </c>
      <c r="Z101" s="129">
        <f>growth_usd!E101</f>
        <v>0</v>
      </c>
      <c r="AA101" s="88">
        <f>market_neutral_cad!D101</f>
        <v>310658</v>
      </c>
      <c r="AB101" s="88">
        <f>market_neutral_cad!E101</f>
        <v>0</v>
      </c>
      <c r="AC101" s="88">
        <f>market_neutral_usd!D101</f>
        <v>0</v>
      </c>
      <c r="AD101" s="88">
        <f>market_neutral_usd!E101</f>
        <v>0</v>
      </c>
      <c r="AE101" s="88">
        <f>sustainability_cad!D101</f>
        <v>0</v>
      </c>
      <c r="AF101" s="88">
        <f>sustainability_cad!E101</f>
        <v>0</v>
      </c>
      <c r="AG101" s="88">
        <f>sustainability_usd!D101</f>
        <v>0</v>
      </c>
      <c r="AH101" s="88">
        <f>sustainability_usd!E101</f>
        <v>0</v>
      </c>
      <c r="AI101" s="88">
        <f>thematic_cad!D101</f>
        <v>0</v>
      </c>
      <c r="AJ101" s="88">
        <f>thematic_cad!E101</f>
        <v>0</v>
      </c>
      <c r="AK101" s="88">
        <f>thematic_usd!D101</f>
        <v>0</v>
      </c>
      <c r="AL101" s="88">
        <f>thematic_usd!E101</f>
        <v>0</v>
      </c>
      <c r="AM101" s="88">
        <f>special_situations_cad!D101</f>
        <v>0</v>
      </c>
      <c r="AN101" s="88">
        <f>special_situations_cad!E101</f>
        <v>0</v>
      </c>
      <c r="AO101" s="88">
        <f>special_situations_usd!D101</f>
        <v>0</v>
      </c>
      <c r="AP101" s="88">
        <f>special_situations_usd!E101</f>
        <v>0</v>
      </c>
      <c r="AQ101" s="88">
        <f>conservative_tactical_cad!D101</f>
        <v>32320</v>
      </c>
      <c r="AR101" s="88">
        <f>conservative_tactical_usd!D101</f>
        <v>4829</v>
      </c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</row>
    <row r="102" spans="1:65">
      <c r="A102" s="38" t="s">
        <v>36</v>
      </c>
      <c r="B102" s="39">
        <v>43829</v>
      </c>
      <c r="C102" s="54">
        <v>43830</v>
      </c>
      <c r="D102" s="50">
        <f t="shared" si="28"/>
        <v>0</v>
      </c>
      <c r="E102" s="123">
        <v>486350</v>
      </c>
      <c r="F102" s="55">
        <f t="shared" si="39"/>
        <v>486349.7</v>
      </c>
      <c r="G102" s="55">
        <f t="shared" si="40"/>
        <v>480072</v>
      </c>
      <c r="H102" s="55">
        <f t="shared" si="43"/>
        <v>6277.7</v>
      </c>
      <c r="I102" s="77">
        <v>1.3</v>
      </c>
      <c r="J102" s="117">
        <f t="shared" si="29"/>
        <v>4829</v>
      </c>
      <c r="K102" s="55">
        <f t="shared" si="30"/>
        <v>133500</v>
      </c>
      <c r="L102" s="55">
        <f t="shared" si="31"/>
        <v>0</v>
      </c>
      <c r="M102" s="55">
        <f t="shared" si="32"/>
        <v>314166</v>
      </c>
      <c r="N102" s="55">
        <f t="shared" si="33"/>
        <v>0</v>
      </c>
      <c r="O102" s="55">
        <f t="shared" si="34"/>
        <v>0</v>
      </c>
      <c r="P102" s="55">
        <f t="shared" si="35"/>
        <v>0</v>
      </c>
      <c r="Q102" s="55">
        <f t="shared" si="36"/>
        <v>0</v>
      </c>
      <c r="R102" s="55">
        <f t="shared" si="37"/>
        <v>0</v>
      </c>
      <c r="S102" s="55">
        <f t="shared" si="41"/>
        <v>0</v>
      </c>
      <c r="T102" s="55">
        <f t="shared" si="42"/>
        <v>0</v>
      </c>
      <c r="U102" s="129">
        <f t="shared" si="38"/>
        <v>38683.699999999997</v>
      </c>
      <c r="V102" s="117"/>
      <c r="W102" s="129">
        <f>growth_cad!D102</f>
        <v>133500</v>
      </c>
      <c r="X102" s="129">
        <f>growth_cad!E102</f>
        <v>0</v>
      </c>
      <c r="Y102" s="129">
        <f>growth_usd!D102</f>
        <v>0</v>
      </c>
      <c r="Z102" s="129">
        <f>growth_usd!E102</f>
        <v>0</v>
      </c>
      <c r="AA102" s="88">
        <f>market_neutral_cad!D102</f>
        <v>314166</v>
      </c>
      <c r="AB102" s="88">
        <f>market_neutral_cad!E102</f>
        <v>0</v>
      </c>
      <c r="AC102" s="88">
        <f>market_neutral_usd!D102</f>
        <v>0</v>
      </c>
      <c r="AD102" s="88">
        <f>market_neutral_usd!E102</f>
        <v>0</v>
      </c>
      <c r="AE102" s="88">
        <f>sustainability_cad!D102</f>
        <v>0</v>
      </c>
      <c r="AF102" s="88">
        <f>sustainability_cad!E102</f>
        <v>0</v>
      </c>
      <c r="AG102" s="88">
        <f>sustainability_usd!D102</f>
        <v>0</v>
      </c>
      <c r="AH102" s="88">
        <f>sustainability_usd!E102</f>
        <v>0</v>
      </c>
      <c r="AI102" s="88">
        <f>thematic_cad!D102</f>
        <v>0</v>
      </c>
      <c r="AJ102" s="88">
        <f>thematic_cad!E102</f>
        <v>0</v>
      </c>
      <c r="AK102" s="88">
        <f>thematic_usd!D102</f>
        <v>0</v>
      </c>
      <c r="AL102" s="88">
        <f>thematic_usd!E102</f>
        <v>0</v>
      </c>
      <c r="AM102" s="88">
        <f>special_situations_cad!D102</f>
        <v>0</v>
      </c>
      <c r="AN102" s="88">
        <f>special_situations_cad!E102</f>
        <v>0</v>
      </c>
      <c r="AO102" s="88">
        <f>special_situations_usd!D102</f>
        <v>0</v>
      </c>
      <c r="AP102" s="88">
        <f>special_situations_usd!E102</f>
        <v>0</v>
      </c>
      <c r="AQ102" s="88">
        <f>conservative_tactical_cad!D102</f>
        <v>32406</v>
      </c>
      <c r="AR102" s="88">
        <f>conservative_tactical_usd!D102</f>
        <v>4829</v>
      </c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</row>
    <row r="103" spans="1:65">
      <c r="A103" s="38" t="s">
        <v>37</v>
      </c>
      <c r="B103" s="39">
        <v>43861</v>
      </c>
      <c r="C103" s="54">
        <v>43861</v>
      </c>
      <c r="D103" s="50">
        <f t="shared" ref="D103:D116" si="44">ROUND(E103-G103-H103,0)</f>
        <v>0</v>
      </c>
      <c r="E103" s="123">
        <v>489466</v>
      </c>
      <c r="F103" s="55">
        <f t="shared" si="39"/>
        <v>489465.76699999999</v>
      </c>
      <c r="G103" s="55">
        <f t="shared" si="40"/>
        <v>483077</v>
      </c>
      <c r="H103" s="55">
        <f t="shared" si="43"/>
        <v>6388.7669999999998</v>
      </c>
      <c r="I103" s="77">
        <v>1.323</v>
      </c>
      <c r="J103" s="117">
        <f t="shared" ref="J103:J116" si="45">Y103+AC103+AG103+AK103+AO103+AR103</f>
        <v>4829</v>
      </c>
      <c r="K103" s="55">
        <f t="shared" ref="K103:K116" si="46">W103+Y103*I103</f>
        <v>137630</v>
      </c>
      <c r="L103" s="55">
        <f t="shared" ref="L103:L116" si="47">X103+Z103*I103</f>
        <v>0</v>
      </c>
      <c r="M103" s="55">
        <f t="shared" ref="M103:M116" si="48">AA103+AC103*I103</f>
        <v>313634</v>
      </c>
      <c r="N103" s="55">
        <f t="shared" ref="N103:N116" si="49">AB103+AD103*I103</f>
        <v>-668.82</v>
      </c>
      <c r="O103" s="55">
        <f t="shared" ref="O103:O115" si="50">AE103+AG103*I103</f>
        <v>0</v>
      </c>
      <c r="P103" s="55">
        <f t="shared" ref="P103:P115" si="51">AF103+AH103*I103</f>
        <v>0</v>
      </c>
      <c r="Q103" s="55">
        <f t="shared" ref="Q103:Q115" si="52">AI103+AK103*I103</f>
        <v>0</v>
      </c>
      <c r="R103" s="55">
        <f t="shared" ref="R103:R115" si="53">AJ103+AL103*I103</f>
        <v>0</v>
      </c>
      <c r="S103" s="55">
        <f t="shared" si="41"/>
        <v>0</v>
      </c>
      <c r="T103" s="55">
        <f t="shared" si="42"/>
        <v>0</v>
      </c>
      <c r="U103" s="129">
        <f t="shared" ref="U103:U116" si="54">AQ103+AR103*I103</f>
        <v>38201.767</v>
      </c>
      <c r="V103" s="117"/>
      <c r="W103" s="129">
        <f>growth_cad!D103</f>
        <v>137630</v>
      </c>
      <c r="X103" s="129">
        <f>growth_cad!E103</f>
        <v>0</v>
      </c>
      <c r="Y103" s="129">
        <f>growth_usd!D103</f>
        <v>0</v>
      </c>
      <c r="Z103" s="129">
        <f>growth_usd!E103</f>
        <v>0</v>
      </c>
      <c r="AA103" s="88">
        <f>market_neutral_cad!D103</f>
        <v>313634</v>
      </c>
      <c r="AB103" s="88">
        <f>market_neutral_cad!E103</f>
        <v>-668.82</v>
      </c>
      <c r="AC103" s="88">
        <f>market_neutral_usd!D103</f>
        <v>0</v>
      </c>
      <c r="AD103" s="88">
        <f>market_neutral_usd!E103</f>
        <v>0</v>
      </c>
      <c r="AE103" s="88">
        <f>sustainability_cad!D103</f>
        <v>0</v>
      </c>
      <c r="AF103" s="88">
        <f>sustainability_cad!E103</f>
        <v>0</v>
      </c>
      <c r="AG103" s="88">
        <f>sustainability_usd!D103</f>
        <v>0</v>
      </c>
      <c r="AH103" s="88">
        <f>sustainability_usd!E103</f>
        <v>0</v>
      </c>
      <c r="AI103" s="88">
        <f>thematic_cad!D103</f>
        <v>0</v>
      </c>
      <c r="AJ103" s="88">
        <f>thematic_cad!E103</f>
        <v>0</v>
      </c>
      <c r="AK103" s="88">
        <f>thematic_usd!D103</f>
        <v>0</v>
      </c>
      <c r="AL103" s="88">
        <f>thematic_usd!E103</f>
        <v>0</v>
      </c>
      <c r="AM103" s="88">
        <f>special_situations_cad!D103</f>
        <v>0</v>
      </c>
      <c r="AN103" s="88">
        <f>special_situations_cad!E103</f>
        <v>0</v>
      </c>
      <c r="AO103" s="88">
        <f>special_situations_usd!D103</f>
        <v>0</v>
      </c>
      <c r="AP103" s="88">
        <f>special_situations_usd!E103</f>
        <v>0</v>
      </c>
      <c r="AQ103" s="88">
        <f>conservative_tactical_cad!D103</f>
        <v>31813</v>
      </c>
      <c r="AR103" s="88">
        <f>conservative_tactical_usd!D103</f>
        <v>4829</v>
      </c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</row>
    <row r="104" spans="1:65">
      <c r="A104" s="38" t="s">
        <v>38</v>
      </c>
      <c r="B104" s="39">
        <v>43889</v>
      </c>
      <c r="C104" s="54">
        <v>43890</v>
      </c>
      <c r="D104" s="50">
        <f t="shared" si="44"/>
        <v>0</v>
      </c>
      <c r="E104" s="123">
        <v>493388</v>
      </c>
      <c r="F104" s="55">
        <f t="shared" si="39"/>
        <v>493388.005</v>
      </c>
      <c r="G104" s="55">
        <f t="shared" si="40"/>
        <v>486893</v>
      </c>
      <c r="H104" s="55">
        <f t="shared" si="43"/>
        <v>6495.0050000000001</v>
      </c>
      <c r="I104" s="77">
        <v>1.345</v>
      </c>
      <c r="J104" s="117">
        <f t="shared" si="45"/>
        <v>4829</v>
      </c>
      <c r="K104" s="55">
        <f t="shared" si="46"/>
        <v>138061</v>
      </c>
      <c r="L104" s="55">
        <f t="shared" si="47"/>
        <v>0</v>
      </c>
      <c r="M104" s="55">
        <f t="shared" si="48"/>
        <v>316971</v>
      </c>
      <c r="N104" s="55">
        <f t="shared" si="49"/>
        <v>0</v>
      </c>
      <c r="O104" s="55">
        <f t="shared" si="50"/>
        <v>0</v>
      </c>
      <c r="P104" s="55">
        <f t="shared" si="51"/>
        <v>0</v>
      </c>
      <c r="Q104" s="55">
        <f t="shared" si="52"/>
        <v>0</v>
      </c>
      <c r="R104" s="55">
        <f t="shared" si="53"/>
        <v>0</v>
      </c>
      <c r="S104" s="55">
        <f t="shared" si="41"/>
        <v>0</v>
      </c>
      <c r="T104" s="55">
        <f t="shared" si="42"/>
        <v>0</v>
      </c>
      <c r="U104" s="129">
        <f t="shared" si="54"/>
        <v>38356.004999999997</v>
      </c>
      <c r="V104" s="117"/>
      <c r="W104" s="129">
        <f>growth_cad!D104</f>
        <v>138061</v>
      </c>
      <c r="X104" s="129">
        <f>growth_cad!E104</f>
        <v>0</v>
      </c>
      <c r="Y104" s="129">
        <f>growth_usd!D104</f>
        <v>0</v>
      </c>
      <c r="Z104" s="129">
        <f>growth_usd!E104</f>
        <v>0</v>
      </c>
      <c r="AA104" s="88">
        <f>market_neutral_cad!D104</f>
        <v>316971</v>
      </c>
      <c r="AB104" s="88">
        <f>market_neutral_cad!E104</f>
        <v>0</v>
      </c>
      <c r="AC104" s="88">
        <f>market_neutral_usd!D104</f>
        <v>0</v>
      </c>
      <c r="AD104" s="88">
        <f>market_neutral_usd!E104</f>
        <v>0</v>
      </c>
      <c r="AE104" s="88">
        <f>sustainability_cad!D104</f>
        <v>0</v>
      </c>
      <c r="AF104" s="88">
        <f>sustainability_cad!E104</f>
        <v>0</v>
      </c>
      <c r="AG104" s="88">
        <f>sustainability_usd!D104</f>
        <v>0</v>
      </c>
      <c r="AH104" s="88">
        <f>sustainability_usd!E104</f>
        <v>0</v>
      </c>
      <c r="AI104" s="88">
        <f>thematic_cad!D104</f>
        <v>0</v>
      </c>
      <c r="AJ104" s="88">
        <f>thematic_cad!E104</f>
        <v>0</v>
      </c>
      <c r="AK104" s="88">
        <f>thematic_usd!D104</f>
        <v>0</v>
      </c>
      <c r="AL104" s="88">
        <f>thematic_usd!E104</f>
        <v>0</v>
      </c>
      <c r="AM104" s="88">
        <f>special_situations_cad!D104</f>
        <v>0</v>
      </c>
      <c r="AN104" s="88">
        <f>special_situations_cad!E104</f>
        <v>0</v>
      </c>
      <c r="AO104" s="88">
        <f>special_situations_usd!D104</f>
        <v>0</v>
      </c>
      <c r="AP104" s="88">
        <f>special_situations_usd!E104</f>
        <v>0</v>
      </c>
      <c r="AQ104" s="88">
        <f>conservative_tactical_cad!D104</f>
        <v>31861</v>
      </c>
      <c r="AR104" s="88">
        <f>conservative_tactical_usd!D104</f>
        <v>4829</v>
      </c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</row>
    <row r="105" spans="1:65">
      <c r="A105" s="38" t="s">
        <v>39</v>
      </c>
      <c r="B105" s="39">
        <v>43921</v>
      </c>
      <c r="C105" s="54">
        <v>43921</v>
      </c>
      <c r="D105" s="50">
        <f t="shared" si="44"/>
        <v>0</v>
      </c>
      <c r="E105" s="123">
        <v>482497</v>
      </c>
      <c r="F105" s="55">
        <f t="shared" si="39"/>
        <v>482497.1335</v>
      </c>
      <c r="G105" s="55">
        <f t="shared" si="40"/>
        <v>475681</v>
      </c>
      <c r="H105" s="55">
        <f t="shared" ref="H105:H116" si="55">J105*I105</f>
        <v>6816.1334999999999</v>
      </c>
      <c r="I105" s="77">
        <v>1.4115</v>
      </c>
      <c r="J105" s="117">
        <f t="shared" si="45"/>
        <v>4829</v>
      </c>
      <c r="K105" s="55">
        <f t="shared" si="46"/>
        <v>131526</v>
      </c>
      <c r="L105" s="55">
        <f t="shared" si="47"/>
        <v>0</v>
      </c>
      <c r="M105" s="55">
        <f t="shared" si="48"/>
        <v>312233</v>
      </c>
      <c r="N105" s="55">
        <f t="shared" si="49"/>
        <v>0</v>
      </c>
      <c r="O105" s="55">
        <f t="shared" si="50"/>
        <v>0</v>
      </c>
      <c r="P105" s="55">
        <f t="shared" si="51"/>
        <v>0</v>
      </c>
      <c r="Q105" s="55">
        <f t="shared" si="52"/>
        <v>0</v>
      </c>
      <c r="R105" s="55">
        <f t="shared" si="53"/>
        <v>0</v>
      </c>
      <c r="S105" s="55">
        <f t="shared" si="41"/>
        <v>0</v>
      </c>
      <c r="T105" s="55">
        <f t="shared" si="42"/>
        <v>0</v>
      </c>
      <c r="U105" s="129">
        <f t="shared" si="54"/>
        <v>38738.133499999996</v>
      </c>
      <c r="V105" s="117"/>
      <c r="W105" s="129">
        <f>growth_cad!D105</f>
        <v>131526</v>
      </c>
      <c r="X105" s="129">
        <f>growth_cad!E105</f>
        <v>0</v>
      </c>
      <c r="Y105" s="129">
        <f>growth_usd!D105</f>
        <v>0</v>
      </c>
      <c r="Z105" s="129">
        <f>growth_usd!E105</f>
        <v>0</v>
      </c>
      <c r="AA105" s="88">
        <f>market_neutral_cad!D105</f>
        <v>312233</v>
      </c>
      <c r="AB105" s="88">
        <f>market_neutral_cad!E105</f>
        <v>0</v>
      </c>
      <c r="AC105" s="88">
        <f>market_neutral_usd!D105</f>
        <v>0</v>
      </c>
      <c r="AD105" s="88">
        <f>market_neutral_usd!E105</f>
        <v>0</v>
      </c>
      <c r="AE105" s="88">
        <f>sustainability_cad!D105</f>
        <v>0</v>
      </c>
      <c r="AF105" s="88">
        <f>sustainability_cad!E105</f>
        <v>0</v>
      </c>
      <c r="AG105" s="88">
        <f>sustainability_usd!D105</f>
        <v>0</v>
      </c>
      <c r="AH105" s="88">
        <f>sustainability_usd!E105</f>
        <v>0</v>
      </c>
      <c r="AI105" s="88">
        <f>thematic_cad!D105</f>
        <v>0</v>
      </c>
      <c r="AJ105" s="88">
        <f>thematic_cad!E105</f>
        <v>0</v>
      </c>
      <c r="AK105" s="88">
        <f>thematic_usd!D105</f>
        <v>0</v>
      </c>
      <c r="AL105" s="88">
        <f>thematic_usd!E105</f>
        <v>0</v>
      </c>
      <c r="AM105" s="88">
        <f>special_situations_cad!D105</f>
        <v>0</v>
      </c>
      <c r="AN105" s="88">
        <f>special_situations_cad!E105</f>
        <v>0</v>
      </c>
      <c r="AO105" s="88">
        <f>special_situations_usd!D105</f>
        <v>0</v>
      </c>
      <c r="AP105" s="88">
        <f>special_situations_usd!E105</f>
        <v>0</v>
      </c>
      <c r="AQ105" s="88">
        <f>conservative_tactical_cad!D105</f>
        <v>31922</v>
      </c>
      <c r="AR105" s="88">
        <f>conservative_tactical_usd!D105</f>
        <v>4829</v>
      </c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</row>
    <row r="106" spans="1:65" s="58" customFormat="1">
      <c r="A106" s="75" t="s">
        <v>40</v>
      </c>
      <c r="B106" s="76">
        <v>43951</v>
      </c>
      <c r="C106" s="54">
        <v>43951</v>
      </c>
      <c r="D106" s="50">
        <f t="shared" si="44"/>
        <v>0</v>
      </c>
      <c r="E106" s="123">
        <v>457822</v>
      </c>
      <c r="F106" s="55">
        <f t="shared" si="39"/>
        <v>457822.21149999998</v>
      </c>
      <c r="G106" s="55">
        <f t="shared" si="40"/>
        <v>451093</v>
      </c>
      <c r="H106" s="55">
        <f t="shared" si="55"/>
        <v>6729.2114999999994</v>
      </c>
      <c r="I106" s="77">
        <v>1.3935</v>
      </c>
      <c r="J106" s="117">
        <f t="shared" si="45"/>
        <v>4829</v>
      </c>
      <c r="K106" s="55">
        <f t="shared" si="46"/>
        <v>134312</v>
      </c>
      <c r="L106" s="55">
        <f t="shared" si="47"/>
        <v>0</v>
      </c>
      <c r="M106" s="55">
        <f t="shared" si="48"/>
        <v>285441</v>
      </c>
      <c r="N106" s="55">
        <f t="shared" si="49"/>
        <v>-671.89</v>
      </c>
      <c r="O106" s="55">
        <f t="shared" si="50"/>
        <v>0</v>
      </c>
      <c r="P106" s="55">
        <f t="shared" si="51"/>
        <v>0</v>
      </c>
      <c r="Q106" s="55">
        <f t="shared" si="52"/>
        <v>0</v>
      </c>
      <c r="R106" s="55">
        <f t="shared" si="53"/>
        <v>0</v>
      </c>
      <c r="S106" s="55">
        <f t="shared" si="41"/>
        <v>0</v>
      </c>
      <c r="T106" s="55">
        <f t="shared" si="42"/>
        <v>0</v>
      </c>
      <c r="U106" s="129">
        <f t="shared" si="54"/>
        <v>38069.211499999998</v>
      </c>
      <c r="V106" s="117"/>
      <c r="W106" s="129">
        <f>growth_cad!D106</f>
        <v>134312</v>
      </c>
      <c r="X106" s="129">
        <f>growth_cad!E106</f>
        <v>0</v>
      </c>
      <c r="Y106" s="129">
        <f>growth_usd!D106</f>
        <v>0</v>
      </c>
      <c r="Z106" s="129">
        <f>growth_usd!E106</f>
        <v>0</v>
      </c>
      <c r="AA106" s="88">
        <f>market_neutral_cad!D106</f>
        <v>285441</v>
      </c>
      <c r="AB106" s="88">
        <f>market_neutral_cad!E106</f>
        <v>-671.89</v>
      </c>
      <c r="AC106" s="88">
        <f>market_neutral_usd!D106</f>
        <v>0</v>
      </c>
      <c r="AD106" s="88">
        <f>market_neutral_usd!E106</f>
        <v>0</v>
      </c>
      <c r="AE106" s="88">
        <f>sustainability_cad!D106</f>
        <v>0</v>
      </c>
      <c r="AF106" s="88">
        <f>sustainability_cad!E106</f>
        <v>0</v>
      </c>
      <c r="AG106" s="88">
        <f>sustainability_usd!D106</f>
        <v>0</v>
      </c>
      <c r="AH106" s="88">
        <f>sustainability_usd!E106</f>
        <v>0</v>
      </c>
      <c r="AI106" s="88">
        <f>thematic_cad!D106</f>
        <v>0</v>
      </c>
      <c r="AJ106" s="88">
        <f>thematic_cad!E106</f>
        <v>0</v>
      </c>
      <c r="AK106" s="88">
        <f>thematic_usd!D106</f>
        <v>0</v>
      </c>
      <c r="AL106" s="88">
        <f>thematic_usd!E106</f>
        <v>0</v>
      </c>
      <c r="AM106" s="88">
        <f>special_situations_cad!D106</f>
        <v>0</v>
      </c>
      <c r="AN106" s="88">
        <f>special_situations_cad!E106</f>
        <v>0</v>
      </c>
      <c r="AO106" s="88">
        <f>special_situations_usd!D106</f>
        <v>0</v>
      </c>
      <c r="AP106" s="88">
        <f>special_situations_usd!E106</f>
        <v>0</v>
      </c>
      <c r="AQ106" s="88">
        <f>conservative_tactical_cad!D106</f>
        <v>31340</v>
      </c>
      <c r="AR106" s="88">
        <f>conservative_tactical_usd!D106</f>
        <v>4829</v>
      </c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</row>
    <row r="107" spans="1:65" s="58" customFormat="1">
      <c r="A107" s="75" t="s">
        <v>41</v>
      </c>
      <c r="B107" s="76">
        <v>43981</v>
      </c>
      <c r="C107" s="54">
        <v>43982</v>
      </c>
      <c r="D107" s="50">
        <f t="shared" si="44"/>
        <v>0</v>
      </c>
      <c r="E107" s="123">
        <v>477742</v>
      </c>
      <c r="F107" s="55">
        <f t="shared" si="39"/>
        <v>477741.67800000001</v>
      </c>
      <c r="G107" s="55">
        <f t="shared" si="40"/>
        <v>471068</v>
      </c>
      <c r="H107" s="55">
        <f t="shared" si="55"/>
        <v>6673.6779999999999</v>
      </c>
      <c r="I107" s="77">
        <v>1.3819999999999999</v>
      </c>
      <c r="J107" s="117">
        <f t="shared" si="45"/>
        <v>4829</v>
      </c>
      <c r="K107" s="55">
        <f t="shared" si="46"/>
        <v>142286</v>
      </c>
      <c r="L107" s="55">
        <f t="shared" si="47"/>
        <v>0</v>
      </c>
      <c r="M107" s="55">
        <f t="shared" si="48"/>
        <v>297442</v>
      </c>
      <c r="N107" s="55">
        <f t="shared" si="49"/>
        <v>0</v>
      </c>
      <c r="O107" s="55">
        <f t="shared" si="50"/>
        <v>0</v>
      </c>
      <c r="P107" s="55">
        <f t="shared" si="51"/>
        <v>0</v>
      </c>
      <c r="Q107" s="55">
        <f t="shared" si="52"/>
        <v>0</v>
      </c>
      <c r="R107" s="55">
        <f t="shared" si="53"/>
        <v>0</v>
      </c>
      <c r="S107" s="55">
        <f t="shared" si="41"/>
        <v>0</v>
      </c>
      <c r="T107" s="55">
        <f t="shared" si="42"/>
        <v>0</v>
      </c>
      <c r="U107" s="129">
        <f t="shared" si="54"/>
        <v>38013.678</v>
      </c>
      <c r="V107" s="117"/>
      <c r="W107" s="129">
        <f>growth_cad!D107</f>
        <v>142286</v>
      </c>
      <c r="X107" s="129">
        <f>growth_cad!E107</f>
        <v>0</v>
      </c>
      <c r="Y107" s="129">
        <f>growth_usd!D107</f>
        <v>0</v>
      </c>
      <c r="Z107" s="129">
        <f>growth_usd!E107</f>
        <v>0</v>
      </c>
      <c r="AA107" s="88">
        <f>market_neutral_cad!D107</f>
        <v>297442</v>
      </c>
      <c r="AB107" s="88">
        <f>market_neutral_cad!E107</f>
        <v>0</v>
      </c>
      <c r="AC107" s="88">
        <f>market_neutral_usd!D107</f>
        <v>0</v>
      </c>
      <c r="AD107" s="88">
        <f>market_neutral_usd!E107</f>
        <v>0</v>
      </c>
      <c r="AE107" s="88">
        <f>sustainability_cad!D107</f>
        <v>0</v>
      </c>
      <c r="AF107" s="88">
        <f>sustainability_cad!E107</f>
        <v>0</v>
      </c>
      <c r="AG107" s="88">
        <f>sustainability_usd!D107</f>
        <v>0</v>
      </c>
      <c r="AH107" s="88">
        <f>sustainability_usd!E107</f>
        <v>0</v>
      </c>
      <c r="AI107" s="88">
        <f>thematic_cad!D107</f>
        <v>0</v>
      </c>
      <c r="AJ107" s="88">
        <f>thematic_cad!E107</f>
        <v>0</v>
      </c>
      <c r="AK107" s="88">
        <f>thematic_usd!D107</f>
        <v>0</v>
      </c>
      <c r="AL107" s="88">
        <f>thematic_usd!E107</f>
        <v>0</v>
      </c>
      <c r="AM107" s="88">
        <f>special_situations_cad!D107</f>
        <v>0</v>
      </c>
      <c r="AN107" s="88">
        <f>special_situations_cad!E107</f>
        <v>0</v>
      </c>
      <c r="AO107" s="88">
        <f>special_situations_usd!D107</f>
        <v>0</v>
      </c>
      <c r="AP107" s="88">
        <f>special_situations_usd!E107</f>
        <v>0</v>
      </c>
      <c r="AQ107" s="88">
        <f>conservative_tactical_cad!D107</f>
        <v>31340</v>
      </c>
      <c r="AR107" s="88">
        <f>conservative_tactical_usd!D107</f>
        <v>4829</v>
      </c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</row>
    <row r="108" spans="1:65">
      <c r="A108" s="38" t="s">
        <v>42</v>
      </c>
      <c r="B108" s="39">
        <v>44012</v>
      </c>
      <c r="C108" s="54">
        <v>44012</v>
      </c>
      <c r="D108" s="50">
        <f t="shared" si="44"/>
        <v>0</v>
      </c>
      <c r="E108" s="123">
        <v>491240</v>
      </c>
      <c r="F108" s="55">
        <f t="shared" si="39"/>
        <v>491240.26899999997</v>
      </c>
      <c r="G108" s="55">
        <f t="shared" si="40"/>
        <v>484668</v>
      </c>
      <c r="H108" s="55">
        <f t="shared" si="55"/>
        <v>6572.2690000000002</v>
      </c>
      <c r="I108" s="77">
        <v>1.361</v>
      </c>
      <c r="J108" s="117">
        <f t="shared" si="45"/>
        <v>4829</v>
      </c>
      <c r="K108" s="55">
        <f t="shared" si="46"/>
        <v>150703</v>
      </c>
      <c r="L108" s="55">
        <f t="shared" si="47"/>
        <v>0</v>
      </c>
      <c r="M108" s="55">
        <f t="shared" si="48"/>
        <v>302604</v>
      </c>
      <c r="N108" s="55">
        <f t="shared" si="49"/>
        <v>0</v>
      </c>
      <c r="O108" s="55">
        <f t="shared" si="50"/>
        <v>0</v>
      </c>
      <c r="P108" s="55">
        <f t="shared" si="51"/>
        <v>0</v>
      </c>
      <c r="Q108" s="55">
        <f t="shared" si="52"/>
        <v>0</v>
      </c>
      <c r="R108" s="55">
        <f t="shared" si="53"/>
        <v>0</v>
      </c>
      <c r="S108" s="55">
        <f t="shared" si="41"/>
        <v>0</v>
      </c>
      <c r="T108" s="55">
        <f t="shared" si="42"/>
        <v>0</v>
      </c>
      <c r="U108" s="129">
        <f t="shared" si="54"/>
        <v>37933.269</v>
      </c>
      <c r="V108" s="117"/>
      <c r="W108" s="129">
        <f>growth_cad!D108</f>
        <v>150703</v>
      </c>
      <c r="X108" s="129">
        <f>growth_cad!E108</f>
        <v>0</v>
      </c>
      <c r="Y108" s="129">
        <f>growth_usd!D108</f>
        <v>0</v>
      </c>
      <c r="Z108" s="129">
        <f>growth_usd!E108</f>
        <v>0</v>
      </c>
      <c r="AA108" s="88">
        <f>market_neutral_cad!D108</f>
        <v>302604</v>
      </c>
      <c r="AB108" s="88">
        <f>market_neutral_cad!E108</f>
        <v>0</v>
      </c>
      <c r="AC108" s="88">
        <f>market_neutral_usd!D108</f>
        <v>0</v>
      </c>
      <c r="AD108" s="88">
        <f>market_neutral_usd!E108</f>
        <v>0</v>
      </c>
      <c r="AE108" s="88">
        <f>sustainability_cad!D108</f>
        <v>0</v>
      </c>
      <c r="AF108" s="88">
        <f>sustainability_cad!E108</f>
        <v>0</v>
      </c>
      <c r="AG108" s="88">
        <f>sustainability_usd!D108</f>
        <v>0</v>
      </c>
      <c r="AH108" s="88">
        <f>sustainability_usd!E108</f>
        <v>0</v>
      </c>
      <c r="AI108" s="88">
        <f>thematic_cad!D108</f>
        <v>0</v>
      </c>
      <c r="AJ108" s="88">
        <f>thematic_cad!E108</f>
        <v>0</v>
      </c>
      <c r="AK108" s="88">
        <f>thematic_usd!D108</f>
        <v>0</v>
      </c>
      <c r="AL108" s="88">
        <f>thematic_usd!E108</f>
        <v>0</v>
      </c>
      <c r="AM108" s="88">
        <f>special_situations_cad!D108</f>
        <v>0</v>
      </c>
      <c r="AN108" s="88">
        <f>special_situations_cad!E108</f>
        <v>0</v>
      </c>
      <c r="AO108" s="88">
        <f>special_situations_usd!D108</f>
        <v>0</v>
      </c>
      <c r="AP108" s="88">
        <f>special_situations_usd!E108</f>
        <v>0</v>
      </c>
      <c r="AQ108" s="88">
        <f>conservative_tactical_cad!D108</f>
        <v>31361</v>
      </c>
      <c r="AR108" s="88">
        <f>conservative_tactical_usd!D108</f>
        <v>4829</v>
      </c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</row>
    <row r="109" spans="1:65">
      <c r="A109" s="38" t="s">
        <v>43</v>
      </c>
      <c r="B109" s="39">
        <v>44043</v>
      </c>
      <c r="C109" s="54">
        <v>44043</v>
      </c>
      <c r="D109" s="50">
        <f t="shared" si="44"/>
        <v>0</v>
      </c>
      <c r="E109" s="123">
        <v>507712</v>
      </c>
      <c r="F109" s="55">
        <f t="shared" si="39"/>
        <v>507712.27500000002</v>
      </c>
      <c r="G109" s="55">
        <f t="shared" si="40"/>
        <v>501228</v>
      </c>
      <c r="H109" s="55">
        <f t="shared" si="55"/>
        <v>6484.2750000000005</v>
      </c>
      <c r="I109" s="77">
        <v>1.3425</v>
      </c>
      <c r="J109" s="117">
        <f t="shared" si="45"/>
        <v>4830</v>
      </c>
      <c r="K109" s="55">
        <f t="shared" si="46"/>
        <v>159995</v>
      </c>
      <c r="L109" s="55">
        <f t="shared" si="47"/>
        <v>0</v>
      </c>
      <c r="M109" s="55">
        <f t="shared" si="48"/>
        <v>309568</v>
      </c>
      <c r="N109" s="55">
        <f t="shared" si="49"/>
        <v>-670.35</v>
      </c>
      <c r="O109" s="55">
        <f t="shared" si="50"/>
        <v>0</v>
      </c>
      <c r="P109" s="55">
        <f t="shared" si="51"/>
        <v>0</v>
      </c>
      <c r="Q109" s="55">
        <f t="shared" si="52"/>
        <v>5652</v>
      </c>
      <c r="R109" s="55">
        <f t="shared" si="53"/>
        <v>4788.1399999999994</v>
      </c>
      <c r="S109" s="55">
        <f t="shared" si="41"/>
        <v>0</v>
      </c>
      <c r="T109" s="55">
        <f t="shared" si="42"/>
        <v>0</v>
      </c>
      <c r="U109" s="129">
        <f t="shared" si="54"/>
        <v>32497.275000000001</v>
      </c>
      <c r="V109" s="117"/>
      <c r="W109" s="129">
        <f>growth_cad!D109</f>
        <v>159995</v>
      </c>
      <c r="X109" s="129">
        <f>growth_cad!E109</f>
        <v>0</v>
      </c>
      <c r="Y109" s="129">
        <f>growth_usd!D109</f>
        <v>0</v>
      </c>
      <c r="Z109" s="129">
        <f>growth_usd!E109</f>
        <v>0</v>
      </c>
      <c r="AA109" s="88">
        <f>market_neutral_cad!D109</f>
        <v>309568</v>
      </c>
      <c r="AB109" s="88">
        <f>market_neutral_cad!E109</f>
        <v>-670.35</v>
      </c>
      <c r="AC109" s="88">
        <f>market_neutral_usd!D109</f>
        <v>0</v>
      </c>
      <c r="AD109" s="88">
        <f>market_neutral_usd!E109</f>
        <v>0</v>
      </c>
      <c r="AE109" s="88">
        <f>sustainability_cad!D109</f>
        <v>0</v>
      </c>
      <c r="AF109" s="88">
        <f>sustainability_cad!E109</f>
        <v>0</v>
      </c>
      <c r="AG109" s="88">
        <f>sustainability_usd!D109</f>
        <v>0</v>
      </c>
      <c r="AH109" s="88">
        <f>sustainability_usd!E109</f>
        <v>0</v>
      </c>
      <c r="AI109" s="88">
        <f>thematic_cad!D109</f>
        <v>5652</v>
      </c>
      <c r="AJ109" s="88">
        <f>thematic_cad!E109</f>
        <v>4788.1399999999994</v>
      </c>
      <c r="AK109" s="88">
        <f>thematic_usd!D109</f>
        <v>0</v>
      </c>
      <c r="AL109" s="88">
        <f>thematic_usd!E109</f>
        <v>0</v>
      </c>
      <c r="AM109" s="88">
        <f>special_situations_cad!D109</f>
        <v>0</v>
      </c>
      <c r="AN109" s="88">
        <f>special_situations_cad!E109</f>
        <v>0</v>
      </c>
      <c r="AO109" s="88">
        <f>special_situations_usd!D109</f>
        <v>0</v>
      </c>
      <c r="AP109" s="88">
        <f>special_situations_usd!E109</f>
        <v>0</v>
      </c>
      <c r="AQ109" s="88">
        <f>conservative_tactical_cad!D109</f>
        <v>26013</v>
      </c>
      <c r="AR109" s="88">
        <f>conservative_tactical_usd!D109</f>
        <v>4830</v>
      </c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</row>
    <row r="110" spans="1:65">
      <c r="A110" s="38" t="s">
        <v>44</v>
      </c>
      <c r="B110" s="39">
        <v>44074</v>
      </c>
      <c r="C110" s="54">
        <v>44074</v>
      </c>
      <c r="D110" s="50">
        <f t="shared" si="44"/>
        <v>0</v>
      </c>
      <c r="E110" s="123">
        <v>526340</v>
      </c>
      <c r="F110" s="55">
        <f t="shared" si="39"/>
        <v>526339.73100000003</v>
      </c>
      <c r="G110" s="55">
        <f t="shared" si="40"/>
        <v>520023</v>
      </c>
      <c r="H110" s="55">
        <f t="shared" si="55"/>
        <v>6316.7309999999998</v>
      </c>
      <c r="I110" s="77">
        <v>1.3069999999999999</v>
      </c>
      <c r="J110" s="117">
        <f t="shared" si="45"/>
        <v>4833</v>
      </c>
      <c r="K110" s="55">
        <f t="shared" si="46"/>
        <v>167750</v>
      </c>
      <c r="L110" s="55">
        <f t="shared" si="47"/>
        <v>0</v>
      </c>
      <c r="M110" s="55">
        <f t="shared" si="48"/>
        <v>317221</v>
      </c>
      <c r="N110" s="55">
        <f t="shared" si="49"/>
        <v>0</v>
      </c>
      <c r="O110" s="55">
        <f t="shared" si="50"/>
        <v>0</v>
      </c>
      <c r="P110" s="55">
        <f t="shared" si="51"/>
        <v>0</v>
      </c>
      <c r="Q110" s="55">
        <f t="shared" si="52"/>
        <v>5731</v>
      </c>
      <c r="R110" s="55">
        <f t="shared" si="53"/>
        <v>-3288.48</v>
      </c>
      <c r="S110" s="55">
        <f t="shared" si="41"/>
        <v>0</v>
      </c>
      <c r="T110" s="55">
        <f t="shared" si="42"/>
        <v>0</v>
      </c>
      <c r="U110" s="129">
        <f t="shared" si="54"/>
        <v>35637.731</v>
      </c>
      <c r="V110" s="117"/>
      <c r="W110" s="129">
        <f>growth_cad!D110</f>
        <v>167750</v>
      </c>
      <c r="X110" s="129">
        <f>growth_cad!E110</f>
        <v>0</v>
      </c>
      <c r="Y110" s="129">
        <f>growth_usd!D110</f>
        <v>0</v>
      </c>
      <c r="Z110" s="129">
        <f>growth_usd!E110</f>
        <v>0</v>
      </c>
      <c r="AA110" s="88">
        <f>market_neutral_cad!D110</f>
        <v>317221</v>
      </c>
      <c r="AB110" s="88">
        <f>market_neutral_cad!E110</f>
        <v>0</v>
      </c>
      <c r="AC110" s="88">
        <f>market_neutral_usd!D110</f>
        <v>0</v>
      </c>
      <c r="AD110" s="88">
        <f>market_neutral_usd!E110</f>
        <v>0</v>
      </c>
      <c r="AE110" s="88">
        <f>sustainability_cad!D110</f>
        <v>0</v>
      </c>
      <c r="AF110" s="88">
        <f>sustainability_cad!E110</f>
        <v>0</v>
      </c>
      <c r="AG110" s="88">
        <f>sustainability_usd!D110</f>
        <v>0</v>
      </c>
      <c r="AH110" s="88">
        <f>sustainability_usd!E110</f>
        <v>0</v>
      </c>
      <c r="AI110" s="88">
        <f>thematic_cad!D110</f>
        <v>5731</v>
      </c>
      <c r="AJ110" s="88">
        <f>thematic_cad!E110</f>
        <v>-3288.48</v>
      </c>
      <c r="AK110" s="88">
        <f>thematic_usd!D110</f>
        <v>0</v>
      </c>
      <c r="AL110" s="88">
        <f>thematic_usd!E110</f>
        <v>0</v>
      </c>
      <c r="AM110" s="88">
        <f>special_situations_cad!D110</f>
        <v>0</v>
      </c>
      <c r="AN110" s="88">
        <f>special_situations_cad!E110</f>
        <v>0</v>
      </c>
      <c r="AO110" s="88">
        <f>special_situations_usd!D110</f>
        <v>0</v>
      </c>
      <c r="AP110" s="88">
        <f>special_situations_usd!E110</f>
        <v>0</v>
      </c>
      <c r="AQ110" s="88">
        <f>conservative_tactical_cad!D110</f>
        <v>29321</v>
      </c>
      <c r="AR110" s="88">
        <f>conservative_tactical_usd!D110</f>
        <v>4833</v>
      </c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</row>
    <row r="111" spans="1:65">
      <c r="A111" s="38" t="s">
        <v>45</v>
      </c>
      <c r="B111" s="39">
        <v>44104</v>
      </c>
      <c r="C111" s="54">
        <v>44104</v>
      </c>
      <c r="D111" s="50">
        <f t="shared" si="44"/>
        <v>0</v>
      </c>
      <c r="E111" s="123">
        <v>534544</v>
      </c>
      <c r="F111" s="55">
        <f t="shared" si="39"/>
        <v>534544.30500000005</v>
      </c>
      <c r="G111" s="55">
        <f t="shared" si="40"/>
        <v>528103</v>
      </c>
      <c r="H111" s="55">
        <f t="shared" si="55"/>
        <v>6441.3050000000003</v>
      </c>
      <c r="I111" s="77">
        <v>1.3325</v>
      </c>
      <c r="J111" s="117">
        <f t="shared" si="45"/>
        <v>4834</v>
      </c>
      <c r="K111" s="55">
        <f t="shared" si="46"/>
        <v>168990</v>
      </c>
      <c r="L111" s="55">
        <f t="shared" si="47"/>
        <v>0</v>
      </c>
      <c r="M111" s="55">
        <f t="shared" si="48"/>
        <v>299254</v>
      </c>
      <c r="N111" s="55">
        <f t="shared" si="49"/>
        <v>-22453.49</v>
      </c>
      <c r="O111" s="55">
        <f t="shared" si="50"/>
        <v>0</v>
      </c>
      <c r="P111" s="55">
        <f t="shared" si="51"/>
        <v>0</v>
      </c>
      <c r="Q111" s="55">
        <f t="shared" si="52"/>
        <v>8077</v>
      </c>
      <c r="R111" s="55">
        <f t="shared" si="53"/>
        <v>0</v>
      </c>
      <c r="S111" s="55">
        <f t="shared" si="41"/>
        <v>0</v>
      </c>
      <c r="T111" s="55">
        <f t="shared" si="42"/>
        <v>0</v>
      </c>
      <c r="U111" s="129">
        <f t="shared" si="54"/>
        <v>58223.305</v>
      </c>
      <c r="V111" s="117"/>
      <c r="W111" s="129">
        <f>growth_cad!D111</f>
        <v>168990</v>
      </c>
      <c r="X111" s="129">
        <f>growth_cad!E111</f>
        <v>0</v>
      </c>
      <c r="Y111" s="129">
        <f>growth_usd!D111</f>
        <v>0</v>
      </c>
      <c r="Z111" s="129">
        <f>growth_usd!E111</f>
        <v>0</v>
      </c>
      <c r="AA111" s="88">
        <f>market_neutral_cad!D111</f>
        <v>299254</v>
      </c>
      <c r="AB111" s="88">
        <f>market_neutral_cad!E111</f>
        <v>-22453.49</v>
      </c>
      <c r="AC111" s="88">
        <f>market_neutral_usd!D111</f>
        <v>0</v>
      </c>
      <c r="AD111" s="88">
        <f>market_neutral_usd!E111</f>
        <v>0</v>
      </c>
      <c r="AE111" s="88">
        <f>sustainability_cad!D111</f>
        <v>0</v>
      </c>
      <c r="AF111" s="88">
        <f>sustainability_cad!E111</f>
        <v>0</v>
      </c>
      <c r="AG111" s="88">
        <f>sustainability_usd!D111</f>
        <v>0</v>
      </c>
      <c r="AH111" s="88">
        <f>sustainability_usd!E111</f>
        <v>0</v>
      </c>
      <c r="AI111" s="88">
        <f>thematic_cad!D111</f>
        <v>8077</v>
      </c>
      <c r="AJ111" s="88">
        <f>thematic_cad!E111</f>
        <v>0</v>
      </c>
      <c r="AK111" s="88">
        <f>thematic_usd!D111</f>
        <v>0</v>
      </c>
      <c r="AL111" s="88">
        <f>thematic_usd!E111</f>
        <v>0</v>
      </c>
      <c r="AM111" s="88">
        <f>special_situations_cad!D111</f>
        <v>0</v>
      </c>
      <c r="AN111" s="88">
        <f>special_situations_cad!E111</f>
        <v>0</v>
      </c>
      <c r="AO111" s="88">
        <f>special_situations_usd!D111</f>
        <v>0</v>
      </c>
      <c r="AP111" s="88">
        <f>special_situations_usd!E111</f>
        <v>0</v>
      </c>
      <c r="AQ111" s="88">
        <f>conservative_tactical_cad!D111</f>
        <v>51782</v>
      </c>
      <c r="AR111" s="88">
        <f>conservative_tactical_usd!D111</f>
        <v>4834</v>
      </c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</row>
    <row r="112" spans="1:65" s="58" customFormat="1">
      <c r="A112" s="75" t="s">
        <v>34</v>
      </c>
      <c r="B112" s="76">
        <v>44135</v>
      </c>
      <c r="C112" s="54">
        <v>44135</v>
      </c>
      <c r="D112" s="50">
        <f t="shared" si="44"/>
        <v>0</v>
      </c>
      <c r="E112" s="123">
        <v>536908</v>
      </c>
      <c r="F112" s="55">
        <f t="shared" si="39"/>
        <v>536907.68999999994</v>
      </c>
      <c r="G112" s="55">
        <f t="shared" si="40"/>
        <v>518287</v>
      </c>
      <c r="H112" s="55">
        <f t="shared" si="55"/>
        <v>18620.689999999999</v>
      </c>
      <c r="I112" s="77">
        <v>1.331</v>
      </c>
      <c r="J112" s="117">
        <f t="shared" si="45"/>
        <v>13990</v>
      </c>
      <c r="K112" s="55">
        <f t="shared" si="46"/>
        <v>169593</v>
      </c>
      <c r="L112" s="55">
        <f t="shared" si="47"/>
        <v>0</v>
      </c>
      <c r="M112" s="55">
        <f t="shared" si="48"/>
        <v>302349</v>
      </c>
      <c r="N112" s="55">
        <f t="shared" si="49"/>
        <v>0</v>
      </c>
      <c r="O112" s="55">
        <f t="shared" si="50"/>
        <v>0</v>
      </c>
      <c r="P112" s="55">
        <f t="shared" si="51"/>
        <v>0</v>
      </c>
      <c r="Q112" s="55">
        <f t="shared" si="52"/>
        <v>21678.69</v>
      </c>
      <c r="R112" s="55">
        <f t="shared" si="53"/>
        <v>13438.66087</v>
      </c>
      <c r="S112" s="55">
        <f t="shared" si="41"/>
        <v>0</v>
      </c>
      <c r="T112" s="55">
        <f t="shared" si="42"/>
        <v>0</v>
      </c>
      <c r="U112" s="129">
        <f t="shared" si="54"/>
        <v>43287</v>
      </c>
      <c r="V112" s="117"/>
      <c r="W112" s="129">
        <f>growth_cad!D112</f>
        <v>169593</v>
      </c>
      <c r="X112" s="129">
        <f>growth_cad!E112</f>
        <v>0</v>
      </c>
      <c r="Y112" s="129">
        <f>growth_usd!D112</f>
        <v>0</v>
      </c>
      <c r="Z112" s="129">
        <f>growth_usd!E112</f>
        <v>0</v>
      </c>
      <c r="AA112" s="88">
        <f>market_neutral_cad!D112</f>
        <v>302349</v>
      </c>
      <c r="AB112" s="88">
        <f>market_neutral_cad!E112</f>
        <v>0</v>
      </c>
      <c r="AC112" s="88">
        <f>market_neutral_usd!D112</f>
        <v>0</v>
      </c>
      <c r="AD112" s="88">
        <f>market_neutral_usd!E112</f>
        <v>0</v>
      </c>
      <c r="AE112" s="88">
        <f>sustainability_cad!D112</f>
        <v>0</v>
      </c>
      <c r="AF112" s="88">
        <f>sustainability_cad!E112</f>
        <v>0</v>
      </c>
      <c r="AG112" s="88">
        <f>sustainability_usd!D112</f>
        <v>0</v>
      </c>
      <c r="AH112" s="88">
        <f>sustainability_usd!E112</f>
        <v>0</v>
      </c>
      <c r="AI112" s="88">
        <f>thematic_cad!D112</f>
        <v>3058</v>
      </c>
      <c r="AJ112" s="88">
        <f>thematic_cad!E112</f>
        <v>-6096.12</v>
      </c>
      <c r="AK112" s="88">
        <f>thematic_usd!D112</f>
        <v>13990</v>
      </c>
      <c r="AL112" s="88">
        <f>thematic_usd!E112</f>
        <v>14676.77</v>
      </c>
      <c r="AM112" s="88">
        <f>special_situations_cad!D112</f>
        <v>0</v>
      </c>
      <c r="AN112" s="88">
        <f>special_situations_cad!E112</f>
        <v>0</v>
      </c>
      <c r="AO112" s="88">
        <f>special_situations_usd!D112</f>
        <v>0</v>
      </c>
      <c r="AP112" s="88">
        <f>special_situations_usd!E112</f>
        <v>0</v>
      </c>
      <c r="AQ112" s="88">
        <f>conservative_tactical_cad!D112</f>
        <v>43287</v>
      </c>
      <c r="AR112" s="88">
        <f>conservative_tactical_usd!D112</f>
        <v>0</v>
      </c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</row>
    <row r="113" spans="1:65">
      <c r="A113" s="38" t="s">
        <v>35</v>
      </c>
      <c r="B113" s="39">
        <v>44165</v>
      </c>
      <c r="C113" s="54">
        <v>44165</v>
      </c>
      <c r="D113" s="50">
        <f t="shared" si="44"/>
        <v>0</v>
      </c>
      <c r="E113" s="123">
        <v>537935</v>
      </c>
      <c r="F113" s="55">
        <f t="shared" si="39"/>
        <v>537935.36600000004</v>
      </c>
      <c r="G113" s="55">
        <f t="shared" si="40"/>
        <v>517140</v>
      </c>
      <c r="H113" s="55">
        <f t="shared" si="55"/>
        <v>20795.366000000002</v>
      </c>
      <c r="I113" s="77">
        <v>1.2955000000000001</v>
      </c>
      <c r="J113" s="117">
        <f t="shared" si="45"/>
        <v>16052</v>
      </c>
      <c r="K113" s="55">
        <f t="shared" si="46"/>
        <v>167594</v>
      </c>
      <c r="L113" s="55">
        <f t="shared" si="47"/>
        <v>0</v>
      </c>
      <c r="M113" s="55">
        <f t="shared" si="48"/>
        <v>303558</v>
      </c>
      <c r="N113" s="55">
        <f t="shared" si="49"/>
        <v>0</v>
      </c>
      <c r="O113" s="55">
        <f t="shared" si="50"/>
        <v>0</v>
      </c>
      <c r="P113" s="55">
        <f t="shared" si="51"/>
        <v>0</v>
      </c>
      <c r="Q113" s="55">
        <f t="shared" si="52"/>
        <v>23468.366000000002</v>
      </c>
      <c r="R113" s="55">
        <f t="shared" si="53"/>
        <v>0</v>
      </c>
      <c r="S113" s="55">
        <f t="shared" si="41"/>
        <v>0</v>
      </c>
      <c r="T113" s="55">
        <f t="shared" si="42"/>
        <v>0</v>
      </c>
      <c r="U113" s="129">
        <f t="shared" si="54"/>
        <v>43315</v>
      </c>
      <c r="V113" s="117"/>
      <c r="W113" s="129">
        <f>growth_cad!D113</f>
        <v>167594</v>
      </c>
      <c r="X113" s="129">
        <f>growth_cad!E113</f>
        <v>0</v>
      </c>
      <c r="Y113" s="129">
        <f>growth_usd!D113</f>
        <v>0</v>
      </c>
      <c r="Z113" s="129">
        <f>growth_usd!E113</f>
        <v>0</v>
      </c>
      <c r="AA113" s="88">
        <f>market_neutral_cad!D113</f>
        <v>303558</v>
      </c>
      <c r="AB113" s="88">
        <f>market_neutral_cad!E113</f>
        <v>0</v>
      </c>
      <c r="AC113" s="88">
        <f>market_neutral_usd!D113</f>
        <v>0</v>
      </c>
      <c r="AD113" s="88">
        <f>market_neutral_usd!E113</f>
        <v>0</v>
      </c>
      <c r="AE113" s="88">
        <f>sustainability_cad!D113</f>
        <v>0</v>
      </c>
      <c r="AF113" s="88">
        <f>sustainability_cad!E113</f>
        <v>0</v>
      </c>
      <c r="AG113" s="88">
        <f>sustainability_usd!D113</f>
        <v>0</v>
      </c>
      <c r="AH113" s="88">
        <f>sustainability_usd!E113</f>
        <v>0</v>
      </c>
      <c r="AI113" s="88">
        <f>thematic_cad!D113</f>
        <v>2673</v>
      </c>
      <c r="AJ113" s="88">
        <f>thematic_cad!E113</f>
        <v>0</v>
      </c>
      <c r="AK113" s="88">
        <f>thematic_usd!D113</f>
        <v>16052</v>
      </c>
      <c r="AL113" s="88">
        <f>thematic_usd!E113</f>
        <v>0</v>
      </c>
      <c r="AM113" s="88">
        <f>special_situations_cad!D113</f>
        <v>0</v>
      </c>
      <c r="AN113" s="88">
        <f>special_situations_cad!E113</f>
        <v>0</v>
      </c>
      <c r="AO113" s="88">
        <f>special_situations_usd!D113</f>
        <v>0</v>
      </c>
      <c r="AP113" s="88">
        <f>special_situations_usd!E113</f>
        <v>0</v>
      </c>
      <c r="AQ113" s="88">
        <f>conservative_tactical_cad!D113</f>
        <v>43315</v>
      </c>
      <c r="AR113" s="88">
        <f>conservative_tactical_usd!D113</f>
        <v>0</v>
      </c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</row>
    <row r="114" spans="1:65" s="58" customFormat="1">
      <c r="A114" s="75" t="s">
        <v>36</v>
      </c>
      <c r="B114" s="76">
        <v>44196</v>
      </c>
      <c r="C114" s="54">
        <v>44196</v>
      </c>
      <c r="D114" s="50">
        <f t="shared" si="44"/>
        <v>0</v>
      </c>
      <c r="E114" s="123">
        <v>560038</v>
      </c>
      <c r="F114" s="55">
        <f t="shared" si="39"/>
        <v>560037.92500000005</v>
      </c>
      <c r="G114" s="55">
        <f t="shared" si="40"/>
        <v>534784</v>
      </c>
      <c r="H114" s="55">
        <f t="shared" si="55"/>
        <v>25253.924999999999</v>
      </c>
      <c r="I114" s="77">
        <v>1.2749999999999999</v>
      </c>
      <c r="J114" s="117">
        <f t="shared" si="45"/>
        <v>19807</v>
      </c>
      <c r="K114" s="55">
        <f t="shared" si="46"/>
        <v>175801</v>
      </c>
      <c r="L114" s="55">
        <f t="shared" si="47"/>
        <v>0</v>
      </c>
      <c r="M114" s="55">
        <f t="shared" si="48"/>
        <v>312494</v>
      </c>
      <c r="N114" s="55">
        <f t="shared" si="49"/>
        <v>0</v>
      </c>
      <c r="O114" s="55">
        <f t="shared" si="50"/>
        <v>0</v>
      </c>
      <c r="P114" s="55">
        <f t="shared" si="51"/>
        <v>0</v>
      </c>
      <c r="Q114" s="55">
        <f t="shared" si="52"/>
        <v>31144.474999999999</v>
      </c>
      <c r="R114" s="55">
        <f t="shared" si="53"/>
        <v>2733.6264999999999</v>
      </c>
      <c r="S114" s="55">
        <f t="shared" si="41"/>
        <v>0</v>
      </c>
      <c r="T114" s="55">
        <f t="shared" si="42"/>
        <v>0</v>
      </c>
      <c r="U114" s="129">
        <f t="shared" si="54"/>
        <v>40598.449999999997</v>
      </c>
      <c r="V114" s="117"/>
      <c r="W114" s="129">
        <f>growth_cad!D114</f>
        <v>175801</v>
      </c>
      <c r="X114" s="129">
        <f>growth_cad!E114</f>
        <v>0</v>
      </c>
      <c r="Y114" s="129">
        <f>growth_usd!D114</f>
        <v>0</v>
      </c>
      <c r="Z114" s="129">
        <f>growth_usd!E114</f>
        <v>0</v>
      </c>
      <c r="AA114" s="88">
        <f>market_neutral_cad!D114</f>
        <v>312494</v>
      </c>
      <c r="AB114" s="88">
        <f>market_neutral_cad!E114</f>
        <v>0</v>
      </c>
      <c r="AC114" s="88">
        <f>market_neutral_usd!D114</f>
        <v>0</v>
      </c>
      <c r="AD114" s="88">
        <f>market_neutral_usd!E114</f>
        <v>0</v>
      </c>
      <c r="AE114" s="88">
        <f>sustainability_cad!D114</f>
        <v>0</v>
      </c>
      <c r="AF114" s="88">
        <f>sustainability_cad!E114</f>
        <v>0</v>
      </c>
      <c r="AG114" s="88">
        <f>sustainability_usd!D114</f>
        <v>0</v>
      </c>
      <c r="AH114" s="88">
        <f>sustainability_usd!E114</f>
        <v>0</v>
      </c>
      <c r="AI114" s="88">
        <f>thematic_cad!D114</f>
        <v>4562</v>
      </c>
      <c r="AJ114" s="88">
        <f>thematic_cad!E114</f>
        <v>1405</v>
      </c>
      <c r="AK114" s="88">
        <f>thematic_usd!D114</f>
        <v>20849</v>
      </c>
      <c r="AL114" s="88">
        <f>thematic_usd!E114</f>
        <v>1042.06</v>
      </c>
      <c r="AM114" s="88">
        <f>special_situations_cad!D114</f>
        <v>0</v>
      </c>
      <c r="AN114" s="88">
        <f>special_situations_cad!E114</f>
        <v>0</v>
      </c>
      <c r="AO114" s="88">
        <f>special_situations_usd!D114</f>
        <v>0</v>
      </c>
      <c r="AP114" s="88">
        <f>special_situations_usd!E114</f>
        <v>0</v>
      </c>
      <c r="AQ114" s="88">
        <f>conservative_tactical_cad!D114</f>
        <v>41927</v>
      </c>
      <c r="AR114" s="88">
        <f>conservative_tactical_usd!D114</f>
        <v>-1042</v>
      </c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</row>
    <row r="115" spans="1:65">
      <c r="A115" s="38" t="s">
        <v>37</v>
      </c>
      <c r="B115" s="39">
        <v>44227</v>
      </c>
      <c r="C115" s="56">
        <v>44227</v>
      </c>
      <c r="D115" s="50">
        <f t="shared" si="44"/>
        <v>0</v>
      </c>
      <c r="E115" s="123">
        <v>575999</v>
      </c>
      <c r="F115" s="55">
        <f t="shared" si="39"/>
        <v>575998.85800000001</v>
      </c>
      <c r="G115" s="55">
        <f t="shared" si="40"/>
        <v>549521</v>
      </c>
      <c r="H115" s="55">
        <f t="shared" si="55"/>
        <v>26477.857999999997</v>
      </c>
      <c r="I115" s="77">
        <v>1.2789999999999999</v>
      </c>
      <c r="J115" s="117">
        <f t="shared" si="45"/>
        <v>20702</v>
      </c>
      <c r="K115" s="55">
        <f t="shared" si="46"/>
        <v>185987</v>
      </c>
      <c r="L115" s="55">
        <f t="shared" si="47"/>
        <v>0</v>
      </c>
      <c r="M115" s="55">
        <f t="shared" si="48"/>
        <v>319583</v>
      </c>
      <c r="N115" s="55">
        <f t="shared" si="49"/>
        <v>0</v>
      </c>
      <c r="O115" s="55">
        <f t="shared" si="50"/>
        <v>0</v>
      </c>
      <c r="P115" s="55">
        <f t="shared" si="51"/>
        <v>0</v>
      </c>
      <c r="Q115" s="55">
        <f t="shared" si="52"/>
        <v>31282.415999999997</v>
      </c>
      <c r="R115" s="55">
        <f t="shared" si="53"/>
        <v>0</v>
      </c>
      <c r="S115" s="55">
        <f t="shared" si="41"/>
        <v>0</v>
      </c>
      <c r="T115" s="55">
        <f t="shared" si="42"/>
        <v>0</v>
      </c>
      <c r="U115" s="129">
        <f t="shared" si="54"/>
        <v>39146.442000000003</v>
      </c>
      <c r="V115" s="117"/>
      <c r="W115" s="129">
        <f>growth_cad!D115</f>
        <v>185987</v>
      </c>
      <c r="X115" s="129">
        <f>growth_cad!E115</f>
        <v>0</v>
      </c>
      <c r="Y115" s="129">
        <f>growth_usd!D115</f>
        <v>0</v>
      </c>
      <c r="Z115" s="129">
        <f>growth_usd!E115</f>
        <v>0</v>
      </c>
      <c r="AA115" s="88">
        <f>market_neutral_cad!D115</f>
        <v>319583</v>
      </c>
      <c r="AB115" s="88">
        <f>market_neutral_cad!E115</f>
        <v>0</v>
      </c>
      <c r="AC115" s="88">
        <f>market_neutral_usd!D115</f>
        <v>0</v>
      </c>
      <c r="AD115" s="88">
        <f>market_neutral_usd!E115</f>
        <v>0</v>
      </c>
      <c r="AE115" s="88">
        <f>sustainability_cad!D115</f>
        <v>0</v>
      </c>
      <c r="AF115" s="88">
        <f>sustainability_cad!E115</f>
        <v>0</v>
      </c>
      <c r="AG115" s="88">
        <f>sustainability_usd!D115</f>
        <v>0</v>
      </c>
      <c r="AH115" s="88">
        <f>sustainability_usd!E115</f>
        <v>0</v>
      </c>
      <c r="AI115" s="88">
        <f>thematic_cad!D115</f>
        <v>4802</v>
      </c>
      <c r="AJ115" s="88">
        <f>thematic_cad!E115</f>
        <v>0</v>
      </c>
      <c r="AK115" s="88">
        <f>thematic_usd!D115</f>
        <v>20704</v>
      </c>
      <c r="AL115" s="88">
        <f>thematic_usd!E115</f>
        <v>0</v>
      </c>
      <c r="AM115" s="88">
        <f>special_situations_cad!D115</f>
        <v>0</v>
      </c>
      <c r="AN115" s="88">
        <f>special_situations_cad!E115</f>
        <v>0</v>
      </c>
      <c r="AO115" s="88">
        <f>special_situations_usd!D115</f>
        <v>0</v>
      </c>
      <c r="AP115" s="88">
        <f>special_situations_usd!E115</f>
        <v>0</v>
      </c>
      <c r="AQ115" s="88">
        <f>conservative_tactical_cad!D115</f>
        <v>39149</v>
      </c>
      <c r="AR115" s="88">
        <f>conservative_tactical_usd!D115</f>
        <v>-2</v>
      </c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</row>
    <row r="116" spans="1:65">
      <c r="A116" s="38" t="s">
        <v>38</v>
      </c>
      <c r="B116" s="39">
        <v>44227</v>
      </c>
      <c r="C116" s="56">
        <v>44255</v>
      </c>
      <c r="D116" s="50">
        <f t="shared" si="44"/>
        <v>0</v>
      </c>
      <c r="E116" s="123">
        <v>591546</v>
      </c>
      <c r="F116" s="55">
        <f>G116+H116</f>
        <v>591545.74</v>
      </c>
      <c r="G116" s="55">
        <f t="shared" si="40"/>
        <v>560225</v>
      </c>
      <c r="H116" s="55">
        <f t="shared" si="55"/>
        <v>31320.74</v>
      </c>
      <c r="I116" s="77">
        <v>1.27</v>
      </c>
      <c r="J116" s="117">
        <f t="shared" si="45"/>
        <v>24662</v>
      </c>
      <c r="K116" s="55">
        <f t="shared" si="46"/>
        <v>194389</v>
      </c>
      <c r="L116" s="55">
        <f t="shared" si="47"/>
        <v>0</v>
      </c>
      <c r="M116" s="55">
        <f t="shared" si="48"/>
        <v>321869</v>
      </c>
      <c r="N116" s="55">
        <f t="shared" si="49"/>
        <v>0</v>
      </c>
      <c r="O116" s="55">
        <f>AE116+AG116*I116</f>
        <v>15056</v>
      </c>
      <c r="P116" s="55">
        <f>AF116+AH116*I116</f>
        <v>15000</v>
      </c>
      <c r="Q116" s="55">
        <f>AI116+AK116*I116</f>
        <v>12776.6</v>
      </c>
      <c r="R116" s="55">
        <f>AJ116+AL116*I116</f>
        <v>-23292.641100000001</v>
      </c>
      <c r="S116" s="55">
        <f t="shared" si="41"/>
        <v>0</v>
      </c>
      <c r="T116" s="55">
        <f t="shared" si="42"/>
        <v>0</v>
      </c>
      <c r="U116" s="129">
        <f t="shared" si="54"/>
        <v>47455.14</v>
      </c>
      <c r="V116" s="117"/>
      <c r="W116" s="129">
        <f>growth_cad!D116</f>
        <v>194389</v>
      </c>
      <c r="X116" s="129">
        <f>growth_cad!E116</f>
        <v>0</v>
      </c>
      <c r="Y116" s="129">
        <f>growth_usd!D116</f>
        <v>0</v>
      </c>
      <c r="Z116" s="129">
        <f>growth_usd!E116</f>
        <v>0</v>
      </c>
      <c r="AA116" s="88">
        <f>market_neutral_cad!D116</f>
        <v>321869</v>
      </c>
      <c r="AB116" s="88">
        <f>market_neutral_cad!E116</f>
        <v>0</v>
      </c>
      <c r="AC116" s="88">
        <f>market_neutral_usd!D116</f>
        <v>0</v>
      </c>
      <c r="AD116" s="88">
        <f>market_neutral_usd!E116</f>
        <v>0</v>
      </c>
      <c r="AE116" s="88">
        <f>sustainability_cad!D116</f>
        <v>15056</v>
      </c>
      <c r="AF116" s="88">
        <f>sustainability_cad!E116</f>
        <v>15000</v>
      </c>
      <c r="AG116" s="88">
        <f>sustainability_usd!D116</f>
        <v>0</v>
      </c>
      <c r="AH116" s="88">
        <f>sustainability_usd!E116</f>
        <v>0</v>
      </c>
      <c r="AI116" s="88">
        <f>thematic_cad!D116</f>
        <v>3404</v>
      </c>
      <c r="AJ116" s="88">
        <f>thematic_cad!E116</f>
        <v>-1340.78</v>
      </c>
      <c r="AK116" s="88">
        <f>thematic_usd!D116</f>
        <v>7380</v>
      </c>
      <c r="AL116" s="88">
        <f>thematic_usd!E116</f>
        <v>-17284.93</v>
      </c>
      <c r="AM116" s="88">
        <f>special_situations_cad!D116</f>
        <v>0</v>
      </c>
      <c r="AN116" s="88">
        <f>special_situations_cad!E116</f>
        <v>0</v>
      </c>
      <c r="AO116" s="88">
        <f>special_situations_usd!D116</f>
        <v>0</v>
      </c>
      <c r="AP116" s="88">
        <f>special_situations_usd!E116</f>
        <v>0</v>
      </c>
      <c r="AQ116" s="88">
        <f>conservative_tactical_cad!D116</f>
        <v>25507</v>
      </c>
      <c r="AR116" s="88">
        <f>conservative_tactical_usd!D116</f>
        <v>17282</v>
      </c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</row>
    <row r="117" spans="1:65">
      <c r="A117" s="38" t="s">
        <v>39</v>
      </c>
      <c r="B117" s="39">
        <v>44227</v>
      </c>
      <c r="C117" s="56">
        <v>44286</v>
      </c>
      <c r="D117" s="50">
        <f t="shared" ref="D117" si="56">ROUND(E117-G117-H117,0)</f>
        <v>0</v>
      </c>
      <c r="E117" s="123">
        <v>603978</v>
      </c>
      <c r="F117" s="55">
        <f>G117+H117</f>
        <v>603977.78</v>
      </c>
      <c r="G117" s="55">
        <f>W117+AA117+AE117+AI117+AM117+AQ117</f>
        <v>573080.06000000006</v>
      </c>
      <c r="H117" s="55">
        <f t="shared" ref="H117" si="57">J117*I117</f>
        <v>30897.72</v>
      </c>
      <c r="I117" s="77">
        <v>1.26</v>
      </c>
      <c r="J117" s="117">
        <f t="shared" ref="J117" si="58">Y117+AC117+AG117+AK117+AO117+AR117</f>
        <v>24522</v>
      </c>
      <c r="K117" s="55">
        <f t="shared" ref="K117" si="59">W117+Y117*I117</f>
        <v>139663</v>
      </c>
      <c r="L117" s="55">
        <f t="shared" ref="L117" si="60">X117+Z117*I117</f>
        <v>-62823.28</v>
      </c>
      <c r="M117" s="55">
        <f t="shared" ref="M117" si="61">AA117+AC117*I117</f>
        <v>326844</v>
      </c>
      <c r="N117" s="55">
        <f t="shared" ref="N117" si="62">AB117+AD117*I117</f>
        <v>0</v>
      </c>
      <c r="O117" s="55">
        <f>AE117+AG117*I117</f>
        <v>14767</v>
      </c>
      <c r="P117" s="55">
        <f>AF117+AH117*I117</f>
        <v>0</v>
      </c>
      <c r="Q117" s="55">
        <f>AI117+AK117*I117</f>
        <v>11583.4</v>
      </c>
      <c r="R117" s="55">
        <f>AJ117+AL117*I117</f>
        <v>0</v>
      </c>
      <c r="S117" s="55">
        <f t="shared" ref="S117" si="63">AM117+AO117*I117</f>
        <v>0</v>
      </c>
      <c r="T117" s="55">
        <f t="shared" ref="T117" si="64">AN117+AP117*J117</f>
        <v>0</v>
      </c>
      <c r="U117" s="129">
        <f t="shared" ref="U117" si="65">AQ117+AR117*I117</f>
        <v>111120.38</v>
      </c>
      <c r="V117" s="117"/>
      <c r="W117" s="129">
        <f>growth_cad!D117</f>
        <v>139663</v>
      </c>
      <c r="X117" s="129">
        <f>growth_cad!E117</f>
        <v>-62823.28</v>
      </c>
      <c r="Y117" s="129">
        <f>growth_usd!D117</f>
        <v>0</v>
      </c>
      <c r="Z117" s="129">
        <f>growth_usd!E117</f>
        <v>0</v>
      </c>
      <c r="AA117" s="88">
        <f>market_neutral_cad!D117</f>
        <v>326844</v>
      </c>
      <c r="AB117" s="88">
        <f>market_neutral_cad!E117</f>
        <v>0</v>
      </c>
      <c r="AC117" s="88">
        <f>market_neutral_usd!D117</f>
        <v>0</v>
      </c>
      <c r="AD117" s="88">
        <f>market_neutral_usd!E117</f>
        <v>0</v>
      </c>
      <c r="AE117" s="88">
        <f>sustainability_cad!D117</f>
        <v>14767</v>
      </c>
      <c r="AF117" s="88">
        <f>sustainability_cad!E117</f>
        <v>0</v>
      </c>
      <c r="AG117" s="88">
        <f>sustainability_usd!D117</f>
        <v>0</v>
      </c>
      <c r="AH117" s="88">
        <f>sustainability_usd!E117</f>
        <v>0</v>
      </c>
      <c r="AI117" s="88">
        <f>thematic_cad!D117</f>
        <v>2461</v>
      </c>
      <c r="AJ117" s="88">
        <f>thematic_cad!E117</f>
        <v>0</v>
      </c>
      <c r="AK117" s="88">
        <f>thematic_usd!D117</f>
        <v>7240</v>
      </c>
      <c r="AL117" s="88">
        <f>thematic_usd!E117</f>
        <v>0</v>
      </c>
      <c r="AM117" s="88">
        <f>special_situations_cad!D117</f>
        <v>0</v>
      </c>
      <c r="AN117" s="88">
        <f>special_situations_cad!E117</f>
        <v>0</v>
      </c>
      <c r="AO117" s="88">
        <f>special_situations_usd!D117</f>
        <v>0</v>
      </c>
      <c r="AP117" s="88">
        <f>special_situations_usd!E117</f>
        <v>0</v>
      </c>
      <c r="AQ117" s="88">
        <f>conservative_tactical_cad!D117</f>
        <v>89345.06</v>
      </c>
      <c r="AR117" s="88">
        <f>conservative_tactical_usd!D117</f>
        <v>17282</v>
      </c>
    </row>
    <row r="118" spans="1:65">
      <c r="K118" s="144"/>
    </row>
    <row r="119" spans="1:65">
      <c r="K119" s="144"/>
    </row>
  </sheetData>
  <phoneticPr fontId="19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AD9F-2B6D-46E4-8183-3ED31FCFFAAA}">
  <dimension ref="A1:M119"/>
  <sheetViews>
    <sheetView workbookViewId="0">
      <pane ySplit="6" topLeftCell="A96" activePane="bottomLeft" state="frozen"/>
      <selection pane="bottomLeft" activeCell="A116" sqref="A116:E117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  <col min="6" max="6" width="18.28515625" bestFit="1" customWidth="1"/>
    <col min="7" max="7" width="18.28515625" customWidth="1"/>
    <col min="8" max="8" width="18.28515625" bestFit="1" customWidth="1"/>
    <col min="9" max="9" width="18.28515625" customWidth="1"/>
    <col min="10" max="10" width="18.28515625" bestFit="1" customWidth="1"/>
    <col min="11" max="11" width="18.28515625" customWidth="1"/>
    <col min="12" max="12" width="18.28515625" bestFit="1" customWidth="1"/>
    <col min="13" max="13" width="13.140625" customWidth="1"/>
  </cols>
  <sheetData>
    <row r="1" spans="1:13" ht="15.6">
      <c r="A1" s="2" t="s">
        <v>0</v>
      </c>
      <c r="B1" s="3"/>
      <c r="C1" s="45"/>
      <c r="D1" s="45"/>
      <c r="E1" s="113"/>
      <c r="F1" s="5" t="s">
        <v>117</v>
      </c>
      <c r="G1" s="5"/>
      <c r="H1" s="5" t="s">
        <v>117</v>
      </c>
      <c r="I1" s="5"/>
      <c r="J1" s="5" t="s">
        <v>117</v>
      </c>
      <c r="K1" s="5"/>
      <c r="L1" s="5" t="s">
        <v>117</v>
      </c>
    </row>
    <row r="2" spans="1:13">
      <c r="A2" s="13" t="s">
        <v>1</v>
      </c>
      <c r="B2" s="14"/>
      <c r="C2" s="46"/>
      <c r="D2" s="46"/>
      <c r="E2" s="114"/>
      <c r="F2" s="15" t="s">
        <v>66</v>
      </c>
      <c r="G2" s="15"/>
      <c r="H2" s="15" t="s">
        <v>97</v>
      </c>
      <c r="I2" s="15"/>
      <c r="J2" s="15" t="s">
        <v>66</v>
      </c>
      <c r="K2" s="15"/>
      <c r="L2" s="15" t="s">
        <v>66</v>
      </c>
    </row>
    <row r="3" spans="1:13" ht="27.6">
      <c r="A3" s="17" t="s">
        <v>2</v>
      </c>
      <c r="B3" s="18"/>
      <c r="C3" s="47"/>
      <c r="D3" s="47"/>
      <c r="E3" s="115"/>
      <c r="F3" s="20" t="s">
        <v>118</v>
      </c>
      <c r="G3" s="20"/>
      <c r="H3" s="20" t="s">
        <v>119</v>
      </c>
      <c r="I3" s="20"/>
      <c r="J3" s="20" t="s">
        <v>120</v>
      </c>
      <c r="K3" s="20"/>
      <c r="L3" s="20" t="s">
        <v>121</v>
      </c>
    </row>
    <row r="4" spans="1:13">
      <c r="A4" s="23" t="s">
        <v>3</v>
      </c>
      <c r="B4" s="14"/>
      <c r="C4" s="46"/>
      <c r="D4" s="46"/>
      <c r="E4" s="114"/>
      <c r="F4" s="19" t="s">
        <v>55</v>
      </c>
      <c r="G4" s="19"/>
      <c r="H4" s="19" t="s">
        <v>55</v>
      </c>
      <c r="I4" s="19"/>
      <c r="J4" s="19" t="s">
        <v>55</v>
      </c>
      <c r="K4" s="19"/>
      <c r="L4" s="19" t="s">
        <v>55</v>
      </c>
    </row>
    <row r="5" spans="1:13">
      <c r="A5" s="25"/>
      <c r="B5" s="1"/>
      <c r="C5" s="49"/>
      <c r="D5" s="49"/>
      <c r="E5" s="116"/>
      <c r="F5" s="27"/>
      <c r="G5" s="27"/>
      <c r="H5" s="27"/>
      <c r="I5" s="27"/>
      <c r="J5" s="27"/>
      <c r="K5" s="27"/>
      <c r="L5" s="27"/>
    </row>
    <row r="6" spans="1:13" ht="55.1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122</v>
      </c>
      <c r="G6" s="35" t="str">
        <f>F6&amp;"[trans]"</f>
        <v>MANULIFE FINANCIAL CORP[trans]</v>
      </c>
      <c r="H6" s="35" t="s">
        <v>123</v>
      </c>
      <c r="I6" s="35" t="str">
        <f>H6&amp;"[trans]"</f>
        <v>BMO EQUAL WEIGHT OIL &amp; GAS INDEX ETF UNIT[trans]</v>
      </c>
      <c r="J6" s="35" t="s">
        <v>124</v>
      </c>
      <c r="K6" s="35" t="str">
        <f>J6&amp;"[trans]"</f>
        <v>CAMECO CORP[trans]</v>
      </c>
      <c r="L6" s="35" t="s">
        <v>125</v>
      </c>
      <c r="M6" s="35" t="str">
        <f>L6&amp;"[trans]"</f>
        <v>KINAXIS INC COM[trans]</v>
      </c>
    </row>
    <row r="7" spans="1:1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</f>
        <v>0</v>
      </c>
      <c r="E7" s="139">
        <f>G7+I7+K7+M7</f>
        <v>0</v>
      </c>
      <c r="F7" s="140"/>
      <c r="G7" s="140"/>
      <c r="H7" s="140"/>
      <c r="I7" s="140"/>
      <c r="J7" s="140"/>
      <c r="K7" s="140"/>
      <c r="L7" s="140"/>
      <c r="M7" s="140"/>
    </row>
    <row r="8" spans="1:1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F8+H8+J8+L8</f>
        <v>0</v>
      </c>
      <c r="E8" s="139">
        <f t="shared" ref="E8:E71" si="1">G8+I8+K8+M8</f>
        <v>0</v>
      </c>
      <c r="F8" s="140"/>
      <c r="G8" s="140"/>
      <c r="H8" s="140"/>
      <c r="I8" s="140"/>
      <c r="J8" s="140"/>
      <c r="K8" s="140"/>
      <c r="L8" s="140"/>
      <c r="M8" s="140"/>
    </row>
    <row r="9" spans="1:1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</row>
    <row r="10" spans="1:1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</row>
    <row r="11" spans="1:1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</row>
    <row r="12" spans="1:1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</row>
    <row r="13" spans="1:1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</row>
    <row r="14" spans="1:1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</row>
    <row r="15" spans="1:1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</row>
    <row r="16" spans="1:1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</row>
    <row r="17" spans="1:1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</row>
    <row r="18" spans="1:1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</row>
    <row r="19" spans="1:1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</row>
    <row r="20" spans="1:1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</row>
    <row r="21" spans="1:1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</row>
    <row r="22" spans="1:1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</row>
    <row r="23" spans="1:1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</row>
    <row r="24" spans="1:1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</row>
    <row r="25" spans="1:1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</row>
    <row r="26" spans="1:1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</row>
    <row r="27" spans="1:1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</row>
    <row r="28" spans="1:1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</row>
    <row r="29" spans="1:1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</row>
    <row r="30" spans="1:1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</row>
    <row r="31" spans="1:1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</row>
    <row r="32" spans="1:1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</row>
    <row r="33" spans="1:1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</row>
    <row r="34" spans="1:1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</row>
    <row r="35" spans="1:1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</row>
    <row r="36" spans="1:1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</row>
    <row r="37" spans="1:1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</row>
    <row r="38" spans="1:1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</row>
    <row r="39" spans="1:1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1"/>
        <v>0</v>
      </c>
      <c r="F39" s="140"/>
      <c r="G39" s="140"/>
      <c r="H39" s="140"/>
      <c r="I39" s="140"/>
      <c r="J39" s="140"/>
      <c r="K39" s="140"/>
      <c r="L39" s="140"/>
      <c r="M39" s="140"/>
    </row>
    <row r="40" spans="1:1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1"/>
        <v>0</v>
      </c>
      <c r="F40" s="140"/>
      <c r="G40" s="140"/>
      <c r="H40" s="140"/>
      <c r="I40" s="140"/>
      <c r="J40" s="140"/>
      <c r="K40" s="140"/>
      <c r="L40" s="140"/>
      <c r="M40" s="140"/>
    </row>
    <row r="41" spans="1:1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1"/>
        <v>0</v>
      </c>
      <c r="F41" s="140"/>
      <c r="G41" s="140"/>
      <c r="H41" s="140"/>
      <c r="I41" s="140"/>
      <c r="J41" s="140"/>
      <c r="K41" s="140"/>
      <c r="L41" s="140"/>
      <c r="M41" s="140"/>
    </row>
    <row r="42" spans="1:1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1"/>
        <v>0</v>
      </c>
      <c r="F42" s="140"/>
      <c r="G42" s="140"/>
      <c r="H42" s="140"/>
      <c r="I42" s="140"/>
      <c r="J42" s="140"/>
      <c r="K42" s="140"/>
      <c r="L42" s="140"/>
      <c r="M42" s="140"/>
    </row>
    <row r="43" spans="1:1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1"/>
        <v>0</v>
      </c>
      <c r="F43" s="140"/>
      <c r="G43" s="140"/>
      <c r="H43" s="140"/>
      <c r="I43" s="140"/>
      <c r="J43" s="140"/>
      <c r="K43" s="140"/>
      <c r="L43" s="140"/>
      <c r="M43" s="140"/>
    </row>
    <row r="44" spans="1:1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1"/>
        <v>0</v>
      </c>
      <c r="F44" s="140"/>
      <c r="G44" s="140"/>
      <c r="H44" s="140"/>
      <c r="I44" s="140"/>
      <c r="J44" s="140"/>
      <c r="K44" s="140"/>
      <c r="L44" s="140"/>
      <c r="M44" s="140"/>
    </row>
    <row r="45" spans="1:1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1"/>
        <v>0</v>
      </c>
      <c r="F45" s="140"/>
      <c r="G45" s="140"/>
      <c r="H45" s="140"/>
      <c r="I45" s="140"/>
      <c r="J45" s="140"/>
      <c r="K45" s="140"/>
      <c r="L45" s="140"/>
      <c r="M45" s="140"/>
    </row>
    <row r="46" spans="1:1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1"/>
        <v>0</v>
      </c>
      <c r="F46" s="140"/>
      <c r="G46" s="140"/>
      <c r="H46" s="140"/>
      <c r="I46" s="140"/>
      <c r="J46" s="140"/>
      <c r="K46" s="140"/>
      <c r="L46" s="140"/>
      <c r="M46" s="140"/>
    </row>
    <row r="47" spans="1:1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1"/>
        <v>0</v>
      </c>
      <c r="F47" s="140"/>
      <c r="G47" s="140"/>
      <c r="H47" s="140"/>
      <c r="I47" s="140"/>
      <c r="J47" s="140"/>
      <c r="K47" s="140"/>
      <c r="L47" s="140"/>
      <c r="M47" s="140"/>
    </row>
    <row r="48" spans="1:1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29241</v>
      </c>
      <c r="E48" s="139">
        <f t="shared" si="1"/>
        <v>29993</v>
      </c>
      <c r="F48" s="140">
        <v>19729</v>
      </c>
      <c r="G48" s="140">
        <v>20145</v>
      </c>
      <c r="H48" s="140">
        <v>9512</v>
      </c>
      <c r="I48" s="140">
        <v>9848</v>
      </c>
      <c r="J48" s="140"/>
      <c r="K48" s="140"/>
      <c r="L48" s="140"/>
      <c r="M48" s="140"/>
    </row>
    <row r="49" spans="1:1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28532</v>
      </c>
      <c r="E49" s="139">
        <f t="shared" si="1"/>
        <v>-1.62</v>
      </c>
      <c r="F49" s="140">
        <v>19695</v>
      </c>
      <c r="G49" s="140"/>
      <c r="H49" s="140">
        <v>8837</v>
      </c>
      <c r="I49" s="140">
        <v>-1.62</v>
      </c>
      <c r="J49" s="140"/>
      <c r="K49" s="140"/>
      <c r="L49" s="140"/>
      <c r="M49" s="140"/>
    </row>
    <row r="50" spans="1:1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26784</v>
      </c>
      <c r="E50" s="139">
        <f t="shared" si="1"/>
        <v>0</v>
      </c>
      <c r="F50" s="140">
        <v>18173</v>
      </c>
      <c r="G50" s="140"/>
      <c r="H50" s="140">
        <v>8611</v>
      </c>
      <c r="I50" s="140"/>
      <c r="J50" s="140"/>
      <c r="K50" s="140"/>
      <c r="L50" s="140"/>
      <c r="M50" s="140"/>
    </row>
    <row r="51" spans="1:1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25415</v>
      </c>
      <c r="E51" s="139">
        <f t="shared" si="1"/>
        <v>-18.64</v>
      </c>
      <c r="F51" s="140">
        <v>17668</v>
      </c>
      <c r="G51" s="140">
        <v>-18.64</v>
      </c>
      <c r="H51" s="140">
        <v>7747</v>
      </c>
      <c r="I51" s="140"/>
      <c r="J51" s="140"/>
      <c r="K51" s="140"/>
      <c r="L51" s="140"/>
      <c r="M51" s="140"/>
    </row>
    <row r="52" spans="1:1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27135</v>
      </c>
      <c r="E52" s="139">
        <f t="shared" si="1"/>
        <v>-8.07</v>
      </c>
      <c r="F52" s="140">
        <v>18558</v>
      </c>
      <c r="G52" s="140"/>
      <c r="H52" s="140">
        <v>8577</v>
      </c>
      <c r="I52" s="140">
        <v>-8.07</v>
      </c>
      <c r="J52" s="140"/>
      <c r="K52" s="140"/>
      <c r="L52" s="140"/>
      <c r="M52" s="140"/>
    </row>
    <row r="53" spans="1:1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27156</v>
      </c>
      <c r="E53" s="139">
        <f t="shared" si="1"/>
        <v>0</v>
      </c>
      <c r="F53" s="140">
        <v>18815</v>
      </c>
      <c r="G53" s="140"/>
      <c r="H53" s="140">
        <v>8341</v>
      </c>
      <c r="I53" s="140"/>
      <c r="J53" s="140"/>
      <c r="K53" s="140"/>
      <c r="L53" s="140"/>
      <c r="M53" s="140"/>
    </row>
    <row r="54" spans="1:1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25566</v>
      </c>
      <c r="E54" s="139">
        <f t="shared" si="1"/>
        <v>-1.27</v>
      </c>
      <c r="F54" s="140">
        <v>17899</v>
      </c>
      <c r="G54" s="140">
        <v>-1.27</v>
      </c>
      <c r="H54" s="140">
        <v>7667</v>
      </c>
      <c r="I54" s="140"/>
      <c r="J54" s="140"/>
      <c r="K54" s="140"/>
      <c r="L54" s="140"/>
      <c r="M54" s="140"/>
    </row>
    <row r="55" spans="1:1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24652</v>
      </c>
      <c r="E55" s="139">
        <f t="shared" si="1"/>
        <v>-1.33</v>
      </c>
      <c r="F55" s="140">
        <v>16803</v>
      </c>
      <c r="G55" s="140"/>
      <c r="H55" s="140">
        <v>7849</v>
      </c>
      <c r="I55" s="140">
        <v>-1.33</v>
      </c>
      <c r="J55" s="140"/>
      <c r="K55" s="140"/>
      <c r="L55" s="140"/>
      <c r="M55" s="140"/>
    </row>
    <row r="56" spans="1:1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23502</v>
      </c>
      <c r="E56" s="139">
        <f t="shared" si="1"/>
        <v>0</v>
      </c>
      <c r="F56" s="140">
        <v>15629</v>
      </c>
      <c r="G56" s="140"/>
      <c r="H56" s="140">
        <v>7873</v>
      </c>
      <c r="I56" s="140"/>
      <c r="J56" s="140"/>
      <c r="K56" s="140"/>
      <c r="L56" s="140"/>
      <c r="M56" s="140"/>
    </row>
    <row r="57" spans="1:1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24613</v>
      </c>
      <c r="E57" s="139">
        <f t="shared" si="1"/>
        <v>-10.62</v>
      </c>
      <c r="F57" s="140">
        <v>16009</v>
      </c>
      <c r="G57" s="140">
        <v>-10.62</v>
      </c>
      <c r="H57" s="140">
        <v>8604</v>
      </c>
      <c r="I57" s="140"/>
      <c r="J57" s="140"/>
      <c r="K57" s="140"/>
      <c r="L57" s="140"/>
      <c r="M57" s="140"/>
    </row>
    <row r="58" spans="1:1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25412</v>
      </c>
      <c r="E58" s="139">
        <f t="shared" si="1"/>
        <v>-2.63</v>
      </c>
      <c r="F58" s="140">
        <v>16114</v>
      </c>
      <c r="G58" s="140"/>
      <c r="H58" s="140">
        <v>9298</v>
      </c>
      <c r="I58" s="140">
        <v>-2.63</v>
      </c>
      <c r="J58" s="140"/>
      <c r="K58" s="140"/>
      <c r="L58" s="140"/>
      <c r="M58" s="140"/>
    </row>
    <row r="59" spans="1:1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26507</v>
      </c>
      <c r="E59" s="139">
        <f t="shared" si="1"/>
        <v>0</v>
      </c>
      <c r="F59" s="140">
        <v>17002</v>
      </c>
      <c r="G59" s="140"/>
      <c r="H59" s="140">
        <v>9505</v>
      </c>
      <c r="I59" s="140"/>
      <c r="J59" s="140"/>
      <c r="K59" s="140"/>
      <c r="L59" s="140"/>
      <c r="M59" s="140"/>
    </row>
    <row r="60" spans="1:1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24971</v>
      </c>
      <c r="E60" s="139">
        <f t="shared" si="1"/>
        <v>-13.96</v>
      </c>
      <c r="F60" s="140">
        <v>15532</v>
      </c>
      <c r="G60" s="140">
        <v>-13.96</v>
      </c>
      <c r="H60" s="140">
        <v>9439</v>
      </c>
      <c r="I60" s="140"/>
      <c r="J60" s="140"/>
      <c r="K60" s="140"/>
      <c r="L60" s="140"/>
      <c r="M60" s="140"/>
    </row>
    <row r="61" spans="1:1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25117</v>
      </c>
      <c r="E61" s="139">
        <f t="shared" si="1"/>
        <v>-0.26</v>
      </c>
      <c r="F61" s="140">
        <v>15646</v>
      </c>
      <c r="G61" s="140"/>
      <c r="H61" s="140">
        <v>9471</v>
      </c>
      <c r="I61" s="140">
        <v>-0.26</v>
      </c>
      <c r="J61" s="140"/>
      <c r="K61" s="140"/>
      <c r="L61" s="140"/>
      <c r="M61" s="140"/>
    </row>
    <row r="62" spans="1:1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33781</v>
      </c>
      <c r="E62" s="139">
        <f t="shared" si="1"/>
        <v>8250</v>
      </c>
      <c r="F62" s="140">
        <v>15725</v>
      </c>
      <c r="G62" s="140"/>
      <c r="H62" s="140">
        <v>9854</v>
      </c>
      <c r="I62" s="140"/>
      <c r="J62" s="140"/>
      <c r="K62" s="140"/>
      <c r="L62" s="140">
        <v>8202</v>
      </c>
      <c r="M62" s="140">
        <v>8250</v>
      </c>
    </row>
    <row r="63" spans="1:1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35278</v>
      </c>
      <c r="E63" s="139">
        <f t="shared" si="1"/>
        <v>-17.13</v>
      </c>
      <c r="F63" s="140">
        <v>16418</v>
      </c>
      <c r="G63" s="140">
        <v>-17.13</v>
      </c>
      <c r="H63" s="140">
        <v>10038</v>
      </c>
      <c r="I63" s="140"/>
      <c r="J63" s="140"/>
      <c r="K63" s="140"/>
      <c r="L63" s="140">
        <v>8822</v>
      </c>
      <c r="M63" s="140"/>
    </row>
    <row r="64" spans="1:1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35921</v>
      </c>
      <c r="E64" s="139">
        <f t="shared" si="1"/>
        <v>-8.9499999999999993</v>
      </c>
      <c r="F64" s="140">
        <v>17234</v>
      </c>
      <c r="G64" s="140"/>
      <c r="H64" s="140">
        <v>10036</v>
      </c>
      <c r="I64" s="140">
        <v>-8.9499999999999993</v>
      </c>
      <c r="J64" s="140"/>
      <c r="K64" s="140"/>
      <c r="L64" s="140">
        <v>8651</v>
      </c>
      <c r="M64" s="140"/>
    </row>
    <row r="65" spans="1:1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39539</v>
      </c>
      <c r="E65" s="139">
        <f t="shared" si="1"/>
        <v>0</v>
      </c>
      <c r="F65" s="140">
        <v>20747</v>
      </c>
      <c r="G65" s="140"/>
      <c r="H65" s="140">
        <v>10605</v>
      </c>
      <c r="I65" s="140"/>
      <c r="J65" s="140"/>
      <c r="K65" s="140"/>
      <c r="L65" s="140">
        <v>8187</v>
      </c>
      <c r="M65" s="140"/>
    </row>
    <row r="66" spans="1:1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40240</v>
      </c>
      <c r="E66" s="139">
        <f t="shared" si="1"/>
        <v>-17.28</v>
      </c>
      <c r="F66" s="140">
        <v>21352</v>
      </c>
      <c r="G66" s="140">
        <v>-17.28</v>
      </c>
      <c r="H66" s="140">
        <v>10638</v>
      </c>
      <c r="I66" s="140"/>
      <c r="J66" s="140"/>
      <c r="K66" s="140"/>
      <c r="L66" s="140">
        <v>8250</v>
      </c>
      <c r="M66" s="140"/>
    </row>
    <row r="67" spans="1:1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41068</v>
      </c>
      <c r="E67" s="139">
        <f t="shared" si="1"/>
        <v>-7.35</v>
      </c>
      <c r="F67" s="140">
        <v>22280</v>
      </c>
      <c r="G67" s="140"/>
      <c r="H67" s="140">
        <v>10117</v>
      </c>
      <c r="I67" s="140">
        <v>-7.35</v>
      </c>
      <c r="J67" s="140"/>
      <c r="K67" s="140"/>
      <c r="L67" s="140">
        <v>8671</v>
      </c>
      <c r="M67" s="140"/>
    </row>
    <row r="68" spans="1:1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40660</v>
      </c>
      <c r="E68" s="139">
        <f t="shared" si="1"/>
        <v>0</v>
      </c>
      <c r="F68" s="140">
        <v>21191</v>
      </c>
      <c r="G68" s="140"/>
      <c r="H68" s="140">
        <v>9915</v>
      </c>
      <c r="I68" s="140"/>
      <c r="J68" s="140"/>
      <c r="K68" s="140"/>
      <c r="L68" s="140">
        <v>9554</v>
      </c>
      <c r="M68" s="140"/>
    </row>
    <row r="69" spans="1:1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40861</v>
      </c>
      <c r="E69" s="139">
        <f t="shared" si="1"/>
        <v>-15.43</v>
      </c>
      <c r="F69" s="140">
        <v>21231</v>
      </c>
      <c r="G69" s="140">
        <v>-15.43</v>
      </c>
      <c r="H69" s="140">
        <v>9840</v>
      </c>
      <c r="I69" s="140"/>
      <c r="J69" s="140"/>
      <c r="K69" s="140"/>
      <c r="L69" s="140">
        <v>9790</v>
      </c>
      <c r="M69" s="140"/>
    </row>
    <row r="70" spans="1:1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42127</v>
      </c>
      <c r="E70" s="139">
        <f t="shared" si="1"/>
        <v>-7.15</v>
      </c>
      <c r="F70" s="140">
        <v>21546</v>
      </c>
      <c r="G70" s="140"/>
      <c r="H70" s="140">
        <v>9777</v>
      </c>
      <c r="I70" s="140">
        <v>-7.15</v>
      </c>
      <c r="J70" s="140"/>
      <c r="K70" s="140"/>
      <c r="L70" s="140">
        <v>10804</v>
      </c>
      <c r="M70" s="140"/>
    </row>
    <row r="71" spans="1:1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42104</v>
      </c>
      <c r="E71" s="139">
        <f t="shared" si="1"/>
        <v>0</v>
      </c>
      <c r="F71" s="140">
        <v>20997</v>
      </c>
      <c r="G71" s="140"/>
      <c r="H71" s="140">
        <v>9227</v>
      </c>
      <c r="I71" s="140"/>
      <c r="J71" s="140"/>
      <c r="K71" s="140"/>
      <c r="L71" s="140">
        <v>11880</v>
      </c>
      <c r="M71" s="140"/>
    </row>
    <row r="72" spans="1:1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F72+H72+J72+L72</f>
        <v>41360</v>
      </c>
      <c r="E72" s="139">
        <f t="shared" ref="E72:E116" si="3">G72+I72+K72+M72</f>
        <v>-13.39</v>
      </c>
      <c r="F72" s="140">
        <v>22049</v>
      </c>
      <c r="G72" s="140">
        <v>-13.39</v>
      </c>
      <c r="H72" s="140">
        <v>8653</v>
      </c>
      <c r="I72" s="140"/>
      <c r="J72" s="140"/>
      <c r="K72" s="140"/>
      <c r="L72" s="140">
        <v>10658</v>
      </c>
      <c r="M72" s="140"/>
    </row>
    <row r="73" spans="1:1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42709</v>
      </c>
      <c r="E73" s="139">
        <f t="shared" si="3"/>
        <v>-5.72</v>
      </c>
      <c r="F73" s="140">
        <v>23292</v>
      </c>
      <c r="G73" s="140"/>
      <c r="H73" s="140">
        <v>8832</v>
      </c>
      <c r="I73" s="140">
        <v>-5.72</v>
      </c>
      <c r="J73" s="140"/>
      <c r="K73" s="140"/>
      <c r="L73" s="140">
        <v>10585</v>
      </c>
      <c r="M73" s="140"/>
    </row>
    <row r="74" spans="1:1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40465</v>
      </c>
      <c r="E74" s="139">
        <f t="shared" si="3"/>
        <v>0</v>
      </c>
      <c r="F74" s="140">
        <v>22249</v>
      </c>
      <c r="G74" s="140"/>
      <c r="H74" s="140">
        <v>8543</v>
      </c>
      <c r="I74" s="140"/>
      <c r="J74" s="140"/>
      <c r="K74" s="140"/>
      <c r="L74" s="140">
        <v>9673</v>
      </c>
      <c r="M74" s="140"/>
    </row>
    <row r="75" spans="1:1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51858</v>
      </c>
      <c r="E75" s="139">
        <f t="shared" si="3"/>
        <v>9797.4699999999993</v>
      </c>
      <c r="F75" s="140">
        <v>22956</v>
      </c>
      <c r="G75" s="140">
        <v>-185.94</v>
      </c>
      <c r="H75" s="140">
        <v>9401</v>
      </c>
      <c r="I75" s="140"/>
      <c r="J75" s="140">
        <v>9773</v>
      </c>
      <c r="K75" s="140">
        <v>9983.41</v>
      </c>
      <c r="L75" s="140">
        <v>9728</v>
      </c>
      <c r="M75" s="140"/>
    </row>
    <row r="76" spans="1:1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49967</v>
      </c>
      <c r="E76" s="139">
        <f t="shared" si="3"/>
        <v>-83.8</v>
      </c>
      <c r="F76" s="140">
        <v>23528</v>
      </c>
      <c r="G76" s="140"/>
      <c r="H76" s="140">
        <v>9448</v>
      </c>
      <c r="I76" s="140">
        <v>-2.7</v>
      </c>
      <c r="J76" s="140">
        <v>8499</v>
      </c>
      <c r="K76" s="140">
        <v>-81.099999999999994</v>
      </c>
      <c r="L76" s="140">
        <v>8492</v>
      </c>
      <c r="M76" s="140"/>
    </row>
    <row r="77" spans="1:1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43553</v>
      </c>
      <c r="E77" s="139">
        <f t="shared" si="3"/>
        <v>-9853.65</v>
      </c>
      <c r="F77" s="140">
        <v>24589</v>
      </c>
      <c r="G77" s="140"/>
      <c r="H77" s="140">
        <v>9302</v>
      </c>
      <c r="I77" s="140"/>
      <c r="J77" s="140">
        <v>0</v>
      </c>
      <c r="K77" s="140">
        <v>-9853.65</v>
      </c>
      <c r="L77" s="140">
        <v>9662</v>
      </c>
      <c r="M77" s="140"/>
    </row>
    <row r="78" spans="1:1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43169</v>
      </c>
      <c r="E78" s="139">
        <f t="shared" si="3"/>
        <v>-185.94</v>
      </c>
      <c r="F78" s="140">
        <v>23782</v>
      </c>
      <c r="G78" s="140">
        <v>-185.94</v>
      </c>
      <c r="H78" s="140">
        <v>9251</v>
      </c>
      <c r="I78" s="140"/>
      <c r="J78" s="140"/>
      <c r="K78" s="140"/>
      <c r="L78" s="140">
        <v>10136</v>
      </c>
      <c r="M78" s="140"/>
    </row>
    <row r="79" spans="1:1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19749</v>
      </c>
      <c r="E79" s="139">
        <f t="shared" si="3"/>
        <v>-24183.66</v>
      </c>
      <c r="F79" s="140">
        <v>0</v>
      </c>
      <c r="G79" s="140">
        <v>-24180.62</v>
      </c>
      <c r="H79" s="140">
        <v>8815</v>
      </c>
      <c r="I79" s="140">
        <v>-3.04</v>
      </c>
      <c r="J79" s="140"/>
      <c r="K79" s="140"/>
      <c r="L79" s="140">
        <v>10934</v>
      </c>
      <c r="M79" s="140"/>
    </row>
    <row r="80" spans="1:1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11475</v>
      </c>
      <c r="E80" s="139">
        <f t="shared" si="3"/>
        <v>-8256</v>
      </c>
      <c r="F80" s="140"/>
      <c r="G80" s="140"/>
      <c r="H80" s="140">
        <v>0</v>
      </c>
      <c r="I80" s="140">
        <v>-8256</v>
      </c>
      <c r="J80" s="140"/>
      <c r="K80" s="140"/>
      <c r="L80" s="140">
        <v>11475</v>
      </c>
      <c r="M80" s="140"/>
    </row>
    <row r="81" spans="1:1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10935</v>
      </c>
      <c r="E81" s="139">
        <f t="shared" si="3"/>
        <v>0</v>
      </c>
      <c r="F81" s="140"/>
      <c r="G81" s="140"/>
      <c r="H81" s="140"/>
      <c r="I81" s="140"/>
      <c r="J81" s="140"/>
      <c r="K81" s="140"/>
      <c r="L81" s="140">
        <v>10935</v>
      </c>
      <c r="M81" s="140"/>
    </row>
    <row r="82" spans="1:1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10955</v>
      </c>
      <c r="E82" s="139">
        <f t="shared" si="3"/>
        <v>0</v>
      </c>
      <c r="F82" s="140"/>
      <c r="G82" s="140"/>
      <c r="H82" s="140"/>
      <c r="I82" s="140"/>
      <c r="J82" s="140"/>
      <c r="K82" s="140"/>
      <c r="L82" s="140">
        <v>10955</v>
      </c>
      <c r="M82" s="140"/>
    </row>
    <row r="83" spans="1:1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11254</v>
      </c>
      <c r="E83" s="139">
        <f t="shared" si="3"/>
        <v>0</v>
      </c>
      <c r="F83" s="140"/>
      <c r="G83" s="140"/>
      <c r="H83" s="140"/>
      <c r="I83" s="140"/>
      <c r="J83" s="140"/>
      <c r="K83" s="140"/>
      <c r="L83" s="140">
        <v>11254</v>
      </c>
      <c r="M83" s="140"/>
    </row>
    <row r="84" spans="1:1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11682</v>
      </c>
      <c r="E84" s="139">
        <f t="shared" si="3"/>
        <v>0</v>
      </c>
      <c r="F84" s="140"/>
      <c r="G84" s="140"/>
      <c r="H84" s="140"/>
      <c r="I84" s="140"/>
      <c r="J84" s="140"/>
      <c r="K84" s="140"/>
      <c r="L84" s="140">
        <v>11682</v>
      </c>
      <c r="M84" s="140"/>
    </row>
    <row r="85" spans="1:1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11587</v>
      </c>
      <c r="E85" s="139">
        <f t="shared" si="3"/>
        <v>0</v>
      </c>
      <c r="F85" s="140"/>
      <c r="G85" s="140"/>
      <c r="H85" s="140"/>
      <c r="I85" s="140"/>
      <c r="J85" s="140"/>
      <c r="K85" s="140"/>
      <c r="L85" s="140">
        <v>11587</v>
      </c>
      <c r="M85" s="140"/>
    </row>
    <row r="86" spans="1:1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12998</v>
      </c>
      <c r="E86" s="139">
        <f t="shared" si="3"/>
        <v>0</v>
      </c>
      <c r="F86" s="140"/>
      <c r="G86" s="140"/>
      <c r="H86" s="140"/>
      <c r="I86" s="140"/>
      <c r="J86" s="140"/>
      <c r="K86" s="140"/>
      <c r="L86" s="140">
        <v>12998</v>
      </c>
      <c r="M86" s="140"/>
    </row>
    <row r="87" spans="1:1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12821</v>
      </c>
      <c r="E87" s="139">
        <f t="shared" si="3"/>
        <v>0</v>
      </c>
      <c r="F87" s="140"/>
      <c r="G87" s="140"/>
      <c r="H87" s="140"/>
      <c r="I87" s="140"/>
      <c r="J87" s="140"/>
      <c r="K87" s="140"/>
      <c r="L87" s="140">
        <v>12821</v>
      </c>
      <c r="M87" s="140"/>
    </row>
    <row r="88" spans="1:1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0</v>
      </c>
      <c r="E88" s="139">
        <f t="shared" si="3"/>
        <v>-12696.76</v>
      </c>
      <c r="F88" s="140"/>
      <c r="G88" s="140"/>
      <c r="H88" s="140"/>
      <c r="I88" s="140"/>
      <c r="J88" s="140"/>
      <c r="K88" s="140"/>
      <c r="L88" s="140">
        <v>0</v>
      </c>
      <c r="M88" s="140">
        <v>-12696.76</v>
      </c>
    </row>
    <row r="89" spans="1:1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0</v>
      </c>
      <c r="E89" s="139">
        <f t="shared" si="3"/>
        <v>0</v>
      </c>
      <c r="F89" s="140"/>
      <c r="G89" s="140"/>
      <c r="H89" s="140"/>
      <c r="I89" s="140"/>
      <c r="J89" s="140"/>
      <c r="K89" s="140"/>
      <c r="L89" s="140"/>
      <c r="M89" s="140"/>
    </row>
    <row r="90" spans="1:1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0</v>
      </c>
      <c r="E90" s="139">
        <f t="shared" si="3"/>
        <v>0</v>
      </c>
      <c r="F90" s="140"/>
      <c r="G90" s="140"/>
      <c r="H90" s="140"/>
      <c r="I90" s="140"/>
      <c r="J90" s="140"/>
      <c r="K90" s="140"/>
      <c r="L90" s="140"/>
      <c r="M90" s="140"/>
    </row>
    <row r="91" spans="1:1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0</v>
      </c>
      <c r="E91" s="139">
        <f t="shared" si="3"/>
        <v>0</v>
      </c>
      <c r="F91" s="140"/>
      <c r="G91" s="140"/>
      <c r="H91" s="140"/>
      <c r="I91" s="140"/>
      <c r="J91" s="140"/>
      <c r="K91" s="140"/>
      <c r="L91" s="140"/>
      <c r="M91" s="140"/>
    </row>
    <row r="92" spans="1:1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0</v>
      </c>
      <c r="E92" s="139">
        <f t="shared" si="3"/>
        <v>0</v>
      </c>
      <c r="F92" s="140"/>
      <c r="G92" s="140"/>
      <c r="H92" s="140"/>
      <c r="I92" s="140"/>
      <c r="J92" s="140"/>
      <c r="K92" s="140"/>
      <c r="L92" s="140"/>
      <c r="M92" s="140"/>
    </row>
    <row r="93" spans="1:1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0</v>
      </c>
      <c r="E93" s="139">
        <f t="shared" si="3"/>
        <v>0</v>
      </c>
      <c r="F93" s="140"/>
      <c r="G93" s="140"/>
      <c r="H93" s="140"/>
      <c r="I93" s="140"/>
      <c r="J93" s="140"/>
      <c r="K93" s="140"/>
      <c r="L93" s="140"/>
      <c r="M93" s="140"/>
    </row>
    <row r="94" spans="1:1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0</v>
      </c>
      <c r="E94" s="139">
        <f t="shared" si="3"/>
        <v>0</v>
      </c>
      <c r="F94" s="140"/>
      <c r="G94" s="140"/>
      <c r="H94" s="140"/>
      <c r="I94" s="140"/>
      <c r="J94" s="140"/>
      <c r="K94" s="140"/>
      <c r="L94" s="140"/>
      <c r="M94" s="140"/>
    </row>
    <row r="95" spans="1:1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0</v>
      </c>
      <c r="E95" s="139">
        <f t="shared" si="3"/>
        <v>0</v>
      </c>
      <c r="F95" s="140"/>
      <c r="G95" s="140"/>
      <c r="H95" s="140"/>
      <c r="I95" s="140"/>
      <c r="J95" s="140"/>
      <c r="K95" s="140"/>
      <c r="L95" s="140"/>
      <c r="M95" s="140"/>
    </row>
    <row r="96" spans="1:1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0</v>
      </c>
      <c r="E96" s="139">
        <f t="shared" si="3"/>
        <v>0</v>
      </c>
      <c r="F96" s="140"/>
      <c r="G96" s="140"/>
      <c r="H96" s="140"/>
      <c r="I96" s="140"/>
      <c r="J96" s="140"/>
      <c r="K96" s="140"/>
      <c r="L96" s="140"/>
      <c r="M96" s="140"/>
    </row>
    <row r="97" spans="1:1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0</v>
      </c>
      <c r="E97" s="139">
        <f t="shared" si="3"/>
        <v>0</v>
      </c>
      <c r="F97" s="140"/>
      <c r="G97" s="140"/>
      <c r="H97" s="140"/>
      <c r="I97" s="140"/>
      <c r="J97" s="140"/>
      <c r="K97" s="140"/>
      <c r="L97" s="140"/>
      <c r="M97" s="140"/>
    </row>
    <row r="98" spans="1:1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0</v>
      </c>
      <c r="E98" s="139">
        <f t="shared" si="3"/>
        <v>0</v>
      </c>
      <c r="F98" s="140"/>
      <c r="G98" s="140"/>
      <c r="H98" s="140"/>
      <c r="I98" s="140"/>
      <c r="J98" s="140"/>
      <c r="K98" s="140"/>
      <c r="L98" s="140"/>
      <c r="M98" s="140"/>
    </row>
    <row r="99" spans="1:1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0</v>
      </c>
      <c r="E99" s="139">
        <f t="shared" si="3"/>
        <v>0</v>
      </c>
      <c r="F99" s="140"/>
      <c r="G99" s="140"/>
      <c r="H99" s="140"/>
      <c r="I99" s="140"/>
      <c r="J99" s="140"/>
      <c r="K99" s="140"/>
      <c r="L99" s="140"/>
      <c r="M99" s="140"/>
    </row>
    <row r="100" spans="1:1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0</v>
      </c>
      <c r="E100" s="139">
        <f t="shared" si="3"/>
        <v>0</v>
      </c>
      <c r="F100" s="140"/>
      <c r="G100" s="140"/>
      <c r="H100" s="140"/>
      <c r="I100" s="140"/>
      <c r="J100" s="140"/>
      <c r="K100" s="140"/>
      <c r="L100" s="140"/>
      <c r="M100" s="140"/>
    </row>
    <row r="101" spans="1:1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0</v>
      </c>
      <c r="E101" s="139">
        <f t="shared" si="3"/>
        <v>0</v>
      </c>
      <c r="F101" s="140"/>
      <c r="G101" s="140"/>
      <c r="H101" s="140"/>
      <c r="I101" s="140"/>
      <c r="J101" s="140"/>
      <c r="K101" s="140"/>
      <c r="L101" s="140"/>
      <c r="M101" s="140"/>
    </row>
    <row r="102" spans="1:1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0</v>
      </c>
      <c r="E102" s="139">
        <f t="shared" si="3"/>
        <v>0</v>
      </c>
      <c r="F102" s="140"/>
      <c r="G102" s="140"/>
      <c r="H102" s="140"/>
      <c r="I102" s="140"/>
      <c r="J102" s="140"/>
      <c r="K102" s="140"/>
      <c r="L102" s="140"/>
      <c r="M102" s="140"/>
    </row>
    <row r="103" spans="1:1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0</v>
      </c>
      <c r="E103" s="139">
        <f t="shared" si="3"/>
        <v>0</v>
      </c>
      <c r="F103" s="140"/>
      <c r="G103" s="140"/>
      <c r="H103" s="140"/>
      <c r="I103" s="140"/>
      <c r="J103" s="140"/>
      <c r="K103" s="140"/>
      <c r="L103" s="140"/>
      <c r="M103" s="140"/>
    </row>
    <row r="104" spans="1:1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0</v>
      </c>
      <c r="E104" s="139">
        <f t="shared" si="3"/>
        <v>0</v>
      </c>
      <c r="F104" s="140"/>
      <c r="G104" s="140"/>
      <c r="H104" s="140"/>
      <c r="I104" s="140"/>
      <c r="J104" s="140"/>
      <c r="K104" s="140"/>
      <c r="L104" s="140"/>
      <c r="M104" s="140"/>
    </row>
    <row r="105" spans="1:1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0</v>
      </c>
      <c r="E105" s="139">
        <f t="shared" si="3"/>
        <v>0</v>
      </c>
      <c r="F105" s="140"/>
      <c r="G105" s="140"/>
      <c r="H105" s="140"/>
      <c r="I105" s="140"/>
      <c r="J105" s="140"/>
      <c r="K105" s="140"/>
      <c r="L105" s="140"/>
      <c r="M105" s="140"/>
    </row>
    <row r="106" spans="1:1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0</v>
      </c>
      <c r="E106" s="139">
        <f t="shared" si="3"/>
        <v>0</v>
      </c>
      <c r="F106" s="140"/>
      <c r="G106" s="140"/>
      <c r="H106" s="140"/>
      <c r="I106" s="140"/>
      <c r="J106" s="140"/>
      <c r="K106" s="140"/>
      <c r="L106" s="140"/>
      <c r="M106" s="140"/>
    </row>
    <row r="107" spans="1:1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0</v>
      </c>
      <c r="E107" s="139">
        <f t="shared" si="3"/>
        <v>0</v>
      </c>
      <c r="F107" s="140"/>
      <c r="G107" s="140"/>
      <c r="H107" s="140"/>
      <c r="I107" s="140"/>
      <c r="J107" s="140"/>
      <c r="K107" s="140"/>
      <c r="L107" s="140"/>
      <c r="M107" s="140"/>
    </row>
    <row r="108" spans="1:1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0</v>
      </c>
      <c r="E108" s="139">
        <f t="shared" si="3"/>
        <v>0</v>
      </c>
      <c r="F108" s="140"/>
      <c r="G108" s="140"/>
      <c r="H108" s="140"/>
      <c r="I108" s="140"/>
      <c r="J108" s="140"/>
      <c r="K108" s="140"/>
      <c r="L108" s="140"/>
      <c r="M108" s="140"/>
    </row>
    <row r="109" spans="1:1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0</v>
      </c>
      <c r="E109" s="139">
        <f t="shared" si="3"/>
        <v>0</v>
      </c>
      <c r="F109" s="140"/>
      <c r="G109" s="140"/>
      <c r="H109" s="140"/>
      <c r="I109" s="140"/>
      <c r="J109" s="140"/>
      <c r="K109" s="140"/>
      <c r="L109" s="140"/>
      <c r="M109" s="140"/>
    </row>
    <row r="110" spans="1:1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0</v>
      </c>
      <c r="E110" s="139">
        <f t="shared" si="3"/>
        <v>0</v>
      </c>
      <c r="F110" s="140"/>
      <c r="G110" s="140"/>
      <c r="H110" s="140"/>
      <c r="I110" s="140"/>
      <c r="J110" s="140"/>
      <c r="K110" s="140"/>
      <c r="L110" s="140"/>
      <c r="M110" s="140"/>
    </row>
    <row r="111" spans="1:1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0</v>
      </c>
      <c r="E111" s="139">
        <f t="shared" si="3"/>
        <v>0</v>
      </c>
      <c r="F111" s="140"/>
      <c r="G111" s="140"/>
      <c r="H111" s="140"/>
      <c r="I111" s="140"/>
      <c r="J111" s="140"/>
      <c r="K111" s="140"/>
      <c r="L111" s="140"/>
      <c r="M111" s="140"/>
    </row>
    <row r="112" spans="1:1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0</v>
      </c>
      <c r="E112" s="139">
        <f t="shared" si="3"/>
        <v>0</v>
      </c>
      <c r="F112" s="140"/>
      <c r="G112" s="140"/>
      <c r="H112" s="140"/>
      <c r="I112" s="140"/>
      <c r="J112" s="140"/>
      <c r="K112" s="140"/>
      <c r="L112" s="140"/>
      <c r="M112" s="140"/>
    </row>
    <row r="113" spans="1:1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0</v>
      </c>
      <c r="E113" s="139">
        <f t="shared" si="3"/>
        <v>0</v>
      </c>
      <c r="F113" s="140"/>
      <c r="G113" s="140"/>
      <c r="H113" s="140"/>
      <c r="I113" s="140"/>
      <c r="J113" s="140"/>
      <c r="K113" s="140"/>
      <c r="L113" s="140"/>
      <c r="M113" s="140"/>
    </row>
    <row r="114" spans="1:1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0</v>
      </c>
      <c r="E114" s="139">
        <f t="shared" si="3"/>
        <v>0</v>
      </c>
      <c r="F114" s="140"/>
      <c r="G114" s="140"/>
      <c r="H114" s="140"/>
      <c r="I114" s="140"/>
      <c r="J114" s="140"/>
      <c r="K114" s="140"/>
      <c r="L114" s="140"/>
      <c r="M114" s="140"/>
    </row>
    <row r="115" spans="1:1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0</v>
      </c>
      <c r="E115" s="139">
        <f t="shared" si="3"/>
        <v>0</v>
      </c>
      <c r="F115" s="140"/>
      <c r="G115" s="140"/>
      <c r="H115" s="140"/>
      <c r="I115" s="140"/>
      <c r="J115" s="140"/>
      <c r="K115" s="140"/>
      <c r="L115" s="140"/>
      <c r="M115" s="140"/>
    </row>
    <row r="116" spans="1:1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0</v>
      </c>
      <c r="E116" s="139">
        <f t="shared" si="3"/>
        <v>0</v>
      </c>
      <c r="F116" s="140"/>
      <c r="G116" s="140"/>
      <c r="H116" s="140"/>
      <c r="I116" s="140"/>
      <c r="J116" s="140"/>
      <c r="K116" s="140"/>
      <c r="L116" s="140"/>
      <c r="M116" s="140"/>
    </row>
    <row r="117" spans="1:1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F117+H117+J117+L117</f>
        <v>0</v>
      </c>
      <c r="E117" s="139">
        <f t="shared" ref="E117" si="5">G117+I117+K117+M117</f>
        <v>0</v>
      </c>
    </row>
    <row r="119" spans="1:13">
      <c r="E119" s="138"/>
    </row>
  </sheetData>
  <dataValidations count="1">
    <dataValidation allowBlank="1" showInputMessage="1" showErrorMessage="1" errorTitle="Invalid holding" error="The holding you entered is not part of the UNIVERSE tab." sqref="F3:L3" xr:uid="{DE697132-8F10-4826-AD88-1392BFA3FC22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FDDF-C538-4713-A61D-B4913AE6BEA3}">
  <dimension ref="A1:E119"/>
  <sheetViews>
    <sheetView workbookViewId="0">
      <pane ySplit="6" topLeftCell="A97" activePane="bottomLeft" state="frozen"/>
      <selection pane="bottomLeft" activeCell="E117" sqref="E117"/>
    </sheetView>
  </sheetViews>
  <sheetFormatPr defaultRowHeight="14.45"/>
  <cols>
    <col min="3" max="3" width="11.28515625" bestFit="1" customWidth="1"/>
    <col min="4" max="4" width="11.28515625" customWidth="1"/>
    <col min="5" max="5" width="14.28515625" customWidth="1"/>
  </cols>
  <sheetData>
    <row r="1" spans="1:5" ht="15.6">
      <c r="A1" s="2" t="s">
        <v>0</v>
      </c>
      <c r="B1" s="3"/>
      <c r="C1" s="45"/>
      <c r="D1" s="45"/>
      <c r="E1" s="113"/>
    </row>
    <row r="2" spans="1:5">
      <c r="A2" s="13" t="s">
        <v>1</v>
      </c>
      <c r="B2" s="14"/>
      <c r="C2" s="46"/>
      <c r="D2" s="46"/>
      <c r="E2" s="114"/>
    </row>
    <row r="3" spans="1:5">
      <c r="A3" s="17" t="s">
        <v>2</v>
      </c>
      <c r="B3" s="18"/>
      <c r="C3" s="47"/>
      <c r="D3" s="47"/>
      <c r="E3" s="115"/>
    </row>
    <row r="4" spans="1:5">
      <c r="A4" s="23" t="s">
        <v>3</v>
      </c>
      <c r="B4" s="14"/>
      <c r="C4" s="46"/>
      <c r="D4" s="46"/>
      <c r="E4" s="114"/>
    </row>
    <row r="5" spans="1:5">
      <c r="A5" s="25"/>
      <c r="B5" s="1"/>
      <c r="C5" s="49"/>
      <c r="D5" s="49"/>
      <c r="E5" s="116"/>
    </row>
    <row r="6" spans="1: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</row>
    <row r="7" spans="1: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</f>
        <v>0</v>
      </c>
      <c r="E7" s="139">
        <f>G7+I7+K7+M7</f>
        <v>0</v>
      </c>
    </row>
    <row r="8" spans="1: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E71" si="0">F8+H8+J8+L8</f>
        <v>0</v>
      </c>
      <c r="E8" s="139">
        <f t="shared" si="0"/>
        <v>0</v>
      </c>
    </row>
    <row r="9" spans="1: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0"/>
        <v>0</v>
      </c>
    </row>
    <row r="10" spans="1: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0"/>
        <v>0</v>
      </c>
    </row>
    <row r="11" spans="1: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0"/>
        <v>0</v>
      </c>
    </row>
    <row r="12" spans="1: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0"/>
        <v>0</v>
      </c>
    </row>
    <row r="13" spans="1: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0"/>
        <v>0</v>
      </c>
    </row>
    <row r="14" spans="1: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0"/>
        <v>0</v>
      </c>
    </row>
    <row r="15" spans="1: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0"/>
        <v>0</v>
      </c>
    </row>
    <row r="16" spans="1: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0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0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0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0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0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0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0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0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0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0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0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0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0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0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0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0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0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0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0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0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0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0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0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0"/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0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0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0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0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0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0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0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0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0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0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0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0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0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0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0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0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0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0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0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0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0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0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0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0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0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0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0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0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0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0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0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0"/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E116" si="1">F72+H72+J72+L72</f>
        <v>0</v>
      </c>
      <c r="E72" s="139">
        <f t="shared" si="1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1"/>
        <v>0</v>
      </c>
      <c r="E73" s="139">
        <f t="shared" si="1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1"/>
        <v>0</v>
      </c>
      <c r="E74" s="139">
        <f t="shared" si="1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1"/>
        <v>0</v>
      </c>
      <c r="E75" s="139">
        <f t="shared" si="1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1"/>
        <v>0</v>
      </c>
      <c r="E76" s="139">
        <f t="shared" si="1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1"/>
        <v>0</v>
      </c>
      <c r="E77" s="139">
        <f t="shared" si="1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1"/>
        <v>0</v>
      </c>
      <c r="E78" s="139">
        <f t="shared" si="1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1"/>
        <v>0</v>
      </c>
      <c r="E79" s="139">
        <f t="shared" si="1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1"/>
        <v>0</v>
      </c>
      <c r="E80" s="139">
        <f t="shared" si="1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1"/>
        <v>0</v>
      </c>
      <c r="E81" s="139">
        <f t="shared" si="1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1"/>
        <v>0</v>
      </c>
      <c r="E82" s="139">
        <f t="shared" si="1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1"/>
        <v>0</v>
      </c>
      <c r="E83" s="139">
        <f t="shared" si="1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1"/>
        <v>0</v>
      </c>
      <c r="E84" s="139">
        <f t="shared" si="1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1"/>
        <v>0</v>
      </c>
      <c r="E85" s="139">
        <f t="shared" si="1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1"/>
        <v>0</v>
      </c>
      <c r="E86" s="139">
        <f t="shared" si="1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1"/>
        <v>0</v>
      </c>
      <c r="E87" s="139">
        <f t="shared" si="1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1"/>
        <v>0</v>
      </c>
      <c r="E88" s="139">
        <f t="shared" si="1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1"/>
        <v>0</v>
      </c>
      <c r="E89" s="139">
        <f t="shared" si="1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1"/>
        <v>0</v>
      </c>
      <c r="E90" s="139">
        <f t="shared" si="1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1"/>
        <v>0</v>
      </c>
      <c r="E91" s="139">
        <f t="shared" si="1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1"/>
        <v>0</v>
      </c>
      <c r="E92" s="139">
        <f t="shared" si="1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1"/>
        <v>0</v>
      </c>
      <c r="E93" s="139">
        <f t="shared" si="1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1"/>
        <v>0</v>
      </c>
      <c r="E94" s="139">
        <f t="shared" si="1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1"/>
        <v>0</v>
      </c>
      <c r="E95" s="139">
        <f t="shared" si="1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1"/>
        <v>0</v>
      </c>
      <c r="E96" s="139">
        <f t="shared" si="1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1"/>
        <v>0</v>
      </c>
      <c r="E97" s="139">
        <f t="shared" si="1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1"/>
        <v>0</v>
      </c>
      <c r="E98" s="139">
        <f t="shared" si="1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1"/>
        <v>0</v>
      </c>
      <c r="E99" s="139">
        <f t="shared" si="1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1"/>
        <v>0</v>
      </c>
      <c r="E100" s="139">
        <f t="shared" si="1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1"/>
        <v>0</v>
      </c>
      <c r="E101" s="139">
        <f t="shared" si="1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1"/>
        <v>0</v>
      </c>
      <c r="E102" s="139">
        <f t="shared" si="1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1"/>
        <v>0</v>
      </c>
      <c r="E103" s="139">
        <f t="shared" si="1"/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1"/>
        <v>0</v>
      </c>
      <c r="E104" s="139">
        <f t="shared" si="1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1"/>
        <v>0</v>
      </c>
      <c r="E105" s="139">
        <f t="shared" si="1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1"/>
        <v>0</v>
      </c>
      <c r="E106" s="139">
        <f t="shared" si="1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1"/>
        <v>0</v>
      </c>
      <c r="E107" s="139">
        <f t="shared" si="1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1"/>
        <v>0</v>
      </c>
      <c r="E108" s="139">
        <f t="shared" si="1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1"/>
        <v>0</v>
      </c>
      <c r="E109" s="139">
        <f t="shared" si="1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1"/>
        <v>0</v>
      </c>
      <c r="E110" s="139">
        <f t="shared" si="1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1"/>
        <v>0</v>
      </c>
      <c r="E111" s="139">
        <f t="shared" si="1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1"/>
        <v>0</v>
      </c>
      <c r="E112" s="139">
        <f t="shared" si="1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1"/>
        <v>0</v>
      </c>
      <c r="E113" s="139">
        <f t="shared" si="1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1"/>
        <v>0</v>
      </c>
      <c r="E114" s="139">
        <f t="shared" si="1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1"/>
        <v>0</v>
      </c>
      <c r="E115" s="139">
        <f t="shared" si="1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1"/>
        <v>0</v>
      </c>
      <c r="E116" s="139">
        <f t="shared" si="1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2">F117+H117+J117+L117</f>
        <v>0</v>
      </c>
      <c r="E117" s="139">
        <f t="shared" ref="E117" si="3">G117+I117+K117+M117</f>
        <v>0</v>
      </c>
    </row>
    <row r="119" spans="1:5">
      <c r="E119" s="1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FE64-D991-4AC8-ACEF-C43C1212DE33}">
  <dimension ref="A1:S119"/>
  <sheetViews>
    <sheetView workbookViewId="0">
      <pane ySplit="6" topLeftCell="A85" activePane="bottomLeft" state="frozen"/>
      <selection pane="bottomLeft" activeCell="Q109" sqref="Q109"/>
    </sheetView>
  </sheetViews>
  <sheetFormatPr defaultRowHeight="14.45"/>
  <cols>
    <col min="3" max="3" width="11.28515625" bestFit="1" customWidth="1"/>
    <col min="4" max="4" width="11.28515625" customWidth="1"/>
    <col min="5" max="5" width="14.28515625" customWidth="1"/>
    <col min="6" max="6" width="20.7109375" bestFit="1" customWidth="1"/>
    <col min="7" max="7" width="20.7109375" customWidth="1"/>
    <col min="8" max="8" width="20.28515625" bestFit="1" customWidth="1"/>
    <col min="9" max="9" width="20.28515625" customWidth="1"/>
    <col min="10" max="10" width="20" bestFit="1" customWidth="1"/>
    <col min="11" max="11" width="20" customWidth="1"/>
    <col min="12" max="12" width="20.140625" bestFit="1" customWidth="1"/>
    <col min="13" max="13" width="20.140625" customWidth="1"/>
    <col min="14" max="14" width="13.85546875" bestFit="1" customWidth="1"/>
    <col min="15" max="15" width="13.85546875" customWidth="1"/>
    <col min="16" max="16" width="20.140625" bestFit="1" customWidth="1"/>
    <col min="17" max="17" width="20.140625" customWidth="1"/>
    <col min="18" max="18" width="19.85546875" bestFit="1" customWidth="1"/>
    <col min="19" max="19" width="18.28515625" bestFit="1" customWidth="1"/>
  </cols>
  <sheetData>
    <row r="1" spans="1:19" ht="30">
      <c r="A1" s="2" t="s">
        <v>0</v>
      </c>
      <c r="B1" s="3"/>
      <c r="C1" s="45"/>
      <c r="D1" s="45"/>
      <c r="E1" s="113"/>
      <c r="F1" s="7" t="s">
        <v>126</v>
      </c>
      <c r="G1" s="7"/>
      <c r="H1" s="10" t="s">
        <v>126</v>
      </c>
      <c r="I1" s="10"/>
      <c r="J1" s="10" t="s">
        <v>126</v>
      </c>
      <c r="K1" s="10"/>
      <c r="L1" s="11" t="s">
        <v>126</v>
      </c>
      <c r="M1" s="11"/>
      <c r="N1" s="12" t="s">
        <v>126</v>
      </c>
      <c r="O1" s="12"/>
      <c r="P1" s="12" t="s">
        <v>126</v>
      </c>
      <c r="Q1" s="12"/>
      <c r="R1" s="12" t="s">
        <v>126</v>
      </c>
    </row>
    <row r="2" spans="1:19">
      <c r="A2" s="13" t="s">
        <v>1</v>
      </c>
      <c r="B2" s="14"/>
      <c r="C2" s="46"/>
      <c r="D2" s="46"/>
      <c r="E2" s="114"/>
      <c r="F2" s="15" t="s">
        <v>127</v>
      </c>
      <c r="G2" s="15"/>
      <c r="H2" s="15" t="s">
        <v>127</v>
      </c>
      <c r="I2" s="15"/>
      <c r="J2" s="15" t="s">
        <v>128</v>
      </c>
      <c r="K2" s="15"/>
      <c r="L2" s="15" t="s">
        <v>97</v>
      </c>
      <c r="M2" s="15"/>
      <c r="N2" s="15" t="s">
        <v>129</v>
      </c>
      <c r="O2" s="15"/>
      <c r="P2" s="15" t="s">
        <v>128</v>
      </c>
      <c r="Q2" s="15"/>
      <c r="R2" s="15" t="s">
        <v>128</v>
      </c>
    </row>
    <row r="3" spans="1:19" ht="27.6">
      <c r="A3" s="17" t="s">
        <v>2</v>
      </c>
      <c r="B3" s="18"/>
      <c r="C3" s="47"/>
      <c r="D3" s="47"/>
      <c r="E3" s="115"/>
      <c r="F3" s="20" t="s">
        <v>130</v>
      </c>
      <c r="G3" s="20"/>
      <c r="H3" s="20" t="s">
        <v>131</v>
      </c>
      <c r="I3" s="20"/>
      <c r="J3" s="20" t="s">
        <v>132</v>
      </c>
      <c r="K3" s="20"/>
      <c r="L3" s="20" t="s">
        <v>133</v>
      </c>
      <c r="M3" s="20"/>
      <c r="N3" s="20" t="s">
        <v>129</v>
      </c>
      <c r="O3" s="20"/>
      <c r="P3" s="20" t="s">
        <v>134</v>
      </c>
      <c r="Q3" s="20"/>
      <c r="R3" s="20" t="s">
        <v>135</v>
      </c>
    </row>
    <row r="4" spans="1:19">
      <c r="A4" s="23" t="s">
        <v>3</v>
      </c>
      <c r="B4" s="14"/>
      <c r="C4" s="46"/>
      <c r="D4" s="46"/>
      <c r="E4" s="114"/>
      <c r="F4" s="19" t="s">
        <v>82</v>
      </c>
      <c r="G4" s="19"/>
      <c r="H4" s="19" t="s">
        <v>82</v>
      </c>
      <c r="I4" s="19"/>
      <c r="J4" s="19" t="s">
        <v>129</v>
      </c>
      <c r="K4" s="19"/>
      <c r="L4" s="19" t="s">
        <v>82</v>
      </c>
      <c r="M4" s="19"/>
      <c r="N4" s="19" t="s">
        <v>129</v>
      </c>
      <c r="O4" s="19"/>
      <c r="P4" s="19" t="s">
        <v>136</v>
      </c>
      <c r="Q4" s="19"/>
      <c r="R4" s="19" t="s">
        <v>136</v>
      </c>
    </row>
    <row r="5" spans="1:19">
      <c r="A5" s="25"/>
      <c r="B5" s="1"/>
      <c r="C5" s="49"/>
      <c r="D5" s="49"/>
      <c r="E5" s="116"/>
      <c r="F5" s="29"/>
      <c r="G5" s="29"/>
      <c r="H5" s="29"/>
      <c r="I5" s="29"/>
      <c r="J5" s="29"/>
      <c r="K5" s="29"/>
      <c r="L5" s="27"/>
      <c r="M5" s="27"/>
      <c r="N5" s="28"/>
      <c r="O5" s="28"/>
      <c r="P5" s="28"/>
      <c r="Q5" s="28"/>
      <c r="R5" s="28"/>
    </row>
    <row r="6" spans="1:19" ht="69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137</v>
      </c>
      <c r="G6" s="35" t="str">
        <f>F6&amp;"[trans]"</f>
        <v>ISHARES 1-5 YR LADDERED CORP BD INDEX ETF COM UNIT[trans]</v>
      </c>
      <c r="H6" s="35" t="s">
        <v>138</v>
      </c>
      <c r="I6" s="35" t="str">
        <f>H6&amp;"[trans]"</f>
        <v>VANGUARD CDN SHORT TERM BD INDEX ETF TR UNIT[trans]</v>
      </c>
      <c r="J6" s="35" t="s">
        <v>139</v>
      </c>
      <c r="K6" s="35" t="str">
        <f>J6&amp;"[trans]"</f>
        <v>MANULIFE TRUST INVESTMENT SAVINGS ACCOUNT (710)[trans]</v>
      </c>
      <c r="L6" s="35" t="s">
        <v>140</v>
      </c>
      <c r="M6" s="35" t="str">
        <f>L6&amp;"[trans]"</f>
        <v>BMO SHORT FEDERAL BOND INDEX ETF[trans]</v>
      </c>
      <c r="N6" s="35" t="s">
        <v>141</v>
      </c>
      <c r="O6" s="35" t="str">
        <f>N6&amp;"[trans]"</f>
        <v>CASH[trans]</v>
      </c>
      <c r="P6" s="35" t="s">
        <v>142</v>
      </c>
      <c r="Q6" s="35" t="str">
        <f>P6&amp;"[trans]"</f>
        <v>BNS TIERED CORPORATE INVESTMENT SAVINGS ACCOUNT [trans]</v>
      </c>
      <c r="R6" s="35" t="s">
        <v>143</v>
      </c>
      <c r="S6" s="35" t="str">
        <f>R6&amp;"[trans]"</f>
        <v>BNS INVESTMENT SAVINGS ACCOUNT SERIES E (1325)[trans]</v>
      </c>
    </row>
    <row r="7" spans="1:19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</f>
        <v>0</v>
      </c>
      <c r="E7" s="139">
        <f>G7+I7+K7+M7+O7+Q7+S7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</row>
    <row r="8" spans="1:19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F8+H8+J8+L8+N8+P8+R8</f>
        <v>25000</v>
      </c>
      <c r="E8" s="139">
        <f t="shared" ref="E8:E71" si="1">G8+I8+K8+M8+O8+Q8+S8</f>
        <v>0</v>
      </c>
      <c r="F8" s="140"/>
      <c r="G8" s="140"/>
      <c r="H8" s="140"/>
      <c r="I8" s="140"/>
      <c r="J8" s="140"/>
      <c r="K8" s="140"/>
      <c r="L8" s="140"/>
      <c r="M8" s="140"/>
      <c r="N8" s="140">
        <v>25000</v>
      </c>
      <c r="O8" s="140"/>
      <c r="P8" s="140">
        <v>0</v>
      </c>
      <c r="Q8" s="140"/>
      <c r="R8" s="140">
        <v>0</v>
      </c>
      <c r="S8" s="140"/>
    </row>
    <row r="9" spans="1:19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155038</v>
      </c>
      <c r="E9" s="139">
        <f t="shared" si="1"/>
        <v>100000</v>
      </c>
      <c r="F9" s="140"/>
      <c r="G9" s="140"/>
      <c r="H9" s="140"/>
      <c r="I9" s="140"/>
      <c r="J9" s="140">
        <v>100038</v>
      </c>
      <c r="K9" s="140">
        <v>100000</v>
      </c>
      <c r="L9" s="140"/>
      <c r="M9" s="140"/>
      <c r="N9" s="140">
        <v>55000</v>
      </c>
      <c r="O9" s="140"/>
      <c r="P9" s="140">
        <v>0</v>
      </c>
      <c r="Q9" s="140"/>
      <c r="R9" s="140">
        <v>0</v>
      </c>
      <c r="S9" s="140"/>
    </row>
    <row r="10" spans="1:19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115052</v>
      </c>
      <c r="E10" s="139">
        <f t="shared" si="1"/>
        <v>0</v>
      </c>
      <c r="F10" s="140"/>
      <c r="G10" s="140"/>
      <c r="H10" s="140"/>
      <c r="I10" s="140"/>
      <c r="J10" s="140">
        <v>100052</v>
      </c>
      <c r="K10" s="140"/>
      <c r="L10" s="140"/>
      <c r="M10" s="140"/>
      <c r="N10" s="140">
        <v>15000</v>
      </c>
      <c r="O10" s="140"/>
      <c r="P10" s="140">
        <v>0</v>
      </c>
      <c r="Q10" s="140"/>
      <c r="R10" s="140">
        <v>0</v>
      </c>
      <c r="S10" s="140"/>
    </row>
    <row r="11" spans="1:19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115167</v>
      </c>
      <c r="E11" s="139">
        <f t="shared" si="1"/>
        <v>0</v>
      </c>
      <c r="F11" s="140"/>
      <c r="G11" s="140"/>
      <c r="H11" s="140"/>
      <c r="I11" s="140"/>
      <c r="J11" s="140">
        <v>100156</v>
      </c>
      <c r="K11" s="140"/>
      <c r="L11" s="140"/>
      <c r="M11" s="140"/>
      <c r="N11" s="140">
        <v>0</v>
      </c>
      <c r="O11" s="140"/>
      <c r="P11" s="140">
        <v>0</v>
      </c>
      <c r="Q11" s="140"/>
      <c r="R11" s="140">
        <v>15011</v>
      </c>
      <c r="S11" s="140"/>
    </row>
    <row r="12" spans="1:19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115277</v>
      </c>
      <c r="E12" s="139">
        <f t="shared" si="1"/>
        <v>0</v>
      </c>
      <c r="F12" s="140"/>
      <c r="G12" s="140"/>
      <c r="H12" s="140"/>
      <c r="I12" s="140"/>
      <c r="J12" s="140">
        <v>100266</v>
      </c>
      <c r="K12" s="140"/>
      <c r="L12" s="140"/>
      <c r="M12" s="140"/>
      <c r="N12" s="140">
        <v>0</v>
      </c>
      <c r="O12" s="140"/>
      <c r="P12" s="140">
        <v>0</v>
      </c>
      <c r="Q12" s="140"/>
      <c r="R12" s="140">
        <v>15011</v>
      </c>
      <c r="S12" s="140"/>
    </row>
    <row r="13" spans="1:19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115003</v>
      </c>
      <c r="E13" s="139">
        <f t="shared" si="1"/>
        <v>-421.43</v>
      </c>
      <c r="F13" s="140"/>
      <c r="G13" s="140"/>
      <c r="H13" s="140"/>
      <c r="I13" s="140"/>
      <c r="J13" s="140">
        <v>99959</v>
      </c>
      <c r="K13" s="140">
        <v>-421.43</v>
      </c>
      <c r="L13" s="140"/>
      <c r="M13" s="140"/>
      <c r="N13" s="140">
        <v>0</v>
      </c>
      <c r="O13" s="140"/>
      <c r="P13" s="140">
        <v>0</v>
      </c>
      <c r="Q13" s="140"/>
      <c r="R13" s="140">
        <v>15044</v>
      </c>
      <c r="S13" s="140"/>
    </row>
    <row r="14" spans="1:19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115107</v>
      </c>
      <c r="E14" s="139">
        <f t="shared" si="1"/>
        <v>0</v>
      </c>
      <c r="F14" s="140"/>
      <c r="G14" s="140"/>
      <c r="H14" s="140"/>
      <c r="I14" s="140"/>
      <c r="J14" s="140">
        <v>100063</v>
      </c>
      <c r="K14" s="140"/>
      <c r="L14" s="140"/>
      <c r="M14" s="140"/>
      <c r="N14" s="140">
        <v>0</v>
      </c>
      <c r="O14" s="140"/>
      <c r="P14" s="140">
        <v>0</v>
      </c>
      <c r="Q14" s="140"/>
      <c r="R14" s="140">
        <v>15044</v>
      </c>
      <c r="S14" s="140"/>
    </row>
    <row r="15" spans="1:19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115246</v>
      </c>
      <c r="E15" s="139">
        <f t="shared" si="1"/>
        <v>0</v>
      </c>
      <c r="F15" s="140"/>
      <c r="G15" s="140"/>
      <c r="H15" s="140"/>
      <c r="I15" s="140"/>
      <c r="J15" s="140">
        <v>100184</v>
      </c>
      <c r="K15" s="140"/>
      <c r="L15" s="140"/>
      <c r="M15" s="140"/>
      <c r="N15" s="140">
        <v>0</v>
      </c>
      <c r="O15" s="140"/>
      <c r="P15" s="140">
        <v>0</v>
      </c>
      <c r="Q15" s="140"/>
      <c r="R15" s="140">
        <v>15062</v>
      </c>
      <c r="S15" s="140"/>
    </row>
    <row r="16" spans="1:19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114944</v>
      </c>
      <c r="E16" s="139">
        <f t="shared" si="1"/>
        <v>-426.07</v>
      </c>
      <c r="F16" s="140"/>
      <c r="G16" s="140"/>
      <c r="H16" s="140"/>
      <c r="I16" s="140"/>
      <c r="J16" s="140">
        <v>99854</v>
      </c>
      <c r="K16" s="140">
        <v>-426.07</v>
      </c>
      <c r="L16" s="140"/>
      <c r="M16" s="140"/>
      <c r="N16" s="140">
        <v>0</v>
      </c>
      <c r="O16" s="140"/>
      <c r="P16" s="140">
        <v>0</v>
      </c>
      <c r="Q16" s="140"/>
      <c r="R16" s="140">
        <v>15090</v>
      </c>
      <c r="S16" s="140"/>
    </row>
    <row r="17" spans="1:19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115050</v>
      </c>
      <c r="E17" s="139">
        <f t="shared" si="1"/>
        <v>0</v>
      </c>
      <c r="F17" s="140"/>
      <c r="G17" s="140"/>
      <c r="H17" s="140"/>
      <c r="I17" s="140"/>
      <c r="J17" s="140">
        <v>99960</v>
      </c>
      <c r="K17" s="140"/>
      <c r="L17" s="140"/>
      <c r="M17" s="140"/>
      <c r="N17" s="140">
        <v>0</v>
      </c>
      <c r="O17" s="140"/>
      <c r="P17" s="140">
        <v>0</v>
      </c>
      <c r="Q17" s="140"/>
      <c r="R17" s="140">
        <v>15090</v>
      </c>
      <c r="S17" s="140"/>
    </row>
    <row r="18" spans="1:19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115193</v>
      </c>
      <c r="E18" s="139">
        <f t="shared" si="1"/>
        <v>0</v>
      </c>
      <c r="F18" s="140"/>
      <c r="G18" s="140"/>
      <c r="H18" s="140"/>
      <c r="I18" s="140"/>
      <c r="J18" s="140">
        <v>100070</v>
      </c>
      <c r="K18" s="140"/>
      <c r="L18" s="140"/>
      <c r="M18" s="140"/>
      <c r="N18" s="140">
        <v>0</v>
      </c>
      <c r="O18" s="140"/>
      <c r="P18" s="140">
        <v>0</v>
      </c>
      <c r="Q18" s="140"/>
      <c r="R18" s="140">
        <v>15123</v>
      </c>
      <c r="S18" s="140"/>
    </row>
    <row r="19" spans="1:19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114880</v>
      </c>
      <c r="E19" s="139">
        <f t="shared" si="1"/>
        <v>-426.07</v>
      </c>
      <c r="F19" s="140"/>
      <c r="G19" s="140"/>
      <c r="H19" s="140"/>
      <c r="I19" s="140"/>
      <c r="J19" s="140">
        <v>99743</v>
      </c>
      <c r="K19" s="140">
        <v>-426.07</v>
      </c>
      <c r="L19" s="140"/>
      <c r="M19" s="140"/>
      <c r="N19" s="140">
        <v>0</v>
      </c>
      <c r="O19" s="140"/>
      <c r="P19" s="140">
        <v>0</v>
      </c>
      <c r="Q19" s="140"/>
      <c r="R19" s="140">
        <v>15137</v>
      </c>
      <c r="S19" s="140"/>
    </row>
    <row r="20" spans="1:19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122501</v>
      </c>
      <c r="E20" s="139">
        <f t="shared" si="1"/>
        <v>0</v>
      </c>
      <c r="F20" s="140"/>
      <c r="G20" s="140"/>
      <c r="H20" s="140"/>
      <c r="I20" s="140"/>
      <c r="J20" s="140">
        <v>99849</v>
      </c>
      <c r="K20" s="140"/>
      <c r="L20" s="140"/>
      <c r="M20" s="140"/>
      <c r="N20" s="140">
        <v>7500</v>
      </c>
      <c r="O20" s="140"/>
      <c r="P20" s="140">
        <v>0</v>
      </c>
      <c r="Q20" s="140"/>
      <c r="R20" s="140">
        <v>15152</v>
      </c>
      <c r="S20" s="140"/>
    </row>
    <row r="21" spans="1:19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122597</v>
      </c>
      <c r="E21" s="139">
        <f t="shared" si="1"/>
        <v>0</v>
      </c>
      <c r="F21" s="140"/>
      <c r="G21" s="140"/>
      <c r="H21" s="140"/>
      <c r="I21" s="140"/>
      <c r="J21" s="140">
        <v>99945</v>
      </c>
      <c r="K21" s="140"/>
      <c r="L21" s="140"/>
      <c r="M21" s="140"/>
      <c r="N21" s="140">
        <v>7500</v>
      </c>
      <c r="O21" s="140"/>
      <c r="P21" s="140">
        <v>0</v>
      </c>
      <c r="Q21" s="140"/>
      <c r="R21" s="140">
        <v>15152</v>
      </c>
      <c r="S21" s="140"/>
    </row>
    <row r="22" spans="1:19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122321</v>
      </c>
      <c r="E22" s="139">
        <f t="shared" si="1"/>
        <v>0</v>
      </c>
      <c r="F22" s="140"/>
      <c r="G22" s="140"/>
      <c r="H22" s="140"/>
      <c r="I22" s="140"/>
      <c r="J22" s="140">
        <v>100051</v>
      </c>
      <c r="K22" s="140"/>
      <c r="L22" s="140"/>
      <c r="M22" s="140"/>
      <c r="N22" s="140">
        <v>8</v>
      </c>
      <c r="O22" s="140"/>
      <c r="P22" s="140">
        <v>0</v>
      </c>
      <c r="Q22" s="140"/>
      <c r="R22" s="140">
        <v>22262</v>
      </c>
      <c r="S22" s="140"/>
    </row>
    <row r="23" spans="1:19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102423</v>
      </c>
      <c r="E23" s="139">
        <f t="shared" si="1"/>
        <v>-90000</v>
      </c>
      <c r="F23" s="140"/>
      <c r="G23" s="140"/>
      <c r="H23" s="140"/>
      <c r="I23" s="140"/>
      <c r="J23" s="140">
        <v>10153</v>
      </c>
      <c r="K23" s="140">
        <v>-90000</v>
      </c>
      <c r="L23" s="140"/>
      <c r="M23" s="140"/>
      <c r="N23" s="140">
        <v>70008</v>
      </c>
      <c r="O23" s="140"/>
      <c r="P23" s="140">
        <v>0</v>
      </c>
      <c r="Q23" s="140"/>
      <c r="R23" s="140">
        <v>22262</v>
      </c>
      <c r="S23" s="140"/>
    </row>
    <row r="24" spans="1:19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32532</v>
      </c>
      <c r="E24" s="139">
        <f t="shared" si="1"/>
        <v>0</v>
      </c>
      <c r="F24" s="140"/>
      <c r="G24" s="140"/>
      <c r="H24" s="140"/>
      <c r="I24" s="140"/>
      <c r="J24" s="140">
        <v>10235</v>
      </c>
      <c r="K24" s="140"/>
      <c r="L24" s="140"/>
      <c r="M24" s="140"/>
      <c r="N24" s="140">
        <v>8</v>
      </c>
      <c r="O24" s="140"/>
      <c r="P24" s="140">
        <v>0</v>
      </c>
      <c r="Q24" s="140"/>
      <c r="R24" s="140">
        <v>22289</v>
      </c>
      <c r="S24" s="140"/>
    </row>
    <row r="25" spans="1:19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59023</v>
      </c>
      <c r="E25" s="139">
        <f t="shared" si="1"/>
        <v>0</v>
      </c>
      <c r="F25" s="140"/>
      <c r="G25" s="140"/>
      <c r="H25" s="140"/>
      <c r="I25" s="140"/>
      <c r="J25" s="140">
        <v>10246</v>
      </c>
      <c r="K25" s="140"/>
      <c r="L25" s="140"/>
      <c r="M25" s="140"/>
      <c r="N25" s="140">
        <v>26860</v>
      </c>
      <c r="O25" s="140"/>
      <c r="P25" s="140">
        <v>0</v>
      </c>
      <c r="Q25" s="140"/>
      <c r="R25" s="140">
        <v>21917</v>
      </c>
      <c r="S25" s="140"/>
    </row>
    <row r="26" spans="1:19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59034</v>
      </c>
      <c r="E26" s="139">
        <f t="shared" si="1"/>
        <v>0</v>
      </c>
      <c r="F26" s="140"/>
      <c r="G26" s="140"/>
      <c r="H26" s="140"/>
      <c r="I26" s="140"/>
      <c r="J26" s="140">
        <v>10256</v>
      </c>
      <c r="K26" s="140"/>
      <c r="L26" s="140"/>
      <c r="M26" s="140"/>
      <c r="N26" s="140">
        <v>0</v>
      </c>
      <c r="O26" s="140"/>
      <c r="P26" s="140">
        <v>0</v>
      </c>
      <c r="Q26" s="140"/>
      <c r="R26" s="140">
        <v>48778</v>
      </c>
      <c r="S26" s="140"/>
    </row>
    <row r="27" spans="1:19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62889</v>
      </c>
      <c r="E27" s="139">
        <f t="shared" si="1"/>
        <v>0</v>
      </c>
      <c r="F27" s="140"/>
      <c r="G27" s="140"/>
      <c r="H27" s="140"/>
      <c r="I27" s="140"/>
      <c r="J27" s="140">
        <v>10268</v>
      </c>
      <c r="K27" s="140"/>
      <c r="L27" s="140"/>
      <c r="M27" s="140"/>
      <c r="N27" s="140">
        <v>0</v>
      </c>
      <c r="O27" s="140"/>
      <c r="P27" s="140">
        <v>0</v>
      </c>
      <c r="Q27" s="140"/>
      <c r="R27" s="140">
        <v>52621</v>
      </c>
      <c r="S27" s="140"/>
    </row>
    <row r="28" spans="1:19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63459</v>
      </c>
      <c r="E28" s="139">
        <f t="shared" si="1"/>
        <v>-427.23</v>
      </c>
      <c r="F28" s="140"/>
      <c r="G28" s="140"/>
      <c r="H28" s="140"/>
      <c r="I28" s="140"/>
      <c r="J28" s="140">
        <v>9850</v>
      </c>
      <c r="K28" s="140">
        <v>-427.23</v>
      </c>
      <c r="L28" s="140"/>
      <c r="M28" s="140"/>
      <c r="N28" s="140">
        <v>937</v>
      </c>
      <c r="O28" s="140"/>
      <c r="P28" s="140">
        <v>0</v>
      </c>
      <c r="Q28" s="140"/>
      <c r="R28" s="140">
        <v>52672</v>
      </c>
      <c r="S28" s="140"/>
    </row>
    <row r="29" spans="1:19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64408</v>
      </c>
      <c r="E29" s="139">
        <f t="shared" si="1"/>
        <v>0</v>
      </c>
      <c r="F29" s="140"/>
      <c r="G29" s="140"/>
      <c r="H29" s="140"/>
      <c r="I29" s="140"/>
      <c r="J29" s="140">
        <v>9861</v>
      </c>
      <c r="K29" s="140"/>
      <c r="L29" s="140"/>
      <c r="M29" s="140"/>
      <c r="N29" s="140">
        <v>0</v>
      </c>
      <c r="O29" s="140"/>
      <c r="P29" s="140">
        <v>0</v>
      </c>
      <c r="Q29" s="140"/>
      <c r="R29" s="140">
        <v>54547</v>
      </c>
      <c r="S29" s="140"/>
    </row>
    <row r="30" spans="1:19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65472</v>
      </c>
      <c r="E30" s="139">
        <f t="shared" si="1"/>
        <v>0</v>
      </c>
      <c r="F30" s="140"/>
      <c r="G30" s="140"/>
      <c r="H30" s="140"/>
      <c r="I30" s="140"/>
      <c r="J30" s="140">
        <v>9872</v>
      </c>
      <c r="K30" s="140"/>
      <c r="L30" s="140"/>
      <c r="M30" s="140"/>
      <c r="N30" s="140">
        <v>0</v>
      </c>
      <c r="O30" s="140"/>
      <c r="P30" s="140">
        <v>0</v>
      </c>
      <c r="Q30" s="140"/>
      <c r="R30" s="140">
        <v>55600</v>
      </c>
      <c r="S30" s="140"/>
    </row>
    <row r="31" spans="1:19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198730</v>
      </c>
      <c r="E31" s="139">
        <f t="shared" si="1"/>
        <v>-427.23</v>
      </c>
      <c r="F31" s="140"/>
      <c r="G31" s="140"/>
      <c r="H31" s="140"/>
      <c r="I31" s="140"/>
      <c r="J31" s="140">
        <v>9455</v>
      </c>
      <c r="K31" s="140">
        <v>-427.23</v>
      </c>
      <c r="L31" s="140"/>
      <c r="M31" s="140"/>
      <c r="N31" s="140">
        <v>133675</v>
      </c>
      <c r="O31" s="140"/>
      <c r="P31" s="140">
        <v>0</v>
      </c>
      <c r="Q31" s="140"/>
      <c r="R31" s="140">
        <v>55600</v>
      </c>
      <c r="S31" s="140"/>
    </row>
    <row r="32" spans="1:19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198807</v>
      </c>
      <c r="E32" s="139">
        <f t="shared" si="1"/>
        <v>0</v>
      </c>
      <c r="F32" s="140"/>
      <c r="G32" s="140"/>
      <c r="H32" s="140"/>
      <c r="I32" s="140"/>
      <c r="J32" s="140">
        <v>9465</v>
      </c>
      <c r="K32" s="140"/>
      <c r="L32" s="140"/>
      <c r="M32" s="140"/>
      <c r="N32" s="140">
        <v>0</v>
      </c>
      <c r="O32" s="140"/>
      <c r="P32" s="140">
        <v>0</v>
      </c>
      <c r="Q32" s="140"/>
      <c r="R32" s="140">
        <v>189342</v>
      </c>
      <c r="S32" s="140"/>
    </row>
    <row r="33" spans="1:19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199161</v>
      </c>
      <c r="E33" s="139">
        <f t="shared" si="1"/>
        <v>0</v>
      </c>
      <c r="F33" s="140"/>
      <c r="G33" s="140"/>
      <c r="H33" s="140"/>
      <c r="I33" s="140"/>
      <c r="J33" s="140">
        <v>9474</v>
      </c>
      <c r="K33" s="140"/>
      <c r="L33" s="140"/>
      <c r="M33" s="140"/>
      <c r="N33" s="140">
        <v>0</v>
      </c>
      <c r="O33" s="140"/>
      <c r="P33" s="140">
        <v>0</v>
      </c>
      <c r="Q33" s="140"/>
      <c r="R33" s="140">
        <v>189687</v>
      </c>
      <c r="S33" s="140"/>
    </row>
    <row r="34" spans="1:19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173940</v>
      </c>
      <c r="E34" s="139">
        <f t="shared" si="1"/>
        <v>-9491.56</v>
      </c>
      <c r="F34" s="140"/>
      <c r="G34" s="140"/>
      <c r="H34" s="140"/>
      <c r="I34" s="140"/>
      <c r="J34" s="140">
        <v>0</v>
      </c>
      <c r="K34" s="140">
        <v>-9491.56</v>
      </c>
      <c r="L34" s="140"/>
      <c r="M34" s="140"/>
      <c r="N34" s="140">
        <v>25008</v>
      </c>
      <c r="O34" s="140"/>
      <c r="P34" s="140">
        <v>0</v>
      </c>
      <c r="Q34" s="140"/>
      <c r="R34" s="140">
        <v>148932</v>
      </c>
      <c r="S34" s="140"/>
    </row>
    <row r="35" spans="1:19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148940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>
        <v>8</v>
      </c>
      <c r="O35" s="140"/>
      <c r="P35" s="140">
        <v>0</v>
      </c>
      <c r="Q35" s="140"/>
      <c r="R35" s="140">
        <v>148932</v>
      </c>
      <c r="S35" s="140"/>
    </row>
    <row r="36" spans="1:19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149262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>
        <v>8</v>
      </c>
      <c r="O36" s="140"/>
      <c r="P36" s="140">
        <v>0</v>
      </c>
      <c r="Q36" s="140"/>
      <c r="R36" s="140">
        <v>149254</v>
      </c>
      <c r="S36" s="140"/>
    </row>
    <row r="37" spans="1:19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148983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>
        <v>0</v>
      </c>
      <c r="O37" s="140"/>
      <c r="P37" s="140">
        <v>0</v>
      </c>
      <c r="Q37" s="140"/>
      <c r="R37" s="140">
        <v>148983</v>
      </c>
      <c r="S37" s="140"/>
    </row>
    <row r="38" spans="1:19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149161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>
        <v>0</v>
      </c>
      <c r="O38" s="140"/>
      <c r="P38" s="140">
        <v>0</v>
      </c>
      <c r="Q38" s="140"/>
      <c r="R38" s="140">
        <v>149161</v>
      </c>
      <c r="S38" s="140"/>
    </row>
    <row r="39" spans="1:19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149304</v>
      </c>
      <c r="E39" s="139">
        <f t="shared" si="1"/>
        <v>0</v>
      </c>
      <c r="F39" s="140"/>
      <c r="G39" s="140"/>
      <c r="H39" s="140"/>
      <c r="I39" s="140"/>
      <c r="J39" s="140"/>
      <c r="K39" s="140"/>
      <c r="L39" s="140"/>
      <c r="M39" s="140"/>
      <c r="N39" s="140">
        <v>0</v>
      </c>
      <c r="O39" s="140"/>
      <c r="P39" s="140">
        <v>0</v>
      </c>
      <c r="Q39" s="140"/>
      <c r="R39" s="140">
        <v>149304</v>
      </c>
      <c r="S39" s="140"/>
    </row>
    <row r="40" spans="1:19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148876</v>
      </c>
      <c r="E40" s="139">
        <f t="shared" si="1"/>
        <v>0</v>
      </c>
      <c r="F40" s="140"/>
      <c r="G40" s="140"/>
      <c r="H40" s="140"/>
      <c r="I40" s="140"/>
      <c r="J40" s="140"/>
      <c r="K40" s="140"/>
      <c r="L40" s="140"/>
      <c r="M40" s="140"/>
      <c r="N40" s="140">
        <v>0</v>
      </c>
      <c r="O40" s="140"/>
      <c r="P40" s="140">
        <v>0</v>
      </c>
      <c r="Q40" s="140"/>
      <c r="R40" s="140">
        <v>148876</v>
      </c>
      <c r="S40" s="140"/>
    </row>
    <row r="41" spans="1:19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149054</v>
      </c>
      <c r="E41" s="139">
        <f t="shared" si="1"/>
        <v>0</v>
      </c>
      <c r="F41" s="140"/>
      <c r="G41" s="140"/>
      <c r="H41" s="140"/>
      <c r="I41" s="140"/>
      <c r="J41" s="140"/>
      <c r="K41" s="140"/>
      <c r="L41" s="140"/>
      <c r="M41" s="140"/>
      <c r="N41" s="140">
        <v>0</v>
      </c>
      <c r="O41" s="140"/>
      <c r="P41" s="140">
        <v>0</v>
      </c>
      <c r="Q41" s="140"/>
      <c r="R41" s="140">
        <v>149054</v>
      </c>
      <c r="S41" s="140"/>
    </row>
    <row r="42" spans="1:19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150997</v>
      </c>
      <c r="E42" s="139">
        <f t="shared" si="1"/>
        <v>0</v>
      </c>
      <c r="F42" s="140"/>
      <c r="G42" s="140"/>
      <c r="H42" s="140"/>
      <c r="I42" s="140"/>
      <c r="J42" s="140"/>
      <c r="K42" s="140"/>
      <c r="L42" s="140"/>
      <c r="M42" s="140"/>
      <c r="N42" s="140">
        <v>0</v>
      </c>
      <c r="O42" s="140"/>
      <c r="P42" s="140">
        <v>0</v>
      </c>
      <c r="Q42" s="140"/>
      <c r="R42" s="140">
        <v>150997</v>
      </c>
      <c r="S42" s="140"/>
    </row>
    <row r="43" spans="1:19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271194</v>
      </c>
      <c r="E43" s="139">
        <f t="shared" si="1"/>
        <v>0</v>
      </c>
      <c r="F43" s="140"/>
      <c r="G43" s="140"/>
      <c r="H43" s="140"/>
      <c r="I43" s="140"/>
      <c r="J43" s="140"/>
      <c r="K43" s="140"/>
      <c r="L43" s="140"/>
      <c r="M43" s="140"/>
      <c r="N43" s="140">
        <v>0</v>
      </c>
      <c r="O43" s="140"/>
      <c r="P43" s="140">
        <v>0</v>
      </c>
      <c r="Q43" s="140"/>
      <c r="R43" s="140">
        <v>271194</v>
      </c>
      <c r="S43" s="140"/>
    </row>
    <row r="44" spans="1:19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271394</v>
      </c>
      <c r="E44" s="139">
        <f t="shared" si="1"/>
        <v>0</v>
      </c>
      <c r="F44" s="140"/>
      <c r="G44" s="140"/>
      <c r="H44" s="140"/>
      <c r="I44" s="140"/>
      <c r="J44" s="140"/>
      <c r="K44" s="140"/>
      <c r="L44" s="140"/>
      <c r="M44" s="140"/>
      <c r="N44" s="140">
        <v>0</v>
      </c>
      <c r="O44" s="140"/>
      <c r="P44" s="140">
        <v>0</v>
      </c>
      <c r="Q44" s="140"/>
      <c r="R44" s="140">
        <v>271394</v>
      </c>
      <c r="S44" s="140"/>
    </row>
    <row r="45" spans="1:19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271810</v>
      </c>
      <c r="E45" s="139">
        <f t="shared" si="1"/>
        <v>0</v>
      </c>
      <c r="F45" s="140"/>
      <c r="G45" s="140"/>
      <c r="H45" s="140"/>
      <c r="I45" s="140"/>
      <c r="J45" s="140"/>
      <c r="K45" s="140"/>
      <c r="L45" s="140"/>
      <c r="M45" s="140"/>
      <c r="N45" s="140">
        <v>228000</v>
      </c>
      <c r="O45" s="140"/>
      <c r="P45" s="140">
        <v>0</v>
      </c>
      <c r="Q45" s="140"/>
      <c r="R45" s="140">
        <v>43810</v>
      </c>
      <c r="S45" s="140"/>
    </row>
    <row r="46" spans="1:19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68239</v>
      </c>
      <c r="E46" s="139">
        <f t="shared" si="1"/>
        <v>0</v>
      </c>
      <c r="F46" s="140"/>
      <c r="G46" s="140"/>
      <c r="H46" s="140"/>
      <c r="I46" s="140"/>
      <c r="J46" s="140"/>
      <c r="K46" s="140"/>
      <c r="L46" s="140"/>
      <c r="M46" s="140"/>
      <c r="N46" s="140">
        <v>0</v>
      </c>
      <c r="O46" s="140"/>
      <c r="P46" s="140">
        <v>0</v>
      </c>
      <c r="Q46" s="140"/>
      <c r="R46" s="140">
        <v>68239</v>
      </c>
      <c r="S46" s="140"/>
    </row>
    <row r="47" spans="1:19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85920</v>
      </c>
      <c r="E47" s="139">
        <f t="shared" si="1"/>
        <v>0</v>
      </c>
      <c r="F47" s="140"/>
      <c r="G47" s="140"/>
      <c r="H47" s="140"/>
      <c r="I47" s="140"/>
      <c r="J47" s="140"/>
      <c r="K47" s="140"/>
      <c r="L47" s="140"/>
      <c r="M47" s="140"/>
      <c r="N47" s="140">
        <v>750</v>
      </c>
      <c r="O47" s="140"/>
      <c r="P47" s="140">
        <v>0</v>
      </c>
      <c r="Q47" s="140"/>
      <c r="R47" s="140">
        <v>85170</v>
      </c>
      <c r="S47" s="140"/>
    </row>
    <row r="48" spans="1:19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59144</v>
      </c>
      <c r="E48" s="139">
        <f t="shared" si="1"/>
        <v>45277.57</v>
      </c>
      <c r="F48" s="140">
        <v>15639</v>
      </c>
      <c r="G48" s="140">
        <v>15575.57</v>
      </c>
      <c r="H48" s="140">
        <v>14952</v>
      </c>
      <c r="I48" s="140">
        <v>14922</v>
      </c>
      <c r="J48" s="140"/>
      <c r="K48" s="140"/>
      <c r="L48" s="140">
        <v>14830</v>
      </c>
      <c r="M48" s="140">
        <v>14780</v>
      </c>
      <c r="N48" s="140">
        <v>5</v>
      </c>
      <c r="O48" s="140"/>
      <c r="P48" s="140">
        <v>0</v>
      </c>
      <c r="Q48" s="140"/>
      <c r="R48" s="140">
        <v>13718</v>
      </c>
      <c r="S48" s="140"/>
    </row>
    <row r="49" spans="1:19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60183</v>
      </c>
      <c r="E49" s="139">
        <f t="shared" si="1"/>
        <v>-20.329999999999998</v>
      </c>
      <c r="F49" s="140">
        <v>15598</v>
      </c>
      <c r="G49" s="140">
        <v>-6.91</v>
      </c>
      <c r="H49" s="140">
        <v>15037</v>
      </c>
      <c r="I49" s="140">
        <v>-4.3099999999999996</v>
      </c>
      <c r="J49" s="140"/>
      <c r="K49" s="140"/>
      <c r="L49" s="140">
        <v>14865</v>
      </c>
      <c r="M49" s="140">
        <v>-9.11</v>
      </c>
      <c r="N49" s="140">
        <v>6</v>
      </c>
      <c r="O49" s="140"/>
      <c r="P49" s="140">
        <v>0</v>
      </c>
      <c r="Q49" s="140"/>
      <c r="R49" s="140">
        <v>14677</v>
      </c>
      <c r="S49" s="140"/>
    </row>
    <row r="50" spans="1:19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60184</v>
      </c>
      <c r="E50" s="139">
        <f t="shared" si="1"/>
        <v>-34.450000000000003</v>
      </c>
      <c r="F50" s="140">
        <v>15593</v>
      </c>
      <c r="G50" s="140">
        <v>-17.61</v>
      </c>
      <c r="H50" s="140">
        <v>15002</v>
      </c>
      <c r="I50" s="140">
        <v>-7.71</v>
      </c>
      <c r="J50" s="140"/>
      <c r="K50" s="140"/>
      <c r="L50" s="140">
        <v>14850</v>
      </c>
      <c r="M50" s="140">
        <v>-9.129999999999999</v>
      </c>
      <c r="N50" s="140">
        <v>41</v>
      </c>
      <c r="O50" s="140"/>
      <c r="P50" s="140">
        <v>0</v>
      </c>
      <c r="Q50" s="140"/>
      <c r="R50" s="140">
        <v>14698</v>
      </c>
      <c r="S50" s="140"/>
    </row>
    <row r="51" spans="1:19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64049</v>
      </c>
      <c r="E51" s="139">
        <f t="shared" si="1"/>
        <v>-30.729999999999997</v>
      </c>
      <c r="F51" s="140">
        <v>15491</v>
      </c>
      <c r="G51" s="140">
        <v>-17.809999999999999</v>
      </c>
      <c r="H51" s="140">
        <v>14954</v>
      </c>
      <c r="I51" s="140">
        <v>-3.77</v>
      </c>
      <c r="J51" s="140"/>
      <c r="K51" s="140"/>
      <c r="L51" s="140">
        <v>14824</v>
      </c>
      <c r="M51" s="140">
        <v>-9.15</v>
      </c>
      <c r="N51" s="140">
        <v>4073</v>
      </c>
      <c r="O51" s="140"/>
      <c r="P51" s="140">
        <v>0</v>
      </c>
      <c r="Q51" s="140"/>
      <c r="R51" s="140">
        <v>14707</v>
      </c>
      <c r="S51" s="140"/>
    </row>
    <row r="52" spans="1:19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62884</v>
      </c>
      <c r="E52" s="139">
        <f t="shared" si="1"/>
        <v>-29.17</v>
      </c>
      <c r="F52" s="140">
        <v>15414</v>
      </c>
      <c r="G52" s="140">
        <v>-17.93</v>
      </c>
      <c r="H52" s="140">
        <v>14949</v>
      </c>
      <c r="I52" s="140">
        <v>-2.06</v>
      </c>
      <c r="J52" s="140"/>
      <c r="K52" s="140"/>
      <c r="L52" s="140">
        <v>14819</v>
      </c>
      <c r="M52" s="140">
        <v>-9.1800000000000015</v>
      </c>
      <c r="N52" s="140">
        <v>17</v>
      </c>
      <c r="O52" s="140"/>
      <c r="P52" s="140">
        <v>0</v>
      </c>
      <c r="Q52" s="140"/>
      <c r="R52" s="140">
        <v>17685</v>
      </c>
      <c r="S52" s="140"/>
    </row>
    <row r="53" spans="1:19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63440</v>
      </c>
      <c r="E53" s="139">
        <f t="shared" si="1"/>
        <v>-34.46</v>
      </c>
      <c r="F53" s="140">
        <v>15441</v>
      </c>
      <c r="G53" s="140">
        <v>-18</v>
      </c>
      <c r="H53" s="140">
        <v>14950</v>
      </c>
      <c r="I53" s="140">
        <v>-7.24</v>
      </c>
      <c r="J53" s="140"/>
      <c r="K53" s="140"/>
      <c r="L53" s="140">
        <v>14794</v>
      </c>
      <c r="M53" s="140">
        <v>-9.2200000000000006</v>
      </c>
      <c r="N53" s="140">
        <v>549</v>
      </c>
      <c r="O53" s="140"/>
      <c r="P53" s="140">
        <v>0</v>
      </c>
      <c r="Q53" s="140"/>
      <c r="R53" s="140">
        <v>17706</v>
      </c>
      <c r="S53" s="140"/>
    </row>
    <row r="54" spans="1:19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87804</v>
      </c>
      <c r="E54" s="139">
        <f t="shared" si="1"/>
        <v>-9.6599999999999984</v>
      </c>
      <c r="F54" s="140">
        <v>15384</v>
      </c>
      <c r="G54" s="140"/>
      <c r="H54" s="140">
        <v>14968</v>
      </c>
      <c r="I54" s="140">
        <v>-3.43</v>
      </c>
      <c r="J54" s="140"/>
      <c r="K54" s="140"/>
      <c r="L54" s="140">
        <v>14859</v>
      </c>
      <c r="M54" s="140">
        <v>-6.2299999999999986</v>
      </c>
      <c r="N54" s="140">
        <v>-11</v>
      </c>
      <c r="O54" s="140"/>
      <c r="P54" s="140">
        <v>24898</v>
      </c>
      <c r="Q54" s="140"/>
      <c r="R54" s="140">
        <v>17706</v>
      </c>
      <c r="S54" s="140"/>
    </row>
    <row r="55" spans="1:19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92007</v>
      </c>
      <c r="E55" s="139">
        <f t="shared" si="1"/>
        <v>-47.47</v>
      </c>
      <c r="F55" s="140">
        <v>15500</v>
      </c>
      <c r="G55" s="140">
        <v>-17.48</v>
      </c>
      <c r="H55" s="140">
        <v>15011</v>
      </c>
      <c r="I55" s="140">
        <v>-23.72</v>
      </c>
      <c r="J55" s="140"/>
      <c r="K55" s="140"/>
      <c r="L55" s="140">
        <v>14904</v>
      </c>
      <c r="M55" s="140">
        <v>-6.27</v>
      </c>
      <c r="N55" s="140">
        <v>4</v>
      </c>
      <c r="O55" s="140"/>
      <c r="P55" s="140">
        <v>28867</v>
      </c>
      <c r="Q55" s="140"/>
      <c r="R55" s="140">
        <v>17721</v>
      </c>
      <c r="S55" s="140"/>
    </row>
    <row r="56" spans="1:19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114366</v>
      </c>
      <c r="E56" s="139">
        <f t="shared" si="1"/>
        <v>-30557.72</v>
      </c>
      <c r="F56" s="140">
        <v>0</v>
      </c>
      <c r="G56" s="140">
        <v>-15516.38</v>
      </c>
      <c r="H56" s="140">
        <v>25</v>
      </c>
      <c r="I56" s="140">
        <v>-15035.05</v>
      </c>
      <c r="J56" s="140"/>
      <c r="K56" s="140"/>
      <c r="L56" s="140">
        <v>14878</v>
      </c>
      <c r="M56" s="140">
        <v>-6.2899999999999991</v>
      </c>
      <c r="N56" s="140">
        <v>505</v>
      </c>
      <c r="O56" s="140"/>
      <c r="P56" s="140">
        <v>81212</v>
      </c>
      <c r="Q56" s="140"/>
      <c r="R56" s="140">
        <v>17746</v>
      </c>
      <c r="S56" s="140"/>
    </row>
    <row r="57" spans="1:19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114426</v>
      </c>
      <c r="E57" s="139">
        <f t="shared" si="1"/>
        <v>-6.4199999999999982</v>
      </c>
      <c r="F57" s="140"/>
      <c r="G57" s="140"/>
      <c r="H57" s="140">
        <v>25</v>
      </c>
      <c r="I57" s="140">
        <v>-0.08</v>
      </c>
      <c r="J57" s="140"/>
      <c r="K57" s="140"/>
      <c r="L57" s="140">
        <v>14863</v>
      </c>
      <c r="M57" s="140">
        <v>-6.3399999999999981</v>
      </c>
      <c r="N57" s="140">
        <v>18283</v>
      </c>
      <c r="O57" s="140"/>
      <c r="P57" s="140">
        <v>81255</v>
      </c>
      <c r="Q57" s="140"/>
      <c r="R57" s="140">
        <v>0</v>
      </c>
      <c r="S57" s="140"/>
    </row>
    <row r="58" spans="1:19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88472</v>
      </c>
      <c r="E58" s="139">
        <f t="shared" si="1"/>
        <v>-31.060000000000002</v>
      </c>
      <c r="F58" s="140"/>
      <c r="G58" s="140"/>
      <c r="H58" s="140">
        <v>0</v>
      </c>
      <c r="I58" s="140">
        <v>-24.69</v>
      </c>
      <c r="J58" s="140"/>
      <c r="K58" s="140"/>
      <c r="L58" s="140">
        <v>14807</v>
      </c>
      <c r="M58" s="140">
        <v>-6.3699999999999992</v>
      </c>
      <c r="N58" s="140">
        <v>24</v>
      </c>
      <c r="O58" s="140"/>
      <c r="P58" s="140">
        <v>73641</v>
      </c>
      <c r="Q58" s="140"/>
      <c r="R58" s="140">
        <v>0</v>
      </c>
      <c r="S58" s="140"/>
    </row>
    <row r="59" spans="1:19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88559</v>
      </c>
      <c r="E59" s="139">
        <f t="shared" si="1"/>
        <v>-6.3899999999999988</v>
      </c>
      <c r="F59" s="140"/>
      <c r="G59" s="140"/>
      <c r="H59" s="140"/>
      <c r="I59" s="140"/>
      <c r="J59" s="140"/>
      <c r="K59" s="140"/>
      <c r="L59" s="140">
        <v>14841</v>
      </c>
      <c r="M59" s="140">
        <v>-6.3899999999999988</v>
      </c>
      <c r="N59" s="140">
        <v>32</v>
      </c>
      <c r="O59" s="140"/>
      <c r="P59" s="140">
        <v>73686</v>
      </c>
      <c r="Q59" s="140"/>
      <c r="R59" s="140">
        <v>0</v>
      </c>
      <c r="S59" s="140"/>
    </row>
    <row r="60" spans="1:19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88653</v>
      </c>
      <c r="E60" s="139">
        <f t="shared" si="1"/>
        <v>-10.429999999999998</v>
      </c>
      <c r="F60" s="140"/>
      <c r="G60" s="140"/>
      <c r="H60" s="140"/>
      <c r="I60" s="140"/>
      <c r="J60" s="140"/>
      <c r="K60" s="140"/>
      <c r="L60" s="140">
        <v>14866</v>
      </c>
      <c r="M60" s="140">
        <v>-10.429999999999998</v>
      </c>
      <c r="N60" s="140">
        <v>53</v>
      </c>
      <c r="O60" s="140"/>
      <c r="P60" s="140">
        <v>73734</v>
      </c>
      <c r="Q60" s="140"/>
      <c r="R60" s="140">
        <v>0</v>
      </c>
      <c r="S60" s="140"/>
    </row>
    <row r="61" spans="1:19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87758</v>
      </c>
      <c r="E61" s="139">
        <f t="shared" si="1"/>
        <v>-10.36</v>
      </c>
      <c r="F61" s="140"/>
      <c r="G61" s="140"/>
      <c r="H61" s="140"/>
      <c r="I61" s="140"/>
      <c r="J61" s="140"/>
      <c r="K61" s="140"/>
      <c r="L61" s="140">
        <v>14911</v>
      </c>
      <c r="M61" s="140">
        <v>-10.36</v>
      </c>
      <c r="N61" s="140">
        <v>0</v>
      </c>
      <c r="O61" s="140"/>
      <c r="P61" s="140">
        <v>72847</v>
      </c>
      <c r="Q61" s="140"/>
      <c r="R61" s="140">
        <v>0</v>
      </c>
      <c r="S61" s="140"/>
    </row>
    <row r="62" spans="1:19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54534</v>
      </c>
      <c r="E62" s="139">
        <f t="shared" si="1"/>
        <v>-7.3599999999999994</v>
      </c>
      <c r="F62" s="140"/>
      <c r="G62" s="140"/>
      <c r="H62" s="140"/>
      <c r="I62" s="140"/>
      <c r="J62" s="140"/>
      <c r="K62" s="140"/>
      <c r="L62" s="140">
        <v>14886</v>
      </c>
      <c r="M62" s="140">
        <v>-7.3599999999999994</v>
      </c>
      <c r="N62" s="140">
        <v>7</v>
      </c>
      <c r="O62" s="140"/>
      <c r="P62" s="140">
        <v>39641</v>
      </c>
      <c r="Q62" s="140"/>
      <c r="R62" s="140">
        <v>0</v>
      </c>
      <c r="S62" s="140"/>
    </row>
    <row r="63" spans="1:19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54614</v>
      </c>
      <c r="E63" s="139">
        <f t="shared" si="1"/>
        <v>-7.3399999999999981</v>
      </c>
      <c r="F63" s="140"/>
      <c r="G63" s="140"/>
      <c r="H63" s="140"/>
      <c r="I63" s="140"/>
      <c r="J63" s="140"/>
      <c r="K63" s="140"/>
      <c r="L63" s="140">
        <v>14910</v>
      </c>
      <c r="M63" s="140">
        <v>-7.3399999999999981</v>
      </c>
      <c r="N63" s="140">
        <v>32</v>
      </c>
      <c r="O63" s="140"/>
      <c r="P63" s="140">
        <v>39672</v>
      </c>
      <c r="Q63" s="140"/>
      <c r="R63" s="140">
        <v>0</v>
      </c>
      <c r="S63" s="140"/>
    </row>
    <row r="64" spans="1:19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53540</v>
      </c>
      <c r="E64" s="139">
        <f t="shared" si="1"/>
        <v>-7.3699999999999992</v>
      </c>
      <c r="F64" s="140"/>
      <c r="G64" s="140"/>
      <c r="H64" s="140"/>
      <c r="I64" s="140"/>
      <c r="J64" s="140"/>
      <c r="K64" s="140"/>
      <c r="L64" s="140">
        <v>14884</v>
      </c>
      <c r="M64" s="140">
        <v>-7.3699999999999992</v>
      </c>
      <c r="N64" s="140">
        <v>0</v>
      </c>
      <c r="O64" s="140"/>
      <c r="P64" s="140">
        <v>38656</v>
      </c>
      <c r="Q64" s="140"/>
      <c r="R64" s="140">
        <v>0</v>
      </c>
      <c r="S64" s="140"/>
    </row>
    <row r="65" spans="1:19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53483</v>
      </c>
      <c r="E65" s="139">
        <f t="shared" si="1"/>
        <v>-7.43</v>
      </c>
      <c r="F65" s="140"/>
      <c r="G65" s="140"/>
      <c r="H65" s="140"/>
      <c r="I65" s="140"/>
      <c r="J65" s="140"/>
      <c r="K65" s="140"/>
      <c r="L65" s="140">
        <v>14787</v>
      </c>
      <c r="M65" s="140">
        <v>-7.43</v>
      </c>
      <c r="N65" s="140">
        <v>15</v>
      </c>
      <c r="O65" s="140"/>
      <c r="P65" s="140">
        <v>38681</v>
      </c>
      <c r="Q65" s="140"/>
      <c r="R65" s="140"/>
      <c r="S65" s="140"/>
    </row>
    <row r="66" spans="1:19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53453</v>
      </c>
      <c r="E66" s="139">
        <f t="shared" si="1"/>
        <v>-7.4499999999999993</v>
      </c>
      <c r="F66" s="140"/>
      <c r="G66" s="140"/>
      <c r="H66" s="140"/>
      <c r="I66" s="140"/>
      <c r="J66" s="140"/>
      <c r="K66" s="140"/>
      <c r="L66" s="140">
        <v>14710</v>
      </c>
      <c r="M66" s="140">
        <v>-7.4499999999999993</v>
      </c>
      <c r="N66" s="140">
        <v>38</v>
      </c>
      <c r="O66" s="140"/>
      <c r="P66" s="140">
        <v>38705</v>
      </c>
      <c r="Q66" s="140"/>
      <c r="R66" s="140"/>
      <c r="S66" s="140"/>
    </row>
    <row r="67" spans="1:19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52414</v>
      </c>
      <c r="E67" s="139">
        <f t="shared" si="1"/>
        <v>-7.4599999999999991</v>
      </c>
      <c r="F67" s="140"/>
      <c r="G67" s="140"/>
      <c r="H67" s="140"/>
      <c r="I67" s="140"/>
      <c r="J67" s="140"/>
      <c r="K67" s="140"/>
      <c r="L67" s="140">
        <v>14755</v>
      </c>
      <c r="M67" s="140">
        <v>-7.4599999999999991</v>
      </c>
      <c r="N67" s="140"/>
      <c r="O67" s="140"/>
      <c r="P67" s="140">
        <v>37659</v>
      </c>
      <c r="Q67" s="140"/>
      <c r="R67" s="140"/>
      <c r="S67" s="140"/>
    </row>
    <row r="68" spans="1:19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53262</v>
      </c>
      <c r="E68" s="139">
        <f t="shared" si="1"/>
        <v>-7.4799999999999986</v>
      </c>
      <c r="F68" s="140"/>
      <c r="G68" s="140"/>
      <c r="H68" s="140"/>
      <c r="I68" s="140"/>
      <c r="J68" s="140"/>
      <c r="K68" s="140"/>
      <c r="L68" s="140">
        <v>14780</v>
      </c>
      <c r="M68" s="140">
        <v>-7.4799999999999986</v>
      </c>
      <c r="N68" s="140">
        <v>797</v>
      </c>
      <c r="O68" s="140"/>
      <c r="P68" s="140">
        <v>37685</v>
      </c>
      <c r="Q68" s="140"/>
      <c r="R68" s="140"/>
      <c r="S68" s="140"/>
    </row>
    <row r="69" spans="1:19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53318</v>
      </c>
      <c r="E69" s="139">
        <f t="shared" si="1"/>
        <v>-7.509999999999998</v>
      </c>
      <c r="F69" s="140"/>
      <c r="G69" s="140"/>
      <c r="H69" s="140"/>
      <c r="I69" s="140"/>
      <c r="J69" s="140"/>
      <c r="K69" s="140"/>
      <c r="L69" s="140">
        <v>14794</v>
      </c>
      <c r="M69" s="140">
        <v>-7.509999999999998</v>
      </c>
      <c r="N69" s="140">
        <v>818</v>
      </c>
      <c r="O69" s="140"/>
      <c r="P69" s="140">
        <v>37706</v>
      </c>
      <c r="Q69" s="140"/>
      <c r="R69" s="140"/>
      <c r="S69" s="140"/>
    </row>
    <row r="70" spans="1:19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80770</v>
      </c>
      <c r="E70" s="139">
        <f t="shared" si="1"/>
        <v>-7.5299999999999976</v>
      </c>
      <c r="F70" s="140"/>
      <c r="G70" s="140"/>
      <c r="H70" s="140"/>
      <c r="I70" s="140"/>
      <c r="J70" s="140"/>
      <c r="K70" s="140"/>
      <c r="L70" s="140">
        <v>14839</v>
      </c>
      <c r="M70" s="140">
        <v>-7.5299999999999976</v>
      </c>
      <c r="N70" s="140"/>
      <c r="O70" s="140"/>
      <c r="P70" s="140">
        <v>65931</v>
      </c>
      <c r="Q70" s="140"/>
      <c r="R70" s="140"/>
      <c r="S70" s="140"/>
    </row>
    <row r="71" spans="1:19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77447</v>
      </c>
      <c r="E71" s="139">
        <f t="shared" si="1"/>
        <v>-7.5199999999999978</v>
      </c>
      <c r="F71" s="140"/>
      <c r="G71" s="140"/>
      <c r="H71" s="140"/>
      <c r="I71" s="140"/>
      <c r="J71" s="140"/>
      <c r="K71" s="140"/>
      <c r="L71" s="140">
        <v>14854</v>
      </c>
      <c r="M71" s="140">
        <v>-7.5199999999999978</v>
      </c>
      <c r="N71" s="140">
        <v>10</v>
      </c>
      <c r="O71" s="140"/>
      <c r="P71" s="140">
        <v>62583</v>
      </c>
      <c r="Q71" s="140"/>
      <c r="R71" s="140"/>
      <c r="S71" s="140"/>
    </row>
    <row r="72" spans="1:19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F72+H72+J72+L72+N72+P72+R72</f>
        <v>77350</v>
      </c>
      <c r="E72" s="139">
        <f t="shared" ref="E72:E116" si="3">G72+I72+K72+M72+O72+Q72+S72</f>
        <v>-7.5400000000000009</v>
      </c>
      <c r="F72" s="140"/>
      <c r="G72" s="140"/>
      <c r="H72" s="140"/>
      <c r="I72" s="140"/>
      <c r="J72" s="140"/>
      <c r="K72" s="140"/>
      <c r="L72" s="140">
        <v>14694</v>
      </c>
      <c r="M72" s="140">
        <v>-7.5400000000000009</v>
      </c>
      <c r="N72" s="140">
        <v>29</v>
      </c>
      <c r="O72" s="140"/>
      <c r="P72" s="140">
        <v>62627</v>
      </c>
      <c r="Q72" s="140"/>
      <c r="R72" s="140"/>
      <c r="S72" s="140"/>
    </row>
    <row r="73" spans="1:19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76249</v>
      </c>
      <c r="E73" s="139">
        <f t="shared" si="3"/>
        <v>-7.5300000000000011</v>
      </c>
      <c r="F73" s="140"/>
      <c r="G73" s="140"/>
      <c r="H73" s="140"/>
      <c r="I73" s="140"/>
      <c r="J73" s="140"/>
      <c r="K73" s="140"/>
      <c r="L73" s="140">
        <v>14606</v>
      </c>
      <c r="M73" s="140">
        <v>-7.5300000000000011</v>
      </c>
      <c r="N73" s="140"/>
      <c r="O73" s="140"/>
      <c r="P73" s="140">
        <v>61643</v>
      </c>
      <c r="Q73" s="140"/>
      <c r="R73" s="140"/>
      <c r="S73" s="140"/>
    </row>
    <row r="74" spans="1:19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83565</v>
      </c>
      <c r="E74" s="139">
        <f t="shared" si="3"/>
        <v>-7.5599999999999987</v>
      </c>
      <c r="F74" s="140"/>
      <c r="G74" s="140"/>
      <c r="H74" s="140"/>
      <c r="I74" s="140"/>
      <c r="J74" s="140"/>
      <c r="K74" s="140"/>
      <c r="L74" s="140">
        <v>14651</v>
      </c>
      <c r="M74" s="140">
        <v>-7.5599999999999987</v>
      </c>
      <c r="N74" s="140">
        <v>4</v>
      </c>
      <c r="O74" s="140"/>
      <c r="P74" s="140">
        <v>68910</v>
      </c>
      <c r="Q74" s="140"/>
      <c r="R74" s="140"/>
      <c r="S74" s="140"/>
    </row>
    <row r="75" spans="1:19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73743</v>
      </c>
      <c r="E75" s="139">
        <f t="shared" si="3"/>
        <v>-7.5799999999999983</v>
      </c>
      <c r="F75" s="140"/>
      <c r="G75" s="140"/>
      <c r="H75" s="140"/>
      <c r="I75" s="140"/>
      <c r="J75" s="140"/>
      <c r="K75" s="140"/>
      <c r="L75" s="140">
        <v>14573</v>
      </c>
      <c r="M75" s="140">
        <v>-7.5799999999999983</v>
      </c>
      <c r="N75" s="140">
        <v>185</v>
      </c>
      <c r="O75" s="140"/>
      <c r="P75" s="140">
        <v>58985</v>
      </c>
      <c r="Q75" s="140"/>
      <c r="R75" s="140"/>
      <c r="S75" s="140"/>
    </row>
    <row r="76" spans="1:19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72891</v>
      </c>
      <c r="E76" s="139">
        <f t="shared" si="3"/>
        <v>-7.5999999999999979</v>
      </c>
      <c r="F76" s="140"/>
      <c r="G76" s="140"/>
      <c r="H76" s="140"/>
      <c r="I76" s="140"/>
      <c r="J76" s="140"/>
      <c r="K76" s="140"/>
      <c r="L76" s="140">
        <v>14649</v>
      </c>
      <c r="M76" s="140">
        <v>-7.5999999999999979</v>
      </c>
      <c r="N76" s="140"/>
      <c r="O76" s="140"/>
      <c r="P76" s="140">
        <v>58242</v>
      </c>
      <c r="Q76" s="140"/>
      <c r="R76" s="140"/>
      <c r="S76" s="140"/>
    </row>
    <row r="77" spans="1:19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82801</v>
      </c>
      <c r="E77" s="139">
        <f t="shared" si="3"/>
        <v>-7.6099999999999994</v>
      </c>
      <c r="F77" s="140"/>
      <c r="G77" s="140"/>
      <c r="H77" s="140"/>
      <c r="I77" s="140"/>
      <c r="J77" s="140"/>
      <c r="K77" s="140"/>
      <c r="L77" s="140">
        <v>14653</v>
      </c>
      <c r="M77" s="140">
        <v>-7.6099999999999994</v>
      </c>
      <c r="N77" s="140">
        <v>9857</v>
      </c>
      <c r="O77" s="140"/>
      <c r="P77" s="140">
        <v>58291</v>
      </c>
      <c r="Q77" s="140"/>
      <c r="R77" s="140"/>
      <c r="S77" s="140"/>
    </row>
    <row r="78" spans="1:19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82980</v>
      </c>
      <c r="E78" s="139">
        <f t="shared" si="3"/>
        <v>-5.6000000000000014</v>
      </c>
      <c r="F78" s="140"/>
      <c r="G78" s="140"/>
      <c r="H78" s="140"/>
      <c r="I78" s="140"/>
      <c r="J78" s="140"/>
      <c r="K78" s="140"/>
      <c r="L78" s="140">
        <v>14595</v>
      </c>
      <c r="M78" s="140">
        <v>-5.6000000000000014</v>
      </c>
      <c r="N78" s="140"/>
      <c r="O78" s="140"/>
      <c r="P78" s="140">
        <v>68385</v>
      </c>
      <c r="Q78" s="140"/>
      <c r="R78" s="140"/>
      <c r="S78" s="140"/>
    </row>
    <row r="79" spans="1:19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138744</v>
      </c>
      <c r="E79" s="139">
        <f t="shared" si="3"/>
        <v>-5.6400000000000006</v>
      </c>
      <c r="F79" s="140"/>
      <c r="G79" s="140"/>
      <c r="H79" s="140"/>
      <c r="I79" s="140"/>
      <c r="J79" s="140"/>
      <c r="K79" s="140"/>
      <c r="L79" s="140">
        <v>14537</v>
      </c>
      <c r="M79" s="140">
        <v>-5.6400000000000006</v>
      </c>
      <c r="N79" s="140"/>
      <c r="O79" s="140"/>
      <c r="P79" s="140">
        <v>124207</v>
      </c>
      <c r="Q79" s="140"/>
      <c r="R79" s="140"/>
      <c r="S79" s="140"/>
    </row>
    <row r="80" spans="1:19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147109</v>
      </c>
      <c r="E80" s="139">
        <f t="shared" si="3"/>
        <v>-14565.97</v>
      </c>
      <c r="F80" s="140"/>
      <c r="G80" s="140"/>
      <c r="H80" s="140"/>
      <c r="I80" s="140"/>
      <c r="J80" s="140"/>
      <c r="K80" s="140"/>
      <c r="L80" s="140">
        <v>0</v>
      </c>
      <c r="M80" s="140">
        <v>-14565.97</v>
      </c>
      <c r="N80" s="140"/>
      <c r="O80" s="140"/>
      <c r="P80" s="140">
        <v>147109</v>
      </c>
      <c r="Q80" s="140"/>
      <c r="R80" s="140"/>
      <c r="S80" s="140"/>
    </row>
    <row r="81" spans="1:19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97221</v>
      </c>
      <c r="E81" s="139">
        <f t="shared" si="3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>
        <v>97221</v>
      </c>
      <c r="Q81" s="140"/>
      <c r="R81" s="140"/>
      <c r="S81" s="140"/>
    </row>
    <row r="82" spans="1:19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96494.790000000008</v>
      </c>
      <c r="E82" s="139">
        <f t="shared" si="3"/>
        <v>0</v>
      </c>
      <c r="F82" s="140"/>
      <c r="G82" s="140"/>
      <c r="H82" s="140"/>
      <c r="I82" s="140"/>
      <c r="J82" s="140"/>
      <c r="K82" s="140"/>
      <c r="L82" s="140"/>
      <c r="M82" s="140"/>
      <c r="N82" s="140">
        <v>-0.20999999999912689</v>
      </c>
      <c r="O82" s="140"/>
      <c r="P82" s="140">
        <v>96495</v>
      </c>
      <c r="Q82" s="140"/>
      <c r="R82" s="140"/>
      <c r="S82" s="140"/>
    </row>
    <row r="83" spans="1:19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122441</v>
      </c>
      <c r="E83" s="139">
        <f t="shared" si="3"/>
        <v>0</v>
      </c>
      <c r="F83" s="140"/>
      <c r="G83" s="140"/>
      <c r="H83" s="140"/>
      <c r="I83" s="140"/>
      <c r="J83" s="140"/>
      <c r="K83" s="140"/>
      <c r="L83" s="140"/>
      <c r="M83" s="140"/>
      <c r="N83" s="140">
        <v>50000</v>
      </c>
      <c r="O83" s="140"/>
      <c r="P83" s="140">
        <v>72441</v>
      </c>
      <c r="Q83" s="140"/>
      <c r="R83" s="140"/>
      <c r="S83" s="140"/>
    </row>
    <row r="84" spans="1:19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72441</v>
      </c>
      <c r="E84" s="139">
        <f t="shared" si="3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>
        <v>72441</v>
      </c>
      <c r="Q84" s="140"/>
      <c r="R84" s="140"/>
      <c r="S84" s="140"/>
    </row>
    <row r="85" spans="1:19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71651</v>
      </c>
      <c r="E85" s="139">
        <f t="shared" si="3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>
        <v>71651</v>
      </c>
      <c r="Q85" s="140"/>
      <c r="R85" s="140"/>
      <c r="S85" s="140"/>
    </row>
    <row r="86" spans="1:19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96219</v>
      </c>
      <c r="E86" s="139">
        <f t="shared" si="3"/>
        <v>0</v>
      </c>
      <c r="F86" s="140"/>
      <c r="G86" s="140"/>
      <c r="H86" s="140"/>
      <c r="I86" s="140"/>
      <c r="J86" s="140"/>
      <c r="K86" s="140"/>
      <c r="L86" s="140"/>
      <c r="M86" s="140"/>
      <c r="N86" s="140">
        <v>49568</v>
      </c>
      <c r="O86" s="140"/>
      <c r="P86" s="140">
        <v>46651</v>
      </c>
      <c r="Q86" s="140"/>
      <c r="R86" s="140"/>
      <c r="S86" s="140"/>
    </row>
    <row r="87" spans="1:19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71296</v>
      </c>
      <c r="E87" s="139">
        <f t="shared" si="3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>
        <v>71296</v>
      </c>
      <c r="Q87" s="140"/>
      <c r="R87" s="140"/>
      <c r="S87" s="140"/>
    </row>
    <row r="88" spans="1:19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83080</v>
      </c>
      <c r="E88" s="139">
        <f t="shared" si="3"/>
        <v>0</v>
      </c>
      <c r="F88" s="140"/>
      <c r="G88" s="140"/>
      <c r="H88" s="140"/>
      <c r="I88" s="140"/>
      <c r="J88" s="140"/>
      <c r="K88" s="140"/>
      <c r="L88" s="140"/>
      <c r="M88" s="140"/>
      <c r="N88" s="140">
        <v>661</v>
      </c>
      <c r="O88" s="140"/>
      <c r="P88" s="140">
        <v>82419</v>
      </c>
      <c r="Q88" s="140"/>
      <c r="R88" s="140"/>
      <c r="S88" s="140"/>
    </row>
    <row r="89" spans="1:19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83079</v>
      </c>
      <c r="E89" s="139">
        <f t="shared" si="3"/>
        <v>0</v>
      </c>
      <c r="F89" s="140"/>
      <c r="G89" s="140"/>
      <c r="H89" s="140"/>
      <c r="I89" s="140"/>
      <c r="J89" s="140"/>
      <c r="K89" s="140"/>
      <c r="L89" s="140"/>
      <c r="M89" s="140"/>
      <c r="N89" s="140">
        <v>661</v>
      </c>
      <c r="O89" s="140"/>
      <c r="P89" s="140">
        <v>82418</v>
      </c>
      <c r="Q89" s="140"/>
      <c r="R89" s="140"/>
      <c r="S89" s="140"/>
    </row>
    <row r="90" spans="1:19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83287</v>
      </c>
      <c r="E90" s="139">
        <f t="shared" si="3"/>
        <v>0</v>
      </c>
      <c r="F90" s="140"/>
      <c r="G90" s="140"/>
      <c r="H90" s="140"/>
      <c r="I90" s="140"/>
      <c r="J90" s="140"/>
      <c r="K90" s="140"/>
      <c r="L90" s="140"/>
      <c r="M90" s="140"/>
      <c r="N90" s="140">
        <v>661</v>
      </c>
      <c r="O90" s="140"/>
      <c r="P90" s="140">
        <v>82626</v>
      </c>
      <c r="Q90" s="140"/>
      <c r="R90" s="140"/>
      <c r="S90" s="140"/>
    </row>
    <row r="91" spans="1:19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82939</v>
      </c>
      <c r="E91" s="139">
        <f t="shared" si="3"/>
        <v>0</v>
      </c>
      <c r="F91" s="140"/>
      <c r="G91" s="140"/>
      <c r="H91" s="140"/>
      <c r="I91" s="140"/>
      <c r="J91" s="140"/>
      <c r="K91" s="140"/>
      <c r="L91" s="140"/>
      <c r="M91" s="140"/>
      <c r="N91" s="140">
        <v>650</v>
      </c>
      <c r="O91" s="140"/>
      <c r="P91" s="140">
        <v>82289</v>
      </c>
      <c r="Q91" s="140"/>
      <c r="R91" s="140"/>
      <c r="S91" s="140"/>
    </row>
    <row r="92" spans="1:19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83038</v>
      </c>
      <c r="E92" s="139">
        <f t="shared" si="3"/>
        <v>0</v>
      </c>
      <c r="F92" s="140"/>
      <c r="G92" s="140"/>
      <c r="H92" s="140"/>
      <c r="I92" s="140"/>
      <c r="J92" s="140"/>
      <c r="K92" s="140"/>
      <c r="L92" s="140"/>
      <c r="M92" s="140"/>
      <c r="N92" s="140">
        <v>651</v>
      </c>
      <c r="O92" s="140"/>
      <c r="P92" s="140">
        <v>82387</v>
      </c>
      <c r="Q92" s="140"/>
      <c r="R92" s="140"/>
      <c r="S92" s="140"/>
    </row>
    <row r="93" spans="1:19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77472</v>
      </c>
      <c r="E93" s="139">
        <f t="shared" si="3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>
        <v>77472</v>
      </c>
      <c r="Q93" s="140"/>
      <c r="R93" s="140"/>
      <c r="S93" s="140"/>
    </row>
    <row r="94" spans="1:19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77271</v>
      </c>
      <c r="E94" s="139">
        <f t="shared" si="3"/>
        <v>0</v>
      </c>
      <c r="F94" s="140"/>
      <c r="G94" s="140"/>
      <c r="H94" s="140"/>
      <c r="I94" s="140"/>
      <c r="J94" s="140"/>
      <c r="K94" s="140"/>
      <c r="L94" s="140"/>
      <c r="M94" s="140"/>
      <c r="N94" s="140">
        <v>652</v>
      </c>
      <c r="O94" s="140"/>
      <c r="P94" s="140">
        <v>76619</v>
      </c>
      <c r="Q94" s="140"/>
      <c r="R94" s="140"/>
      <c r="S94" s="140"/>
    </row>
    <row r="95" spans="1:19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82697</v>
      </c>
      <c r="E95" s="139">
        <f t="shared" si="3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>
        <v>82697</v>
      </c>
      <c r="Q95" s="140"/>
      <c r="R95" s="140"/>
      <c r="S95" s="140"/>
    </row>
    <row r="96" spans="1:19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82806</v>
      </c>
      <c r="E96" s="139">
        <f t="shared" si="3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>
        <v>82806</v>
      </c>
      <c r="Q96" s="140"/>
      <c r="R96" s="140"/>
      <c r="S96" s="140"/>
    </row>
    <row r="97" spans="1:19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82565</v>
      </c>
      <c r="E97" s="139">
        <f t="shared" si="3"/>
        <v>0</v>
      </c>
      <c r="F97" s="140"/>
      <c r="G97" s="140"/>
      <c r="H97" s="140"/>
      <c r="I97" s="140"/>
      <c r="J97" s="140"/>
      <c r="K97" s="140"/>
      <c r="L97" s="140"/>
      <c r="M97" s="140"/>
      <c r="N97" s="140">
        <v>659</v>
      </c>
      <c r="O97" s="140"/>
      <c r="P97" s="140">
        <v>81906</v>
      </c>
      <c r="Q97" s="140"/>
      <c r="R97" s="140"/>
      <c r="S97" s="140"/>
    </row>
    <row r="98" spans="1:19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82565</v>
      </c>
      <c r="E98" s="139">
        <f t="shared" si="3"/>
        <v>0</v>
      </c>
      <c r="F98" s="140"/>
      <c r="G98" s="140"/>
      <c r="H98" s="140"/>
      <c r="I98" s="140"/>
      <c r="J98" s="140"/>
      <c r="K98" s="140"/>
      <c r="L98" s="140"/>
      <c r="M98" s="140"/>
      <c r="N98" s="140">
        <v>50000</v>
      </c>
      <c r="O98" s="140"/>
      <c r="P98" s="140">
        <v>32565</v>
      </c>
      <c r="Q98" s="140"/>
      <c r="R98" s="140"/>
      <c r="S98" s="140"/>
    </row>
    <row r="99" spans="1:19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82722</v>
      </c>
      <c r="E99" s="139">
        <f t="shared" si="3"/>
        <v>0</v>
      </c>
      <c r="F99" s="140"/>
      <c r="G99" s="140"/>
      <c r="H99" s="140"/>
      <c r="I99" s="140"/>
      <c r="J99" s="140"/>
      <c r="K99" s="140"/>
      <c r="L99" s="140"/>
      <c r="M99" s="140"/>
      <c r="N99" s="140">
        <v>50000</v>
      </c>
      <c r="O99" s="140"/>
      <c r="P99" s="140">
        <v>32722</v>
      </c>
      <c r="Q99" s="140"/>
      <c r="R99" s="140"/>
      <c r="S99" s="140"/>
    </row>
    <row r="100" spans="1:19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32320</v>
      </c>
      <c r="E100" s="139">
        <f t="shared" si="3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>
        <v>32320</v>
      </c>
      <c r="Q100" s="140"/>
      <c r="R100" s="140"/>
      <c r="S100" s="140"/>
    </row>
    <row r="101" spans="1:19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32320</v>
      </c>
      <c r="E101" s="139">
        <f t="shared" si="3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>
        <v>32320</v>
      </c>
      <c r="Q101" s="140"/>
      <c r="R101" s="140"/>
      <c r="S101" s="140"/>
    </row>
    <row r="102" spans="1:19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32406</v>
      </c>
      <c r="E102" s="139">
        <f t="shared" si="3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>
        <v>32406</v>
      </c>
      <c r="Q102" s="140"/>
      <c r="R102" s="140"/>
      <c r="S102" s="140"/>
    </row>
    <row r="103" spans="1:19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31813</v>
      </c>
      <c r="E103" s="139">
        <f t="shared" si="3"/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>
        <v>31813</v>
      </c>
      <c r="Q103" s="140"/>
      <c r="R103" s="140"/>
      <c r="S103" s="140"/>
    </row>
    <row r="104" spans="1:19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31861</v>
      </c>
      <c r="E104" s="139">
        <f t="shared" si="3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>
        <v>31861</v>
      </c>
      <c r="Q104" s="140"/>
      <c r="R104" s="140"/>
      <c r="S104" s="140"/>
    </row>
    <row r="105" spans="1:19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31922</v>
      </c>
      <c r="E105" s="139">
        <f t="shared" si="3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>
        <v>31922</v>
      </c>
      <c r="Q105" s="140"/>
      <c r="R105" s="140"/>
      <c r="S105" s="140"/>
    </row>
    <row r="106" spans="1:19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31340</v>
      </c>
      <c r="E106" s="139">
        <f t="shared" si="3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>
        <v>31340</v>
      </c>
      <c r="Q106" s="140"/>
      <c r="R106" s="140"/>
      <c r="S106" s="140"/>
    </row>
    <row r="107" spans="1:19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31340</v>
      </c>
      <c r="E107" s="139">
        <f t="shared" si="3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>
        <v>31340</v>
      </c>
      <c r="Q107" s="140"/>
      <c r="R107" s="140"/>
      <c r="S107" s="140"/>
    </row>
    <row r="108" spans="1:19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31361</v>
      </c>
      <c r="E108" s="139">
        <f t="shared" si="3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>
        <v>31361</v>
      </c>
      <c r="Q108" s="140"/>
      <c r="R108" s="140"/>
      <c r="S108" s="140"/>
    </row>
    <row r="109" spans="1:19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26013</v>
      </c>
      <c r="E109" s="139">
        <f t="shared" si="3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>
        <v>670</v>
      </c>
      <c r="O109" s="140"/>
      <c r="P109" s="140">
        <v>25343</v>
      </c>
      <c r="Q109" s="140"/>
      <c r="R109" s="140"/>
      <c r="S109" s="140"/>
    </row>
    <row r="110" spans="1:19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29321</v>
      </c>
      <c r="E110" s="139">
        <f t="shared" si="3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>
        <v>3959</v>
      </c>
      <c r="O110" s="140"/>
      <c r="P110" s="140">
        <v>25362</v>
      </c>
      <c r="Q110" s="140"/>
      <c r="R110" s="140"/>
      <c r="S110" s="140"/>
    </row>
    <row r="111" spans="1:19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51782</v>
      </c>
      <c r="E111" s="139">
        <f t="shared" si="3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>
        <v>26412</v>
      </c>
      <c r="O111" s="140"/>
      <c r="P111" s="140">
        <v>25370</v>
      </c>
      <c r="Q111" s="140"/>
      <c r="R111" s="140"/>
      <c r="S111" s="140"/>
    </row>
    <row r="112" spans="1:19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43287</v>
      </c>
      <c r="E112" s="139">
        <f t="shared" si="3"/>
        <v>0</v>
      </c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>
        <v>43287</v>
      </c>
      <c r="Q112" s="140"/>
      <c r="R112" s="140"/>
      <c r="S112" s="140"/>
    </row>
    <row r="113" spans="1:19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43315</v>
      </c>
      <c r="E113" s="139">
        <f t="shared" si="3"/>
        <v>0</v>
      </c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>
        <v>43315</v>
      </c>
      <c r="Q113" s="140"/>
      <c r="R113" s="140"/>
      <c r="S113" s="140"/>
    </row>
    <row r="114" spans="1:19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41927</v>
      </c>
      <c r="E114" s="139">
        <f t="shared" si="3"/>
        <v>0</v>
      </c>
      <c r="F114" s="140"/>
      <c r="G114" s="140"/>
      <c r="H114" s="140"/>
      <c r="I114" s="140"/>
      <c r="J114" s="140"/>
      <c r="K114" s="140"/>
      <c r="L114" s="140"/>
      <c r="M114" s="140"/>
      <c r="N114" s="140">
        <v>-1405</v>
      </c>
      <c r="O114" s="140"/>
      <c r="P114" s="140">
        <v>43332</v>
      </c>
      <c r="Q114" s="140"/>
      <c r="R114" s="140"/>
      <c r="S114" s="140"/>
    </row>
    <row r="115" spans="1:19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39149</v>
      </c>
      <c r="E115" s="139">
        <f t="shared" si="3"/>
        <v>0</v>
      </c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>
        <v>39149</v>
      </c>
      <c r="Q115" s="140"/>
      <c r="R115" s="140"/>
      <c r="S115" s="140"/>
    </row>
    <row r="116" spans="1:19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25507</v>
      </c>
      <c r="E116" s="139">
        <f t="shared" si="3"/>
        <v>0</v>
      </c>
      <c r="F116" s="140"/>
      <c r="G116" s="140"/>
      <c r="H116" s="140"/>
      <c r="I116" s="140"/>
      <c r="J116" s="140"/>
      <c r="K116" s="140"/>
      <c r="L116" s="140"/>
      <c r="M116" s="140"/>
      <c r="N116" s="140">
        <v>1340</v>
      </c>
      <c r="O116" s="140"/>
      <c r="P116" s="140">
        <v>24167</v>
      </c>
      <c r="Q116" s="140"/>
      <c r="R116" s="140"/>
      <c r="S116" s="140"/>
    </row>
    <row r="117" spans="1:19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F117+H117+J117+L117+N117+P117+R117</f>
        <v>89345.06</v>
      </c>
      <c r="E117" s="139">
        <f t="shared" ref="E117" si="5">G117+I117+K117+M117+O117+Q117+S117</f>
        <v>0</v>
      </c>
      <c r="N117" s="140">
        <v>65164.06</v>
      </c>
      <c r="P117" s="145">
        <v>24181</v>
      </c>
    </row>
    <row r="119" spans="1:19">
      <c r="E119" s="138"/>
    </row>
  </sheetData>
  <dataValidations count="1">
    <dataValidation allowBlank="1" showInputMessage="1" showErrorMessage="1" errorTitle="Invalid holding" error="The holding you entered is not part of the UNIVERSE tab." sqref="F3:R3" xr:uid="{E6D29409-BA16-4892-B53D-2048F2442DC1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53F5-D981-4988-8AD3-ED9BCB536F6B}">
  <dimension ref="A1:G119"/>
  <sheetViews>
    <sheetView workbookViewId="0">
      <pane ySplit="6" topLeftCell="A85" activePane="bottomLeft" state="frozen"/>
      <selection pane="bottomLeft" activeCell="H111" sqref="H111"/>
    </sheetView>
  </sheetViews>
  <sheetFormatPr defaultRowHeight="14.45"/>
  <cols>
    <col min="3" max="3" width="11.28515625" bestFit="1" customWidth="1"/>
    <col min="4" max="4" width="11.28515625" customWidth="1"/>
    <col min="5" max="5" width="14.28515625" customWidth="1"/>
    <col min="6" max="6" width="18.7109375" style="58" bestFit="1" customWidth="1"/>
    <col min="7" max="7" width="18.5703125" customWidth="1"/>
  </cols>
  <sheetData>
    <row r="1" spans="1:7" ht="30">
      <c r="A1" s="2" t="s">
        <v>0</v>
      </c>
      <c r="B1" s="3"/>
      <c r="C1" s="45"/>
      <c r="D1" s="45"/>
      <c r="E1" s="113"/>
      <c r="F1" s="131" t="s">
        <v>126</v>
      </c>
    </row>
    <row r="2" spans="1:7">
      <c r="A2" s="13" t="s">
        <v>1</v>
      </c>
      <c r="B2" s="14"/>
      <c r="C2" s="46"/>
      <c r="D2" s="46"/>
      <c r="E2" s="114"/>
      <c r="F2" s="111" t="s">
        <v>128</v>
      </c>
    </row>
    <row r="3" spans="1:7" ht="27.6">
      <c r="A3" s="17" t="s">
        <v>2</v>
      </c>
      <c r="B3" s="18"/>
      <c r="C3" s="47"/>
      <c r="D3" s="47"/>
      <c r="E3" s="115"/>
      <c r="F3" s="132" t="s">
        <v>135</v>
      </c>
    </row>
    <row r="4" spans="1:7">
      <c r="A4" s="23" t="s">
        <v>3</v>
      </c>
      <c r="B4" s="14"/>
      <c r="C4" s="46"/>
      <c r="D4" s="46"/>
      <c r="E4" s="114"/>
      <c r="F4" s="48" t="s">
        <v>144</v>
      </c>
    </row>
    <row r="5" spans="1:7">
      <c r="A5" s="25"/>
      <c r="B5" s="1"/>
      <c r="C5" s="49"/>
      <c r="D5" s="49"/>
      <c r="E5" s="116"/>
      <c r="F5" s="133"/>
    </row>
    <row r="6" spans="1:7" ht="41.4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134" t="s">
        <v>145</v>
      </c>
      <c r="G6" s="35" t="str">
        <f>F6&amp;"[trans]"</f>
        <v>USD Margin &amp; Cash Equivalent[trans]</v>
      </c>
    </row>
    <row r="7" spans="1:7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</f>
        <v>0</v>
      </c>
      <c r="E7" s="139">
        <f>G7+I7+K7+M7+O7+Q7+S7</f>
        <v>0</v>
      </c>
      <c r="F7" s="134"/>
    </row>
    <row r="8" spans="1:7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E71" si="0">F8+H8+J8+L8+N8+P8+R8</f>
        <v>0</v>
      </c>
      <c r="E8" s="139">
        <f t="shared" si="0"/>
        <v>0</v>
      </c>
      <c r="F8" s="134"/>
    </row>
    <row r="9" spans="1:7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0"/>
        <v>0</v>
      </c>
      <c r="F9" s="134"/>
    </row>
    <row r="10" spans="1:7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0"/>
        <v>0</v>
      </c>
      <c r="F10" s="80"/>
    </row>
    <row r="11" spans="1:7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0"/>
        <v>0</v>
      </c>
      <c r="F11" s="80"/>
    </row>
    <row r="12" spans="1:7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0"/>
        <v>0</v>
      </c>
      <c r="F12" s="80"/>
    </row>
    <row r="13" spans="1:7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0"/>
        <v>0</v>
      </c>
      <c r="F13" s="80"/>
    </row>
    <row r="14" spans="1:7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0"/>
        <v>0</v>
      </c>
      <c r="F14" s="80"/>
    </row>
    <row r="15" spans="1:7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0"/>
        <v>0</v>
      </c>
      <c r="F15" s="80"/>
    </row>
    <row r="16" spans="1:7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0"/>
        <v>0</v>
      </c>
      <c r="F16" s="80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0"/>
        <v>0</v>
      </c>
      <c r="F17" s="80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0"/>
        <v>0</v>
      </c>
      <c r="F18" s="80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0"/>
        <v>0</v>
      </c>
      <c r="F19" s="80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0"/>
        <v>0</v>
      </c>
      <c r="F20" s="80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0"/>
        <v>0</v>
      </c>
      <c r="F21" s="80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0"/>
        <v>0</v>
      </c>
      <c r="F22" s="80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0"/>
        <v>0</v>
      </c>
      <c r="F23" s="80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0"/>
        <v>0</v>
      </c>
      <c r="F24" s="80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0"/>
        <v>0</v>
      </c>
      <c r="F25" s="80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0"/>
        <v>0</v>
      </c>
      <c r="F26" s="80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0"/>
        <v>0</v>
      </c>
      <c r="F27" s="80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0"/>
        <v>0</v>
      </c>
      <c r="F28" s="80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0"/>
        <v>0</v>
      </c>
      <c r="F29" s="80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0"/>
        <v>0</v>
      </c>
      <c r="F30" s="80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0"/>
        <v>0</v>
      </c>
      <c r="F31" s="80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0"/>
        <v>0</v>
      </c>
      <c r="F32" s="80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0"/>
        <v>0</v>
      </c>
      <c r="F33" s="80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0"/>
        <v>0</v>
      </c>
      <c r="F34" s="80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0"/>
        <v>0</v>
      </c>
      <c r="F35" s="80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0"/>
        <v>0</v>
      </c>
      <c r="F36" s="80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0"/>
        <v>0</v>
      </c>
      <c r="F37" s="80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0"/>
        <v>0</v>
      </c>
      <c r="F38" s="80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0"/>
        <v>0</v>
      </c>
      <c r="F39" s="80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0"/>
        <v>0</v>
      </c>
      <c r="F40" s="80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0"/>
        <v>0</v>
      </c>
      <c r="F41" s="80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0"/>
        <v>0</v>
      </c>
      <c r="F42" s="80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0"/>
        <v>0</v>
      </c>
      <c r="F43" s="80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0"/>
        <v>0</v>
      </c>
      <c r="F44" s="80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0"/>
        <v>0</v>
      </c>
      <c r="F45" s="80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0"/>
        <v>0</v>
      </c>
      <c r="F46" s="80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0"/>
        <v>0</v>
      </c>
      <c r="F47" s="80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0"/>
        <v>0</v>
      </c>
      <c r="F48" s="80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0"/>
        <v>0</v>
      </c>
      <c r="F49" s="80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0"/>
        <v>0</v>
      </c>
      <c r="F50" s="80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0"/>
        <v>0</v>
      </c>
      <c r="F51" s="80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0"/>
        <v>0</v>
      </c>
      <c r="F52" s="80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0"/>
        <v>0</v>
      </c>
      <c r="F53" s="80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0"/>
        <v>0</v>
      </c>
      <c r="F54" s="80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0"/>
        <v>0</v>
      </c>
      <c r="F55" s="80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0"/>
        <v>0</v>
      </c>
      <c r="F56" s="80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0"/>
        <v>0</v>
      </c>
      <c r="F57" s="80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0"/>
        <v>0</v>
      </c>
      <c r="F58" s="80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0"/>
        <v>0</v>
      </c>
      <c r="F59" s="80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0"/>
        <v>0</v>
      </c>
      <c r="F60" s="80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0"/>
        <v>0</v>
      </c>
      <c r="F61" s="80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0"/>
        <v>0</v>
      </c>
      <c r="F62" s="80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0"/>
        <v>0</v>
      </c>
      <c r="F63" s="80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0"/>
        <v>0</v>
      </c>
      <c r="F64" s="80"/>
    </row>
    <row r="65" spans="1:7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0"/>
        <v>0</v>
      </c>
      <c r="F65" s="80"/>
    </row>
    <row r="66" spans="1:7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0"/>
        <v>0</v>
      </c>
      <c r="F66" s="80"/>
    </row>
    <row r="67" spans="1:7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>F67+H67+J67+L67+N67+P67+R67</f>
        <v>0</v>
      </c>
      <c r="E67" s="139">
        <f t="shared" si="0"/>
        <v>0</v>
      </c>
      <c r="F67" s="140"/>
      <c r="G67" s="140"/>
    </row>
    <row r="68" spans="1:7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0"/>
        <v>0</v>
      </c>
      <c r="F68" s="140"/>
      <c r="G68" s="140"/>
    </row>
    <row r="69" spans="1:7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0"/>
        <v>0</v>
      </c>
      <c r="F69" s="140"/>
      <c r="G69" s="140"/>
    </row>
    <row r="70" spans="1:7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0"/>
        <v>0</v>
      </c>
      <c r="F70" s="140"/>
      <c r="G70" s="140"/>
    </row>
    <row r="71" spans="1:7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0"/>
        <v>0</v>
      </c>
      <c r="F71" s="140"/>
      <c r="G71" s="140"/>
    </row>
    <row r="72" spans="1:7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E116" si="1">F72+H72+J72+L72+N72+P72+R72</f>
        <v>0</v>
      </c>
      <c r="E72" s="139">
        <f t="shared" si="1"/>
        <v>0</v>
      </c>
      <c r="F72" s="140"/>
      <c r="G72" s="140"/>
    </row>
    <row r="73" spans="1:7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1"/>
        <v>0</v>
      </c>
      <c r="E73" s="139">
        <f t="shared" si="1"/>
        <v>0</v>
      </c>
      <c r="F73" s="140"/>
      <c r="G73" s="140"/>
    </row>
    <row r="74" spans="1:7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1"/>
        <v>0</v>
      </c>
      <c r="E74" s="139">
        <f t="shared" si="1"/>
        <v>0</v>
      </c>
      <c r="F74" s="140"/>
      <c r="G74" s="140"/>
    </row>
    <row r="75" spans="1:7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1"/>
        <v>0</v>
      </c>
      <c r="E75" s="139">
        <f t="shared" si="1"/>
        <v>0</v>
      </c>
      <c r="F75" s="140"/>
      <c r="G75" s="140"/>
    </row>
    <row r="76" spans="1:7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1"/>
        <v>0</v>
      </c>
      <c r="E76" s="139">
        <f t="shared" si="1"/>
        <v>0</v>
      </c>
      <c r="F76" s="140"/>
      <c r="G76" s="140"/>
    </row>
    <row r="77" spans="1:7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1"/>
        <v>0</v>
      </c>
      <c r="E77" s="139">
        <f t="shared" si="1"/>
        <v>0</v>
      </c>
      <c r="F77" s="140"/>
      <c r="G77" s="140"/>
    </row>
    <row r="78" spans="1:7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1"/>
        <v>0</v>
      </c>
      <c r="E78" s="139">
        <f t="shared" si="1"/>
        <v>0</v>
      </c>
      <c r="F78" s="140"/>
      <c r="G78" s="140"/>
    </row>
    <row r="79" spans="1:7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1"/>
        <v>0</v>
      </c>
      <c r="E79" s="139">
        <f t="shared" si="1"/>
        <v>0</v>
      </c>
      <c r="F79" s="140"/>
      <c r="G79" s="140"/>
    </row>
    <row r="80" spans="1:7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1"/>
        <v>0</v>
      </c>
      <c r="E80" s="139">
        <f t="shared" si="1"/>
        <v>0</v>
      </c>
      <c r="F80" s="140"/>
      <c r="G80" s="140"/>
    </row>
    <row r="81" spans="1:7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1"/>
        <v>0</v>
      </c>
      <c r="E81" s="139">
        <f t="shared" si="1"/>
        <v>0</v>
      </c>
      <c r="F81" s="140"/>
      <c r="G81" s="140"/>
    </row>
    <row r="82" spans="1:7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1"/>
        <v>0</v>
      </c>
      <c r="E82" s="139">
        <f t="shared" si="1"/>
        <v>0</v>
      </c>
      <c r="F82" s="140"/>
      <c r="G82" s="140"/>
    </row>
    <row r="83" spans="1:7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1"/>
        <v>0</v>
      </c>
      <c r="E83" s="139">
        <f t="shared" si="1"/>
        <v>0</v>
      </c>
      <c r="F83" s="140"/>
      <c r="G83" s="140"/>
    </row>
    <row r="84" spans="1:7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1"/>
        <v>0</v>
      </c>
      <c r="E84" s="139">
        <f t="shared" si="1"/>
        <v>0</v>
      </c>
      <c r="F84" s="140"/>
      <c r="G84" s="140"/>
    </row>
    <row r="85" spans="1:7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1"/>
        <v>0</v>
      </c>
      <c r="E85" s="139">
        <f t="shared" si="1"/>
        <v>0</v>
      </c>
      <c r="F85" s="140"/>
      <c r="G85" s="140"/>
    </row>
    <row r="86" spans="1:7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1"/>
        <v>0</v>
      </c>
      <c r="E86" s="139">
        <f t="shared" si="1"/>
        <v>0</v>
      </c>
      <c r="F86" s="140"/>
      <c r="G86" s="140"/>
    </row>
    <row r="87" spans="1:7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1"/>
        <v>870</v>
      </c>
      <c r="E87" s="139">
        <f t="shared" si="1"/>
        <v>0</v>
      </c>
      <c r="F87" s="140">
        <v>870</v>
      </c>
      <c r="G87" s="140"/>
    </row>
    <row r="88" spans="1:7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1"/>
        <v>872</v>
      </c>
      <c r="E88" s="139">
        <f t="shared" si="1"/>
        <v>0</v>
      </c>
      <c r="F88" s="140">
        <v>872</v>
      </c>
      <c r="G88" s="140"/>
    </row>
    <row r="89" spans="1:7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1"/>
        <v>872</v>
      </c>
      <c r="E89" s="139">
        <f t="shared" si="1"/>
        <v>0</v>
      </c>
      <c r="F89" s="140">
        <v>872</v>
      </c>
      <c r="G89" s="140"/>
    </row>
    <row r="90" spans="1:7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1"/>
        <v>874</v>
      </c>
      <c r="E90" s="139">
        <f t="shared" si="1"/>
        <v>0</v>
      </c>
      <c r="F90" s="140">
        <v>874</v>
      </c>
      <c r="G90" s="140"/>
    </row>
    <row r="91" spans="1:7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1"/>
        <v>875</v>
      </c>
      <c r="E91" s="139">
        <f t="shared" si="1"/>
        <v>0</v>
      </c>
      <c r="F91" s="140">
        <v>875</v>
      </c>
      <c r="G91" s="140"/>
    </row>
    <row r="92" spans="1:7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1"/>
        <v>876</v>
      </c>
      <c r="E92" s="139">
        <f t="shared" si="1"/>
        <v>0</v>
      </c>
      <c r="F92" s="140">
        <v>876</v>
      </c>
      <c r="G92" s="140"/>
    </row>
    <row r="93" spans="1:7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1"/>
        <v>0</v>
      </c>
      <c r="E93" s="139">
        <f t="shared" si="1"/>
        <v>0</v>
      </c>
      <c r="F93" s="140"/>
      <c r="G93" s="140"/>
    </row>
    <row r="94" spans="1:7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1"/>
        <v>0</v>
      </c>
      <c r="E94" s="139">
        <f t="shared" si="1"/>
        <v>0</v>
      </c>
      <c r="F94" s="140"/>
      <c r="G94" s="140"/>
    </row>
    <row r="95" spans="1:7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1"/>
        <v>4829</v>
      </c>
      <c r="E95" s="139">
        <f t="shared" si="1"/>
        <v>0</v>
      </c>
      <c r="F95" s="140">
        <v>4829</v>
      </c>
      <c r="G95" s="140"/>
    </row>
    <row r="96" spans="1:7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1"/>
        <v>4829</v>
      </c>
      <c r="E96" s="139">
        <f t="shared" si="1"/>
        <v>0</v>
      </c>
      <c r="F96" s="140">
        <v>4829</v>
      </c>
      <c r="G96" s="140"/>
    </row>
    <row r="97" spans="1:7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1"/>
        <v>4829</v>
      </c>
      <c r="E97" s="139">
        <f t="shared" si="1"/>
        <v>0</v>
      </c>
      <c r="F97" s="140">
        <v>4829</v>
      </c>
      <c r="G97" s="140"/>
    </row>
    <row r="98" spans="1:7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1"/>
        <v>4829</v>
      </c>
      <c r="E98" s="139">
        <f t="shared" si="1"/>
        <v>0</v>
      </c>
      <c r="F98" s="140">
        <v>4829</v>
      </c>
      <c r="G98" s="140"/>
    </row>
    <row r="99" spans="1:7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1"/>
        <v>4829</v>
      </c>
      <c r="E99" s="139">
        <f t="shared" si="1"/>
        <v>0</v>
      </c>
      <c r="F99" s="140">
        <v>4829</v>
      </c>
      <c r="G99" s="140"/>
    </row>
    <row r="100" spans="1:7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1"/>
        <v>4829</v>
      </c>
      <c r="E100" s="139">
        <f t="shared" si="1"/>
        <v>0</v>
      </c>
      <c r="F100" s="140">
        <v>4829</v>
      </c>
      <c r="G100" s="140"/>
    </row>
    <row r="101" spans="1:7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1"/>
        <v>4829</v>
      </c>
      <c r="E101" s="139">
        <f t="shared" si="1"/>
        <v>0</v>
      </c>
      <c r="F101" s="140">
        <v>4829</v>
      </c>
      <c r="G101" s="140"/>
    </row>
    <row r="102" spans="1:7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1"/>
        <v>4829</v>
      </c>
      <c r="E102" s="139">
        <f t="shared" si="1"/>
        <v>0</v>
      </c>
      <c r="F102" s="140">
        <v>4829</v>
      </c>
      <c r="G102" s="140"/>
    </row>
    <row r="103" spans="1:7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1"/>
        <v>4829</v>
      </c>
      <c r="E103" s="139">
        <f t="shared" si="1"/>
        <v>0</v>
      </c>
      <c r="F103" s="140">
        <v>4829</v>
      </c>
      <c r="G103" s="140"/>
    </row>
    <row r="104" spans="1:7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1"/>
        <v>4829</v>
      </c>
      <c r="E104" s="139">
        <f t="shared" si="1"/>
        <v>0</v>
      </c>
      <c r="F104" s="140">
        <v>4829</v>
      </c>
      <c r="G104" s="140"/>
    </row>
    <row r="105" spans="1:7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1"/>
        <v>4829</v>
      </c>
      <c r="E105" s="139">
        <f t="shared" si="1"/>
        <v>0</v>
      </c>
      <c r="F105" s="140">
        <v>4829</v>
      </c>
      <c r="G105" s="140"/>
    </row>
    <row r="106" spans="1:7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1"/>
        <v>4829</v>
      </c>
      <c r="E106" s="139">
        <f t="shared" si="1"/>
        <v>0</v>
      </c>
      <c r="F106" s="140">
        <v>4829</v>
      </c>
      <c r="G106" s="140"/>
    </row>
    <row r="107" spans="1:7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1"/>
        <v>4829</v>
      </c>
      <c r="E107" s="139">
        <f t="shared" si="1"/>
        <v>0</v>
      </c>
      <c r="F107" s="140">
        <v>4829</v>
      </c>
      <c r="G107" s="140"/>
    </row>
    <row r="108" spans="1:7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1"/>
        <v>4829</v>
      </c>
      <c r="E108" s="139">
        <f t="shared" si="1"/>
        <v>0</v>
      </c>
      <c r="F108" s="140">
        <v>4829</v>
      </c>
      <c r="G108" s="140"/>
    </row>
    <row r="109" spans="1:7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1"/>
        <v>4830</v>
      </c>
      <c r="E109" s="139">
        <f t="shared" si="1"/>
        <v>0</v>
      </c>
      <c r="F109" s="140">
        <v>4830</v>
      </c>
      <c r="G109" s="140"/>
    </row>
    <row r="110" spans="1:7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1"/>
        <v>4833</v>
      </c>
      <c r="E110" s="139">
        <f t="shared" si="1"/>
        <v>0</v>
      </c>
      <c r="F110" s="140">
        <v>4833</v>
      </c>
      <c r="G110" s="140"/>
    </row>
    <row r="111" spans="1:7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1"/>
        <v>4834</v>
      </c>
      <c r="E111" s="139">
        <f t="shared" si="1"/>
        <v>0</v>
      </c>
      <c r="F111" s="140">
        <v>4834</v>
      </c>
      <c r="G111" s="140"/>
    </row>
    <row r="112" spans="1:7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1"/>
        <v>0</v>
      </c>
      <c r="E112" s="139">
        <f t="shared" si="1"/>
        <v>0</v>
      </c>
      <c r="F112" s="140"/>
      <c r="G112" s="140"/>
    </row>
    <row r="113" spans="1:7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1"/>
        <v>0</v>
      </c>
      <c r="E113" s="139">
        <f t="shared" si="1"/>
        <v>0</v>
      </c>
      <c r="F113" s="140"/>
      <c r="G113" s="140"/>
    </row>
    <row r="114" spans="1:7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1"/>
        <v>-1042</v>
      </c>
      <c r="E114" s="139">
        <f t="shared" si="1"/>
        <v>0</v>
      </c>
      <c r="F114" s="140">
        <v>-1042</v>
      </c>
      <c r="G114" s="140"/>
    </row>
    <row r="115" spans="1:7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1"/>
        <v>-2</v>
      </c>
      <c r="E115" s="139">
        <f t="shared" si="1"/>
        <v>0</v>
      </c>
      <c r="F115" s="140">
        <v>-2</v>
      </c>
      <c r="G115" s="140"/>
    </row>
    <row r="116" spans="1:7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1"/>
        <v>17282</v>
      </c>
      <c r="E116" s="139">
        <f t="shared" si="1"/>
        <v>0</v>
      </c>
      <c r="F116" s="140">
        <v>17282</v>
      </c>
      <c r="G116" s="140"/>
    </row>
    <row r="117" spans="1:7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2">F117+H117+J117+L117+N117+P117+R117</f>
        <v>17282</v>
      </c>
      <c r="E117" s="139">
        <f t="shared" ref="E117" si="3">G117+I117+K117+M117+O117+Q117+S117</f>
        <v>0</v>
      </c>
      <c r="F117" s="145">
        <v>17282</v>
      </c>
    </row>
    <row r="119" spans="1:7">
      <c r="E119" s="138"/>
    </row>
  </sheetData>
  <dataValidations count="1">
    <dataValidation allowBlank="1" showInputMessage="1" showErrorMessage="1" errorTitle="Invalid holding" error="The holding you entered is not part of the UNIVERSE tab." sqref="F3" xr:uid="{F0BCC669-B5A8-46F2-828D-759CA7E5685B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A1DC-B384-4BBF-964B-3AF6900221ED}">
  <sheetPr codeName="Sheet1">
    <tabColor rgb="FF66FFFF"/>
  </sheetPr>
  <dimension ref="A1:CL126"/>
  <sheetViews>
    <sheetView zoomScaleNormal="100" workbookViewId="0">
      <pane xSplit="5" ySplit="6" topLeftCell="AQ13" activePane="bottomRight" state="frozen"/>
      <selection pane="bottomRight" activeCell="E6" sqref="E6"/>
      <selection pane="bottomLeft" activeCell="A8" sqref="A8"/>
      <selection pane="topRight" activeCell="E1" sqref="E1"/>
    </sheetView>
  </sheetViews>
  <sheetFormatPr defaultColWidth="8.7109375" defaultRowHeight="14.45"/>
  <cols>
    <col min="3" max="3" width="12.7109375" style="58" bestFit="1" customWidth="1"/>
    <col min="4" max="4" width="9.7109375" style="74" customWidth="1"/>
    <col min="5" max="5" width="12.140625" style="65" customWidth="1"/>
    <col min="6" max="7" width="12.140625" style="58" customWidth="1"/>
    <col min="8" max="8" width="12.140625" style="65" customWidth="1"/>
    <col min="9" max="13" width="12.140625" style="58" customWidth="1"/>
    <col min="14" max="14" width="14.7109375" style="58" customWidth="1"/>
    <col min="15" max="18" width="12.140625" style="58" customWidth="1"/>
    <col min="19" max="19" width="14.7109375" style="58" customWidth="1"/>
    <col min="20" max="20" width="16.28515625" style="58" customWidth="1"/>
    <col min="21" max="21" width="16.28515625" style="89" customWidth="1"/>
    <col min="22" max="22" width="7" style="58" customWidth="1"/>
    <col min="23" max="26" width="12.140625" style="100" customWidth="1"/>
    <col min="27" max="30" width="14.7109375" style="100" customWidth="1"/>
    <col min="31" max="33" width="15.7109375" customWidth="1"/>
    <col min="34" max="42" width="18.28515625" customWidth="1"/>
    <col min="43" max="43" width="54.28515625" bestFit="1" customWidth="1"/>
    <col min="44" max="51" width="18.28515625" customWidth="1"/>
    <col min="52" max="52" width="18.28515625" style="67" customWidth="1"/>
    <col min="53" max="60" width="18.28515625" customWidth="1"/>
    <col min="61" max="61" width="15.28515625" customWidth="1"/>
    <col min="62" max="68" width="18.28515625" customWidth="1"/>
    <col min="69" max="69" width="19.5703125" style="67" customWidth="1"/>
  </cols>
  <sheetData>
    <row r="1" spans="1:90" ht="37.5" customHeight="1">
      <c r="A1" s="2" t="s">
        <v>0</v>
      </c>
      <c r="B1" s="3"/>
      <c r="C1" s="45"/>
      <c r="D1" s="72"/>
      <c r="E1" s="59"/>
      <c r="F1" s="45"/>
      <c r="G1" s="45"/>
      <c r="H1" s="59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93" t="s">
        <v>103</v>
      </c>
      <c r="X1" s="93" t="s">
        <v>103</v>
      </c>
      <c r="Y1" s="93" t="s">
        <v>103</v>
      </c>
      <c r="Z1" s="93" t="s">
        <v>103</v>
      </c>
      <c r="AA1" s="93" t="s">
        <v>103</v>
      </c>
      <c r="AB1" s="93" t="s">
        <v>103</v>
      </c>
      <c r="AC1" s="93" t="s">
        <v>103</v>
      </c>
      <c r="AD1" s="93" t="s">
        <v>103</v>
      </c>
      <c r="AE1" s="4" t="s">
        <v>103</v>
      </c>
      <c r="AF1" s="4" t="s">
        <v>103</v>
      </c>
      <c r="AG1" s="4" t="s">
        <v>103</v>
      </c>
      <c r="AH1" s="101" t="s">
        <v>117</v>
      </c>
      <c r="AI1" s="101" t="s">
        <v>117</v>
      </c>
      <c r="AJ1" s="101" t="s">
        <v>117</v>
      </c>
      <c r="AK1" s="101" t="s">
        <v>117</v>
      </c>
      <c r="AL1" s="6" t="s">
        <v>65</v>
      </c>
      <c r="AM1" s="6" t="s">
        <v>65</v>
      </c>
      <c r="AN1" s="6" t="s">
        <v>65</v>
      </c>
      <c r="AO1" s="6" t="s">
        <v>65</v>
      </c>
      <c r="AP1" s="6" t="s">
        <v>65</v>
      </c>
      <c r="AQ1" s="6" t="s">
        <v>65</v>
      </c>
      <c r="AR1" s="7" t="s">
        <v>65</v>
      </c>
      <c r="AS1" s="7" t="s">
        <v>65</v>
      </c>
      <c r="AT1" s="7" t="s">
        <v>65</v>
      </c>
      <c r="AU1" s="7" t="s">
        <v>65</v>
      </c>
      <c r="AV1" s="7" t="s">
        <v>65</v>
      </c>
      <c r="AW1" s="7" t="s">
        <v>65</v>
      </c>
      <c r="AX1" s="7" t="s">
        <v>65</v>
      </c>
      <c r="AY1" s="7" t="s">
        <v>65</v>
      </c>
      <c r="AZ1" s="81" t="s">
        <v>65</v>
      </c>
      <c r="BA1" s="7" t="s">
        <v>46</v>
      </c>
      <c r="BB1" s="7" t="s">
        <v>46</v>
      </c>
      <c r="BC1" s="7" t="s">
        <v>46</v>
      </c>
      <c r="BD1" s="6" t="s">
        <v>46</v>
      </c>
      <c r="BE1" s="8" t="s">
        <v>46</v>
      </c>
      <c r="BF1" s="9" t="s">
        <v>46</v>
      </c>
      <c r="BG1" s="9" t="s">
        <v>46</v>
      </c>
      <c r="BH1" s="7" t="s">
        <v>100</v>
      </c>
      <c r="BI1" s="7" t="s">
        <v>100</v>
      </c>
      <c r="BJ1" s="7" t="s">
        <v>126</v>
      </c>
      <c r="BK1" s="10" t="s">
        <v>126</v>
      </c>
      <c r="BL1" s="10" t="s">
        <v>126</v>
      </c>
      <c r="BM1" s="11" t="s">
        <v>126</v>
      </c>
      <c r="BN1" s="12" t="s">
        <v>126</v>
      </c>
      <c r="BO1" s="12" t="s">
        <v>126</v>
      </c>
      <c r="BP1" s="12" t="s">
        <v>126</v>
      </c>
      <c r="BQ1" s="90" t="s">
        <v>126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</row>
    <row r="2" spans="1:90">
      <c r="A2" s="13" t="s">
        <v>1</v>
      </c>
      <c r="B2" s="14"/>
      <c r="C2" s="46"/>
      <c r="D2" s="50"/>
      <c r="E2" s="60"/>
      <c r="F2" s="46"/>
      <c r="G2" s="46"/>
      <c r="H2" s="60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86"/>
      <c r="V2" s="46"/>
      <c r="W2" s="94" t="s">
        <v>107</v>
      </c>
      <c r="X2" s="94" t="s">
        <v>107</v>
      </c>
      <c r="Y2" s="94" t="s">
        <v>107</v>
      </c>
      <c r="Z2" s="94" t="s">
        <v>107</v>
      </c>
      <c r="AA2" s="94" t="s">
        <v>107</v>
      </c>
      <c r="AB2" s="94" t="s">
        <v>107</v>
      </c>
      <c r="AC2" s="94" t="s">
        <v>107</v>
      </c>
      <c r="AD2" s="94" t="s">
        <v>107</v>
      </c>
      <c r="AE2" s="15" t="s">
        <v>66</v>
      </c>
      <c r="AF2" s="15" t="s">
        <v>66</v>
      </c>
      <c r="AG2" s="15" t="s">
        <v>66</v>
      </c>
      <c r="AH2" s="102" t="s">
        <v>66</v>
      </c>
      <c r="AI2" s="102" t="s">
        <v>97</v>
      </c>
      <c r="AJ2" s="102" t="s">
        <v>66</v>
      </c>
      <c r="AK2" s="102" t="s">
        <v>66</v>
      </c>
      <c r="AL2" s="15" t="s">
        <v>47</v>
      </c>
      <c r="AM2" s="15" t="s">
        <v>47</v>
      </c>
      <c r="AN2" s="15" t="s">
        <v>47</v>
      </c>
      <c r="AO2" s="15" t="s">
        <v>47</v>
      </c>
      <c r="AP2" s="15" t="s">
        <v>47</v>
      </c>
      <c r="AQ2" s="15" t="s">
        <v>47</v>
      </c>
      <c r="AR2" s="15" t="s">
        <v>47</v>
      </c>
      <c r="AS2" s="15" t="s">
        <v>47</v>
      </c>
      <c r="AT2" s="15" t="s">
        <v>47</v>
      </c>
      <c r="AU2" s="15" t="s">
        <v>47</v>
      </c>
      <c r="AV2" s="15" t="s">
        <v>47</v>
      </c>
      <c r="AW2" s="15" t="s">
        <v>66</v>
      </c>
      <c r="AX2" s="15" t="s">
        <v>47</v>
      </c>
      <c r="AY2" s="15" t="s">
        <v>47</v>
      </c>
      <c r="AZ2" s="69" t="s">
        <v>97</v>
      </c>
      <c r="BA2" s="15" t="s">
        <v>47</v>
      </c>
      <c r="BB2" s="15" t="s">
        <v>47</v>
      </c>
      <c r="BC2" s="15" t="s">
        <v>47</v>
      </c>
      <c r="BD2" s="15" t="s">
        <v>47</v>
      </c>
      <c r="BE2" s="16" t="s">
        <v>47</v>
      </c>
      <c r="BF2" s="16" t="s">
        <v>47</v>
      </c>
      <c r="BG2" s="16" t="s">
        <v>47</v>
      </c>
      <c r="BH2" s="15" t="s">
        <v>47</v>
      </c>
      <c r="BI2" s="15"/>
      <c r="BJ2" s="15" t="s">
        <v>127</v>
      </c>
      <c r="BK2" s="15" t="s">
        <v>127</v>
      </c>
      <c r="BL2" s="15" t="s">
        <v>128</v>
      </c>
      <c r="BM2" s="15" t="s">
        <v>97</v>
      </c>
      <c r="BN2" s="15" t="s">
        <v>129</v>
      </c>
      <c r="BO2" s="15" t="s">
        <v>128</v>
      </c>
      <c r="BP2" s="15" t="s">
        <v>128</v>
      </c>
      <c r="BQ2" s="69" t="s">
        <v>128</v>
      </c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</row>
    <row r="3" spans="1:90" ht="42.75" customHeight="1">
      <c r="A3" s="17" t="s">
        <v>2</v>
      </c>
      <c r="B3" s="18"/>
      <c r="C3" s="47"/>
      <c r="D3" s="73"/>
      <c r="E3" s="61"/>
      <c r="F3" s="47"/>
      <c r="G3" s="47"/>
      <c r="H3" s="61"/>
      <c r="I3" s="47"/>
      <c r="J3" s="48"/>
      <c r="K3" s="48"/>
      <c r="L3" s="47"/>
      <c r="M3" s="47"/>
      <c r="N3" s="47"/>
      <c r="O3" s="47"/>
      <c r="P3" s="47"/>
      <c r="Q3" s="47"/>
      <c r="R3" s="47"/>
      <c r="S3" s="47"/>
      <c r="T3" s="47"/>
      <c r="U3" s="48"/>
      <c r="V3" s="47"/>
      <c r="W3" s="95" t="s">
        <v>108</v>
      </c>
      <c r="X3" s="95" t="s">
        <v>109</v>
      </c>
      <c r="Y3" s="95" t="s">
        <v>110</v>
      </c>
      <c r="Z3" s="95" t="s">
        <v>111</v>
      </c>
      <c r="AA3" s="95" t="s">
        <v>112</v>
      </c>
      <c r="AB3" s="95" t="s">
        <v>113</v>
      </c>
      <c r="AC3" s="95" t="s">
        <v>114</v>
      </c>
      <c r="AD3" s="95" t="s">
        <v>115</v>
      </c>
      <c r="AE3" s="18" t="s">
        <v>104</v>
      </c>
      <c r="AF3" s="18" t="s">
        <v>105</v>
      </c>
      <c r="AG3" s="18" t="s">
        <v>106</v>
      </c>
      <c r="AH3" s="103" t="s">
        <v>118</v>
      </c>
      <c r="AI3" s="103" t="s">
        <v>119</v>
      </c>
      <c r="AJ3" s="103" t="s">
        <v>120</v>
      </c>
      <c r="AK3" s="103" t="s">
        <v>121</v>
      </c>
      <c r="AL3" s="20" t="s">
        <v>67</v>
      </c>
      <c r="AM3" s="20" t="s">
        <v>68</v>
      </c>
      <c r="AN3" s="20" t="s">
        <v>69</v>
      </c>
      <c r="AO3" s="20" t="s">
        <v>70</v>
      </c>
      <c r="AP3" s="20" t="s">
        <v>71</v>
      </c>
      <c r="AQ3" s="20" t="s">
        <v>72</v>
      </c>
      <c r="AR3" s="20" t="s">
        <v>73</v>
      </c>
      <c r="AS3" s="20" t="s">
        <v>74</v>
      </c>
      <c r="AT3" s="20" t="s">
        <v>75</v>
      </c>
      <c r="AU3" s="20" t="s">
        <v>76</v>
      </c>
      <c r="AV3" s="20" t="s">
        <v>77</v>
      </c>
      <c r="AW3" s="20" t="s">
        <v>78</v>
      </c>
      <c r="AX3" s="20" t="s">
        <v>79</v>
      </c>
      <c r="AY3" s="20" t="s">
        <v>80</v>
      </c>
      <c r="AZ3" s="82" t="s">
        <v>98</v>
      </c>
      <c r="BA3" s="21" t="s">
        <v>48</v>
      </c>
      <c r="BB3" s="20" t="s">
        <v>49</v>
      </c>
      <c r="BC3" s="20" t="s">
        <v>50</v>
      </c>
      <c r="BD3" s="20" t="s">
        <v>51</v>
      </c>
      <c r="BE3" s="22" t="s">
        <v>52</v>
      </c>
      <c r="BF3" s="22" t="s">
        <v>53</v>
      </c>
      <c r="BG3" s="22" t="s">
        <v>54</v>
      </c>
      <c r="BH3" s="21" t="s">
        <v>101</v>
      </c>
      <c r="BI3" s="21"/>
      <c r="BJ3" s="20" t="s">
        <v>130</v>
      </c>
      <c r="BK3" s="20" t="s">
        <v>131</v>
      </c>
      <c r="BL3" s="20" t="s">
        <v>132</v>
      </c>
      <c r="BM3" s="20" t="s">
        <v>133</v>
      </c>
      <c r="BN3" s="20" t="s">
        <v>129</v>
      </c>
      <c r="BO3" s="20" t="s">
        <v>134</v>
      </c>
      <c r="BP3" s="20" t="s">
        <v>135</v>
      </c>
      <c r="BQ3" s="82" t="s">
        <v>135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</row>
    <row r="4" spans="1:90" ht="16.5" customHeight="1">
      <c r="A4" s="23" t="s">
        <v>3</v>
      </c>
      <c r="B4" s="14"/>
      <c r="C4" s="46"/>
      <c r="D4" s="50"/>
      <c r="E4" s="60"/>
      <c r="F4" s="46"/>
      <c r="G4" s="46"/>
      <c r="H4" s="60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86"/>
      <c r="V4" s="46"/>
      <c r="W4" s="94" t="s">
        <v>55</v>
      </c>
      <c r="X4" s="94" t="s">
        <v>55</v>
      </c>
      <c r="Y4" s="94" t="s">
        <v>55</v>
      </c>
      <c r="Z4" s="94" t="s">
        <v>55</v>
      </c>
      <c r="AA4" s="94" t="s">
        <v>55</v>
      </c>
      <c r="AB4" s="94" t="s">
        <v>55</v>
      </c>
      <c r="AC4" s="94" t="s">
        <v>55</v>
      </c>
      <c r="AD4" s="94" t="s">
        <v>55</v>
      </c>
      <c r="AE4" s="15" t="s">
        <v>55</v>
      </c>
      <c r="AF4" s="15" t="s">
        <v>55</v>
      </c>
      <c r="AG4" s="15" t="s">
        <v>55</v>
      </c>
      <c r="AH4" s="104" t="s">
        <v>55</v>
      </c>
      <c r="AI4" s="104" t="s">
        <v>55</v>
      </c>
      <c r="AJ4" s="104" t="s">
        <v>55</v>
      </c>
      <c r="AK4" s="104" t="s">
        <v>55</v>
      </c>
      <c r="AL4" s="19" t="s">
        <v>55</v>
      </c>
      <c r="AM4" s="19" t="s">
        <v>81</v>
      </c>
      <c r="AN4" s="19" t="s">
        <v>82</v>
      </c>
      <c r="AO4" s="19" t="s">
        <v>55</v>
      </c>
      <c r="AP4" s="19" t="s">
        <v>81</v>
      </c>
      <c r="AQ4" s="19" t="s">
        <v>82</v>
      </c>
      <c r="AR4" s="19" t="s">
        <v>83</v>
      </c>
      <c r="AS4" s="19" t="s">
        <v>81</v>
      </c>
      <c r="AT4" s="19" t="s">
        <v>55</v>
      </c>
      <c r="AU4" s="19" t="s">
        <v>55</v>
      </c>
      <c r="AV4" s="19" t="s">
        <v>81</v>
      </c>
      <c r="AW4" s="19" t="s">
        <v>81</v>
      </c>
      <c r="AX4" s="19" t="s">
        <v>55</v>
      </c>
      <c r="AY4" s="19" t="s">
        <v>81</v>
      </c>
      <c r="AZ4" s="68" t="s">
        <v>55</v>
      </c>
      <c r="BA4" s="19" t="s">
        <v>55</v>
      </c>
      <c r="BB4" s="19" t="s">
        <v>55</v>
      </c>
      <c r="BC4" s="19" t="s">
        <v>55</v>
      </c>
      <c r="BD4" s="19" t="s">
        <v>55</v>
      </c>
      <c r="BE4" s="24" t="s">
        <v>55</v>
      </c>
      <c r="BF4" s="24" t="s">
        <v>55</v>
      </c>
      <c r="BG4" s="24" t="s">
        <v>55</v>
      </c>
      <c r="BH4" s="19" t="s">
        <v>55</v>
      </c>
      <c r="BI4" s="19"/>
      <c r="BJ4" s="19" t="s">
        <v>82</v>
      </c>
      <c r="BK4" s="19" t="s">
        <v>82</v>
      </c>
      <c r="BL4" s="19" t="s">
        <v>129</v>
      </c>
      <c r="BM4" s="19" t="s">
        <v>82</v>
      </c>
      <c r="BN4" s="19" t="s">
        <v>129</v>
      </c>
      <c r="BO4" s="19" t="s">
        <v>136</v>
      </c>
      <c r="BP4" s="19" t="s">
        <v>136</v>
      </c>
      <c r="BQ4" s="68" t="s">
        <v>144</v>
      </c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</row>
    <row r="5" spans="1:90" ht="28.15" customHeight="1">
      <c r="A5" s="25"/>
      <c r="B5" s="1"/>
      <c r="C5" s="49"/>
      <c r="D5" s="50"/>
      <c r="E5" s="62"/>
      <c r="F5" s="49"/>
      <c r="G5" s="49"/>
      <c r="H5" s="62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87"/>
      <c r="V5" s="49"/>
      <c r="W5" s="96"/>
      <c r="X5" s="96"/>
      <c r="Y5" s="96"/>
      <c r="Z5" s="96"/>
      <c r="AA5" s="96"/>
      <c r="AB5" s="96"/>
      <c r="AC5" s="96"/>
      <c r="AD5" s="96"/>
      <c r="AE5" s="26"/>
      <c r="AF5" s="26"/>
      <c r="AG5" s="26"/>
      <c r="AH5" s="105"/>
      <c r="AI5" s="105"/>
      <c r="AJ5" s="105"/>
      <c r="AK5" s="105"/>
      <c r="AL5" s="28"/>
      <c r="AM5" s="28"/>
      <c r="AN5" s="28"/>
      <c r="AO5" s="28"/>
      <c r="AP5" s="28"/>
      <c r="AQ5" s="28"/>
      <c r="AR5" s="29"/>
      <c r="AS5" s="29"/>
      <c r="AT5" s="29"/>
      <c r="AU5" s="29"/>
      <c r="AV5" s="29"/>
      <c r="AW5" s="29"/>
      <c r="AX5" s="29"/>
      <c r="AY5" s="29"/>
      <c r="AZ5" s="71"/>
      <c r="BA5" s="29"/>
      <c r="BB5" s="29"/>
      <c r="BC5" s="29"/>
      <c r="BD5" s="28"/>
      <c r="BE5" s="30"/>
      <c r="BF5" s="30"/>
      <c r="BG5" s="31"/>
      <c r="BH5" s="29"/>
      <c r="BI5" s="29"/>
      <c r="BJ5" s="29"/>
      <c r="BK5" s="29"/>
      <c r="BL5" s="29"/>
      <c r="BM5" s="27"/>
      <c r="BN5" s="28"/>
      <c r="BO5" s="28"/>
      <c r="BP5" s="28"/>
      <c r="BQ5" s="91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spans="1:90" s="37" customFormat="1" ht="69">
      <c r="A6" s="32" t="s">
        <v>5</v>
      </c>
      <c r="B6" s="33" t="s">
        <v>6</v>
      </c>
      <c r="C6" s="51" t="s">
        <v>7</v>
      </c>
      <c r="D6" s="52" t="s">
        <v>8</v>
      </c>
      <c r="E6" s="63" t="s">
        <v>9</v>
      </c>
      <c r="F6" s="51" t="s">
        <v>146</v>
      </c>
      <c r="G6" s="51" t="s">
        <v>147</v>
      </c>
      <c r="H6" s="63" t="s">
        <v>13</v>
      </c>
      <c r="I6" s="66" t="s">
        <v>148</v>
      </c>
      <c r="J6" s="51" t="s">
        <v>46</v>
      </c>
      <c r="K6" s="51" t="s">
        <v>149</v>
      </c>
      <c r="L6" s="51" t="s">
        <v>150</v>
      </c>
      <c r="M6" s="66" t="s">
        <v>151</v>
      </c>
      <c r="N6" s="53" t="s">
        <v>100</v>
      </c>
      <c r="O6" s="51" t="s">
        <v>152</v>
      </c>
      <c r="P6" s="51" t="s">
        <v>153</v>
      </c>
      <c r="Q6" s="66" t="s">
        <v>28</v>
      </c>
      <c r="R6" s="51" t="s">
        <v>154</v>
      </c>
      <c r="S6" s="51" t="s">
        <v>126</v>
      </c>
      <c r="T6" s="53" t="s">
        <v>155</v>
      </c>
      <c r="U6" s="92" t="s">
        <v>156</v>
      </c>
      <c r="V6" s="53"/>
      <c r="W6" s="97" t="s">
        <v>108</v>
      </c>
      <c r="X6" s="97" t="s">
        <v>109</v>
      </c>
      <c r="Y6" s="97" t="s">
        <v>110</v>
      </c>
      <c r="Z6" s="97" t="s">
        <v>111</v>
      </c>
      <c r="AA6" s="97" t="s">
        <v>112</v>
      </c>
      <c r="AB6" s="97" t="s">
        <v>113</v>
      </c>
      <c r="AC6" s="97" t="s">
        <v>114</v>
      </c>
      <c r="AD6" s="97" t="s">
        <v>115</v>
      </c>
      <c r="AE6" s="34" t="s">
        <v>104</v>
      </c>
      <c r="AF6" s="34" t="s">
        <v>105</v>
      </c>
      <c r="AG6" s="34" t="s">
        <v>106</v>
      </c>
      <c r="AH6" s="106" t="s">
        <v>122</v>
      </c>
      <c r="AI6" s="106" t="s">
        <v>123</v>
      </c>
      <c r="AJ6" s="106" t="s">
        <v>124</v>
      </c>
      <c r="AK6" s="106" t="s">
        <v>125</v>
      </c>
      <c r="AL6" s="35" t="s">
        <v>84</v>
      </c>
      <c r="AM6" s="35" t="s">
        <v>85</v>
      </c>
      <c r="AN6" s="35" t="s">
        <v>86</v>
      </c>
      <c r="AO6" s="35" t="s">
        <v>87</v>
      </c>
      <c r="AP6" s="35" t="s">
        <v>88</v>
      </c>
      <c r="AQ6" s="35" t="s">
        <v>89</v>
      </c>
      <c r="AR6" s="35" t="s">
        <v>90</v>
      </c>
      <c r="AS6" s="35" t="s">
        <v>91</v>
      </c>
      <c r="AT6" s="35" t="s">
        <v>92</v>
      </c>
      <c r="AU6" s="35" t="s">
        <v>93</v>
      </c>
      <c r="AV6" s="35" t="s">
        <v>94</v>
      </c>
      <c r="AW6" s="35" t="s">
        <v>78</v>
      </c>
      <c r="AX6" s="35" t="s">
        <v>95</v>
      </c>
      <c r="AY6" s="35" t="s">
        <v>96</v>
      </c>
      <c r="AZ6" s="83" t="s">
        <v>99</v>
      </c>
      <c r="BA6" s="35" t="s">
        <v>58</v>
      </c>
      <c r="BB6" s="35" t="s">
        <v>59</v>
      </c>
      <c r="BC6" s="35" t="s">
        <v>60</v>
      </c>
      <c r="BD6" s="35" t="s">
        <v>61</v>
      </c>
      <c r="BE6" s="36" t="s">
        <v>62</v>
      </c>
      <c r="BF6" s="36" t="s">
        <v>63</v>
      </c>
      <c r="BG6" s="36" t="s">
        <v>64</v>
      </c>
      <c r="BH6" s="35" t="s">
        <v>102</v>
      </c>
      <c r="BI6" s="35"/>
      <c r="BJ6" s="35" t="s">
        <v>137</v>
      </c>
      <c r="BK6" s="35" t="s">
        <v>138</v>
      </c>
      <c r="BL6" s="35" t="s">
        <v>139</v>
      </c>
      <c r="BM6" s="35" t="s">
        <v>140</v>
      </c>
      <c r="BN6" s="35" t="s">
        <v>141</v>
      </c>
      <c r="BO6" s="35" t="s">
        <v>142</v>
      </c>
      <c r="BP6" s="35" t="s">
        <v>143</v>
      </c>
      <c r="BQ6" s="83" t="s">
        <v>145</v>
      </c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</row>
    <row r="7" spans="1:90">
      <c r="A7" s="38">
        <v>40939</v>
      </c>
      <c r="B7" s="39">
        <v>40939</v>
      </c>
      <c r="C7" s="54">
        <v>40939</v>
      </c>
      <c r="D7" s="50"/>
      <c r="E7" s="64"/>
      <c r="F7" s="55"/>
      <c r="G7" s="55"/>
      <c r="H7" s="64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88"/>
      <c r="V7" s="55"/>
      <c r="W7" s="98"/>
      <c r="X7" s="98"/>
      <c r="Y7" s="98"/>
      <c r="Z7" s="98"/>
      <c r="AA7" s="98"/>
      <c r="AB7" s="98"/>
      <c r="AC7" s="98"/>
      <c r="AD7" s="98"/>
      <c r="AE7" s="40"/>
      <c r="AF7" s="40"/>
      <c r="AG7" s="40"/>
      <c r="AH7" s="107"/>
      <c r="AI7" s="107"/>
      <c r="AJ7" s="107"/>
      <c r="AK7" s="107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29"/>
      <c r="AY7" s="29"/>
      <c r="AZ7" s="71"/>
      <c r="BA7" s="29"/>
      <c r="BB7" s="29"/>
      <c r="BC7" s="29"/>
      <c r="BD7" s="41"/>
      <c r="BE7" s="41"/>
      <c r="BF7" s="41"/>
      <c r="BG7" s="41"/>
      <c r="BH7" s="29"/>
      <c r="BI7" s="29"/>
      <c r="BJ7" s="41"/>
      <c r="BK7" s="41"/>
      <c r="BL7" s="41"/>
      <c r="BM7" s="41"/>
      <c r="BN7" s="41"/>
      <c r="BO7" s="41"/>
      <c r="BP7" s="41"/>
      <c r="BQ7" s="83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</row>
    <row r="8" spans="1:90">
      <c r="A8" s="38">
        <v>40968</v>
      </c>
      <c r="B8" s="39">
        <v>40968</v>
      </c>
      <c r="C8" s="54">
        <v>40968</v>
      </c>
      <c r="D8" s="50">
        <f t="shared" ref="D8:D39" si="0">ROUND(E8-F8-G8,0)</f>
        <v>0</v>
      </c>
      <c r="E8" s="64">
        <v>25000</v>
      </c>
      <c r="F8" s="55">
        <f t="shared" ref="F8:F39" si="1">SUM(J8,L8,P8,R8:T8,N8)</f>
        <v>25000</v>
      </c>
      <c r="G8" s="55">
        <f t="shared" ref="G8:G39" si="2">I8*H8</f>
        <v>0</v>
      </c>
      <c r="H8" s="77"/>
      <c r="I8" s="55">
        <f t="shared" ref="I8:I39" si="3">Q8+U8+M8</f>
        <v>0</v>
      </c>
      <c r="J8" s="55">
        <f t="shared" ref="J8:J39" si="4">SUM(BA8:BG8)</f>
        <v>0</v>
      </c>
      <c r="K8" s="55">
        <f t="shared" ref="K8:K39" si="5">L8+H8*M8</f>
        <v>0</v>
      </c>
      <c r="L8" s="55">
        <f>SUM(AL8:AZ8)</f>
        <v>0</v>
      </c>
      <c r="M8" s="55"/>
      <c r="N8" s="55">
        <f t="shared" ref="N8:N71" si="6">SUM(BH8:BI8)</f>
        <v>0</v>
      </c>
      <c r="O8" s="55">
        <f t="shared" ref="O8:O39" si="7">SUM(P8:Q8)</f>
        <v>0</v>
      </c>
      <c r="P8" s="55">
        <f t="shared" ref="P8:P71" si="8">SUM(AE8:AG8)</f>
        <v>0</v>
      </c>
      <c r="Q8" s="55"/>
      <c r="R8" s="55">
        <f>SUM(AH8:AK8)</f>
        <v>0</v>
      </c>
      <c r="S8" s="55">
        <f t="shared" ref="S8:S71" si="9">SUM(BJ8:BM8)</f>
        <v>0</v>
      </c>
      <c r="T8" s="55">
        <f t="shared" ref="T8:T39" si="10">SUM(BN8:BP8)</f>
        <v>25000</v>
      </c>
      <c r="U8" s="88"/>
      <c r="V8" s="55"/>
      <c r="W8" s="98"/>
      <c r="X8" s="98"/>
      <c r="Y8" s="98"/>
      <c r="Z8" s="98"/>
      <c r="AA8" s="98"/>
      <c r="AB8" s="98"/>
      <c r="AC8" s="98"/>
      <c r="AD8" s="98"/>
      <c r="AE8" s="40"/>
      <c r="AF8" s="40"/>
      <c r="AG8" s="40"/>
      <c r="AH8" s="107">
        <v>0</v>
      </c>
      <c r="AI8" s="107">
        <v>0</v>
      </c>
      <c r="AJ8" s="107"/>
      <c r="AK8" s="107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/>
      <c r="AX8" s="29"/>
      <c r="AY8" s="29"/>
      <c r="AZ8" s="71"/>
      <c r="BA8" s="29"/>
      <c r="BB8" s="29"/>
      <c r="BC8" s="29"/>
      <c r="BD8" s="41">
        <v>0</v>
      </c>
      <c r="BE8" s="41">
        <v>0</v>
      </c>
      <c r="BF8" s="41">
        <v>0</v>
      </c>
      <c r="BG8" s="41">
        <v>0</v>
      </c>
      <c r="BH8" s="29"/>
      <c r="BI8" s="29"/>
      <c r="BJ8" s="41">
        <v>0</v>
      </c>
      <c r="BK8" s="41">
        <v>0</v>
      </c>
      <c r="BL8" s="41">
        <v>0</v>
      </c>
      <c r="BM8" s="41">
        <v>0</v>
      </c>
      <c r="BN8" s="41">
        <v>25000</v>
      </c>
      <c r="BO8" s="41">
        <v>0</v>
      </c>
      <c r="BP8" s="41">
        <v>0</v>
      </c>
      <c r="BQ8" s="83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</row>
    <row r="9" spans="1:90">
      <c r="A9" s="38">
        <v>40999</v>
      </c>
      <c r="B9" s="39">
        <v>40999</v>
      </c>
      <c r="C9" s="54">
        <v>40999</v>
      </c>
      <c r="D9" s="50">
        <f t="shared" si="0"/>
        <v>0</v>
      </c>
      <c r="E9" s="64">
        <v>175065</v>
      </c>
      <c r="F9" s="55">
        <f t="shared" si="1"/>
        <v>175065</v>
      </c>
      <c r="G9" s="55">
        <f t="shared" si="2"/>
        <v>0</v>
      </c>
      <c r="H9" s="77"/>
      <c r="I9" s="55">
        <f t="shared" si="3"/>
        <v>0</v>
      </c>
      <c r="J9" s="55">
        <f t="shared" si="4"/>
        <v>0</v>
      </c>
      <c r="K9" s="55">
        <f t="shared" si="5"/>
        <v>20027</v>
      </c>
      <c r="L9" s="55">
        <f t="shared" ref="L9:L72" si="11">SUM(AL9:AZ9)</f>
        <v>20027</v>
      </c>
      <c r="M9" s="55"/>
      <c r="N9" s="55">
        <f t="shared" si="6"/>
        <v>0</v>
      </c>
      <c r="O9" s="55">
        <f t="shared" si="7"/>
        <v>0</v>
      </c>
      <c r="P9" s="55">
        <f t="shared" si="8"/>
        <v>0</v>
      </c>
      <c r="Q9" s="55"/>
      <c r="R9" s="55">
        <f t="shared" ref="R9:R72" si="12">SUM(AH9:AK9)</f>
        <v>0</v>
      </c>
      <c r="S9" s="55">
        <f t="shared" si="9"/>
        <v>100038</v>
      </c>
      <c r="T9" s="55">
        <f t="shared" si="10"/>
        <v>55000</v>
      </c>
      <c r="U9" s="88"/>
      <c r="V9" s="55"/>
      <c r="W9" s="98"/>
      <c r="X9" s="98"/>
      <c r="Y9" s="98"/>
      <c r="Z9" s="98"/>
      <c r="AA9" s="98"/>
      <c r="AB9" s="98"/>
      <c r="AC9" s="98"/>
      <c r="AD9" s="98"/>
      <c r="AE9" s="40"/>
      <c r="AF9" s="40"/>
      <c r="AG9" s="40"/>
      <c r="AH9" s="107">
        <v>0</v>
      </c>
      <c r="AI9" s="107">
        <v>0</v>
      </c>
      <c r="AJ9" s="107"/>
      <c r="AK9" s="107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20027</v>
      </c>
      <c r="AU9" s="41">
        <v>0</v>
      </c>
      <c r="AV9" s="41">
        <v>0</v>
      </c>
      <c r="AW9" s="41"/>
      <c r="AX9" s="29"/>
      <c r="AY9" s="29"/>
      <c r="AZ9" s="71"/>
      <c r="BA9" s="29"/>
      <c r="BB9" s="29"/>
      <c r="BC9" s="29"/>
      <c r="BD9" s="41">
        <v>0</v>
      </c>
      <c r="BE9" s="41">
        <v>0</v>
      </c>
      <c r="BF9" s="41">
        <v>0</v>
      </c>
      <c r="BG9" s="41">
        <v>0</v>
      </c>
      <c r="BH9" s="29"/>
      <c r="BI9" s="29"/>
      <c r="BJ9" s="41">
        <v>0</v>
      </c>
      <c r="BK9" s="41">
        <v>0</v>
      </c>
      <c r="BL9" s="41">
        <v>100038</v>
      </c>
      <c r="BM9" s="41">
        <v>0</v>
      </c>
      <c r="BN9" s="41">
        <v>55000</v>
      </c>
      <c r="BO9" s="41">
        <v>0</v>
      </c>
      <c r="BP9" s="41">
        <v>0</v>
      </c>
      <c r="BQ9" s="83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</row>
    <row r="10" spans="1:90">
      <c r="A10" s="38">
        <v>41029</v>
      </c>
      <c r="B10" s="39">
        <v>41029</v>
      </c>
      <c r="C10" s="54">
        <v>41029</v>
      </c>
      <c r="D10" s="50">
        <f t="shared" si="0"/>
        <v>0</v>
      </c>
      <c r="E10" s="64">
        <v>174766</v>
      </c>
      <c r="F10" s="55">
        <f t="shared" si="1"/>
        <v>174766</v>
      </c>
      <c r="G10" s="55">
        <f t="shared" si="2"/>
        <v>0</v>
      </c>
      <c r="H10" s="77"/>
      <c r="I10" s="55">
        <f t="shared" si="3"/>
        <v>0</v>
      </c>
      <c r="J10" s="55">
        <f t="shared" si="4"/>
        <v>0</v>
      </c>
      <c r="K10" s="55">
        <f t="shared" si="5"/>
        <v>59714</v>
      </c>
      <c r="L10" s="55">
        <f t="shared" si="11"/>
        <v>59714</v>
      </c>
      <c r="M10" s="55"/>
      <c r="N10" s="55">
        <f t="shared" si="6"/>
        <v>0</v>
      </c>
      <c r="O10" s="55">
        <f t="shared" si="7"/>
        <v>0</v>
      </c>
      <c r="P10" s="55">
        <f t="shared" si="8"/>
        <v>0</v>
      </c>
      <c r="Q10" s="55"/>
      <c r="R10" s="55">
        <f t="shared" si="12"/>
        <v>0</v>
      </c>
      <c r="S10" s="55">
        <f t="shared" si="9"/>
        <v>100052</v>
      </c>
      <c r="T10" s="55">
        <f t="shared" si="10"/>
        <v>15000</v>
      </c>
      <c r="U10" s="88"/>
      <c r="V10" s="55"/>
      <c r="W10" s="98"/>
      <c r="X10" s="98"/>
      <c r="Y10" s="98"/>
      <c r="Z10" s="98"/>
      <c r="AA10" s="98"/>
      <c r="AB10" s="98"/>
      <c r="AC10" s="98"/>
      <c r="AD10" s="98"/>
      <c r="AE10" s="40"/>
      <c r="AF10" s="40"/>
      <c r="AG10" s="40"/>
      <c r="AH10" s="107">
        <v>0</v>
      </c>
      <c r="AI10" s="107">
        <v>0</v>
      </c>
      <c r="AJ10" s="107"/>
      <c r="AK10" s="107">
        <v>0</v>
      </c>
      <c r="AL10" s="41">
        <v>0</v>
      </c>
      <c r="AM10" s="41">
        <v>0</v>
      </c>
      <c r="AN10" s="41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19959</v>
      </c>
      <c r="AU10" s="41">
        <v>9458</v>
      </c>
      <c r="AV10" s="41">
        <v>30297</v>
      </c>
      <c r="AW10" s="41"/>
      <c r="AX10" s="29"/>
      <c r="AY10" s="29"/>
      <c r="AZ10" s="71"/>
      <c r="BA10" s="29"/>
      <c r="BB10" s="29"/>
      <c r="BC10" s="29"/>
      <c r="BD10" s="41">
        <v>0</v>
      </c>
      <c r="BE10" s="41">
        <v>0</v>
      </c>
      <c r="BF10" s="41">
        <v>0</v>
      </c>
      <c r="BG10" s="41">
        <v>0</v>
      </c>
      <c r="BH10" s="29"/>
      <c r="BI10" s="29"/>
      <c r="BJ10" s="41">
        <v>0</v>
      </c>
      <c r="BK10" s="41">
        <v>0</v>
      </c>
      <c r="BL10" s="41">
        <v>100052</v>
      </c>
      <c r="BM10" s="41">
        <v>0</v>
      </c>
      <c r="BN10" s="41">
        <v>15000</v>
      </c>
      <c r="BO10" s="41">
        <v>0</v>
      </c>
      <c r="BP10" s="41">
        <v>0</v>
      </c>
      <c r="BQ10" s="71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spans="1:90">
      <c r="A11" s="38">
        <v>41060</v>
      </c>
      <c r="B11" s="39">
        <v>41060</v>
      </c>
      <c r="C11" s="54">
        <v>41060</v>
      </c>
      <c r="D11" s="50">
        <f t="shared" si="0"/>
        <v>0</v>
      </c>
      <c r="E11" s="64">
        <v>174885</v>
      </c>
      <c r="F11" s="55">
        <f t="shared" si="1"/>
        <v>174885</v>
      </c>
      <c r="G11" s="55">
        <f t="shared" si="2"/>
        <v>0</v>
      </c>
      <c r="H11" s="77"/>
      <c r="I11" s="55">
        <f t="shared" si="3"/>
        <v>0</v>
      </c>
      <c r="J11" s="55">
        <f t="shared" si="4"/>
        <v>0</v>
      </c>
      <c r="K11" s="55">
        <f t="shared" si="5"/>
        <v>59718</v>
      </c>
      <c r="L11" s="55">
        <f t="shared" si="11"/>
        <v>59718</v>
      </c>
      <c r="M11" s="55"/>
      <c r="N11" s="55">
        <f t="shared" si="6"/>
        <v>0</v>
      </c>
      <c r="O11" s="55">
        <f t="shared" si="7"/>
        <v>0</v>
      </c>
      <c r="P11" s="55">
        <f t="shared" si="8"/>
        <v>0</v>
      </c>
      <c r="Q11" s="55"/>
      <c r="R11" s="55">
        <f t="shared" si="12"/>
        <v>0</v>
      </c>
      <c r="S11" s="55">
        <f t="shared" si="9"/>
        <v>100156</v>
      </c>
      <c r="T11" s="55">
        <f t="shared" si="10"/>
        <v>15011</v>
      </c>
      <c r="U11" s="88"/>
      <c r="V11" s="55"/>
      <c r="W11" s="98"/>
      <c r="X11" s="98"/>
      <c r="Y11" s="98"/>
      <c r="Z11" s="98"/>
      <c r="AA11" s="98"/>
      <c r="AB11" s="98"/>
      <c r="AC11" s="98"/>
      <c r="AD11" s="98"/>
      <c r="AE11" s="40"/>
      <c r="AF11" s="40"/>
      <c r="AG11" s="40"/>
      <c r="AH11" s="107">
        <v>0</v>
      </c>
      <c r="AI11" s="107">
        <v>0</v>
      </c>
      <c r="AJ11" s="107"/>
      <c r="AK11" s="107">
        <v>0</v>
      </c>
      <c r="AL11" s="41">
        <v>0</v>
      </c>
      <c r="AM11" s="41">
        <v>0</v>
      </c>
      <c r="AN11" s="41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19963</v>
      </c>
      <c r="AU11" s="41">
        <v>9458</v>
      </c>
      <c r="AV11" s="41">
        <v>30297</v>
      </c>
      <c r="AW11" s="41"/>
      <c r="AX11" s="29"/>
      <c r="AY11" s="29"/>
      <c r="AZ11" s="71"/>
      <c r="BA11" s="29"/>
      <c r="BB11" s="29"/>
      <c r="BC11" s="29"/>
      <c r="BD11" s="41">
        <v>0</v>
      </c>
      <c r="BE11" s="41">
        <v>0</v>
      </c>
      <c r="BF11" s="41">
        <v>0</v>
      </c>
      <c r="BG11" s="41">
        <v>0</v>
      </c>
      <c r="BH11" s="29"/>
      <c r="BI11" s="29"/>
      <c r="BJ11" s="41">
        <v>0</v>
      </c>
      <c r="BK11" s="41">
        <v>0</v>
      </c>
      <c r="BL11" s="41">
        <v>100156</v>
      </c>
      <c r="BM11" s="41">
        <v>0</v>
      </c>
      <c r="BN11" s="41">
        <v>0</v>
      </c>
      <c r="BO11" s="41">
        <v>0</v>
      </c>
      <c r="BP11" s="41">
        <v>15011</v>
      </c>
      <c r="BQ11" s="71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spans="1:90">
      <c r="A12" s="38">
        <v>41090</v>
      </c>
      <c r="B12" s="39">
        <v>41090</v>
      </c>
      <c r="C12" s="54">
        <v>41090</v>
      </c>
      <c r="D12" s="50">
        <f t="shared" si="0"/>
        <v>0</v>
      </c>
      <c r="E12" s="64">
        <v>172759</v>
      </c>
      <c r="F12" s="55">
        <f t="shared" si="1"/>
        <v>172759</v>
      </c>
      <c r="G12" s="55">
        <f t="shared" si="2"/>
        <v>0</v>
      </c>
      <c r="H12" s="77"/>
      <c r="I12" s="55">
        <f t="shared" si="3"/>
        <v>0</v>
      </c>
      <c r="J12" s="55">
        <f t="shared" si="4"/>
        <v>0</v>
      </c>
      <c r="K12" s="55">
        <f t="shared" si="5"/>
        <v>57482</v>
      </c>
      <c r="L12" s="55">
        <f t="shared" si="11"/>
        <v>57482</v>
      </c>
      <c r="M12" s="55"/>
      <c r="N12" s="55">
        <f t="shared" si="6"/>
        <v>0</v>
      </c>
      <c r="O12" s="55">
        <f t="shared" si="7"/>
        <v>0</v>
      </c>
      <c r="P12" s="55">
        <f t="shared" si="8"/>
        <v>0</v>
      </c>
      <c r="Q12" s="55"/>
      <c r="R12" s="55">
        <f t="shared" si="12"/>
        <v>0</v>
      </c>
      <c r="S12" s="55">
        <f t="shared" si="9"/>
        <v>100266</v>
      </c>
      <c r="T12" s="55">
        <f t="shared" si="10"/>
        <v>15011</v>
      </c>
      <c r="U12" s="88"/>
      <c r="V12" s="55"/>
      <c r="W12" s="98"/>
      <c r="X12" s="98"/>
      <c r="Y12" s="98"/>
      <c r="Z12" s="98"/>
      <c r="AA12" s="98"/>
      <c r="AB12" s="98"/>
      <c r="AC12" s="98"/>
      <c r="AD12" s="98"/>
      <c r="AE12" s="40"/>
      <c r="AF12" s="40"/>
      <c r="AG12" s="40"/>
      <c r="AH12" s="107">
        <v>0</v>
      </c>
      <c r="AI12" s="107">
        <v>0</v>
      </c>
      <c r="AJ12" s="107"/>
      <c r="AK12" s="107">
        <v>0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19975</v>
      </c>
      <c r="AU12" s="41">
        <v>8673</v>
      </c>
      <c r="AV12" s="41">
        <v>28834</v>
      </c>
      <c r="AW12" s="41"/>
      <c r="AX12" s="29"/>
      <c r="AY12" s="29"/>
      <c r="AZ12" s="71"/>
      <c r="BA12" s="29"/>
      <c r="BB12" s="29"/>
      <c r="BC12" s="29"/>
      <c r="BD12" s="41">
        <v>0</v>
      </c>
      <c r="BE12" s="41">
        <v>0</v>
      </c>
      <c r="BF12" s="41">
        <v>0</v>
      </c>
      <c r="BG12" s="41">
        <v>0</v>
      </c>
      <c r="BH12" s="29"/>
      <c r="BI12" s="29"/>
      <c r="BJ12" s="41">
        <v>0</v>
      </c>
      <c r="BK12" s="41">
        <v>0</v>
      </c>
      <c r="BL12" s="41">
        <v>100266</v>
      </c>
      <c r="BM12" s="41">
        <v>0</v>
      </c>
      <c r="BN12" s="41">
        <v>0</v>
      </c>
      <c r="BO12" s="41">
        <v>0</v>
      </c>
      <c r="BP12" s="41">
        <v>15011</v>
      </c>
      <c r="BQ12" s="71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spans="1:90">
      <c r="A13" s="38">
        <v>41121</v>
      </c>
      <c r="B13" s="39">
        <v>41121</v>
      </c>
      <c r="C13" s="54">
        <v>41121</v>
      </c>
      <c r="D13" s="50">
        <f t="shared" si="0"/>
        <v>0</v>
      </c>
      <c r="E13" s="64">
        <v>172721</v>
      </c>
      <c r="F13" s="55">
        <f t="shared" si="1"/>
        <v>172721</v>
      </c>
      <c r="G13" s="55">
        <f t="shared" si="2"/>
        <v>0</v>
      </c>
      <c r="H13" s="77"/>
      <c r="I13" s="55">
        <f t="shared" si="3"/>
        <v>0</v>
      </c>
      <c r="J13" s="55">
        <f t="shared" si="4"/>
        <v>0</v>
      </c>
      <c r="K13" s="55">
        <f t="shared" si="5"/>
        <v>57718</v>
      </c>
      <c r="L13" s="55">
        <f t="shared" si="11"/>
        <v>57718</v>
      </c>
      <c r="M13" s="55"/>
      <c r="N13" s="55">
        <f t="shared" si="6"/>
        <v>0</v>
      </c>
      <c r="O13" s="55">
        <f t="shared" si="7"/>
        <v>0</v>
      </c>
      <c r="P13" s="55">
        <f t="shared" si="8"/>
        <v>0</v>
      </c>
      <c r="Q13" s="55"/>
      <c r="R13" s="55">
        <f t="shared" si="12"/>
        <v>0</v>
      </c>
      <c r="S13" s="55">
        <f t="shared" si="9"/>
        <v>99959</v>
      </c>
      <c r="T13" s="55">
        <f t="shared" si="10"/>
        <v>15044</v>
      </c>
      <c r="U13" s="88"/>
      <c r="V13" s="55"/>
      <c r="W13" s="98"/>
      <c r="X13" s="98"/>
      <c r="Y13" s="98"/>
      <c r="Z13" s="98"/>
      <c r="AA13" s="98"/>
      <c r="AB13" s="98"/>
      <c r="AC13" s="98"/>
      <c r="AD13" s="98"/>
      <c r="AE13" s="40"/>
      <c r="AF13" s="40"/>
      <c r="AG13" s="40"/>
      <c r="AH13" s="107">
        <v>0</v>
      </c>
      <c r="AI13" s="107">
        <v>0</v>
      </c>
      <c r="AJ13" s="107"/>
      <c r="AK13" s="107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20097</v>
      </c>
      <c r="AU13" s="41">
        <v>8725</v>
      </c>
      <c r="AV13" s="41">
        <v>28896</v>
      </c>
      <c r="AW13" s="41"/>
      <c r="AX13" s="29"/>
      <c r="AY13" s="29"/>
      <c r="AZ13" s="71"/>
      <c r="BA13" s="29"/>
      <c r="BB13" s="29"/>
      <c r="BC13" s="29"/>
      <c r="BD13" s="41">
        <v>0</v>
      </c>
      <c r="BE13" s="41">
        <v>0</v>
      </c>
      <c r="BF13" s="41">
        <v>0</v>
      </c>
      <c r="BG13" s="41">
        <v>0</v>
      </c>
      <c r="BH13" s="29"/>
      <c r="BI13" s="29"/>
      <c r="BJ13" s="41">
        <v>0</v>
      </c>
      <c r="BK13" s="41">
        <v>0</v>
      </c>
      <c r="BL13" s="41">
        <v>99959</v>
      </c>
      <c r="BM13" s="41">
        <v>0</v>
      </c>
      <c r="BN13" s="41">
        <v>0</v>
      </c>
      <c r="BO13" s="41">
        <v>0</v>
      </c>
      <c r="BP13" s="41">
        <v>15044</v>
      </c>
      <c r="BQ13" s="71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spans="1:90">
      <c r="A14" s="38">
        <v>41152</v>
      </c>
      <c r="B14" s="39">
        <v>41152</v>
      </c>
      <c r="C14" s="54">
        <v>41152</v>
      </c>
      <c r="D14" s="50">
        <f t="shared" si="0"/>
        <v>0</v>
      </c>
      <c r="E14" s="64">
        <v>173063</v>
      </c>
      <c r="F14" s="55">
        <f t="shared" si="1"/>
        <v>173063</v>
      </c>
      <c r="G14" s="55">
        <f t="shared" si="2"/>
        <v>0</v>
      </c>
      <c r="H14" s="77"/>
      <c r="I14" s="55">
        <f t="shared" si="3"/>
        <v>0</v>
      </c>
      <c r="J14" s="55">
        <f t="shared" si="4"/>
        <v>0</v>
      </c>
      <c r="K14" s="55">
        <f t="shared" si="5"/>
        <v>57956</v>
      </c>
      <c r="L14" s="55">
        <f t="shared" si="11"/>
        <v>57956</v>
      </c>
      <c r="M14" s="55"/>
      <c r="N14" s="55">
        <f t="shared" si="6"/>
        <v>0</v>
      </c>
      <c r="O14" s="55">
        <f t="shared" si="7"/>
        <v>0</v>
      </c>
      <c r="P14" s="55">
        <f t="shared" si="8"/>
        <v>0</v>
      </c>
      <c r="Q14" s="55"/>
      <c r="R14" s="55">
        <f t="shared" si="12"/>
        <v>0</v>
      </c>
      <c r="S14" s="55">
        <f t="shared" si="9"/>
        <v>100063</v>
      </c>
      <c r="T14" s="55">
        <f t="shared" si="10"/>
        <v>15044</v>
      </c>
      <c r="U14" s="88"/>
      <c r="V14" s="55"/>
      <c r="W14" s="98"/>
      <c r="X14" s="98"/>
      <c r="Y14" s="98"/>
      <c r="Z14" s="98"/>
      <c r="AA14" s="98"/>
      <c r="AB14" s="98"/>
      <c r="AC14" s="98"/>
      <c r="AD14" s="98"/>
      <c r="AE14" s="40"/>
      <c r="AF14" s="40"/>
      <c r="AG14" s="40"/>
      <c r="AH14" s="107">
        <v>0</v>
      </c>
      <c r="AI14" s="107">
        <v>0</v>
      </c>
      <c r="AJ14" s="107"/>
      <c r="AK14" s="107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20026</v>
      </c>
      <c r="AU14" s="41">
        <v>9233</v>
      </c>
      <c r="AV14" s="41">
        <v>28697</v>
      </c>
      <c r="AW14" s="41"/>
      <c r="AX14" s="29"/>
      <c r="AY14" s="29"/>
      <c r="AZ14" s="71"/>
      <c r="BA14" s="29"/>
      <c r="BB14" s="29"/>
      <c r="BC14" s="29"/>
      <c r="BD14" s="41">
        <v>0</v>
      </c>
      <c r="BE14" s="41">
        <v>0</v>
      </c>
      <c r="BF14" s="41">
        <v>0</v>
      </c>
      <c r="BG14" s="41">
        <v>0</v>
      </c>
      <c r="BH14" s="29"/>
      <c r="BI14" s="29"/>
      <c r="BJ14" s="41">
        <v>0</v>
      </c>
      <c r="BK14" s="41">
        <v>0</v>
      </c>
      <c r="BL14" s="41">
        <v>100063</v>
      </c>
      <c r="BM14" s="41">
        <v>0</v>
      </c>
      <c r="BN14" s="41">
        <v>0</v>
      </c>
      <c r="BO14" s="41">
        <v>0</v>
      </c>
      <c r="BP14" s="41">
        <v>15044</v>
      </c>
      <c r="BQ14" s="71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spans="1:90">
      <c r="A15" s="38">
        <v>41182</v>
      </c>
      <c r="B15" s="39">
        <v>41182</v>
      </c>
      <c r="C15" s="54">
        <v>41182</v>
      </c>
      <c r="D15" s="50">
        <f t="shared" si="0"/>
        <v>0</v>
      </c>
      <c r="E15" s="64">
        <v>173705</v>
      </c>
      <c r="F15" s="55">
        <f t="shared" si="1"/>
        <v>173705</v>
      </c>
      <c r="G15" s="55">
        <f t="shared" si="2"/>
        <v>0</v>
      </c>
      <c r="H15" s="77"/>
      <c r="I15" s="55">
        <f t="shared" si="3"/>
        <v>0</v>
      </c>
      <c r="J15" s="55">
        <f t="shared" si="4"/>
        <v>0</v>
      </c>
      <c r="K15" s="55">
        <f t="shared" si="5"/>
        <v>58459</v>
      </c>
      <c r="L15" s="55">
        <f t="shared" si="11"/>
        <v>58459</v>
      </c>
      <c r="M15" s="55"/>
      <c r="N15" s="55">
        <f t="shared" si="6"/>
        <v>0</v>
      </c>
      <c r="O15" s="55">
        <f t="shared" si="7"/>
        <v>0</v>
      </c>
      <c r="P15" s="55">
        <f t="shared" si="8"/>
        <v>0</v>
      </c>
      <c r="Q15" s="55"/>
      <c r="R15" s="55">
        <f t="shared" si="12"/>
        <v>0</v>
      </c>
      <c r="S15" s="55">
        <f t="shared" si="9"/>
        <v>100184</v>
      </c>
      <c r="T15" s="55">
        <f t="shared" si="10"/>
        <v>15062</v>
      </c>
      <c r="U15" s="88"/>
      <c r="V15" s="55"/>
      <c r="W15" s="98"/>
      <c r="X15" s="98"/>
      <c r="Y15" s="98"/>
      <c r="Z15" s="98"/>
      <c r="AA15" s="98"/>
      <c r="AB15" s="98"/>
      <c r="AC15" s="98"/>
      <c r="AD15" s="98"/>
      <c r="AE15" s="40"/>
      <c r="AF15" s="40"/>
      <c r="AG15" s="40"/>
      <c r="AH15" s="107">
        <v>0</v>
      </c>
      <c r="AI15" s="107">
        <v>0</v>
      </c>
      <c r="AJ15" s="107"/>
      <c r="AK15" s="107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20208</v>
      </c>
      <c r="AU15" s="41">
        <v>9724</v>
      </c>
      <c r="AV15" s="41">
        <v>28527</v>
      </c>
      <c r="AW15" s="41"/>
      <c r="AX15" s="29"/>
      <c r="AY15" s="29"/>
      <c r="AZ15" s="71"/>
      <c r="BA15" s="29"/>
      <c r="BB15" s="29"/>
      <c r="BC15" s="29"/>
      <c r="BD15" s="41">
        <v>0</v>
      </c>
      <c r="BE15" s="41">
        <v>0</v>
      </c>
      <c r="BF15" s="41">
        <v>0</v>
      </c>
      <c r="BG15" s="41">
        <v>0</v>
      </c>
      <c r="BH15" s="29"/>
      <c r="BI15" s="29"/>
      <c r="BJ15" s="41">
        <v>0</v>
      </c>
      <c r="BK15" s="41">
        <v>0</v>
      </c>
      <c r="BL15" s="41">
        <v>100184</v>
      </c>
      <c r="BM15" s="41">
        <v>0</v>
      </c>
      <c r="BN15" s="41">
        <v>0</v>
      </c>
      <c r="BO15" s="41">
        <v>0</v>
      </c>
      <c r="BP15" s="41">
        <v>15062</v>
      </c>
      <c r="BQ15" s="71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spans="1:90">
      <c r="A16" s="38">
        <v>41213</v>
      </c>
      <c r="B16" s="39">
        <v>41213</v>
      </c>
      <c r="C16" s="54">
        <v>41213</v>
      </c>
      <c r="D16" s="50">
        <f t="shared" si="0"/>
        <v>0</v>
      </c>
      <c r="E16" s="64">
        <v>173062</v>
      </c>
      <c r="F16" s="55">
        <f t="shared" si="1"/>
        <v>173062</v>
      </c>
      <c r="G16" s="55">
        <f t="shared" si="2"/>
        <v>0</v>
      </c>
      <c r="H16" s="77"/>
      <c r="I16" s="55">
        <f t="shared" si="3"/>
        <v>0</v>
      </c>
      <c r="J16" s="55">
        <f t="shared" si="4"/>
        <v>0</v>
      </c>
      <c r="K16" s="55">
        <f t="shared" si="5"/>
        <v>58118</v>
      </c>
      <c r="L16" s="55">
        <f t="shared" si="11"/>
        <v>58118</v>
      </c>
      <c r="M16" s="55"/>
      <c r="N16" s="55">
        <f t="shared" si="6"/>
        <v>0</v>
      </c>
      <c r="O16" s="55">
        <f t="shared" si="7"/>
        <v>0</v>
      </c>
      <c r="P16" s="55">
        <f t="shared" si="8"/>
        <v>0</v>
      </c>
      <c r="Q16" s="55"/>
      <c r="R16" s="55">
        <f t="shared" si="12"/>
        <v>0</v>
      </c>
      <c r="S16" s="55">
        <f t="shared" si="9"/>
        <v>99854</v>
      </c>
      <c r="T16" s="55">
        <f t="shared" si="10"/>
        <v>15090</v>
      </c>
      <c r="U16" s="88"/>
      <c r="V16" s="55"/>
      <c r="W16" s="98"/>
      <c r="X16" s="98"/>
      <c r="Y16" s="98"/>
      <c r="Z16" s="98"/>
      <c r="AA16" s="98"/>
      <c r="AB16" s="98"/>
      <c r="AC16" s="98"/>
      <c r="AD16" s="98"/>
      <c r="AE16" s="40"/>
      <c r="AF16" s="40"/>
      <c r="AG16" s="40"/>
      <c r="AH16" s="107">
        <v>0</v>
      </c>
      <c r="AI16" s="107">
        <v>0</v>
      </c>
      <c r="AJ16" s="107"/>
      <c r="AK16" s="107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20233</v>
      </c>
      <c r="AU16" s="41">
        <v>9304</v>
      </c>
      <c r="AV16" s="41">
        <v>28581</v>
      </c>
      <c r="AW16" s="41"/>
      <c r="AX16" s="29"/>
      <c r="AY16" s="29"/>
      <c r="AZ16" s="71"/>
      <c r="BA16" s="29"/>
      <c r="BB16" s="29"/>
      <c r="BC16" s="29"/>
      <c r="BD16" s="41">
        <v>0</v>
      </c>
      <c r="BE16" s="41">
        <v>0</v>
      </c>
      <c r="BF16" s="41">
        <v>0</v>
      </c>
      <c r="BG16" s="41">
        <v>0</v>
      </c>
      <c r="BH16" s="29"/>
      <c r="BI16" s="29"/>
      <c r="BJ16" s="41">
        <v>0</v>
      </c>
      <c r="BK16" s="41">
        <v>0</v>
      </c>
      <c r="BL16" s="41">
        <v>99854</v>
      </c>
      <c r="BM16" s="41">
        <v>0</v>
      </c>
      <c r="BN16" s="41">
        <v>0</v>
      </c>
      <c r="BO16" s="41">
        <v>0</v>
      </c>
      <c r="BP16" s="41">
        <v>15090</v>
      </c>
      <c r="BQ16" s="71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spans="1:90">
      <c r="A17" s="38">
        <v>41243</v>
      </c>
      <c r="B17" s="39">
        <v>41243</v>
      </c>
      <c r="C17" s="54">
        <v>41243</v>
      </c>
      <c r="D17" s="50">
        <f t="shared" si="0"/>
        <v>0</v>
      </c>
      <c r="E17" s="64">
        <v>172593</v>
      </c>
      <c r="F17" s="55">
        <f t="shared" si="1"/>
        <v>172593</v>
      </c>
      <c r="G17" s="55">
        <f t="shared" si="2"/>
        <v>0</v>
      </c>
      <c r="H17" s="77"/>
      <c r="I17" s="55">
        <f t="shared" si="3"/>
        <v>0</v>
      </c>
      <c r="J17" s="55">
        <f t="shared" si="4"/>
        <v>0</v>
      </c>
      <c r="K17" s="55">
        <f t="shared" si="5"/>
        <v>57543</v>
      </c>
      <c r="L17" s="55">
        <f t="shared" si="11"/>
        <v>57543</v>
      </c>
      <c r="M17" s="55"/>
      <c r="N17" s="55">
        <f t="shared" si="6"/>
        <v>0</v>
      </c>
      <c r="O17" s="55">
        <f t="shared" si="7"/>
        <v>0</v>
      </c>
      <c r="P17" s="55">
        <f t="shared" si="8"/>
        <v>0</v>
      </c>
      <c r="Q17" s="55"/>
      <c r="R17" s="55">
        <f t="shared" si="12"/>
        <v>0</v>
      </c>
      <c r="S17" s="55">
        <f t="shared" si="9"/>
        <v>99960</v>
      </c>
      <c r="T17" s="55">
        <f t="shared" si="10"/>
        <v>15090</v>
      </c>
      <c r="U17" s="88"/>
      <c r="V17" s="55"/>
      <c r="W17" s="98"/>
      <c r="X17" s="98"/>
      <c r="Y17" s="98"/>
      <c r="Z17" s="98"/>
      <c r="AA17" s="98"/>
      <c r="AB17" s="98"/>
      <c r="AC17" s="98"/>
      <c r="AD17" s="98"/>
      <c r="AE17" s="40"/>
      <c r="AF17" s="40"/>
      <c r="AG17" s="40"/>
      <c r="AH17" s="107">
        <v>0</v>
      </c>
      <c r="AI17" s="107">
        <v>0</v>
      </c>
      <c r="AJ17" s="107"/>
      <c r="AK17" s="107">
        <v>0</v>
      </c>
      <c r="AL17" s="41">
        <v>0</v>
      </c>
      <c r="AM17" s="41">
        <v>0</v>
      </c>
      <c r="AN17" s="41">
        <v>0</v>
      </c>
      <c r="AO17" s="41">
        <v>0</v>
      </c>
      <c r="AP17" s="41">
        <v>0</v>
      </c>
      <c r="AQ17" s="41">
        <v>0</v>
      </c>
      <c r="AR17" s="41">
        <v>0</v>
      </c>
      <c r="AS17" s="41">
        <v>0</v>
      </c>
      <c r="AT17" s="41">
        <v>20361</v>
      </c>
      <c r="AU17" s="41">
        <v>8874</v>
      </c>
      <c r="AV17" s="41">
        <v>28308</v>
      </c>
      <c r="AW17" s="41"/>
      <c r="AX17" s="29"/>
      <c r="AY17" s="29"/>
      <c r="AZ17" s="71"/>
      <c r="BA17" s="29"/>
      <c r="BB17" s="29"/>
      <c r="BC17" s="29"/>
      <c r="BD17" s="41">
        <v>0</v>
      </c>
      <c r="BE17" s="41">
        <v>0</v>
      </c>
      <c r="BF17" s="41">
        <v>0</v>
      </c>
      <c r="BG17" s="41">
        <v>0</v>
      </c>
      <c r="BH17" s="29"/>
      <c r="BI17" s="29"/>
      <c r="BJ17" s="41">
        <v>0</v>
      </c>
      <c r="BK17" s="41">
        <v>0</v>
      </c>
      <c r="BL17" s="41">
        <v>99960</v>
      </c>
      <c r="BM17" s="41">
        <v>0</v>
      </c>
      <c r="BN17" s="41">
        <v>0</v>
      </c>
      <c r="BO17" s="41">
        <v>0</v>
      </c>
      <c r="BP17" s="41">
        <v>15090</v>
      </c>
      <c r="BQ17" s="71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spans="1:90">
      <c r="A18" s="38">
        <v>41274</v>
      </c>
      <c r="B18" s="39">
        <v>41274</v>
      </c>
      <c r="C18" s="54">
        <v>41274</v>
      </c>
      <c r="D18" s="50">
        <f t="shared" si="0"/>
        <v>0</v>
      </c>
      <c r="E18" s="64">
        <v>171549</v>
      </c>
      <c r="F18" s="55">
        <f t="shared" si="1"/>
        <v>171549</v>
      </c>
      <c r="G18" s="55">
        <f t="shared" si="2"/>
        <v>0</v>
      </c>
      <c r="H18" s="77"/>
      <c r="I18" s="55">
        <f t="shared" si="3"/>
        <v>0</v>
      </c>
      <c r="J18" s="55">
        <f t="shared" si="4"/>
        <v>0</v>
      </c>
      <c r="K18" s="55">
        <f t="shared" si="5"/>
        <v>56356</v>
      </c>
      <c r="L18" s="55">
        <f t="shared" si="11"/>
        <v>56356</v>
      </c>
      <c r="M18" s="55"/>
      <c r="N18" s="55">
        <f t="shared" si="6"/>
        <v>0</v>
      </c>
      <c r="O18" s="55">
        <f t="shared" si="7"/>
        <v>0</v>
      </c>
      <c r="P18" s="55">
        <f t="shared" si="8"/>
        <v>0</v>
      </c>
      <c r="Q18" s="55"/>
      <c r="R18" s="55">
        <f t="shared" si="12"/>
        <v>0</v>
      </c>
      <c r="S18" s="55">
        <f t="shared" si="9"/>
        <v>100070</v>
      </c>
      <c r="T18" s="55">
        <f t="shared" si="10"/>
        <v>15123</v>
      </c>
      <c r="U18" s="88"/>
      <c r="V18" s="55"/>
      <c r="W18" s="98"/>
      <c r="X18" s="98"/>
      <c r="Y18" s="98"/>
      <c r="Z18" s="98"/>
      <c r="AA18" s="98"/>
      <c r="AB18" s="98"/>
      <c r="AC18" s="98"/>
      <c r="AD18" s="98"/>
      <c r="AE18" s="40"/>
      <c r="AF18" s="40"/>
      <c r="AG18" s="40"/>
      <c r="AH18" s="107">
        <v>0</v>
      </c>
      <c r="AI18" s="107">
        <v>0</v>
      </c>
      <c r="AJ18" s="107"/>
      <c r="AK18" s="107">
        <v>0</v>
      </c>
      <c r="AL18" s="41">
        <v>0</v>
      </c>
      <c r="AM18" s="41">
        <v>0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20272</v>
      </c>
      <c r="AU18" s="41">
        <v>8102</v>
      </c>
      <c r="AV18" s="41">
        <v>27982</v>
      </c>
      <c r="AW18" s="41"/>
      <c r="AX18" s="29"/>
      <c r="AY18" s="29"/>
      <c r="AZ18" s="71"/>
      <c r="BA18" s="29"/>
      <c r="BB18" s="29"/>
      <c r="BC18" s="29"/>
      <c r="BD18" s="41">
        <v>0</v>
      </c>
      <c r="BE18" s="41">
        <v>0</v>
      </c>
      <c r="BF18" s="41">
        <v>0</v>
      </c>
      <c r="BG18" s="41">
        <v>0</v>
      </c>
      <c r="BH18" s="29"/>
      <c r="BI18" s="29"/>
      <c r="BJ18" s="41">
        <v>0</v>
      </c>
      <c r="BK18" s="41">
        <v>0</v>
      </c>
      <c r="BL18" s="41">
        <v>100070</v>
      </c>
      <c r="BM18" s="41">
        <v>0</v>
      </c>
      <c r="BN18" s="41">
        <v>0</v>
      </c>
      <c r="BO18" s="41">
        <v>0</v>
      </c>
      <c r="BP18" s="41">
        <v>15123</v>
      </c>
      <c r="BQ18" s="71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spans="1:90">
      <c r="A19" s="38">
        <v>41305</v>
      </c>
      <c r="B19" s="39">
        <v>41305</v>
      </c>
      <c r="C19" s="54">
        <v>41305</v>
      </c>
      <c r="D19" s="50">
        <f t="shared" si="0"/>
        <v>0</v>
      </c>
      <c r="E19" s="64">
        <v>170740</v>
      </c>
      <c r="F19" s="55">
        <f t="shared" si="1"/>
        <v>170740</v>
      </c>
      <c r="G19" s="55">
        <f t="shared" si="2"/>
        <v>0</v>
      </c>
      <c r="H19" s="77"/>
      <c r="I19" s="55">
        <f t="shared" si="3"/>
        <v>0</v>
      </c>
      <c r="J19" s="55">
        <f t="shared" si="4"/>
        <v>0</v>
      </c>
      <c r="K19" s="55">
        <f t="shared" si="5"/>
        <v>55860</v>
      </c>
      <c r="L19" s="55">
        <f t="shared" si="11"/>
        <v>55860</v>
      </c>
      <c r="M19" s="55"/>
      <c r="N19" s="55">
        <f t="shared" si="6"/>
        <v>0</v>
      </c>
      <c r="O19" s="55">
        <f t="shared" si="7"/>
        <v>0</v>
      </c>
      <c r="P19" s="55">
        <f t="shared" si="8"/>
        <v>0</v>
      </c>
      <c r="Q19" s="55"/>
      <c r="R19" s="55">
        <f t="shared" si="12"/>
        <v>0</v>
      </c>
      <c r="S19" s="55">
        <f t="shared" si="9"/>
        <v>99743</v>
      </c>
      <c r="T19" s="55">
        <f t="shared" si="10"/>
        <v>15137</v>
      </c>
      <c r="U19" s="88"/>
      <c r="V19" s="55"/>
      <c r="W19" s="98"/>
      <c r="X19" s="98"/>
      <c r="Y19" s="98"/>
      <c r="Z19" s="98"/>
      <c r="AA19" s="98"/>
      <c r="AB19" s="98"/>
      <c r="AC19" s="98"/>
      <c r="AD19" s="98"/>
      <c r="AE19" s="40"/>
      <c r="AF19" s="40"/>
      <c r="AG19" s="40"/>
      <c r="AH19" s="107">
        <v>0</v>
      </c>
      <c r="AI19" s="107">
        <v>0</v>
      </c>
      <c r="AJ19" s="107"/>
      <c r="AK19" s="107">
        <v>0</v>
      </c>
      <c r="AL19" s="41">
        <v>0</v>
      </c>
      <c r="AM19" s="41">
        <v>0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20410</v>
      </c>
      <c r="AU19" s="41">
        <v>7675</v>
      </c>
      <c r="AV19" s="41">
        <v>27775</v>
      </c>
      <c r="AW19" s="41"/>
      <c r="AX19" s="29"/>
      <c r="AY19" s="29"/>
      <c r="AZ19" s="71"/>
      <c r="BA19" s="29"/>
      <c r="BB19" s="29"/>
      <c r="BC19" s="29"/>
      <c r="BD19" s="41">
        <v>0</v>
      </c>
      <c r="BE19" s="41">
        <v>0</v>
      </c>
      <c r="BF19" s="41">
        <v>0</v>
      </c>
      <c r="BG19" s="41">
        <v>0</v>
      </c>
      <c r="BH19" s="29"/>
      <c r="BI19" s="29"/>
      <c r="BJ19" s="41">
        <v>0</v>
      </c>
      <c r="BK19" s="41">
        <v>0</v>
      </c>
      <c r="BL19" s="41">
        <v>99743</v>
      </c>
      <c r="BM19" s="41">
        <v>0</v>
      </c>
      <c r="BN19" s="41">
        <v>0</v>
      </c>
      <c r="BO19" s="41">
        <v>0</v>
      </c>
      <c r="BP19" s="41">
        <v>15137</v>
      </c>
      <c r="BQ19" s="71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spans="1:90">
      <c r="A20" s="38">
        <v>41333</v>
      </c>
      <c r="B20" s="39">
        <v>41333</v>
      </c>
      <c r="C20" s="54">
        <v>41333</v>
      </c>
      <c r="D20" s="50">
        <f t="shared" si="0"/>
        <v>0</v>
      </c>
      <c r="E20" s="64">
        <v>177670</v>
      </c>
      <c r="F20" s="55">
        <f t="shared" si="1"/>
        <v>177670</v>
      </c>
      <c r="G20" s="55">
        <f t="shared" si="2"/>
        <v>0</v>
      </c>
      <c r="H20" s="77"/>
      <c r="I20" s="55">
        <f t="shared" si="3"/>
        <v>0</v>
      </c>
      <c r="J20" s="55">
        <f t="shared" si="4"/>
        <v>0</v>
      </c>
      <c r="K20" s="55">
        <f t="shared" si="5"/>
        <v>55169</v>
      </c>
      <c r="L20" s="55">
        <f t="shared" si="11"/>
        <v>55169</v>
      </c>
      <c r="M20" s="55"/>
      <c r="N20" s="55">
        <f t="shared" si="6"/>
        <v>0</v>
      </c>
      <c r="O20" s="55">
        <f t="shared" si="7"/>
        <v>0</v>
      </c>
      <c r="P20" s="55">
        <f t="shared" si="8"/>
        <v>0</v>
      </c>
      <c r="Q20" s="55"/>
      <c r="R20" s="55">
        <f t="shared" si="12"/>
        <v>0</v>
      </c>
      <c r="S20" s="55">
        <f t="shared" si="9"/>
        <v>99849</v>
      </c>
      <c r="T20" s="55">
        <f t="shared" si="10"/>
        <v>22652</v>
      </c>
      <c r="U20" s="88"/>
      <c r="V20" s="55"/>
      <c r="W20" s="98"/>
      <c r="X20" s="98"/>
      <c r="Y20" s="98"/>
      <c r="Z20" s="98"/>
      <c r="AA20" s="98"/>
      <c r="AB20" s="98"/>
      <c r="AC20" s="98"/>
      <c r="AD20" s="98"/>
      <c r="AE20" s="40"/>
      <c r="AF20" s="40"/>
      <c r="AG20" s="40"/>
      <c r="AH20" s="107">
        <v>0</v>
      </c>
      <c r="AI20" s="107">
        <v>0</v>
      </c>
      <c r="AJ20" s="107"/>
      <c r="AK20" s="107">
        <v>0</v>
      </c>
      <c r="AL20" s="41">
        <v>0</v>
      </c>
      <c r="AM20" s="41">
        <v>0</v>
      </c>
      <c r="AN20" s="41">
        <v>0</v>
      </c>
      <c r="AO20" s="41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20395</v>
      </c>
      <c r="AU20" s="41">
        <v>6827</v>
      </c>
      <c r="AV20" s="41">
        <v>27947</v>
      </c>
      <c r="AW20" s="41"/>
      <c r="AX20" s="29"/>
      <c r="AY20" s="29"/>
      <c r="AZ20" s="71"/>
      <c r="BA20" s="29"/>
      <c r="BB20" s="29"/>
      <c r="BC20" s="29"/>
      <c r="BD20" s="41">
        <v>0</v>
      </c>
      <c r="BE20" s="41">
        <v>0</v>
      </c>
      <c r="BF20" s="41">
        <v>0</v>
      </c>
      <c r="BG20" s="41">
        <v>0</v>
      </c>
      <c r="BH20" s="29"/>
      <c r="BI20" s="29"/>
      <c r="BJ20" s="41">
        <v>0</v>
      </c>
      <c r="BK20" s="41">
        <v>0</v>
      </c>
      <c r="BL20" s="41">
        <v>99849</v>
      </c>
      <c r="BM20" s="41">
        <v>0</v>
      </c>
      <c r="BN20" s="41">
        <v>7500</v>
      </c>
      <c r="BO20" s="41">
        <v>0</v>
      </c>
      <c r="BP20" s="41">
        <v>15152</v>
      </c>
      <c r="BQ20" s="71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spans="1:90">
      <c r="A21" s="38">
        <v>41364</v>
      </c>
      <c r="B21" s="39">
        <v>41364</v>
      </c>
      <c r="C21" s="54">
        <v>41364</v>
      </c>
      <c r="D21" s="50">
        <f t="shared" si="0"/>
        <v>0</v>
      </c>
      <c r="E21" s="64">
        <v>177604</v>
      </c>
      <c r="F21" s="55">
        <f t="shared" si="1"/>
        <v>177604</v>
      </c>
      <c r="G21" s="55">
        <f t="shared" si="2"/>
        <v>0</v>
      </c>
      <c r="H21" s="77"/>
      <c r="I21" s="55">
        <f t="shared" si="3"/>
        <v>0</v>
      </c>
      <c r="J21" s="55">
        <f t="shared" si="4"/>
        <v>0</v>
      </c>
      <c r="K21" s="55">
        <f t="shared" si="5"/>
        <v>55007</v>
      </c>
      <c r="L21" s="55">
        <f t="shared" si="11"/>
        <v>55007</v>
      </c>
      <c r="M21" s="55"/>
      <c r="N21" s="55">
        <f t="shared" si="6"/>
        <v>0</v>
      </c>
      <c r="O21" s="55">
        <f t="shared" si="7"/>
        <v>0</v>
      </c>
      <c r="P21" s="55">
        <f t="shared" si="8"/>
        <v>0</v>
      </c>
      <c r="Q21" s="55"/>
      <c r="R21" s="55">
        <f t="shared" si="12"/>
        <v>0</v>
      </c>
      <c r="S21" s="55">
        <f t="shared" si="9"/>
        <v>99945</v>
      </c>
      <c r="T21" s="55">
        <f t="shared" si="10"/>
        <v>22652</v>
      </c>
      <c r="U21" s="88"/>
      <c r="V21" s="55"/>
      <c r="W21" s="98"/>
      <c r="X21" s="98"/>
      <c r="Y21" s="98"/>
      <c r="Z21" s="98"/>
      <c r="AA21" s="98"/>
      <c r="AB21" s="98"/>
      <c r="AC21" s="98"/>
      <c r="AD21" s="98"/>
      <c r="AE21" s="40"/>
      <c r="AF21" s="40"/>
      <c r="AG21" s="40"/>
      <c r="AH21" s="107">
        <v>0</v>
      </c>
      <c r="AI21" s="107">
        <v>0</v>
      </c>
      <c r="AJ21" s="107"/>
      <c r="AK21" s="107">
        <v>0</v>
      </c>
      <c r="AL21" s="41">
        <v>0</v>
      </c>
      <c r="AM21" s="41">
        <v>0</v>
      </c>
      <c r="AN21" s="41">
        <v>0</v>
      </c>
      <c r="AO21" s="41">
        <v>0</v>
      </c>
      <c r="AP21" s="41">
        <v>0</v>
      </c>
      <c r="AQ21" s="41">
        <v>0</v>
      </c>
      <c r="AR21" s="41">
        <v>0</v>
      </c>
      <c r="AS21" s="41">
        <v>0</v>
      </c>
      <c r="AT21" s="41">
        <v>20570</v>
      </c>
      <c r="AU21" s="41">
        <v>6625</v>
      </c>
      <c r="AV21" s="41">
        <v>27812</v>
      </c>
      <c r="AW21" s="41"/>
      <c r="AX21" s="29"/>
      <c r="AY21" s="29"/>
      <c r="AZ21" s="71"/>
      <c r="BA21" s="29"/>
      <c r="BB21" s="29"/>
      <c r="BC21" s="29"/>
      <c r="BD21" s="41">
        <v>0</v>
      </c>
      <c r="BE21" s="41">
        <v>0</v>
      </c>
      <c r="BF21" s="41">
        <v>0</v>
      </c>
      <c r="BG21" s="41">
        <v>0</v>
      </c>
      <c r="BH21" s="29"/>
      <c r="BI21" s="29"/>
      <c r="BJ21" s="41">
        <v>0</v>
      </c>
      <c r="BK21" s="41">
        <v>0</v>
      </c>
      <c r="BL21" s="41">
        <v>99945</v>
      </c>
      <c r="BM21" s="41">
        <v>0</v>
      </c>
      <c r="BN21" s="41">
        <v>7500</v>
      </c>
      <c r="BO21" s="41">
        <v>0</v>
      </c>
      <c r="BP21" s="41">
        <v>15152</v>
      </c>
      <c r="BQ21" s="71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spans="1:90">
      <c r="A22" s="38">
        <v>41394</v>
      </c>
      <c r="B22" s="39">
        <v>41394</v>
      </c>
      <c r="C22" s="54">
        <v>41394</v>
      </c>
      <c r="D22" s="50">
        <f t="shared" si="0"/>
        <v>0</v>
      </c>
      <c r="E22" s="64">
        <v>176767</v>
      </c>
      <c r="F22" s="55">
        <f t="shared" si="1"/>
        <v>176767</v>
      </c>
      <c r="G22" s="55">
        <f t="shared" si="2"/>
        <v>0</v>
      </c>
      <c r="H22" s="77"/>
      <c r="I22" s="55">
        <f t="shared" si="3"/>
        <v>0</v>
      </c>
      <c r="J22" s="55">
        <f t="shared" si="4"/>
        <v>0</v>
      </c>
      <c r="K22" s="55">
        <f t="shared" si="5"/>
        <v>54446</v>
      </c>
      <c r="L22" s="55">
        <f t="shared" si="11"/>
        <v>54446</v>
      </c>
      <c r="M22" s="55"/>
      <c r="N22" s="55">
        <f t="shared" si="6"/>
        <v>0</v>
      </c>
      <c r="O22" s="55">
        <f t="shared" si="7"/>
        <v>0</v>
      </c>
      <c r="P22" s="55">
        <f t="shared" si="8"/>
        <v>0</v>
      </c>
      <c r="Q22" s="55"/>
      <c r="R22" s="55">
        <f t="shared" si="12"/>
        <v>0</v>
      </c>
      <c r="S22" s="55">
        <f t="shared" si="9"/>
        <v>100051</v>
      </c>
      <c r="T22" s="55">
        <f t="shared" si="10"/>
        <v>22270</v>
      </c>
      <c r="U22" s="88"/>
      <c r="V22" s="55"/>
      <c r="W22" s="98"/>
      <c r="X22" s="98"/>
      <c r="Y22" s="98"/>
      <c r="Z22" s="98"/>
      <c r="AA22" s="98"/>
      <c r="AB22" s="98"/>
      <c r="AC22" s="98"/>
      <c r="AD22" s="98"/>
      <c r="AE22" s="40"/>
      <c r="AF22" s="40"/>
      <c r="AG22" s="40"/>
      <c r="AH22" s="107">
        <v>0</v>
      </c>
      <c r="AI22" s="107">
        <v>0</v>
      </c>
      <c r="AJ22" s="107"/>
      <c r="AK22" s="107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20523</v>
      </c>
      <c r="AU22" s="41">
        <v>6367</v>
      </c>
      <c r="AV22" s="41">
        <v>27556</v>
      </c>
      <c r="AW22" s="41"/>
      <c r="AX22" s="29"/>
      <c r="AY22" s="29"/>
      <c r="AZ22" s="71"/>
      <c r="BA22" s="29"/>
      <c r="BB22" s="29"/>
      <c r="BC22" s="29"/>
      <c r="BD22" s="41">
        <v>0</v>
      </c>
      <c r="BE22" s="41">
        <v>0</v>
      </c>
      <c r="BF22" s="41">
        <v>0</v>
      </c>
      <c r="BG22" s="41">
        <v>0</v>
      </c>
      <c r="BH22" s="29"/>
      <c r="BI22" s="29"/>
      <c r="BJ22" s="41">
        <v>0</v>
      </c>
      <c r="BK22" s="41">
        <v>0</v>
      </c>
      <c r="BL22" s="41">
        <v>100051</v>
      </c>
      <c r="BM22" s="41">
        <v>0</v>
      </c>
      <c r="BN22" s="41">
        <v>8</v>
      </c>
      <c r="BO22" s="41">
        <v>0</v>
      </c>
      <c r="BP22" s="41">
        <v>22262</v>
      </c>
      <c r="BQ22" s="71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</row>
    <row r="23" spans="1:90">
      <c r="A23" s="38">
        <v>41425</v>
      </c>
      <c r="B23" s="39">
        <v>41425</v>
      </c>
      <c r="C23" s="54">
        <v>41425</v>
      </c>
      <c r="D23" s="50">
        <f t="shared" si="0"/>
        <v>0</v>
      </c>
      <c r="E23" s="64">
        <v>175259</v>
      </c>
      <c r="F23" s="55">
        <f t="shared" si="1"/>
        <v>175259</v>
      </c>
      <c r="G23" s="55">
        <f t="shared" si="2"/>
        <v>0</v>
      </c>
      <c r="H23" s="77"/>
      <c r="I23" s="55">
        <f t="shared" si="3"/>
        <v>0</v>
      </c>
      <c r="J23" s="55">
        <f t="shared" si="4"/>
        <v>0</v>
      </c>
      <c r="K23" s="55">
        <f t="shared" si="5"/>
        <v>72836</v>
      </c>
      <c r="L23" s="55">
        <f t="shared" si="11"/>
        <v>72836</v>
      </c>
      <c r="M23" s="55"/>
      <c r="N23" s="55">
        <f t="shared" si="6"/>
        <v>0</v>
      </c>
      <c r="O23" s="55">
        <f t="shared" si="7"/>
        <v>0</v>
      </c>
      <c r="P23" s="55">
        <f t="shared" si="8"/>
        <v>0</v>
      </c>
      <c r="Q23" s="55"/>
      <c r="R23" s="55">
        <f t="shared" si="12"/>
        <v>0</v>
      </c>
      <c r="S23" s="55">
        <f t="shared" si="9"/>
        <v>10153</v>
      </c>
      <c r="T23" s="55">
        <f t="shared" si="10"/>
        <v>92270</v>
      </c>
      <c r="U23" s="88"/>
      <c r="V23" s="55"/>
      <c r="W23" s="98"/>
      <c r="X23" s="98"/>
      <c r="Y23" s="98"/>
      <c r="Z23" s="98"/>
      <c r="AA23" s="98"/>
      <c r="AB23" s="98"/>
      <c r="AC23" s="98"/>
      <c r="AD23" s="98"/>
      <c r="AE23" s="40"/>
      <c r="AF23" s="40"/>
      <c r="AG23" s="40"/>
      <c r="AH23" s="107">
        <v>0</v>
      </c>
      <c r="AI23" s="107">
        <v>0</v>
      </c>
      <c r="AJ23" s="107"/>
      <c r="AK23" s="107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20000</v>
      </c>
      <c r="AR23" s="41">
        <v>0</v>
      </c>
      <c r="AS23" s="41">
        <v>0</v>
      </c>
      <c r="AT23" s="41">
        <v>20615</v>
      </c>
      <c r="AU23" s="41">
        <v>5112</v>
      </c>
      <c r="AV23" s="41">
        <v>27109</v>
      </c>
      <c r="AW23" s="41"/>
      <c r="AX23" s="29"/>
      <c r="AY23" s="29"/>
      <c r="AZ23" s="71"/>
      <c r="BA23" s="29"/>
      <c r="BB23" s="29"/>
      <c r="BC23" s="29"/>
      <c r="BD23" s="41">
        <v>0</v>
      </c>
      <c r="BE23" s="41">
        <v>0</v>
      </c>
      <c r="BF23" s="41">
        <v>0</v>
      </c>
      <c r="BG23" s="41">
        <v>0</v>
      </c>
      <c r="BH23" s="29"/>
      <c r="BI23" s="29"/>
      <c r="BJ23" s="41">
        <v>0</v>
      </c>
      <c r="BK23" s="41">
        <v>0</v>
      </c>
      <c r="BL23" s="41">
        <v>10153</v>
      </c>
      <c r="BM23" s="41">
        <v>0</v>
      </c>
      <c r="BN23" s="41">
        <v>70008</v>
      </c>
      <c r="BO23" s="41">
        <v>0</v>
      </c>
      <c r="BP23" s="41">
        <v>22262</v>
      </c>
      <c r="BQ23" s="71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</row>
    <row r="24" spans="1:90">
      <c r="A24" s="38">
        <v>41455</v>
      </c>
      <c r="B24" s="39">
        <v>41455</v>
      </c>
      <c r="C24" s="54">
        <v>41455</v>
      </c>
      <c r="D24" s="50">
        <f t="shared" si="0"/>
        <v>0</v>
      </c>
      <c r="E24" s="64">
        <v>175938</v>
      </c>
      <c r="F24" s="55">
        <f t="shared" si="1"/>
        <v>175938</v>
      </c>
      <c r="G24" s="55">
        <f t="shared" si="2"/>
        <v>0</v>
      </c>
      <c r="H24" s="77"/>
      <c r="I24" s="55">
        <f t="shared" si="3"/>
        <v>0</v>
      </c>
      <c r="J24" s="55">
        <f t="shared" si="4"/>
        <v>0</v>
      </c>
      <c r="K24" s="55">
        <f t="shared" si="5"/>
        <v>143406</v>
      </c>
      <c r="L24" s="55">
        <f t="shared" si="11"/>
        <v>143406</v>
      </c>
      <c r="M24" s="55"/>
      <c r="N24" s="55">
        <f t="shared" si="6"/>
        <v>0</v>
      </c>
      <c r="O24" s="55">
        <f t="shared" si="7"/>
        <v>0</v>
      </c>
      <c r="P24" s="55">
        <f t="shared" si="8"/>
        <v>0</v>
      </c>
      <c r="Q24" s="55"/>
      <c r="R24" s="55">
        <f t="shared" si="12"/>
        <v>0</v>
      </c>
      <c r="S24" s="55">
        <f t="shared" si="9"/>
        <v>10235</v>
      </c>
      <c r="T24" s="55">
        <f t="shared" si="10"/>
        <v>22297</v>
      </c>
      <c r="U24" s="88"/>
      <c r="V24" s="55"/>
      <c r="W24" s="98"/>
      <c r="X24" s="98"/>
      <c r="Y24" s="98"/>
      <c r="Z24" s="98"/>
      <c r="AA24" s="98"/>
      <c r="AB24" s="98"/>
      <c r="AC24" s="98"/>
      <c r="AD24" s="98"/>
      <c r="AE24" s="40"/>
      <c r="AF24" s="40"/>
      <c r="AG24" s="40"/>
      <c r="AH24" s="107">
        <v>0</v>
      </c>
      <c r="AI24" s="107">
        <v>0</v>
      </c>
      <c r="AJ24" s="107"/>
      <c r="AK24" s="107">
        <v>0</v>
      </c>
      <c r="AL24" s="41">
        <v>25796</v>
      </c>
      <c r="AM24" s="41">
        <v>0</v>
      </c>
      <c r="AN24" s="41">
        <v>25000</v>
      </c>
      <c r="AO24" s="41">
        <v>0</v>
      </c>
      <c r="AP24" s="41">
        <v>0</v>
      </c>
      <c r="AQ24" s="41">
        <v>20000</v>
      </c>
      <c r="AR24" s="41">
        <v>0</v>
      </c>
      <c r="AS24" s="41">
        <v>20000</v>
      </c>
      <c r="AT24" s="41">
        <v>20740</v>
      </c>
      <c r="AU24" s="41">
        <v>4641</v>
      </c>
      <c r="AV24" s="41">
        <v>27229</v>
      </c>
      <c r="AW24" s="41"/>
      <c r="AX24" s="29"/>
      <c r="AY24" s="29"/>
      <c r="AZ24" s="71"/>
      <c r="BA24" s="29"/>
      <c r="BB24" s="29"/>
      <c r="BC24" s="29"/>
      <c r="BD24" s="41">
        <v>0</v>
      </c>
      <c r="BE24" s="41">
        <v>0</v>
      </c>
      <c r="BF24" s="41">
        <v>0</v>
      </c>
      <c r="BG24" s="41">
        <v>0</v>
      </c>
      <c r="BH24" s="29"/>
      <c r="BI24" s="29"/>
      <c r="BJ24" s="41">
        <v>0</v>
      </c>
      <c r="BK24" s="41">
        <v>0</v>
      </c>
      <c r="BL24" s="41">
        <v>10235</v>
      </c>
      <c r="BM24" s="41">
        <v>0</v>
      </c>
      <c r="BN24" s="41">
        <v>8</v>
      </c>
      <c r="BO24" s="41">
        <v>0</v>
      </c>
      <c r="BP24" s="41">
        <v>22289</v>
      </c>
      <c r="BQ24" s="71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</row>
    <row r="25" spans="1:90">
      <c r="A25" s="38">
        <v>41486</v>
      </c>
      <c r="B25" s="39">
        <v>41486</v>
      </c>
      <c r="C25" s="54">
        <v>41486</v>
      </c>
      <c r="D25" s="50">
        <f t="shared" si="0"/>
        <v>0</v>
      </c>
      <c r="E25" s="64">
        <v>174596</v>
      </c>
      <c r="F25" s="55">
        <f t="shared" si="1"/>
        <v>174596</v>
      </c>
      <c r="G25" s="55">
        <f t="shared" si="2"/>
        <v>0</v>
      </c>
      <c r="H25" s="77"/>
      <c r="I25" s="55">
        <f t="shared" si="3"/>
        <v>0</v>
      </c>
      <c r="J25" s="55">
        <f t="shared" si="4"/>
        <v>0</v>
      </c>
      <c r="K25" s="55">
        <f t="shared" si="5"/>
        <v>115573</v>
      </c>
      <c r="L25" s="55">
        <f t="shared" si="11"/>
        <v>115573</v>
      </c>
      <c r="M25" s="55"/>
      <c r="N25" s="55">
        <f t="shared" si="6"/>
        <v>0</v>
      </c>
      <c r="O25" s="55">
        <f t="shared" si="7"/>
        <v>0</v>
      </c>
      <c r="P25" s="55">
        <f t="shared" si="8"/>
        <v>0</v>
      </c>
      <c r="Q25" s="55"/>
      <c r="R25" s="55">
        <f t="shared" si="12"/>
        <v>0</v>
      </c>
      <c r="S25" s="55">
        <f t="shared" si="9"/>
        <v>10246</v>
      </c>
      <c r="T25" s="55">
        <f t="shared" si="10"/>
        <v>48777</v>
      </c>
      <c r="U25" s="88"/>
      <c r="V25" s="55"/>
      <c r="W25" s="98"/>
      <c r="X25" s="98"/>
      <c r="Y25" s="98"/>
      <c r="Z25" s="98"/>
      <c r="AA25" s="98"/>
      <c r="AB25" s="98"/>
      <c r="AC25" s="98"/>
      <c r="AD25" s="98"/>
      <c r="AE25" s="40"/>
      <c r="AF25" s="40"/>
      <c r="AG25" s="40"/>
      <c r="AH25" s="107">
        <v>0</v>
      </c>
      <c r="AI25" s="107">
        <v>0</v>
      </c>
      <c r="AJ25" s="107"/>
      <c r="AK25" s="107">
        <v>0</v>
      </c>
      <c r="AL25" s="41">
        <v>26135</v>
      </c>
      <c r="AM25" s="41">
        <v>0</v>
      </c>
      <c r="AN25" s="41">
        <v>24300</v>
      </c>
      <c r="AO25" s="41">
        <v>0</v>
      </c>
      <c r="AP25" s="41">
        <v>0</v>
      </c>
      <c r="AQ25" s="41">
        <v>20000</v>
      </c>
      <c r="AR25" s="41">
        <v>0</v>
      </c>
      <c r="AS25" s="41">
        <v>20000</v>
      </c>
      <c r="AT25" s="41">
        <v>21002</v>
      </c>
      <c r="AU25" s="41">
        <v>4136</v>
      </c>
      <c r="AV25" s="41">
        <v>0</v>
      </c>
      <c r="AW25" s="41"/>
      <c r="AX25" s="29"/>
      <c r="AY25" s="29"/>
      <c r="AZ25" s="71"/>
      <c r="BA25" s="29"/>
      <c r="BB25" s="29"/>
      <c r="BC25" s="29"/>
      <c r="BD25" s="41">
        <v>0</v>
      </c>
      <c r="BE25" s="41">
        <v>0</v>
      </c>
      <c r="BF25" s="41">
        <v>0</v>
      </c>
      <c r="BG25" s="41">
        <v>0</v>
      </c>
      <c r="BH25" s="29"/>
      <c r="BI25" s="29"/>
      <c r="BJ25" s="41">
        <v>0</v>
      </c>
      <c r="BK25" s="41">
        <v>0</v>
      </c>
      <c r="BL25" s="41">
        <v>10246</v>
      </c>
      <c r="BM25" s="41">
        <v>0</v>
      </c>
      <c r="BN25" s="41">
        <v>26860</v>
      </c>
      <c r="BO25" s="41">
        <v>0</v>
      </c>
      <c r="BP25" s="41">
        <v>21917</v>
      </c>
      <c r="BQ25" s="71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</row>
    <row r="26" spans="1:90">
      <c r="A26" s="38">
        <v>41517</v>
      </c>
      <c r="B26" s="39">
        <v>41517</v>
      </c>
      <c r="C26" s="54">
        <v>41517</v>
      </c>
      <c r="D26" s="50">
        <f t="shared" si="0"/>
        <v>0</v>
      </c>
      <c r="E26" s="64">
        <v>174901</v>
      </c>
      <c r="F26" s="55">
        <f t="shared" si="1"/>
        <v>174901</v>
      </c>
      <c r="G26" s="55">
        <f t="shared" si="2"/>
        <v>0</v>
      </c>
      <c r="H26" s="77"/>
      <c r="I26" s="55">
        <f t="shared" si="3"/>
        <v>0</v>
      </c>
      <c r="J26" s="55">
        <f t="shared" si="4"/>
        <v>0</v>
      </c>
      <c r="K26" s="55">
        <f t="shared" si="5"/>
        <v>115867</v>
      </c>
      <c r="L26" s="55">
        <f t="shared" si="11"/>
        <v>115867</v>
      </c>
      <c r="M26" s="55"/>
      <c r="N26" s="55">
        <f t="shared" si="6"/>
        <v>0</v>
      </c>
      <c r="O26" s="55">
        <f t="shared" si="7"/>
        <v>0</v>
      </c>
      <c r="P26" s="55">
        <f t="shared" si="8"/>
        <v>0</v>
      </c>
      <c r="Q26" s="55"/>
      <c r="R26" s="55">
        <f t="shared" si="12"/>
        <v>0</v>
      </c>
      <c r="S26" s="55">
        <f t="shared" si="9"/>
        <v>10256</v>
      </c>
      <c r="T26" s="55">
        <f t="shared" si="10"/>
        <v>48778</v>
      </c>
      <c r="U26" s="88"/>
      <c r="V26" s="55"/>
      <c r="W26" s="98"/>
      <c r="X26" s="98"/>
      <c r="Y26" s="98"/>
      <c r="Z26" s="98"/>
      <c r="AA26" s="98"/>
      <c r="AB26" s="98"/>
      <c r="AC26" s="98"/>
      <c r="AD26" s="98"/>
      <c r="AE26" s="40"/>
      <c r="AF26" s="40"/>
      <c r="AG26" s="40"/>
      <c r="AH26" s="107">
        <v>0</v>
      </c>
      <c r="AI26" s="107">
        <v>0</v>
      </c>
      <c r="AJ26" s="107"/>
      <c r="AK26" s="107">
        <v>0</v>
      </c>
      <c r="AL26" s="41">
        <v>26423</v>
      </c>
      <c r="AM26" s="41">
        <v>0</v>
      </c>
      <c r="AN26" s="41">
        <v>24425</v>
      </c>
      <c r="AO26" s="41">
        <v>0</v>
      </c>
      <c r="AP26" s="41">
        <v>0</v>
      </c>
      <c r="AQ26" s="41">
        <v>20002</v>
      </c>
      <c r="AR26" s="41">
        <v>0</v>
      </c>
      <c r="AS26" s="41">
        <v>19673</v>
      </c>
      <c r="AT26" s="41">
        <v>21056</v>
      </c>
      <c r="AU26" s="41">
        <v>4288</v>
      </c>
      <c r="AV26" s="41">
        <v>0</v>
      </c>
      <c r="AW26" s="41"/>
      <c r="AX26" s="29"/>
      <c r="AY26" s="29"/>
      <c r="AZ26" s="71"/>
      <c r="BA26" s="29"/>
      <c r="BB26" s="29"/>
      <c r="BC26" s="29"/>
      <c r="BD26" s="41">
        <v>0</v>
      </c>
      <c r="BE26" s="41">
        <v>0</v>
      </c>
      <c r="BF26" s="41">
        <v>0</v>
      </c>
      <c r="BG26" s="41">
        <v>0</v>
      </c>
      <c r="BH26" s="29"/>
      <c r="BI26" s="29"/>
      <c r="BJ26" s="41">
        <v>0</v>
      </c>
      <c r="BK26" s="41">
        <v>0</v>
      </c>
      <c r="BL26" s="41">
        <v>10256</v>
      </c>
      <c r="BM26" s="41">
        <v>0</v>
      </c>
      <c r="BN26" s="41">
        <v>0</v>
      </c>
      <c r="BO26" s="41">
        <v>0</v>
      </c>
      <c r="BP26" s="41">
        <v>48778</v>
      </c>
      <c r="BQ26" s="71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</row>
    <row r="27" spans="1:90">
      <c r="A27" s="38">
        <v>41547</v>
      </c>
      <c r="B27" s="39">
        <v>41547</v>
      </c>
      <c r="C27" s="54">
        <v>41547</v>
      </c>
      <c r="D27" s="50">
        <f t="shared" si="0"/>
        <v>0</v>
      </c>
      <c r="E27" s="64">
        <v>180616</v>
      </c>
      <c r="F27" s="55">
        <f t="shared" si="1"/>
        <v>180616</v>
      </c>
      <c r="G27" s="55">
        <f t="shared" si="2"/>
        <v>0</v>
      </c>
      <c r="H27" s="77"/>
      <c r="I27" s="55">
        <f t="shared" si="3"/>
        <v>0</v>
      </c>
      <c r="J27" s="55">
        <f t="shared" si="4"/>
        <v>0</v>
      </c>
      <c r="K27" s="55">
        <f t="shared" si="5"/>
        <v>117727</v>
      </c>
      <c r="L27" s="55">
        <f t="shared" si="11"/>
        <v>117727</v>
      </c>
      <c r="M27" s="55"/>
      <c r="N27" s="55">
        <f t="shared" si="6"/>
        <v>0</v>
      </c>
      <c r="O27" s="55">
        <f t="shared" si="7"/>
        <v>0</v>
      </c>
      <c r="P27" s="55">
        <f t="shared" si="8"/>
        <v>0</v>
      </c>
      <c r="Q27" s="55"/>
      <c r="R27" s="55">
        <f t="shared" si="12"/>
        <v>0</v>
      </c>
      <c r="S27" s="55">
        <f t="shared" si="9"/>
        <v>10268</v>
      </c>
      <c r="T27" s="55">
        <f t="shared" si="10"/>
        <v>52621</v>
      </c>
      <c r="U27" s="88"/>
      <c r="V27" s="55"/>
      <c r="W27" s="98"/>
      <c r="X27" s="98"/>
      <c r="Y27" s="98"/>
      <c r="Z27" s="98"/>
      <c r="AA27" s="98"/>
      <c r="AB27" s="98"/>
      <c r="AC27" s="98"/>
      <c r="AD27" s="98"/>
      <c r="AE27" s="40"/>
      <c r="AF27" s="40"/>
      <c r="AG27" s="40"/>
      <c r="AH27" s="107">
        <v>0</v>
      </c>
      <c r="AI27" s="107">
        <v>0</v>
      </c>
      <c r="AJ27" s="107"/>
      <c r="AK27" s="107">
        <v>0</v>
      </c>
      <c r="AL27" s="41">
        <v>27068</v>
      </c>
      <c r="AM27" s="41">
        <v>0</v>
      </c>
      <c r="AN27" s="41">
        <v>24500</v>
      </c>
      <c r="AO27" s="41">
        <v>0</v>
      </c>
      <c r="AP27" s="41">
        <v>0</v>
      </c>
      <c r="AQ27" s="41">
        <v>20066</v>
      </c>
      <c r="AR27" s="41">
        <v>0</v>
      </c>
      <c r="AS27" s="41">
        <v>19673</v>
      </c>
      <c r="AT27" s="41">
        <v>21191</v>
      </c>
      <c r="AU27" s="41">
        <v>5229</v>
      </c>
      <c r="AV27" s="41">
        <v>0</v>
      </c>
      <c r="AW27" s="41"/>
      <c r="AX27" s="29"/>
      <c r="AY27" s="29"/>
      <c r="AZ27" s="71"/>
      <c r="BA27" s="29"/>
      <c r="BB27" s="29"/>
      <c r="BC27" s="29"/>
      <c r="BD27" s="41">
        <v>0</v>
      </c>
      <c r="BE27" s="41">
        <v>0</v>
      </c>
      <c r="BF27" s="41">
        <v>0</v>
      </c>
      <c r="BG27" s="41">
        <v>0</v>
      </c>
      <c r="BH27" s="29"/>
      <c r="BI27" s="29"/>
      <c r="BJ27" s="41">
        <v>0</v>
      </c>
      <c r="BK27" s="41">
        <v>0</v>
      </c>
      <c r="BL27" s="41">
        <v>10268</v>
      </c>
      <c r="BM27" s="41">
        <v>0</v>
      </c>
      <c r="BN27" s="41">
        <v>0</v>
      </c>
      <c r="BO27" s="41">
        <v>0</v>
      </c>
      <c r="BP27" s="41">
        <v>52621</v>
      </c>
      <c r="BQ27" s="71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</row>
    <row r="28" spans="1:90">
      <c r="A28" s="38">
        <v>41578</v>
      </c>
      <c r="B28" s="39">
        <v>41578</v>
      </c>
      <c r="C28" s="54">
        <v>41578</v>
      </c>
      <c r="D28" s="50">
        <f t="shared" si="0"/>
        <v>0</v>
      </c>
      <c r="E28" s="64">
        <v>180695</v>
      </c>
      <c r="F28" s="55">
        <f t="shared" si="1"/>
        <v>180695</v>
      </c>
      <c r="G28" s="55">
        <f t="shared" si="2"/>
        <v>0</v>
      </c>
      <c r="H28" s="77"/>
      <c r="I28" s="55">
        <f t="shared" si="3"/>
        <v>0</v>
      </c>
      <c r="J28" s="55">
        <f t="shared" si="4"/>
        <v>0</v>
      </c>
      <c r="K28" s="55">
        <f t="shared" si="5"/>
        <v>117236</v>
      </c>
      <c r="L28" s="55">
        <f t="shared" si="11"/>
        <v>117236</v>
      </c>
      <c r="M28" s="55"/>
      <c r="N28" s="55">
        <f t="shared" si="6"/>
        <v>0</v>
      </c>
      <c r="O28" s="55">
        <f t="shared" si="7"/>
        <v>0</v>
      </c>
      <c r="P28" s="55">
        <f t="shared" si="8"/>
        <v>0</v>
      </c>
      <c r="Q28" s="55"/>
      <c r="R28" s="55">
        <f t="shared" si="12"/>
        <v>0</v>
      </c>
      <c r="S28" s="55">
        <f t="shared" si="9"/>
        <v>9850</v>
      </c>
      <c r="T28" s="55">
        <f t="shared" si="10"/>
        <v>53609</v>
      </c>
      <c r="U28" s="88"/>
      <c r="V28" s="55"/>
      <c r="W28" s="98"/>
      <c r="X28" s="98"/>
      <c r="Y28" s="98"/>
      <c r="Z28" s="98"/>
      <c r="AA28" s="98"/>
      <c r="AB28" s="98"/>
      <c r="AC28" s="98"/>
      <c r="AD28" s="98"/>
      <c r="AE28" s="40"/>
      <c r="AF28" s="40"/>
      <c r="AG28" s="40"/>
      <c r="AH28" s="107">
        <v>0</v>
      </c>
      <c r="AI28" s="107">
        <v>0</v>
      </c>
      <c r="AJ28" s="107"/>
      <c r="AK28" s="107">
        <v>0</v>
      </c>
      <c r="AL28" s="41">
        <v>27037</v>
      </c>
      <c r="AM28" s="41">
        <v>0</v>
      </c>
      <c r="AN28" s="41">
        <v>24500</v>
      </c>
      <c r="AO28" s="41">
        <v>0</v>
      </c>
      <c r="AP28" s="41">
        <v>0</v>
      </c>
      <c r="AQ28" s="41">
        <v>20262</v>
      </c>
      <c r="AR28" s="41">
        <v>0</v>
      </c>
      <c r="AS28" s="41">
        <v>19673</v>
      </c>
      <c r="AT28" s="41">
        <v>21336</v>
      </c>
      <c r="AU28" s="41">
        <v>4428</v>
      </c>
      <c r="AV28" s="41">
        <v>0</v>
      </c>
      <c r="AW28" s="41"/>
      <c r="AX28" s="29"/>
      <c r="AY28" s="29"/>
      <c r="AZ28" s="71"/>
      <c r="BA28" s="29"/>
      <c r="BB28" s="29"/>
      <c r="BC28" s="29"/>
      <c r="BD28" s="41">
        <v>0</v>
      </c>
      <c r="BE28" s="41">
        <v>0</v>
      </c>
      <c r="BF28" s="41">
        <v>0</v>
      </c>
      <c r="BG28" s="41">
        <v>0</v>
      </c>
      <c r="BH28" s="29"/>
      <c r="BI28" s="29"/>
      <c r="BJ28" s="41">
        <v>0</v>
      </c>
      <c r="BK28" s="41">
        <v>0</v>
      </c>
      <c r="BL28" s="41">
        <v>9850</v>
      </c>
      <c r="BM28" s="41">
        <v>0</v>
      </c>
      <c r="BN28" s="41">
        <v>937</v>
      </c>
      <c r="BO28" s="41">
        <v>0</v>
      </c>
      <c r="BP28" s="41">
        <v>52672</v>
      </c>
      <c r="BQ28" s="71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</row>
    <row r="29" spans="1:90">
      <c r="A29" s="38">
        <v>41608</v>
      </c>
      <c r="B29" s="39">
        <v>41608</v>
      </c>
      <c r="C29" s="54">
        <v>41608</v>
      </c>
      <c r="D29" s="50">
        <f t="shared" si="0"/>
        <v>0</v>
      </c>
      <c r="E29" s="64">
        <v>183786</v>
      </c>
      <c r="F29" s="55">
        <f t="shared" si="1"/>
        <v>183786</v>
      </c>
      <c r="G29" s="55">
        <f t="shared" si="2"/>
        <v>0</v>
      </c>
      <c r="H29" s="77"/>
      <c r="I29" s="55">
        <f t="shared" si="3"/>
        <v>0</v>
      </c>
      <c r="J29" s="55">
        <f t="shared" si="4"/>
        <v>0</v>
      </c>
      <c r="K29" s="55">
        <f t="shared" si="5"/>
        <v>119378</v>
      </c>
      <c r="L29" s="55">
        <f t="shared" si="11"/>
        <v>119378</v>
      </c>
      <c r="M29" s="55"/>
      <c r="N29" s="55">
        <f t="shared" si="6"/>
        <v>0</v>
      </c>
      <c r="O29" s="55">
        <f t="shared" si="7"/>
        <v>0</v>
      </c>
      <c r="P29" s="55">
        <f t="shared" si="8"/>
        <v>0</v>
      </c>
      <c r="Q29" s="55"/>
      <c r="R29" s="55">
        <f t="shared" si="12"/>
        <v>0</v>
      </c>
      <c r="S29" s="55">
        <f t="shared" si="9"/>
        <v>9861</v>
      </c>
      <c r="T29" s="55">
        <f t="shared" si="10"/>
        <v>54547</v>
      </c>
      <c r="U29" s="88"/>
      <c r="V29" s="55"/>
      <c r="W29" s="98"/>
      <c r="X29" s="98"/>
      <c r="Y29" s="98"/>
      <c r="Z29" s="98"/>
      <c r="AA29" s="98"/>
      <c r="AB29" s="98"/>
      <c r="AC29" s="98"/>
      <c r="AD29" s="98"/>
      <c r="AE29" s="40"/>
      <c r="AF29" s="40"/>
      <c r="AG29" s="40"/>
      <c r="AH29" s="107">
        <v>0</v>
      </c>
      <c r="AI29" s="107">
        <v>0</v>
      </c>
      <c r="AJ29" s="107"/>
      <c r="AK29" s="107">
        <v>0</v>
      </c>
      <c r="AL29" s="41">
        <v>28598</v>
      </c>
      <c r="AM29" s="41">
        <v>0</v>
      </c>
      <c r="AN29" s="41">
        <v>24825</v>
      </c>
      <c r="AO29" s="41">
        <v>0</v>
      </c>
      <c r="AP29" s="41">
        <v>0</v>
      </c>
      <c r="AQ29" s="41">
        <v>20574</v>
      </c>
      <c r="AR29" s="41">
        <v>0</v>
      </c>
      <c r="AS29" s="41">
        <v>20130</v>
      </c>
      <c r="AT29" s="41">
        <v>21579</v>
      </c>
      <c r="AU29" s="41">
        <v>3672</v>
      </c>
      <c r="AV29" s="41">
        <v>0</v>
      </c>
      <c r="AW29" s="41"/>
      <c r="AX29" s="29"/>
      <c r="AY29" s="29"/>
      <c r="AZ29" s="71"/>
      <c r="BA29" s="29"/>
      <c r="BB29" s="29"/>
      <c r="BC29" s="29"/>
      <c r="BD29" s="41">
        <v>0</v>
      </c>
      <c r="BE29" s="41">
        <v>0</v>
      </c>
      <c r="BF29" s="41">
        <v>0</v>
      </c>
      <c r="BG29" s="41">
        <v>0</v>
      </c>
      <c r="BH29" s="29"/>
      <c r="BI29" s="29"/>
      <c r="BJ29" s="41">
        <v>0</v>
      </c>
      <c r="BK29" s="41">
        <v>0</v>
      </c>
      <c r="BL29" s="41">
        <v>9861</v>
      </c>
      <c r="BM29" s="41">
        <v>0</v>
      </c>
      <c r="BN29" s="41">
        <v>0</v>
      </c>
      <c r="BO29" s="41">
        <v>0</v>
      </c>
      <c r="BP29" s="41">
        <v>54547</v>
      </c>
      <c r="BQ29" s="71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</row>
    <row r="30" spans="1:90">
      <c r="A30" s="38">
        <v>41639</v>
      </c>
      <c r="B30" s="39">
        <v>41639</v>
      </c>
      <c r="C30" s="54">
        <v>41639</v>
      </c>
      <c r="D30" s="50">
        <f t="shared" si="0"/>
        <v>0</v>
      </c>
      <c r="E30" s="64">
        <v>185474</v>
      </c>
      <c r="F30" s="55">
        <f t="shared" si="1"/>
        <v>185474</v>
      </c>
      <c r="G30" s="55">
        <f t="shared" si="2"/>
        <v>0</v>
      </c>
      <c r="H30" s="77"/>
      <c r="I30" s="55">
        <f t="shared" si="3"/>
        <v>0</v>
      </c>
      <c r="J30" s="55">
        <f t="shared" si="4"/>
        <v>0</v>
      </c>
      <c r="K30" s="55">
        <f t="shared" si="5"/>
        <v>120002</v>
      </c>
      <c r="L30" s="55">
        <f t="shared" si="11"/>
        <v>120002</v>
      </c>
      <c r="M30" s="55"/>
      <c r="N30" s="55">
        <f t="shared" si="6"/>
        <v>0</v>
      </c>
      <c r="O30" s="55">
        <f t="shared" si="7"/>
        <v>0</v>
      </c>
      <c r="P30" s="55">
        <f t="shared" si="8"/>
        <v>0</v>
      </c>
      <c r="Q30" s="55"/>
      <c r="R30" s="55">
        <f t="shared" si="12"/>
        <v>0</v>
      </c>
      <c r="S30" s="55">
        <f t="shared" si="9"/>
        <v>9872</v>
      </c>
      <c r="T30" s="55">
        <f t="shared" si="10"/>
        <v>55600</v>
      </c>
      <c r="U30" s="88"/>
      <c r="V30" s="55"/>
      <c r="W30" s="98"/>
      <c r="X30" s="98"/>
      <c r="Y30" s="98"/>
      <c r="Z30" s="98"/>
      <c r="AA30" s="98"/>
      <c r="AB30" s="98"/>
      <c r="AC30" s="98"/>
      <c r="AD30" s="98"/>
      <c r="AE30" s="40"/>
      <c r="AF30" s="40"/>
      <c r="AG30" s="40"/>
      <c r="AH30" s="107">
        <v>0</v>
      </c>
      <c r="AI30" s="107">
        <v>0</v>
      </c>
      <c r="AJ30" s="107"/>
      <c r="AK30" s="107">
        <v>0</v>
      </c>
      <c r="AL30" s="41">
        <v>29055</v>
      </c>
      <c r="AM30" s="41">
        <v>0</v>
      </c>
      <c r="AN30" s="41">
        <v>25050</v>
      </c>
      <c r="AO30" s="41">
        <v>0</v>
      </c>
      <c r="AP30" s="41">
        <v>0</v>
      </c>
      <c r="AQ30" s="41">
        <v>20752</v>
      </c>
      <c r="AR30" s="41">
        <v>0</v>
      </c>
      <c r="AS30" s="41">
        <v>20094</v>
      </c>
      <c r="AT30" s="41">
        <v>21532</v>
      </c>
      <c r="AU30" s="41">
        <v>3519</v>
      </c>
      <c r="AV30" s="41">
        <v>0</v>
      </c>
      <c r="AW30" s="41"/>
      <c r="AX30" s="29"/>
      <c r="AY30" s="29"/>
      <c r="AZ30" s="71"/>
      <c r="BA30" s="29"/>
      <c r="BB30" s="29"/>
      <c r="BC30" s="29"/>
      <c r="BD30" s="41">
        <v>0</v>
      </c>
      <c r="BE30" s="41">
        <v>0</v>
      </c>
      <c r="BF30" s="41">
        <v>0</v>
      </c>
      <c r="BG30" s="41">
        <v>0</v>
      </c>
      <c r="BH30" s="29"/>
      <c r="BI30" s="29"/>
      <c r="BJ30" s="41">
        <v>0</v>
      </c>
      <c r="BK30" s="41">
        <v>0</v>
      </c>
      <c r="BL30" s="41">
        <v>9872</v>
      </c>
      <c r="BM30" s="41">
        <v>0</v>
      </c>
      <c r="BN30" s="41">
        <v>0</v>
      </c>
      <c r="BO30" s="41">
        <v>0</v>
      </c>
      <c r="BP30" s="41">
        <v>55600</v>
      </c>
      <c r="BQ30" s="71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</row>
    <row r="31" spans="1:90">
      <c r="A31" s="38">
        <v>41670</v>
      </c>
      <c r="B31" s="39">
        <v>41670</v>
      </c>
      <c r="C31" s="54">
        <v>41670</v>
      </c>
      <c r="D31" s="50">
        <f t="shared" si="0"/>
        <v>0</v>
      </c>
      <c r="E31" s="64">
        <v>319637</v>
      </c>
      <c r="F31" s="55">
        <f t="shared" si="1"/>
        <v>319637</v>
      </c>
      <c r="G31" s="55">
        <f t="shared" si="2"/>
        <v>0</v>
      </c>
      <c r="H31" s="77"/>
      <c r="I31" s="55">
        <f t="shared" si="3"/>
        <v>0</v>
      </c>
      <c r="J31" s="55">
        <f t="shared" si="4"/>
        <v>0</v>
      </c>
      <c r="K31" s="55">
        <f t="shared" si="5"/>
        <v>120907</v>
      </c>
      <c r="L31" s="55">
        <f t="shared" si="11"/>
        <v>120907</v>
      </c>
      <c r="M31" s="55"/>
      <c r="N31" s="55">
        <f t="shared" si="6"/>
        <v>0</v>
      </c>
      <c r="O31" s="55">
        <f t="shared" si="7"/>
        <v>0</v>
      </c>
      <c r="P31" s="55">
        <f t="shared" si="8"/>
        <v>0</v>
      </c>
      <c r="Q31" s="55"/>
      <c r="R31" s="55">
        <f t="shared" si="12"/>
        <v>0</v>
      </c>
      <c r="S31" s="55">
        <f t="shared" si="9"/>
        <v>9455</v>
      </c>
      <c r="T31" s="55">
        <f t="shared" si="10"/>
        <v>189275</v>
      </c>
      <c r="U31" s="88"/>
      <c r="V31" s="55"/>
      <c r="W31" s="98"/>
      <c r="X31" s="98"/>
      <c r="Y31" s="98"/>
      <c r="Z31" s="98"/>
      <c r="AA31" s="98"/>
      <c r="AB31" s="98"/>
      <c r="AC31" s="98"/>
      <c r="AD31" s="98"/>
      <c r="AE31" s="40"/>
      <c r="AF31" s="40"/>
      <c r="AG31" s="40"/>
      <c r="AH31" s="107">
        <v>0</v>
      </c>
      <c r="AI31" s="107">
        <v>0</v>
      </c>
      <c r="AJ31" s="107"/>
      <c r="AK31" s="107">
        <v>0</v>
      </c>
      <c r="AL31" s="41">
        <v>28660</v>
      </c>
      <c r="AM31" s="41">
        <v>0</v>
      </c>
      <c r="AN31" s="41">
        <v>25258</v>
      </c>
      <c r="AO31" s="41">
        <v>0</v>
      </c>
      <c r="AP31" s="41">
        <v>0</v>
      </c>
      <c r="AQ31" s="41">
        <v>20876</v>
      </c>
      <c r="AR31" s="41">
        <v>0</v>
      </c>
      <c r="AS31" s="41">
        <v>20358</v>
      </c>
      <c r="AT31" s="41">
        <v>21591</v>
      </c>
      <c r="AU31" s="41">
        <v>4164</v>
      </c>
      <c r="AV31" s="41">
        <v>0</v>
      </c>
      <c r="AW31" s="41"/>
      <c r="AX31" s="29"/>
      <c r="AY31" s="29"/>
      <c r="AZ31" s="71"/>
      <c r="BA31" s="29"/>
      <c r="BB31" s="29"/>
      <c r="BC31" s="29"/>
      <c r="BD31" s="41">
        <v>0</v>
      </c>
      <c r="BE31" s="41">
        <v>0</v>
      </c>
      <c r="BF31" s="41">
        <v>0</v>
      </c>
      <c r="BG31" s="41">
        <v>0</v>
      </c>
      <c r="BH31" s="29"/>
      <c r="BI31" s="29"/>
      <c r="BJ31" s="41">
        <v>0</v>
      </c>
      <c r="BK31" s="41">
        <v>0</v>
      </c>
      <c r="BL31" s="41">
        <v>9455</v>
      </c>
      <c r="BM31" s="41">
        <v>0</v>
      </c>
      <c r="BN31" s="41">
        <v>133675</v>
      </c>
      <c r="BO31" s="41">
        <v>0</v>
      </c>
      <c r="BP31" s="41">
        <v>55600</v>
      </c>
      <c r="BQ31" s="71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</row>
    <row r="32" spans="1:90">
      <c r="A32" s="38">
        <v>41698</v>
      </c>
      <c r="B32" s="39">
        <v>41698</v>
      </c>
      <c r="C32" s="54">
        <v>41698</v>
      </c>
      <c r="D32" s="50">
        <f t="shared" si="0"/>
        <v>0</v>
      </c>
      <c r="E32" s="64">
        <v>321156</v>
      </c>
      <c r="F32" s="55">
        <f t="shared" si="1"/>
        <v>321156</v>
      </c>
      <c r="G32" s="55">
        <f t="shared" si="2"/>
        <v>0</v>
      </c>
      <c r="H32" s="77"/>
      <c r="I32" s="55">
        <f t="shared" si="3"/>
        <v>0</v>
      </c>
      <c r="J32" s="55">
        <f t="shared" si="4"/>
        <v>0</v>
      </c>
      <c r="K32" s="55">
        <f t="shared" si="5"/>
        <v>122349</v>
      </c>
      <c r="L32" s="55">
        <f t="shared" si="11"/>
        <v>122349</v>
      </c>
      <c r="M32" s="55"/>
      <c r="N32" s="55">
        <f t="shared" si="6"/>
        <v>0</v>
      </c>
      <c r="O32" s="55">
        <f t="shared" si="7"/>
        <v>0</v>
      </c>
      <c r="P32" s="55">
        <f t="shared" si="8"/>
        <v>0</v>
      </c>
      <c r="Q32" s="55"/>
      <c r="R32" s="55">
        <f t="shared" si="12"/>
        <v>0</v>
      </c>
      <c r="S32" s="55">
        <f t="shared" si="9"/>
        <v>9465</v>
      </c>
      <c r="T32" s="55">
        <f t="shared" si="10"/>
        <v>189342</v>
      </c>
      <c r="U32" s="88"/>
      <c r="V32" s="55"/>
      <c r="W32" s="98"/>
      <c r="X32" s="98"/>
      <c r="Y32" s="98"/>
      <c r="Z32" s="98"/>
      <c r="AA32" s="98"/>
      <c r="AB32" s="98"/>
      <c r="AC32" s="98"/>
      <c r="AD32" s="98"/>
      <c r="AE32" s="40"/>
      <c r="AF32" s="40"/>
      <c r="AG32" s="40"/>
      <c r="AH32" s="107">
        <v>0</v>
      </c>
      <c r="AI32" s="107">
        <v>0</v>
      </c>
      <c r="AJ32" s="107"/>
      <c r="AK32" s="107">
        <v>0</v>
      </c>
      <c r="AL32" s="41">
        <v>28999</v>
      </c>
      <c r="AM32" s="41">
        <v>0</v>
      </c>
      <c r="AN32" s="41">
        <v>25358</v>
      </c>
      <c r="AO32" s="41">
        <v>0</v>
      </c>
      <c r="AP32" s="41">
        <v>0</v>
      </c>
      <c r="AQ32" s="41">
        <v>21087</v>
      </c>
      <c r="AR32" s="41">
        <v>0</v>
      </c>
      <c r="AS32" s="41">
        <v>20358</v>
      </c>
      <c r="AT32" s="41">
        <v>21766</v>
      </c>
      <c r="AU32" s="41">
        <v>4781</v>
      </c>
      <c r="AV32" s="41">
        <v>0</v>
      </c>
      <c r="AW32" s="41"/>
      <c r="AX32" s="29"/>
      <c r="AY32" s="29"/>
      <c r="AZ32" s="71"/>
      <c r="BA32" s="29"/>
      <c r="BB32" s="29"/>
      <c r="BC32" s="29"/>
      <c r="BD32" s="41">
        <v>0</v>
      </c>
      <c r="BE32" s="41">
        <v>0</v>
      </c>
      <c r="BF32" s="41">
        <v>0</v>
      </c>
      <c r="BG32" s="41">
        <v>0</v>
      </c>
      <c r="BH32" s="29"/>
      <c r="BI32" s="29"/>
      <c r="BJ32" s="41">
        <v>0</v>
      </c>
      <c r="BK32" s="41">
        <v>0</v>
      </c>
      <c r="BL32" s="41">
        <v>9465</v>
      </c>
      <c r="BM32" s="41">
        <v>0</v>
      </c>
      <c r="BN32" s="41">
        <v>0</v>
      </c>
      <c r="BO32" s="41">
        <v>0</v>
      </c>
      <c r="BP32" s="41">
        <v>189342</v>
      </c>
      <c r="BQ32" s="71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</row>
    <row r="33" spans="1:90">
      <c r="A33" s="38">
        <v>41729</v>
      </c>
      <c r="B33" s="39">
        <v>41729</v>
      </c>
      <c r="C33" s="54">
        <v>41729</v>
      </c>
      <c r="D33" s="50">
        <f t="shared" si="0"/>
        <v>0</v>
      </c>
      <c r="E33" s="64">
        <v>322203</v>
      </c>
      <c r="F33" s="55">
        <f t="shared" si="1"/>
        <v>322203</v>
      </c>
      <c r="G33" s="55">
        <f t="shared" si="2"/>
        <v>0</v>
      </c>
      <c r="H33" s="77"/>
      <c r="I33" s="55">
        <f t="shared" si="3"/>
        <v>0</v>
      </c>
      <c r="J33" s="55">
        <f t="shared" si="4"/>
        <v>0</v>
      </c>
      <c r="K33" s="55">
        <f t="shared" si="5"/>
        <v>123042</v>
      </c>
      <c r="L33" s="55">
        <f t="shared" si="11"/>
        <v>123042</v>
      </c>
      <c r="M33" s="55"/>
      <c r="N33" s="55">
        <f t="shared" si="6"/>
        <v>0</v>
      </c>
      <c r="O33" s="55">
        <f t="shared" si="7"/>
        <v>0</v>
      </c>
      <c r="P33" s="55">
        <f t="shared" si="8"/>
        <v>0</v>
      </c>
      <c r="Q33" s="55"/>
      <c r="R33" s="55">
        <f t="shared" si="12"/>
        <v>0</v>
      </c>
      <c r="S33" s="55">
        <f t="shared" si="9"/>
        <v>9474</v>
      </c>
      <c r="T33" s="55">
        <f t="shared" si="10"/>
        <v>189687</v>
      </c>
      <c r="U33" s="88"/>
      <c r="V33" s="55"/>
      <c r="W33" s="98"/>
      <c r="X33" s="98"/>
      <c r="Y33" s="98"/>
      <c r="Z33" s="98"/>
      <c r="AA33" s="98"/>
      <c r="AB33" s="98"/>
      <c r="AC33" s="98"/>
      <c r="AD33" s="98"/>
      <c r="AE33" s="40"/>
      <c r="AF33" s="40"/>
      <c r="AG33" s="40"/>
      <c r="AH33" s="107">
        <v>0</v>
      </c>
      <c r="AI33" s="107">
        <v>0</v>
      </c>
      <c r="AJ33" s="107"/>
      <c r="AK33" s="107">
        <v>0</v>
      </c>
      <c r="AL33" s="41">
        <v>30116</v>
      </c>
      <c r="AM33" s="41">
        <v>0</v>
      </c>
      <c r="AN33" s="41">
        <v>25707</v>
      </c>
      <c r="AO33" s="41">
        <v>0</v>
      </c>
      <c r="AP33" s="41">
        <v>0</v>
      </c>
      <c r="AQ33" s="41">
        <v>21325</v>
      </c>
      <c r="AR33" s="41">
        <v>0</v>
      </c>
      <c r="AS33" s="41">
        <v>20158</v>
      </c>
      <c r="AT33" s="41">
        <v>21691</v>
      </c>
      <c r="AU33" s="41">
        <v>4045</v>
      </c>
      <c r="AV33" s="41">
        <v>0</v>
      </c>
      <c r="AW33" s="41"/>
      <c r="AX33" s="29"/>
      <c r="AY33" s="29"/>
      <c r="AZ33" s="71"/>
      <c r="BA33" s="29"/>
      <c r="BB33" s="29"/>
      <c r="BC33" s="29"/>
      <c r="BD33" s="41">
        <v>0</v>
      </c>
      <c r="BE33" s="41">
        <v>0</v>
      </c>
      <c r="BF33" s="41">
        <v>0</v>
      </c>
      <c r="BG33" s="41">
        <v>0</v>
      </c>
      <c r="BH33" s="29"/>
      <c r="BI33" s="29"/>
      <c r="BJ33" s="41">
        <v>0</v>
      </c>
      <c r="BK33" s="41">
        <v>0</v>
      </c>
      <c r="BL33" s="41">
        <v>9474</v>
      </c>
      <c r="BM33" s="41">
        <v>0</v>
      </c>
      <c r="BN33" s="41">
        <v>0</v>
      </c>
      <c r="BO33" s="41">
        <v>0</v>
      </c>
      <c r="BP33" s="41">
        <v>189687</v>
      </c>
      <c r="BQ33" s="71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</row>
    <row r="34" spans="1:90">
      <c r="A34" s="38">
        <v>41759</v>
      </c>
      <c r="B34" s="39">
        <v>41759</v>
      </c>
      <c r="C34" s="54">
        <v>41759</v>
      </c>
      <c r="D34" s="50">
        <f t="shared" si="0"/>
        <v>0</v>
      </c>
      <c r="E34" s="64">
        <v>322649</v>
      </c>
      <c r="F34" s="55">
        <f t="shared" si="1"/>
        <v>322649</v>
      </c>
      <c r="G34" s="55">
        <f t="shared" si="2"/>
        <v>0</v>
      </c>
      <c r="H34" s="77"/>
      <c r="I34" s="55">
        <f t="shared" si="3"/>
        <v>0</v>
      </c>
      <c r="J34" s="55">
        <f t="shared" si="4"/>
        <v>25000</v>
      </c>
      <c r="K34" s="55">
        <f t="shared" si="5"/>
        <v>123709</v>
      </c>
      <c r="L34" s="55">
        <f t="shared" si="11"/>
        <v>123709</v>
      </c>
      <c r="M34" s="55"/>
      <c r="N34" s="55">
        <f t="shared" si="6"/>
        <v>0</v>
      </c>
      <c r="O34" s="55">
        <f t="shared" si="7"/>
        <v>0</v>
      </c>
      <c r="P34" s="55">
        <f t="shared" si="8"/>
        <v>0</v>
      </c>
      <c r="Q34" s="55"/>
      <c r="R34" s="55">
        <f t="shared" si="12"/>
        <v>0</v>
      </c>
      <c r="S34" s="55">
        <f t="shared" si="9"/>
        <v>0</v>
      </c>
      <c r="T34" s="55">
        <f t="shared" si="10"/>
        <v>173940</v>
      </c>
      <c r="U34" s="88"/>
      <c r="V34" s="55"/>
      <c r="W34" s="98"/>
      <c r="X34" s="98"/>
      <c r="Y34" s="98"/>
      <c r="Z34" s="98"/>
      <c r="AA34" s="98"/>
      <c r="AB34" s="98"/>
      <c r="AC34" s="98"/>
      <c r="AD34" s="98"/>
      <c r="AE34" s="40"/>
      <c r="AF34" s="40"/>
      <c r="AG34" s="40"/>
      <c r="AH34" s="107">
        <v>0</v>
      </c>
      <c r="AI34" s="107">
        <v>0</v>
      </c>
      <c r="AJ34" s="107"/>
      <c r="AK34" s="107">
        <v>0</v>
      </c>
      <c r="AL34" s="41">
        <v>30901</v>
      </c>
      <c r="AM34" s="41">
        <v>0</v>
      </c>
      <c r="AN34" s="41">
        <v>25931</v>
      </c>
      <c r="AO34" s="41">
        <v>0</v>
      </c>
      <c r="AP34" s="41">
        <v>0</v>
      </c>
      <c r="AQ34" s="41">
        <v>21410</v>
      </c>
      <c r="AR34" s="41">
        <v>0</v>
      </c>
      <c r="AS34" s="41">
        <v>19815</v>
      </c>
      <c r="AT34" s="41">
        <v>21717</v>
      </c>
      <c r="AU34" s="41">
        <v>3935</v>
      </c>
      <c r="AV34" s="41">
        <v>0</v>
      </c>
      <c r="AW34" s="41"/>
      <c r="AX34" s="29"/>
      <c r="AY34" s="29"/>
      <c r="AZ34" s="71"/>
      <c r="BA34" s="29"/>
      <c r="BB34" s="29"/>
      <c r="BC34" s="29"/>
      <c r="BD34" s="41">
        <v>0</v>
      </c>
      <c r="BE34" s="41">
        <v>0</v>
      </c>
      <c r="BF34" s="41">
        <v>25000</v>
      </c>
      <c r="BG34" s="41">
        <v>0</v>
      </c>
      <c r="BH34" s="29"/>
      <c r="BI34" s="29"/>
      <c r="BJ34" s="41">
        <v>0</v>
      </c>
      <c r="BK34" s="41">
        <v>0</v>
      </c>
      <c r="BL34" s="41">
        <v>0</v>
      </c>
      <c r="BM34" s="41">
        <v>0</v>
      </c>
      <c r="BN34" s="41">
        <v>25008</v>
      </c>
      <c r="BO34" s="41">
        <v>0</v>
      </c>
      <c r="BP34" s="41">
        <v>148932</v>
      </c>
      <c r="BQ34" s="71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</row>
    <row r="35" spans="1:90">
      <c r="A35" s="38">
        <v>41790</v>
      </c>
      <c r="B35" s="39">
        <v>41790</v>
      </c>
      <c r="C35" s="54">
        <v>41790</v>
      </c>
      <c r="D35" s="50">
        <f t="shared" si="0"/>
        <v>0</v>
      </c>
      <c r="E35" s="64">
        <v>322353</v>
      </c>
      <c r="F35" s="55">
        <f t="shared" si="1"/>
        <v>322353</v>
      </c>
      <c r="G35" s="55">
        <f t="shared" si="2"/>
        <v>0</v>
      </c>
      <c r="H35" s="77"/>
      <c r="I35" s="55">
        <f t="shared" si="3"/>
        <v>0</v>
      </c>
      <c r="J35" s="55">
        <f t="shared" si="4"/>
        <v>50000</v>
      </c>
      <c r="K35" s="55">
        <f t="shared" si="5"/>
        <v>123413</v>
      </c>
      <c r="L35" s="55">
        <f t="shared" si="11"/>
        <v>123413</v>
      </c>
      <c r="M35" s="55"/>
      <c r="N35" s="55">
        <f t="shared" si="6"/>
        <v>0</v>
      </c>
      <c r="O35" s="55">
        <f t="shared" si="7"/>
        <v>0</v>
      </c>
      <c r="P35" s="55">
        <f t="shared" si="8"/>
        <v>0</v>
      </c>
      <c r="Q35" s="55"/>
      <c r="R35" s="55">
        <f t="shared" si="12"/>
        <v>0</v>
      </c>
      <c r="S35" s="55">
        <f t="shared" si="9"/>
        <v>0</v>
      </c>
      <c r="T35" s="55">
        <f t="shared" si="10"/>
        <v>148940</v>
      </c>
      <c r="U35" s="88"/>
      <c r="V35" s="55"/>
      <c r="W35" s="98"/>
      <c r="X35" s="98"/>
      <c r="Y35" s="98"/>
      <c r="Z35" s="98"/>
      <c r="AA35" s="98"/>
      <c r="AB35" s="98"/>
      <c r="AC35" s="98"/>
      <c r="AD35" s="98"/>
      <c r="AE35" s="40"/>
      <c r="AF35" s="40"/>
      <c r="AG35" s="40"/>
      <c r="AH35" s="107">
        <v>0</v>
      </c>
      <c r="AI35" s="107">
        <v>0</v>
      </c>
      <c r="AJ35" s="107"/>
      <c r="AK35" s="107">
        <v>0</v>
      </c>
      <c r="AL35" s="41">
        <v>31282</v>
      </c>
      <c r="AM35" s="41">
        <v>0</v>
      </c>
      <c r="AN35" s="41">
        <v>26155</v>
      </c>
      <c r="AO35" s="41">
        <v>0</v>
      </c>
      <c r="AP35" s="41">
        <v>0</v>
      </c>
      <c r="AQ35" s="41">
        <v>21521</v>
      </c>
      <c r="AR35" s="41">
        <v>0</v>
      </c>
      <c r="AS35" s="41">
        <v>19208</v>
      </c>
      <c r="AT35" s="41">
        <v>21732</v>
      </c>
      <c r="AU35" s="41">
        <v>3515</v>
      </c>
      <c r="AV35" s="41">
        <v>0</v>
      </c>
      <c r="AW35" s="41"/>
      <c r="AX35" s="29"/>
      <c r="AY35" s="29"/>
      <c r="AZ35" s="71"/>
      <c r="BA35" s="29"/>
      <c r="BB35" s="29"/>
      <c r="BC35" s="29"/>
      <c r="BD35" s="41">
        <v>0</v>
      </c>
      <c r="BE35" s="41">
        <v>0</v>
      </c>
      <c r="BF35" s="41">
        <v>25000</v>
      </c>
      <c r="BG35" s="41">
        <v>25000</v>
      </c>
      <c r="BH35" s="29"/>
      <c r="BI35" s="29"/>
      <c r="BJ35" s="41">
        <v>0</v>
      </c>
      <c r="BK35" s="41">
        <v>0</v>
      </c>
      <c r="BL35" s="41">
        <v>0</v>
      </c>
      <c r="BM35" s="41">
        <v>0</v>
      </c>
      <c r="BN35" s="41">
        <v>8</v>
      </c>
      <c r="BO35" s="41">
        <v>0</v>
      </c>
      <c r="BP35" s="41">
        <v>148932</v>
      </c>
      <c r="BQ35" s="71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</row>
    <row r="36" spans="1:90">
      <c r="A36" s="38">
        <v>41820</v>
      </c>
      <c r="B36" s="39">
        <v>41820</v>
      </c>
      <c r="C36" s="54">
        <v>41820</v>
      </c>
      <c r="D36" s="50">
        <f t="shared" si="0"/>
        <v>0</v>
      </c>
      <c r="E36" s="64">
        <v>323574</v>
      </c>
      <c r="F36" s="55">
        <f t="shared" si="1"/>
        <v>323574</v>
      </c>
      <c r="G36" s="55">
        <f t="shared" si="2"/>
        <v>0</v>
      </c>
      <c r="H36" s="77"/>
      <c r="I36" s="55">
        <f t="shared" si="3"/>
        <v>0</v>
      </c>
      <c r="J36" s="55">
        <f t="shared" si="4"/>
        <v>49995</v>
      </c>
      <c r="K36" s="55">
        <f t="shared" si="5"/>
        <v>124317</v>
      </c>
      <c r="L36" s="55">
        <f t="shared" si="11"/>
        <v>124317</v>
      </c>
      <c r="M36" s="55"/>
      <c r="N36" s="55">
        <f t="shared" si="6"/>
        <v>0</v>
      </c>
      <c r="O36" s="55">
        <f t="shared" si="7"/>
        <v>0</v>
      </c>
      <c r="P36" s="55">
        <f t="shared" si="8"/>
        <v>0</v>
      </c>
      <c r="Q36" s="55"/>
      <c r="R36" s="55">
        <f t="shared" si="12"/>
        <v>0</v>
      </c>
      <c r="S36" s="55">
        <f t="shared" si="9"/>
        <v>0</v>
      </c>
      <c r="T36" s="55">
        <f t="shared" si="10"/>
        <v>149262</v>
      </c>
      <c r="U36" s="88"/>
      <c r="V36" s="55"/>
      <c r="W36" s="98"/>
      <c r="X36" s="98"/>
      <c r="Y36" s="98"/>
      <c r="Z36" s="98"/>
      <c r="AA36" s="98"/>
      <c r="AB36" s="98"/>
      <c r="AC36" s="98"/>
      <c r="AD36" s="98"/>
      <c r="AE36" s="40"/>
      <c r="AF36" s="40"/>
      <c r="AG36" s="40"/>
      <c r="AH36" s="107">
        <v>0</v>
      </c>
      <c r="AI36" s="107">
        <v>0</v>
      </c>
      <c r="AJ36" s="107"/>
      <c r="AK36" s="107">
        <v>0</v>
      </c>
      <c r="AL36" s="41">
        <v>30988</v>
      </c>
      <c r="AM36" s="41">
        <v>0</v>
      </c>
      <c r="AN36" s="41">
        <v>26280</v>
      </c>
      <c r="AO36" s="41">
        <v>0</v>
      </c>
      <c r="AP36" s="41">
        <v>0</v>
      </c>
      <c r="AQ36" s="41">
        <v>21694</v>
      </c>
      <c r="AR36" s="41">
        <v>0</v>
      </c>
      <c r="AS36" s="41">
        <v>19208</v>
      </c>
      <c r="AT36" s="41">
        <v>21983</v>
      </c>
      <c r="AU36" s="41">
        <v>4164</v>
      </c>
      <c r="AV36" s="41">
        <v>0</v>
      </c>
      <c r="AW36" s="41"/>
      <c r="AX36" s="29"/>
      <c r="AY36" s="29"/>
      <c r="AZ36" s="71"/>
      <c r="BA36" s="29"/>
      <c r="BB36" s="29"/>
      <c r="BC36" s="29"/>
      <c r="BD36" s="41">
        <v>0</v>
      </c>
      <c r="BE36" s="41">
        <v>0</v>
      </c>
      <c r="BF36" s="41">
        <v>25084</v>
      </c>
      <c r="BG36" s="41">
        <v>24911</v>
      </c>
      <c r="BH36" s="29"/>
      <c r="BI36" s="29"/>
      <c r="BJ36" s="41">
        <v>0</v>
      </c>
      <c r="BK36" s="41">
        <v>0</v>
      </c>
      <c r="BL36" s="41">
        <v>0</v>
      </c>
      <c r="BM36" s="41">
        <v>0</v>
      </c>
      <c r="BN36" s="41">
        <v>8</v>
      </c>
      <c r="BO36" s="41">
        <v>0</v>
      </c>
      <c r="BP36" s="41">
        <v>149254</v>
      </c>
      <c r="BQ36" s="71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</row>
    <row r="37" spans="1:90">
      <c r="A37" s="38">
        <v>41851</v>
      </c>
      <c r="B37" s="39">
        <v>41851</v>
      </c>
      <c r="C37" s="54">
        <v>41851</v>
      </c>
      <c r="D37" s="50">
        <f t="shared" si="0"/>
        <v>0</v>
      </c>
      <c r="E37" s="64">
        <v>326614</v>
      </c>
      <c r="F37" s="55">
        <f t="shared" si="1"/>
        <v>326614</v>
      </c>
      <c r="G37" s="55">
        <f t="shared" si="2"/>
        <v>0</v>
      </c>
      <c r="H37" s="77"/>
      <c r="I37" s="55">
        <f t="shared" si="3"/>
        <v>0</v>
      </c>
      <c r="J37" s="55">
        <f t="shared" si="4"/>
        <v>50414</v>
      </c>
      <c r="K37" s="55">
        <f t="shared" si="5"/>
        <v>127217</v>
      </c>
      <c r="L37" s="55">
        <f t="shared" si="11"/>
        <v>127217</v>
      </c>
      <c r="M37" s="55"/>
      <c r="N37" s="55">
        <f t="shared" si="6"/>
        <v>0</v>
      </c>
      <c r="O37" s="55">
        <f t="shared" si="7"/>
        <v>0</v>
      </c>
      <c r="P37" s="55">
        <f t="shared" si="8"/>
        <v>0</v>
      </c>
      <c r="Q37" s="55"/>
      <c r="R37" s="55">
        <f t="shared" si="12"/>
        <v>0</v>
      </c>
      <c r="S37" s="55">
        <f t="shared" si="9"/>
        <v>0</v>
      </c>
      <c r="T37" s="55">
        <f t="shared" si="10"/>
        <v>148983</v>
      </c>
      <c r="U37" s="88"/>
      <c r="V37" s="55"/>
      <c r="W37" s="98"/>
      <c r="X37" s="98"/>
      <c r="Y37" s="98"/>
      <c r="Z37" s="98"/>
      <c r="AA37" s="98"/>
      <c r="AB37" s="98"/>
      <c r="AC37" s="98"/>
      <c r="AD37" s="98"/>
      <c r="AE37" s="40"/>
      <c r="AF37" s="40"/>
      <c r="AG37" s="40"/>
      <c r="AH37" s="107">
        <v>0</v>
      </c>
      <c r="AI37" s="107">
        <v>0</v>
      </c>
      <c r="AJ37" s="107"/>
      <c r="AK37" s="107">
        <v>0</v>
      </c>
      <c r="AL37" s="41">
        <v>32139</v>
      </c>
      <c r="AM37" s="41">
        <v>0</v>
      </c>
      <c r="AN37" s="41">
        <v>26379</v>
      </c>
      <c r="AO37" s="41">
        <v>0</v>
      </c>
      <c r="AP37" s="41">
        <v>0</v>
      </c>
      <c r="AQ37" s="41">
        <v>21815</v>
      </c>
      <c r="AR37" s="41">
        <v>0</v>
      </c>
      <c r="AS37" s="41">
        <v>20789</v>
      </c>
      <c r="AT37" s="41">
        <v>21919</v>
      </c>
      <c r="AU37" s="41">
        <v>4176</v>
      </c>
      <c r="AV37" s="41">
        <v>0</v>
      </c>
      <c r="AW37" s="41"/>
      <c r="AX37" s="29"/>
      <c r="AY37" s="29"/>
      <c r="AZ37" s="71"/>
      <c r="BA37" s="29"/>
      <c r="BB37" s="29"/>
      <c r="BC37" s="29"/>
      <c r="BD37" s="41">
        <v>0</v>
      </c>
      <c r="BE37" s="41">
        <v>0</v>
      </c>
      <c r="BF37" s="41">
        <v>25158</v>
      </c>
      <c r="BG37" s="41">
        <v>25256</v>
      </c>
      <c r="BH37" s="29"/>
      <c r="BI37" s="29"/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148983</v>
      </c>
      <c r="BQ37" s="71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</row>
    <row r="38" spans="1:90">
      <c r="A38" s="38">
        <v>41882</v>
      </c>
      <c r="B38" s="39">
        <v>41882</v>
      </c>
      <c r="C38" s="54">
        <v>41882</v>
      </c>
      <c r="D38" s="50">
        <f t="shared" si="0"/>
        <v>0</v>
      </c>
      <c r="E38" s="64">
        <v>327139</v>
      </c>
      <c r="F38" s="55">
        <f t="shared" si="1"/>
        <v>327139</v>
      </c>
      <c r="G38" s="55">
        <f t="shared" si="2"/>
        <v>0</v>
      </c>
      <c r="H38" s="77"/>
      <c r="I38" s="55">
        <f t="shared" si="3"/>
        <v>0</v>
      </c>
      <c r="J38" s="55">
        <f t="shared" si="4"/>
        <v>51860</v>
      </c>
      <c r="K38" s="55">
        <f t="shared" si="5"/>
        <v>126118</v>
      </c>
      <c r="L38" s="55">
        <f t="shared" si="11"/>
        <v>126118</v>
      </c>
      <c r="M38" s="55"/>
      <c r="N38" s="55">
        <f t="shared" si="6"/>
        <v>0</v>
      </c>
      <c r="O38" s="55">
        <f t="shared" si="7"/>
        <v>0</v>
      </c>
      <c r="P38" s="55">
        <f t="shared" si="8"/>
        <v>0</v>
      </c>
      <c r="Q38" s="55"/>
      <c r="R38" s="55">
        <f t="shared" si="12"/>
        <v>0</v>
      </c>
      <c r="S38" s="55">
        <f t="shared" si="9"/>
        <v>0</v>
      </c>
      <c r="T38" s="55">
        <f t="shared" si="10"/>
        <v>149161</v>
      </c>
      <c r="U38" s="88"/>
      <c r="V38" s="55"/>
      <c r="W38" s="98"/>
      <c r="X38" s="98"/>
      <c r="Y38" s="98"/>
      <c r="Z38" s="98"/>
      <c r="AA38" s="98"/>
      <c r="AB38" s="98"/>
      <c r="AC38" s="98"/>
      <c r="AD38" s="98"/>
      <c r="AE38" s="40"/>
      <c r="AF38" s="40"/>
      <c r="AG38" s="40"/>
      <c r="AH38" s="107">
        <v>0</v>
      </c>
      <c r="AI38" s="107">
        <v>0</v>
      </c>
      <c r="AJ38" s="107"/>
      <c r="AK38" s="107">
        <v>0</v>
      </c>
      <c r="AL38" s="41">
        <v>31146</v>
      </c>
      <c r="AM38" s="41">
        <v>0</v>
      </c>
      <c r="AN38" s="41">
        <v>26379</v>
      </c>
      <c r="AO38" s="41">
        <v>0</v>
      </c>
      <c r="AP38" s="41">
        <v>0</v>
      </c>
      <c r="AQ38" s="41">
        <v>21883</v>
      </c>
      <c r="AR38" s="41">
        <v>0</v>
      </c>
      <c r="AS38" s="41">
        <v>20790</v>
      </c>
      <c r="AT38" s="41">
        <v>21896</v>
      </c>
      <c r="AU38" s="41">
        <v>4024</v>
      </c>
      <c r="AV38" s="41">
        <v>0</v>
      </c>
      <c r="AW38" s="41"/>
      <c r="AX38" s="29"/>
      <c r="AY38" s="29"/>
      <c r="AZ38" s="71"/>
      <c r="BA38" s="29"/>
      <c r="BB38" s="29"/>
      <c r="BC38" s="29"/>
      <c r="BD38" s="41">
        <v>0</v>
      </c>
      <c r="BE38" s="41">
        <v>0</v>
      </c>
      <c r="BF38" s="41">
        <v>26756</v>
      </c>
      <c r="BG38" s="41">
        <v>25104</v>
      </c>
      <c r="BH38" s="29"/>
      <c r="BI38" s="29"/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149161</v>
      </c>
      <c r="BQ38" s="71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</row>
    <row r="39" spans="1:90">
      <c r="A39" s="38">
        <v>41912</v>
      </c>
      <c r="B39" s="39">
        <v>41912</v>
      </c>
      <c r="C39" s="54">
        <v>41912</v>
      </c>
      <c r="D39" s="50">
        <f t="shared" si="0"/>
        <v>0</v>
      </c>
      <c r="E39" s="64">
        <v>324370</v>
      </c>
      <c r="F39" s="55">
        <f t="shared" si="1"/>
        <v>324370</v>
      </c>
      <c r="G39" s="55">
        <f t="shared" si="2"/>
        <v>0</v>
      </c>
      <c r="H39" s="77"/>
      <c r="I39" s="55">
        <f t="shared" si="3"/>
        <v>0</v>
      </c>
      <c r="J39" s="55">
        <f t="shared" si="4"/>
        <v>51272</v>
      </c>
      <c r="K39" s="55">
        <f t="shared" si="5"/>
        <v>123794</v>
      </c>
      <c r="L39" s="55">
        <f t="shared" si="11"/>
        <v>123794</v>
      </c>
      <c r="M39" s="55"/>
      <c r="N39" s="55">
        <f t="shared" si="6"/>
        <v>0</v>
      </c>
      <c r="O39" s="55">
        <f t="shared" si="7"/>
        <v>0</v>
      </c>
      <c r="P39" s="55">
        <f t="shared" si="8"/>
        <v>0</v>
      </c>
      <c r="Q39" s="55"/>
      <c r="R39" s="55">
        <f t="shared" si="12"/>
        <v>0</v>
      </c>
      <c r="S39" s="55">
        <f t="shared" si="9"/>
        <v>0</v>
      </c>
      <c r="T39" s="55">
        <f t="shared" si="10"/>
        <v>149304</v>
      </c>
      <c r="U39" s="88"/>
      <c r="V39" s="55"/>
      <c r="W39" s="98"/>
      <c r="X39" s="98"/>
      <c r="Y39" s="98"/>
      <c r="Z39" s="98"/>
      <c r="AA39" s="98"/>
      <c r="AB39" s="98"/>
      <c r="AC39" s="98"/>
      <c r="AD39" s="98"/>
      <c r="AE39" s="40"/>
      <c r="AF39" s="40"/>
      <c r="AG39" s="40"/>
      <c r="AH39" s="107">
        <v>0</v>
      </c>
      <c r="AI39" s="107">
        <v>0</v>
      </c>
      <c r="AJ39" s="107"/>
      <c r="AK39" s="107">
        <v>0</v>
      </c>
      <c r="AL39" s="41">
        <v>31348</v>
      </c>
      <c r="AM39" s="41">
        <v>0</v>
      </c>
      <c r="AN39" s="41">
        <v>26404</v>
      </c>
      <c r="AO39" s="41">
        <v>0</v>
      </c>
      <c r="AP39" s="41">
        <v>0</v>
      </c>
      <c r="AQ39" s="41">
        <v>21859</v>
      </c>
      <c r="AR39" s="41">
        <v>0</v>
      </c>
      <c r="AS39" s="41">
        <v>19063</v>
      </c>
      <c r="AT39" s="41">
        <v>21806</v>
      </c>
      <c r="AU39" s="41">
        <v>3314</v>
      </c>
      <c r="AV39" s="41">
        <v>0</v>
      </c>
      <c r="AW39" s="41"/>
      <c r="AX39" s="29"/>
      <c r="AY39" s="29"/>
      <c r="AZ39" s="71"/>
      <c r="BA39" s="29"/>
      <c r="BB39" s="29"/>
      <c r="BC39" s="29"/>
      <c r="BD39" s="41">
        <v>0</v>
      </c>
      <c r="BE39" s="41">
        <v>0</v>
      </c>
      <c r="BF39" s="41">
        <v>26168</v>
      </c>
      <c r="BG39" s="41">
        <v>25104</v>
      </c>
      <c r="BH39" s="29"/>
      <c r="BI39" s="29"/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149304</v>
      </c>
      <c r="BQ39" s="71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</row>
    <row r="40" spans="1:90">
      <c r="A40" s="38">
        <v>41943</v>
      </c>
      <c r="B40" s="39">
        <v>41943</v>
      </c>
      <c r="C40" s="54">
        <v>41943</v>
      </c>
      <c r="D40" s="50">
        <f t="shared" ref="D40:D71" si="13">ROUND(E40-F40-G40,0)</f>
        <v>0</v>
      </c>
      <c r="E40" s="64">
        <v>322737</v>
      </c>
      <c r="F40" s="55">
        <f t="shared" ref="F40:F71" si="14">SUM(J40,L40,P40,R40:T40,N40)</f>
        <v>322737</v>
      </c>
      <c r="G40" s="55">
        <f t="shared" ref="G40:G71" si="15">I40*H40</f>
        <v>0</v>
      </c>
      <c r="H40" s="77"/>
      <c r="I40" s="55">
        <f t="shared" ref="I40:I71" si="16">Q40+U40+M40</f>
        <v>0</v>
      </c>
      <c r="J40" s="55">
        <f t="shared" ref="J40:J71" si="17">SUM(BA40:BG40)</f>
        <v>50041</v>
      </c>
      <c r="K40" s="55">
        <f t="shared" ref="K40:K71" si="18">L40+H40*M40</f>
        <v>123820</v>
      </c>
      <c r="L40" s="55">
        <f t="shared" si="11"/>
        <v>123820</v>
      </c>
      <c r="M40" s="55"/>
      <c r="N40" s="55">
        <f t="shared" si="6"/>
        <v>0</v>
      </c>
      <c r="O40" s="55">
        <f t="shared" ref="O40:O71" si="19">SUM(P40:Q40)</f>
        <v>0</v>
      </c>
      <c r="P40" s="55">
        <f t="shared" si="8"/>
        <v>0</v>
      </c>
      <c r="Q40" s="55"/>
      <c r="R40" s="55">
        <f t="shared" si="12"/>
        <v>0</v>
      </c>
      <c r="S40" s="55">
        <f t="shared" si="9"/>
        <v>0</v>
      </c>
      <c r="T40" s="55">
        <f t="shared" ref="T40:T71" si="20">SUM(BN40:BP40)</f>
        <v>148876</v>
      </c>
      <c r="U40" s="88"/>
      <c r="V40" s="55"/>
      <c r="W40" s="98"/>
      <c r="X40" s="98"/>
      <c r="Y40" s="98"/>
      <c r="Z40" s="98"/>
      <c r="AA40" s="98"/>
      <c r="AB40" s="98"/>
      <c r="AC40" s="98"/>
      <c r="AD40" s="98"/>
      <c r="AE40" s="40"/>
      <c r="AF40" s="40"/>
      <c r="AG40" s="40"/>
      <c r="AH40" s="107">
        <v>0</v>
      </c>
      <c r="AI40" s="107">
        <v>0</v>
      </c>
      <c r="AJ40" s="107"/>
      <c r="AK40" s="107">
        <v>0</v>
      </c>
      <c r="AL40" s="41">
        <v>32178</v>
      </c>
      <c r="AM40" s="41">
        <v>0</v>
      </c>
      <c r="AN40" s="41">
        <v>26329</v>
      </c>
      <c r="AO40" s="41">
        <v>0</v>
      </c>
      <c r="AP40" s="41">
        <v>0</v>
      </c>
      <c r="AQ40" s="41">
        <v>21808</v>
      </c>
      <c r="AR40" s="41">
        <v>0</v>
      </c>
      <c r="AS40" s="41">
        <v>19063</v>
      </c>
      <c r="AT40" s="41">
        <v>21756</v>
      </c>
      <c r="AU40" s="41">
        <v>2686</v>
      </c>
      <c r="AV40" s="41">
        <v>0</v>
      </c>
      <c r="AW40" s="41"/>
      <c r="AX40" s="29"/>
      <c r="AY40" s="29"/>
      <c r="AZ40" s="71"/>
      <c r="BA40" s="29"/>
      <c r="BB40" s="29"/>
      <c r="BC40" s="29"/>
      <c r="BD40" s="41">
        <v>0</v>
      </c>
      <c r="BE40" s="41">
        <v>0</v>
      </c>
      <c r="BF40" s="41">
        <v>25621</v>
      </c>
      <c r="BG40" s="41">
        <v>24420</v>
      </c>
      <c r="BH40" s="29"/>
      <c r="BI40" s="29"/>
      <c r="BJ40" s="41">
        <v>0</v>
      </c>
      <c r="BK40" s="41">
        <v>0</v>
      </c>
      <c r="BL40" s="41">
        <v>0</v>
      </c>
      <c r="BM40" s="41">
        <v>0</v>
      </c>
      <c r="BN40" s="41">
        <v>0</v>
      </c>
      <c r="BO40" s="41">
        <v>0</v>
      </c>
      <c r="BP40" s="41">
        <v>148876</v>
      </c>
      <c r="BQ40" s="71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</row>
    <row r="41" spans="1:90">
      <c r="A41" s="38">
        <v>41973</v>
      </c>
      <c r="B41" s="39">
        <v>41973</v>
      </c>
      <c r="C41" s="54">
        <v>41973</v>
      </c>
      <c r="D41" s="50">
        <f t="shared" si="13"/>
        <v>0</v>
      </c>
      <c r="E41" s="64">
        <v>323682</v>
      </c>
      <c r="F41" s="55">
        <f t="shared" si="14"/>
        <v>323682</v>
      </c>
      <c r="G41" s="55">
        <f t="shared" si="15"/>
        <v>0</v>
      </c>
      <c r="H41" s="77"/>
      <c r="I41" s="55">
        <f t="shared" si="16"/>
        <v>0</v>
      </c>
      <c r="J41" s="55">
        <f t="shared" si="17"/>
        <v>50235</v>
      </c>
      <c r="K41" s="55">
        <f t="shared" si="18"/>
        <v>124393</v>
      </c>
      <c r="L41" s="55">
        <f t="shared" si="11"/>
        <v>124393</v>
      </c>
      <c r="M41" s="55"/>
      <c r="N41" s="55">
        <f t="shared" si="6"/>
        <v>0</v>
      </c>
      <c r="O41" s="55">
        <f t="shared" si="19"/>
        <v>0</v>
      </c>
      <c r="P41" s="55">
        <f t="shared" si="8"/>
        <v>0</v>
      </c>
      <c r="Q41" s="55"/>
      <c r="R41" s="55">
        <f t="shared" si="12"/>
        <v>0</v>
      </c>
      <c r="S41" s="55">
        <f t="shared" si="9"/>
        <v>0</v>
      </c>
      <c r="T41" s="55">
        <f t="shared" si="20"/>
        <v>149054</v>
      </c>
      <c r="U41" s="88"/>
      <c r="V41" s="55"/>
      <c r="W41" s="98"/>
      <c r="X41" s="98"/>
      <c r="Y41" s="98"/>
      <c r="Z41" s="98"/>
      <c r="AA41" s="98"/>
      <c r="AB41" s="98"/>
      <c r="AC41" s="98"/>
      <c r="AD41" s="98"/>
      <c r="AE41" s="40"/>
      <c r="AF41" s="40"/>
      <c r="AG41" s="40"/>
      <c r="AH41" s="107">
        <v>0</v>
      </c>
      <c r="AI41" s="107">
        <v>0</v>
      </c>
      <c r="AJ41" s="107"/>
      <c r="AK41" s="107">
        <v>0</v>
      </c>
      <c r="AL41" s="41">
        <v>32199</v>
      </c>
      <c r="AM41" s="41">
        <v>0</v>
      </c>
      <c r="AN41" s="41">
        <v>26429</v>
      </c>
      <c r="AO41" s="41">
        <v>0</v>
      </c>
      <c r="AP41" s="41">
        <v>0</v>
      </c>
      <c r="AQ41" s="41">
        <v>21749</v>
      </c>
      <c r="AR41" s="41">
        <v>0</v>
      </c>
      <c r="AS41" s="41">
        <v>19280</v>
      </c>
      <c r="AT41" s="41">
        <v>21943</v>
      </c>
      <c r="AU41" s="41">
        <v>2793</v>
      </c>
      <c r="AV41" s="41">
        <v>0</v>
      </c>
      <c r="AW41" s="41"/>
      <c r="AX41" s="29"/>
      <c r="AY41" s="29"/>
      <c r="AZ41" s="71"/>
      <c r="BA41" s="29"/>
      <c r="BB41" s="29"/>
      <c r="BC41" s="29"/>
      <c r="BD41" s="41">
        <v>0</v>
      </c>
      <c r="BE41" s="41">
        <v>0</v>
      </c>
      <c r="BF41" s="41">
        <v>26543</v>
      </c>
      <c r="BG41" s="41">
        <v>23692</v>
      </c>
      <c r="BH41" s="29"/>
      <c r="BI41" s="29"/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149054</v>
      </c>
      <c r="BQ41" s="71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</row>
    <row r="42" spans="1:90">
      <c r="A42" s="38">
        <v>42004</v>
      </c>
      <c r="B42" s="39">
        <v>42004</v>
      </c>
      <c r="C42" s="54">
        <v>42004</v>
      </c>
      <c r="D42" s="50">
        <f t="shared" si="13"/>
        <v>0</v>
      </c>
      <c r="E42" s="64">
        <v>328353</v>
      </c>
      <c r="F42" s="55">
        <f t="shared" si="14"/>
        <v>328353</v>
      </c>
      <c r="G42" s="55">
        <f t="shared" si="15"/>
        <v>0</v>
      </c>
      <c r="H42" s="77"/>
      <c r="I42" s="55">
        <f t="shared" si="16"/>
        <v>0</v>
      </c>
      <c r="J42" s="55">
        <f t="shared" si="17"/>
        <v>51867</v>
      </c>
      <c r="K42" s="55">
        <f t="shared" si="18"/>
        <v>125489</v>
      </c>
      <c r="L42" s="55">
        <f t="shared" si="11"/>
        <v>125489</v>
      </c>
      <c r="M42" s="55"/>
      <c r="N42" s="55">
        <f t="shared" si="6"/>
        <v>0</v>
      </c>
      <c r="O42" s="55">
        <f t="shared" si="19"/>
        <v>0</v>
      </c>
      <c r="P42" s="55">
        <f t="shared" si="8"/>
        <v>0</v>
      </c>
      <c r="Q42" s="55"/>
      <c r="R42" s="55">
        <f t="shared" si="12"/>
        <v>0</v>
      </c>
      <c r="S42" s="55">
        <f t="shared" si="9"/>
        <v>0</v>
      </c>
      <c r="T42" s="55">
        <f t="shared" si="20"/>
        <v>150997</v>
      </c>
      <c r="U42" s="88"/>
      <c r="V42" s="55"/>
      <c r="W42" s="98"/>
      <c r="X42" s="98"/>
      <c r="Y42" s="98"/>
      <c r="Z42" s="98"/>
      <c r="AA42" s="98"/>
      <c r="AB42" s="98"/>
      <c r="AC42" s="98"/>
      <c r="AD42" s="98"/>
      <c r="AE42" s="40"/>
      <c r="AF42" s="40"/>
      <c r="AG42" s="40"/>
      <c r="AH42" s="107">
        <v>0</v>
      </c>
      <c r="AI42" s="107">
        <v>0</v>
      </c>
      <c r="AJ42" s="107"/>
      <c r="AK42" s="107">
        <v>0</v>
      </c>
      <c r="AL42" s="41">
        <v>32877</v>
      </c>
      <c r="AM42" s="41">
        <v>0</v>
      </c>
      <c r="AN42" s="41">
        <v>26454</v>
      </c>
      <c r="AO42" s="41">
        <v>0</v>
      </c>
      <c r="AP42" s="41">
        <v>0</v>
      </c>
      <c r="AQ42" s="41">
        <v>21842</v>
      </c>
      <c r="AR42" s="41">
        <v>0</v>
      </c>
      <c r="AS42" s="41">
        <v>19544</v>
      </c>
      <c r="AT42" s="41">
        <v>21979</v>
      </c>
      <c r="AU42" s="41">
        <v>2793</v>
      </c>
      <c r="AV42" s="41">
        <v>0</v>
      </c>
      <c r="AW42" s="41"/>
      <c r="AX42" s="29"/>
      <c r="AY42" s="29"/>
      <c r="AZ42" s="71"/>
      <c r="BA42" s="29"/>
      <c r="BB42" s="29"/>
      <c r="BC42" s="29"/>
      <c r="BD42" s="41">
        <v>0</v>
      </c>
      <c r="BE42" s="41">
        <v>0</v>
      </c>
      <c r="BF42" s="41">
        <v>27152</v>
      </c>
      <c r="BG42" s="41">
        <v>24715</v>
      </c>
      <c r="BH42" s="29"/>
      <c r="BI42" s="29"/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150997</v>
      </c>
      <c r="BQ42" s="71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</row>
    <row r="43" spans="1:90">
      <c r="A43" s="38">
        <v>42035</v>
      </c>
      <c r="B43" s="39">
        <v>42035</v>
      </c>
      <c r="C43" s="54">
        <v>42035</v>
      </c>
      <c r="D43" s="50">
        <f t="shared" si="13"/>
        <v>0</v>
      </c>
      <c r="E43" s="64">
        <v>447516</v>
      </c>
      <c r="F43" s="55">
        <f t="shared" si="14"/>
        <v>447516</v>
      </c>
      <c r="G43" s="55">
        <f t="shared" si="15"/>
        <v>0</v>
      </c>
      <c r="H43" s="77"/>
      <c r="I43" s="55">
        <f t="shared" si="16"/>
        <v>0</v>
      </c>
      <c r="J43" s="55">
        <f t="shared" si="17"/>
        <v>48510</v>
      </c>
      <c r="K43" s="55">
        <f t="shared" si="18"/>
        <v>127812</v>
      </c>
      <c r="L43" s="55">
        <f t="shared" si="11"/>
        <v>127812</v>
      </c>
      <c r="M43" s="55"/>
      <c r="N43" s="55">
        <f t="shared" si="6"/>
        <v>0</v>
      </c>
      <c r="O43" s="55">
        <f t="shared" si="19"/>
        <v>0</v>
      </c>
      <c r="P43" s="55">
        <f t="shared" si="8"/>
        <v>0</v>
      </c>
      <c r="Q43" s="55"/>
      <c r="R43" s="55">
        <f t="shared" si="12"/>
        <v>0</v>
      </c>
      <c r="S43" s="55">
        <f t="shared" si="9"/>
        <v>0</v>
      </c>
      <c r="T43" s="55">
        <f t="shared" si="20"/>
        <v>271194</v>
      </c>
      <c r="U43" s="88"/>
      <c r="V43" s="55"/>
      <c r="W43" s="98"/>
      <c r="X43" s="98"/>
      <c r="Y43" s="98"/>
      <c r="Z43" s="98"/>
      <c r="AA43" s="98"/>
      <c r="AB43" s="98"/>
      <c r="AC43" s="98"/>
      <c r="AD43" s="98"/>
      <c r="AE43" s="40"/>
      <c r="AF43" s="40"/>
      <c r="AG43" s="40"/>
      <c r="AH43" s="107">
        <v>0</v>
      </c>
      <c r="AI43" s="107">
        <v>0</v>
      </c>
      <c r="AJ43" s="107"/>
      <c r="AK43" s="107">
        <v>0</v>
      </c>
      <c r="AL43" s="41">
        <v>34598</v>
      </c>
      <c r="AM43" s="41">
        <v>0</v>
      </c>
      <c r="AN43" s="41">
        <v>26369</v>
      </c>
      <c r="AO43" s="41">
        <v>0</v>
      </c>
      <c r="AP43" s="41">
        <v>0</v>
      </c>
      <c r="AQ43" s="41">
        <v>21825</v>
      </c>
      <c r="AR43" s="41">
        <v>0</v>
      </c>
      <c r="AS43" s="41">
        <v>19480</v>
      </c>
      <c r="AT43" s="41">
        <v>22108</v>
      </c>
      <c r="AU43" s="41">
        <v>3432</v>
      </c>
      <c r="AV43" s="41">
        <v>0</v>
      </c>
      <c r="AW43" s="41"/>
      <c r="AX43" s="29"/>
      <c r="AY43" s="29"/>
      <c r="AZ43" s="71"/>
      <c r="BA43" s="29"/>
      <c r="BB43" s="29"/>
      <c r="BC43" s="29"/>
      <c r="BD43" s="41">
        <v>0</v>
      </c>
      <c r="BE43" s="41">
        <v>0</v>
      </c>
      <c r="BF43" s="41">
        <v>26188</v>
      </c>
      <c r="BG43" s="41">
        <v>22322</v>
      </c>
      <c r="BH43" s="29"/>
      <c r="BI43" s="29"/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271194</v>
      </c>
      <c r="BQ43" s="71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</row>
    <row r="44" spans="1:90">
      <c r="A44" s="38">
        <v>42063</v>
      </c>
      <c r="B44" s="39">
        <v>42063</v>
      </c>
      <c r="C44" s="54">
        <v>42063</v>
      </c>
      <c r="D44" s="50">
        <f t="shared" si="13"/>
        <v>0</v>
      </c>
      <c r="E44" s="64">
        <v>447137</v>
      </c>
      <c r="F44" s="55">
        <f t="shared" si="14"/>
        <v>447137</v>
      </c>
      <c r="G44" s="55">
        <f t="shared" si="15"/>
        <v>0</v>
      </c>
      <c r="H44" s="77"/>
      <c r="I44" s="55">
        <f t="shared" si="16"/>
        <v>0</v>
      </c>
      <c r="J44" s="55">
        <f t="shared" si="17"/>
        <v>49065</v>
      </c>
      <c r="K44" s="55">
        <f t="shared" si="18"/>
        <v>126678</v>
      </c>
      <c r="L44" s="55">
        <f t="shared" si="11"/>
        <v>126678</v>
      </c>
      <c r="M44" s="55"/>
      <c r="N44" s="55">
        <f t="shared" si="6"/>
        <v>0</v>
      </c>
      <c r="O44" s="55">
        <f t="shared" si="19"/>
        <v>0</v>
      </c>
      <c r="P44" s="55">
        <f t="shared" si="8"/>
        <v>0</v>
      </c>
      <c r="Q44" s="55"/>
      <c r="R44" s="55">
        <f t="shared" si="12"/>
        <v>0</v>
      </c>
      <c r="S44" s="55">
        <f t="shared" si="9"/>
        <v>0</v>
      </c>
      <c r="T44" s="55">
        <f t="shared" si="20"/>
        <v>271394</v>
      </c>
      <c r="U44" s="88"/>
      <c r="V44" s="55"/>
      <c r="W44" s="98"/>
      <c r="X44" s="98"/>
      <c r="Y44" s="98"/>
      <c r="Z44" s="98"/>
      <c r="AA44" s="98"/>
      <c r="AB44" s="98"/>
      <c r="AC44" s="98"/>
      <c r="AD44" s="98"/>
      <c r="AE44" s="40"/>
      <c r="AF44" s="40"/>
      <c r="AG44" s="40"/>
      <c r="AH44" s="107">
        <v>0</v>
      </c>
      <c r="AI44" s="107">
        <v>0</v>
      </c>
      <c r="AJ44" s="107"/>
      <c r="AK44" s="107">
        <v>0</v>
      </c>
      <c r="AL44" s="41">
        <v>35093</v>
      </c>
      <c r="AM44" s="41">
        <v>0</v>
      </c>
      <c r="AN44" s="41">
        <v>26499</v>
      </c>
      <c r="AO44" s="41">
        <v>0</v>
      </c>
      <c r="AP44" s="41">
        <v>0</v>
      </c>
      <c r="AQ44" s="41">
        <v>21927</v>
      </c>
      <c r="AR44" s="41">
        <v>0</v>
      </c>
      <c r="AS44" s="41">
        <v>17909</v>
      </c>
      <c r="AT44" s="41">
        <v>22082</v>
      </c>
      <c r="AU44" s="41">
        <v>3168</v>
      </c>
      <c r="AV44" s="41">
        <v>0</v>
      </c>
      <c r="AW44" s="41"/>
      <c r="AX44" s="29"/>
      <c r="AY44" s="29"/>
      <c r="AZ44" s="71"/>
      <c r="BA44" s="29"/>
      <c r="BB44" s="29"/>
      <c r="BC44" s="29"/>
      <c r="BD44" s="41">
        <v>0</v>
      </c>
      <c r="BE44" s="41">
        <v>0</v>
      </c>
      <c r="BF44" s="41">
        <v>26188</v>
      </c>
      <c r="BG44" s="41">
        <v>22877</v>
      </c>
      <c r="BH44" s="29"/>
      <c r="BI44" s="29"/>
      <c r="BJ44" s="41">
        <v>0</v>
      </c>
      <c r="BK44" s="41">
        <v>0</v>
      </c>
      <c r="BL44" s="41">
        <v>0</v>
      </c>
      <c r="BM44" s="41">
        <v>0</v>
      </c>
      <c r="BN44" s="41">
        <v>0</v>
      </c>
      <c r="BO44" s="41">
        <v>0</v>
      </c>
      <c r="BP44" s="41">
        <v>271394</v>
      </c>
      <c r="BQ44" s="71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</row>
    <row r="45" spans="1:90">
      <c r="A45" s="38">
        <v>42094</v>
      </c>
      <c r="B45" s="39">
        <v>42094</v>
      </c>
      <c r="C45" s="54">
        <v>42094</v>
      </c>
      <c r="D45" s="50">
        <f t="shared" si="13"/>
        <v>0</v>
      </c>
      <c r="E45" s="64">
        <v>451930</v>
      </c>
      <c r="F45" s="55">
        <f t="shared" si="14"/>
        <v>451930</v>
      </c>
      <c r="G45" s="55">
        <f t="shared" si="15"/>
        <v>0</v>
      </c>
      <c r="H45" s="77"/>
      <c r="I45" s="55">
        <f t="shared" si="16"/>
        <v>0</v>
      </c>
      <c r="J45" s="55">
        <f t="shared" si="17"/>
        <v>51207</v>
      </c>
      <c r="K45" s="55">
        <f t="shared" si="18"/>
        <v>128913</v>
      </c>
      <c r="L45" s="55">
        <f t="shared" si="11"/>
        <v>128913</v>
      </c>
      <c r="M45" s="55"/>
      <c r="N45" s="55">
        <f t="shared" si="6"/>
        <v>0</v>
      </c>
      <c r="O45" s="55">
        <f t="shared" si="19"/>
        <v>0</v>
      </c>
      <c r="P45" s="55">
        <f t="shared" si="8"/>
        <v>0</v>
      </c>
      <c r="Q45" s="55"/>
      <c r="R45" s="55">
        <f t="shared" si="12"/>
        <v>0</v>
      </c>
      <c r="S45" s="55">
        <f t="shared" si="9"/>
        <v>0</v>
      </c>
      <c r="T45" s="55">
        <f t="shared" si="20"/>
        <v>271810</v>
      </c>
      <c r="U45" s="88"/>
      <c r="V45" s="55"/>
      <c r="W45" s="98"/>
      <c r="X45" s="98"/>
      <c r="Y45" s="98"/>
      <c r="Z45" s="98"/>
      <c r="AA45" s="98"/>
      <c r="AB45" s="98"/>
      <c r="AC45" s="98"/>
      <c r="AD45" s="98"/>
      <c r="AE45" s="40"/>
      <c r="AF45" s="40"/>
      <c r="AG45" s="40"/>
      <c r="AH45" s="107">
        <v>0</v>
      </c>
      <c r="AI45" s="107">
        <v>0</v>
      </c>
      <c r="AJ45" s="107"/>
      <c r="AK45" s="107">
        <v>0</v>
      </c>
      <c r="AL45" s="41">
        <v>36517</v>
      </c>
      <c r="AM45" s="41">
        <v>0</v>
      </c>
      <c r="AN45" s="41">
        <v>26839</v>
      </c>
      <c r="AO45" s="41">
        <v>0</v>
      </c>
      <c r="AP45" s="41">
        <v>0</v>
      </c>
      <c r="AQ45" s="41">
        <v>22200</v>
      </c>
      <c r="AR45" s="41">
        <v>0</v>
      </c>
      <c r="AS45" s="41">
        <v>18085</v>
      </c>
      <c r="AT45" s="41">
        <v>22367</v>
      </c>
      <c r="AU45" s="41">
        <v>2905</v>
      </c>
      <c r="AV45" s="41">
        <v>0</v>
      </c>
      <c r="AW45" s="41"/>
      <c r="AX45" s="29"/>
      <c r="AY45" s="29"/>
      <c r="AZ45" s="71"/>
      <c r="BA45" s="29"/>
      <c r="BB45" s="29"/>
      <c r="BC45" s="29"/>
      <c r="BD45" s="41">
        <v>0</v>
      </c>
      <c r="BE45" s="41">
        <v>0</v>
      </c>
      <c r="BF45" s="41">
        <v>26764</v>
      </c>
      <c r="BG45" s="41">
        <v>24443</v>
      </c>
      <c r="BH45" s="29"/>
      <c r="BI45" s="29"/>
      <c r="BJ45" s="41">
        <v>0</v>
      </c>
      <c r="BK45" s="41">
        <v>0</v>
      </c>
      <c r="BL45" s="41">
        <v>0</v>
      </c>
      <c r="BM45" s="41">
        <v>0</v>
      </c>
      <c r="BN45" s="41">
        <v>228000</v>
      </c>
      <c r="BO45" s="41">
        <v>0</v>
      </c>
      <c r="BP45" s="41">
        <v>43810</v>
      </c>
      <c r="BQ45" s="71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</row>
    <row r="46" spans="1:90">
      <c r="A46" s="38">
        <v>42124</v>
      </c>
      <c r="B46" s="39">
        <v>42124</v>
      </c>
      <c r="C46" s="54">
        <v>42124</v>
      </c>
      <c r="D46" s="50">
        <f t="shared" si="13"/>
        <v>0</v>
      </c>
      <c r="E46" s="64">
        <v>451688</v>
      </c>
      <c r="F46" s="55">
        <f t="shared" si="14"/>
        <v>451688</v>
      </c>
      <c r="G46" s="55">
        <f t="shared" si="15"/>
        <v>0</v>
      </c>
      <c r="H46" s="77"/>
      <c r="I46" s="55">
        <f t="shared" si="16"/>
        <v>0</v>
      </c>
      <c r="J46" s="55">
        <f t="shared" si="17"/>
        <v>78174</v>
      </c>
      <c r="K46" s="55">
        <f t="shared" si="18"/>
        <v>305275</v>
      </c>
      <c r="L46" s="55">
        <f t="shared" si="11"/>
        <v>305275</v>
      </c>
      <c r="M46" s="55"/>
      <c r="N46" s="55">
        <f t="shared" si="6"/>
        <v>0</v>
      </c>
      <c r="O46" s="55">
        <f t="shared" si="19"/>
        <v>0</v>
      </c>
      <c r="P46" s="55">
        <f t="shared" si="8"/>
        <v>0</v>
      </c>
      <c r="Q46" s="55"/>
      <c r="R46" s="55">
        <f t="shared" si="12"/>
        <v>0</v>
      </c>
      <c r="S46" s="55">
        <f t="shared" si="9"/>
        <v>0</v>
      </c>
      <c r="T46" s="55">
        <f t="shared" si="20"/>
        <v>68239</v>
      </c>
      <c r="U46" s="88"/>
      <c r="V46" s="55"/>
      <c r="W46" s="98"/>
      <c r="X46" s="98"/>
      <c r="Y46" s="98"/>
      <c r="Z46" s="98"/>
      <c r="AA46" s="98"/>
      <c r="AB46" s="98"/>
      <c r="AC46" s="98"/>
      <c r="AD46" s="98"/>
      <c r="AE46" s="40"/>
      <c r="AF46" s="40"/>
      <c r="AG46" s="40"/>
      <c r="AH46" s="107">
        <v>0</v>
      </c>
      <c r="AI46" s="107">
        <v>0</v>
      </c>
      <c r="AJ46" s="107"/>
      <c r="AK46" s="107">
        <v>0</v>
      </c>
      <c r="AL46" s="41">
        <v>35986</v>
      </c>
      <c r="AM46" s="41">
        <v>50000</v>
      </c>
      <c r="AN46" s="41">
        <v>26891</v>
      </c>
      <c r="AO46" s="41">
        <v>0</v>
      </c>
      <c r="AP46" s="41">
        <v>50001</v>
      </c>
      <c r="AQ46" s="41">
        <v>50296</v>
      </c>
      <c r="AR46" s="41">
        <v>50000</v>
      </c>
      <c r="AS46" s="41">
        <v>17108</v>
      </c>
      <c r="AT46" s="41">
        <v>22137</v>
      </c>
      <c r="AU46" s="41">
        <v>2856</v>
      </c>
      <c r="AV46" s="41">
        <v>0</v>
      </c>
      <c r="AW46" s="41"/>
      <c r="AX46" s="29"/>
      <c r="AY46" s="29"/>
      <c r="AZ46" s="71"/>
      <c r="BA46" s="29"/>
      <c r="BB46" s="29"/>
      <c r="BC46" s="29"/>
      <c r="BD46" s="41">
        <v>50000</v>
      </c>
      <c r="BE46" s="41">
        <v>0</v>
      </c>
      <c r="BF46" s="41">
        <v>28174</v>
      </c>
      <c r="BG46" s="41">
        <v>0</v>
      </c>
      <c r="BH46" s="29"/>
      <c r="BI46" s="29"/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68239</v>
      </c>
      <c r="BQ46" s="71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</row>
    <row r="47" spans="1:90">
      <c r="A47" s="38">
        <v>42155</v>
      </c>
      <c r="B47" s="39">
        <v>42155</v>
      </c>
      <c r="C47" s="54">
        <v>42155</v>
      </c>
      <c r="D47" s="50">
        <f t="shared" si="13"/>
        <v>0</v>
      </c>
      <c r="E47" s="64">
        <v>469839</v>
      </c>
      <c r="F47" s="55">
        <f t="shared" si="14"/>
        <v>469839</v>
      </c>
      <c r="G47" s="55">
        <f t="shared" si="15"/>
        <v>0</v>
      </c>
      <c r="H47" s="77"/>
      <c r="I47" s="55">
        <f t="shared" si="16"/>
        <v>0</v>
      </c>
      <c r="J47" s="55">
        <f t="shared" si="17"/>
        <v>79661</v>
      </c>
      <c r="K47" s="55">
        <f t="shared" si="18"/>
        <v>304258</v>
      </c>
      <c r="L47" s="55">
        <f t="shared" si="11"/>
        <v>304258</v>
      </c>
      <c r="M47" s="55"/>
      <c r="N47" s="55">
        <f t="shared" si="6"/>
        <v>0</v>
      </c>
      <c r="O47" s="55">
        <f t="shared" si="19"/>
        <v>0</v>
      </c>
      <c r="P47" s="55">
        <f t="shared" si="8"/>
        <v>0</v>
      </c>
      <c r="Q47" s="55"/>
      <c r="R47" s="55">
        <f t="shared" si="12"/>
        <v>0</v>
      </c>
      <c r="S47" s="55">
        <f t="shared" si="9"/>
        <v>0</v>
      </c>
      <c r="T47" s="55">
        <f t="shared" si="20"/>
        <v>85920</v>
      </c>
      <c r="U47" s="88"/>
      <c r="V47" s="55"/>
      <c r="W47" s="98"/>
      <c r="X47" s="98"/>
      <c r="Y47" s="98"/>
      <c r="Z47" s="98"/>
      <c r="AA47" s="98"/>
      <c r="AB47" s="98"/>
      <c r="AC47" s="98"/>
      <c r="AD47" s="98"/>
      <c r="AE47" s="40"/>
      <c r="AF47" s="40"/>
      <c r="AG47" s="40"/>
      <c r="AH47" s="107">
        <v>0</v>
      </c>
      <c r="AI47" s="107">
        <v>0</v>
      </c>
      <c r="AJ47" s="107"/>
      <c r="AK47" s="107">
        <v>0</v>
      </c>
      <c r="AL47" s="41">
        <v>36355</v>
      </c>
      <c r="AM47" s="41">
        <v>49385</v>
      </c>
      <c r="AN47" s="41">
        <v>27021</v>
      </c>
      <c r="AO47" s="41">
        <v>0</v>
      </c>
      <c r="AP47" s="41">
        <v>50046</v>
      </c>
      <c r="AQ47" s="41">
        <v>50684</v>
      </c>
      <c r="AR47" s="41">
        <v>48467</v>
      </c>
      <c r="AS47" s="41">
        <v>16932</v>
      </c>
      <c r="AT47" s="41">
        <v>22399</v>
      </c>
      <c r="AU47" s="41">
        <v>2969</v>
      </c>
      <c r="AV47" s="41">
        <v>0</v>
      </c>
      <c r="AW47" s="41"/>
      <c r="AX47" s="29"/>
      <c r="AY47" s="29"/>
      <c r="AZ47" s="71"/>
      <c r="BA47" s="29"/>
      <c r="BB47" s="29"/>
      <c r="BC47" s="29"/>
      <c r="BD47" s="41">
        <v>49115</v>
      </c>
      <c r="BE47" s="41">
        <v>0</v>
      </c>
      <c r="BF47" s="41">
        <v>30546</v>
      </c>
      <c r="BG47" s="41">
        <v>0</v>
      </c>
      <c r="BH47" s="29"/>
      <c r="BI47" s="29"/>
      <c r="BJ47" s="41">
        <v>0</v>
      </c>
      <c r="BK47" s="41">
        <v>0</v>
      </c>
      <c r="BL47" s="41">
        <v>0</v>
      </c>
      <c r="BM47" s="41">
        <v>0</v>
      </c>
      <c r="BN47" s="41">
        <v>750</v>
      </c>
      <c r="BO47" s="41">
        <v>0</v>
      </c>
      <c r="BP47" s="41">
        <v>85170</v>
      </c>
      <c r="BQ47" s="71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</row>
    <row r="48" spans="1:90">
      <c r="A48" s="38">
        <v>42185</v>
      </c>
      <c r="B48" s="39">
        <v>42185</v>
      </c>
      <c r="C48" s="54">
        <v>42185</v>
      </c>
      <c r="D48" s="50">
        <f t="shared" si="13"/>
        <v>0</v>
      </c>
      <c r="E48" s="64">
        <v>455388</v>
      </c>
      <c r="F48" s="55">
        <f t="shared" si="14"/>
        <v>455388</v>
      </c>
      <c r="G48" s="55">
        <f t="shared" si="15"/>
        <v>0</v>
      </c>
      <c r="H48" s="77"/>
      <c r="I48" s="55">
        <f t="shared" si="16"/>
        <v>0</v>
      </c>
      <c r="J48" s="55">
        <f t="shared" si="17"/>
        <v>80611</v>
      </c>
      <c r="K48" s="55">
        <f t="shared" si="18"/>
        <v>286392</v>
      </c>
      <c r="L48" s="55">
        <f t="shared" si="11"/>
        <v>286392</v>
      </c>
      <c r="M48" s="55"/>
      <c r="N48" s="55">
        <f t="shared" si="6"/>
        <v>0</v>
      </c>
      <c r="O48" s="55">
        <f t="shared" si="19"/>
        <v>0</v>
      </c>
      <c r="P48" s="55">
        <f t="shared" si="8"/>
        <v>0</v>
      </c>
      <c r="Q48" s="55"/>
      <c r="R48" s="55">
        <f t="shared" si="12"/>
        <v>29241</v>
      </c>
      <c r="S48" s="55">
        <f t="shared" si="9"/>
        <v>45421</v>
      </c>
      <c r="T48" s="55">
        <f t="shared" si="20"/>
        <v>13723</v>
      </c>
      <c r="U48" s="88"/>
      <c r="V48" s="55"/>
      <c r="W48" s="98"/>
      <c r="X48" s="98"/>
      <c r="Y48" s="98"/>
      <c r="Z48" s="98"/>
      <c r="AA48" s="98"/>
      <c r="AB48" s="98"/>
      <c r="AC48" s="98"/>
      <c r="AD48" s="98"/>
      <c r="AE48" s="40"/>
      <c r="AF48" s="40"/>
      <c r="AG48" s="40"/>
      <c r="AH48" s="107">
        <v>19729</v>
      </c>
      <c r="AI48" s="107">
        <v>9512</v>
      </c>
      <c r="AJ48" s="107"/>
      <c r="AK48" s="107">
        <v>0</v>
      </c>
      <c r="AL48" s="41">
        <v>37441</v>
      </c>
      <c r="AM48" s="41">
        <v>49502</v>
      </c>
      <c r="AN48" s="41">
        <v>27126</v>
      </c>
      <c r="AO48" s="41">
        <v>0</v>
      </c>
      <c r="AP48" s="41">
        <v>50468</v>
      </c>
      <c r="AQ48" s="41">
        <v>50951</v>
      </c>
      <c r="AR48" s="41">
        <v>48526</v>
      </c>
      <c r="AS48" s="41">
        <v>0</v>
      </c>
      <c r="AT48" s="41">
        <v>22378</v>
      </c>
      <c r="AU48" s="41">
        <v>0</v>
      </c>
      <c r="AV48" s="41">
        <v>0</v>
      </c>
      <c r="AW48" s="41"/>
      <c r="AX48" s="29"/>
      <c r="AY48" s="29"/>
      <c r="AZ48" s="71"/>
      <c r="BA48" s="29"/>
      <c r="BB48" s="29"/>
      <c r="BC48" s="29"/>
      <c r="BD48" s="41">
        <v>48400</v>
      </c>
      <c r="BE48" s="41">
        <v>0</v>
      </c>
      <c r="BF48" s="41">
        <v>32211</v>
      </c>
      <c r="BG48" s="41">
        <v>0</v>
      </c>
      <c r="BH48" s="29"/>
      <c r="BI48" s="29"/>
      <c r="BJ48" s="41">
        <v>15639</v>
      </c>
      <c r="BK48" s="41">
        <v>14952</v>
      </c>
      <c r="BL48" s="41">
        <v>0</v>
      </c>
      <c r="BM48" s="41">
        <v>14830</v>
      </c>
      <c r="BN48" s="41">
        <v>5</v>
      </c>
      <c r="BO48" s="41">
        <v>0</v>
      </c>
      <c r="BP48" s="41">
        <v>13718</v>
      </c>
      <c r="BQ48" s="71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</row>
    <row r="49" spans="1:90">
      <c r="A49" s="38">
        <v>42216</v>
      </c>
      <c r="B49" s="39">
        <v>42216</v>
      </c>
      <c r="C49" s="54">
        <v>42216</v>
      </c>
      <c r="D49" s="50">
        <f t="shared" si="13"/>
        <v>0</v>
      </c>
      <c r="E49" s="64">
        <v>450856</v>
      </c>
      <c r="F49" s="55">
        <f t="shared" si="14"/>
        <v>450856</v>
      </c>
      <c r="G49" s="55">
        <f t="shared" si="15"/>
        <v>0</v>
      </c>
      <c r="H49" s="77"/>
      <c r="I49" s="55">
        <f t="shared" si="16"/>
        <v>0</v>
      </c>
      <c r="J49" s="55">
        <f t="shared" si="17"/>
        <v>76992</v>
      </c>
      <c r="K49" s="55">
        <f t="shared" si="18"/>
        <v>285149</v>
      </c>
      <c r="L49" s="55">
        <f t="shared" si="11"/>
        <v>285149</v>
      </c>
      <c r="M49" s="55"/>
      <c r="N49" s="55">
        <f t="shared" si="6"/>
        <v>0</v>
      </c>
      <c r="O49" s="55">
        <f t="shared" si="19"/>
        <v>0</v>
      </c>
      <c r="P49" s="55">
        <f t="shared" si="8"/>
        <v>0</v>
      </c>
      <c r="Q49" s="55"/>
      <c r="R49" s="55">
        <f t="shared" si="12"/>
        <v>28532</v>
      </c>
      <c r="S49" s="55">
        <f t="shared" si="9"/>
        <v>45500</v>
      </c>
      <c r="T49" s="55">
        <f t="shared" si="20"/>
        <v>14683</v>
      </c>
      <c r="U49" s="88"/>
      <c r="V49" s="55"/>
      <c r="W49" s="98"/>
      <c r="X49" s="98"/>
      <c r="Y49" s="98"/>
      <c r="Z49" s="98"/>
      <c r="AA49" s="98"/>
      <c r="AB49" s="98"/>
      <c r="AC49" s="98"/>
      <c r="AD49" s="98"/>
      <c r="AE49" s="40"/>
      <c r="AF49" s="40"/>
      <c r="AG49" s="40"/>
      <c r="AH49" s="107">
        <v>19695</v>
      </c>
      <c r="AI49" s="107">
        <v>8837</v>
      </c>
      <c r="AJ49" s="107"/>
      <c r="AK49" s="107">
        <v>0</v>
      </c>
      <c r="AL49" s="41">
        <v>37789</v>
      </c>
      <c r="AM49" s="41">
        <v>49217</v>
      </c>
      <c r="AN49" s="41">
        <v>27100</v>
      </c>
      <c r="AO49" s="41">
        <v>0</v>
      </c>
      <c r="AP49" s="41">
        <v>50949</v>
      </c>
      <c r="AQ49" s="41">
        <v>50769</v>
      </c>
      <c r="AR49" s="41">
        <v>46600</v>
      </c>
      <c r="AS49" s="41">
        <v>0</v>
      </c>
      <c r="AT49" s="41">
        <v>22725</v>
      </c>
      <c r="AU49" s="41">
        <v>0</v>
      </c>
      <c r="AV49" s="41">
        <v>0</v>
      </c>
      <c r="AW49" s="41"/>
      <c r="AX49" s="29"/>
      <c r="AY49" s="29"/>
      <c r="AZ49" s="71"/>
      <c r="BA49" s="29"/>
      <c r="BB49" s="29"/>
      <c r="BC49" s="29"/>
      <c r="BD49" s="41">
        <v>49445</v>
      </c>
      <c r="BE49" s="41">
        <v>0</v>
      </c>
      <c r="BF49" s="41">
        <v>27547</v>
      </c>
      <c r="BG49" s="41">
        <v>0</v>
      </c>
      <c r="BH49" s="29"/>
      <c r="BI49" s="29"/>
      <c r="BJ49" s="41">
        <v>15598</v>
      </c>
      <c r="BK49" s="41">
        <v>15037</v>
      </c>
      <c r="BL49" s="41">
        <v>0</v>
      </c>
      <c r="BM49" s="41">
        <v>14865</v>
      </c>
      <c r="BN49" s="41">
        <v>6</v>
      </c>
      <c r="BO49" s="41">
        <v>0</v>
      </c>
      <c r="BP49" s="41">
        <v>14677</v>
      </c>
      <c r="BQ49" s="71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</row>
    <row r="50" spans="1:90">
      <c r="A50" s="38">
        <v>42247</v>
      </c>
      <c r="B50" s="39">
        <v>42247</v>
      </c>
      <c r="C50" s="54">
        <v>42247</v>
      </c>
      <c r="D50" s="50">
        <f t="shared" si="13"/>
        <v>0</v>
      </c>
      <c r="E50" s="64">
        <v>447117</v>
      </c>
      <c r="F50" s="55">
        <f t="shared" si="14"/>
        <v>447117</v>
      </c>
      <c r="G50" s="55">
        <f t="shared" si="15"/>
        <v>0</v>
      </c>
      <c r="H50" s="77"/>
      <c r="I50" s="55">
        <f t="shared" si="16"/>
        <v>0</v>
      </c>
      <c r="J50" s="55">
        <f t="shared" si="17"/>
        <v>73883</v>
      </c>
      <c r="K50" s="55">
        <f t="shared" si="18"/>
        <v>286266</v>
      </c>
      <c r="L50" s="55">
        <f t="shared" si="11"/>
        <v>286266</v>
      </c>
      <c r="M50" s="55"/>
      <c r="N50" s="55">
        <f t="shared" si="6"/>
        <v>0</v>
      </c>
      <c r="O50" s="55">
        <f t="shared" si="19"/>
        <v>0</v>
      </c>
      <c r="P50" s="55">
        <f t="shared" si="8"/>
        <v>0</v>
      </c>
      <c r="Q50" s="55"/>
      <c r="R50" s="55">
        <f t="shared" si="12"/>
        <v>26784</v>
      </c>
      <c r="S50" s="55">
        <f t="shared" si="9"/>
        <v>45445</v>
      </c>
      <c r="T50" s="55">
        <f t="shared" si="20"/>
        <v>14739</v>
      </c>
      <c r="U50" s="88"/>
      <c r="V50" s="55"/>
      <c r="W50" s="98"/>
      <c r="X50" s="98"/>
      <c r="Y50" s="98"/>
      <c r="Z50" s="98"/>
      <c r="AA50" s="98"/>
      <c r="AB50" s="98"/>
      <c r="AC50" s="98"/>
      <c r="AD50" s="98"/>
      <c r="AE50" s="40"/>
      <c r="AF50" s="40"/>
      <c r="AG50" s="40"/>
      <c r="AH50" s="107">
        <v>18173</v>
      </c>
      <c r="AI50" s="107">
        <v>8611</v>
      </c>
      <c r="AJ50" s="107"/>
      <c r="AK50" s="107">
        <v>0</v>
      </c>
      <c r="AL50" s="41">
        <v>36744</v>
      </c>
      <c r="AM50" s="41">
        <v>49352</v>
      </c>
      <c r="AN50" s="41">
        <v>27126</v>
      </c>
      <c r="AO50" s="41">
        <v>0</v>
      </c>
      <c r="AP50" s="41">
        <v>51789</v>
      </c>
      <c r="AQ50" s="41">
        <v>50896</v>
      </c>
      <c r="AR50" s="41">
        <v>48028</v>
      </c>
      <c r="AS50" s="41">
        <v>0</v>
      </c>
      <c r="AT50" s="41">
        <v>22331</v>
      </c>
      <c r="AU50" s="41">
        <v>0</v>
      </c>
      <c r="AV50" s="41">
        <v>0</v>
      </c>
      <c r="AW50" s="41"/>
      <c r="AX50" s="29"/>
      <c r="AY50" s="29"/>
      <c r="AZ50" s="71"/>
      <c r="BA50" s="29"/>
      <c r="BB50" s="29"/>
      <c r="BC50" s="29"/>
      <c r="BD50" s="41">
        <v>47510</v>
      </c>
      <c r="BE50" s="41">
        <v>0</v>
      </c>
      <c r="BF50" s="41">
        <v>26373</v>
      </c>
      <c r="BG50" s="41">
        <v>0</v>
      </c>
      <c r="BH50" s="29"/>
      <c r="BI50" s="29"/>
      <c r="BJ50" s="41">
        <v>15593</v>
      </c>
      <c r="BK50" s="41">
        <v>15002</v>
      </c>
      <c r="BL50" s="41">
        <v>0</v>
      </c>
      <c r="BM50" s="41">
        <v>14850</v>
      </c>
      <c r="BN50" s="41">
        <v>41</v>
      </c>
      <c r="BO50" s="41">
        <v>0</v>
      </c>
      <c r="BP50" s="41">
        <v>14698</v>
      </c>
      <c r="BQ50" s="71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</row>
    <row r="51" spans="1:90">
      <c r="A51" s="38">
        <v>42277</v>
      </c>
      <c r="B51" s="39">
        <v>42277</v>
      </c>
      <c r="C51" s="54">
        <v>42277</v>
      </c>
      <c r="D51" s="50">
        <f t="shared" si="13"/>
        <v>0</v>
      </c>
      <c r="E51" s="64">
        <v>449039</v>
      </c>
      <c r="F51" s="55">
        <f t="shared" si="14"/>
        <v>449039</v>
      </c>
      <c r="G51" s="55">
        <f t="shared" si="15"/>
        <v>0</v>
      </c>
      <c r="H51" s="77"/>
      <c r="I51" s="55">
        <f t="shared" si="16"/>
        <v>0</v>
      </c>
      <c r="J51" s="55">
        <f t="shared" si="17"/>
        <v>72013</v>
      </c>
      <c r="K51" s="55">
        <f t="shared" si="18"/>
        <v>287562</v>
      </c>
      <c r="L51" s="55">
        <f t="shared" si="11"/>
        <v>287562</v>
      </c>
      <c r="M51" s="55"/>
      <c r="N51" s="55">
        <f t="shared" si="6"/>
        <v>0</v>
      </c>
      <c r="O51" s="55">
        <f t="shared" si="19"/>
        <v>0</v>
      </c>
      <c r="P51" s="55">
        <f t="shared" si="8"/>
        <v>0</v>
      </c>
      <c r="Q51" s="55"/>
      <c r="R51" s="55">
        <f t="shared" si="12"/>
        <v>25415</v>
      </c>
      <c r="S51" s="55">
        <f t="shared" si="9"/>
        <v>45269</v>
      </c>
      <c r="T51" s="55">
        <f t="shared" si="20"/>
        <v>18780</v>
      </c>
      <c r="U51" s="88"/>
      <c r="V51" s="55"/>
      <c r="W51" s="98"/>
      <c r="X51" s="98"/>
      <c r="Y51" s="98"/>
      <c r="Z51" s="98"/>
      <c r="AA51" s="98"/>
      <c r="AB51" s="98"/>
      <c r="AC51" s="98"/>
      <c r="AD51" s="98"/>
      <c r="AE51" s="40"/>
      <c r="AF51" s="40"/>
      <c r="AG51" s="40"/>
      <c r="AH51" s="107">
        <v>17668</v>
      </c>
      <c r="AI51" s="107">
        <v>7747</v>
      </c>
      <c r="AJ51" s="107"/>
      <c r="AK51" s="107">
        <v>0</v>
      </c>
      <c r="AL51" s="41">
        <v>38102</v>
      </c>
      <c r="AM51" s="41">
        <v>49271</v>
      </c>
      <c r="AN51" s="41">
        <v>26891</v>
      </c>
      <c r="AO51" s="41">
        <v>0</v>
      </c>
      <c r="AP51" s="41">
        <v>51445</v>
      </c>
      <c r="AQ51" s="41">
        <v>50708</v>
      </c>
      <c r="AR51" s="41">
        <v>48804</v>
      </c>
      <c r="AS51" s="41">
        <v>0</v>
      </c>
      <c r="AT51" s="41">
        <v>22341</v>
      </c>
      <c r="AU51" s="41">
        <v>0</v>
      </c>
      <c r="AV51" s="41">
        <v>0</v>
      </c>
      <c r="AW51" s="41"/>
      <c r="AX51" s="29"/>
      <c r="AY51" s="29"/>
      <c r="AZ51" s="71"/>
      <c r="BA51" s="29"/>
      <c r="BB51" s="29"/>
      <c r="BC51" s="29"/>
      <c r="BD51" s="41">
        <v>46540</v>
      </c>
      <c r="BE51" s="41">
        <v>0</v>
      </c>
      <c r="BF51" s="41">
        <v>25473</v>
      </c>
      <c r="BG51" s="41">
        <v>0</v>
      </c>
      <c r="BH51" s="29"/>
      <c r="BI51" s="29"/>
      <c r="BJ51" s="41">
        <v>15491</v>
      </c>
      <c r="BK51" s="41">
        <v>14954</v>
      </c>
      <c r="BL51" s="41">
        <v>0</v>
      </c>
      <c r="BM51" s="41">
        <v>14824</v>
      </c>
      <c r="BN51" s="41">
        <v>4073</v>
      </c>
      <c r="BO51" s="41">
        <v>0</v>
      </c>
      <c r="BP51" s="41">
        <v>14707</v>
      </c>
      <c r="BQ51" s="71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</row>
    <row r="52" spans="1:90">
      <c r="A52" s="38">
        <v>42308</v>
      </c>
      <c r="B52" s="39">
        <v>42308</v>
      </c>
      <c r="C52" s="54">
        <v>42308</v>
      </c>
      <c r="D52" s="50">
        <f t="shared" si="13"/>
        <v>0</v>
      </c>
      <c r="E52" s="64">
        <v>446049</v>
      </c>
      <c r="F52" s="55">
        <f t="shared" si="14"/>
        <v>446049</v>
      </c>
      <c r="G52" s="55">
        <f t="shared" si="15"/>
        <v>0</v>
      </c>
      <c r="H52" s="77"/>
      <c r="I52" s="55">
        <f t="shared" si="16"/>
        <v>0</v>
      </c>
      <c r="J52" s="55">
        <f t="shared" si="17"/>
        <v>72422</v>
      </c>
      <c r="K52" s="55">
        <f t="shared" si="18"/>
        <v>283608</v>
      </c>
      <c r="L52" s="55">
        <f t="shared" si="11"/>
        <v>283608</v>
      </c>
      <c r="M52" s="55"/>
      <c r="N52" s="55">
        <f t="shared" si="6"/>
        <v>0</v>
      </c>
      <c r="O52" s="55">
        <f t="shared" si="19"/>
        <v>0</v>
      </c>
      <c r="P52" s="55">
        <f t="shared" si="8"/>
        <v>0</v>
      </c>
      <c r="Q52" s="55"/>
      <c r="R52" s="55">
        <f t="shared" si="12"/>
        <v>27135</v>
      </c>
      <c r="S52" s="55">
        <f t="shared" si="9"/>
        <v>45182</v>
      </c>
      <c r="T52" s="55">
        <f t="shared" si="20"/>
        <v>17702</v>
      </c>
      <c r="U52" s="88"/>
      <c r="V52" s="55"/>
      <c r="W52" s="98"/>
      <c r="X52" s="98"/>
      <c r="Y52" s="98"/>
      <c r="Z52" s="98"/>
      <c r="AA52" s="98"/>
      <c r="AB52" s="98"/>
      <c r="AC52" s="98"/>
      <c r="AD52" s="98"/>
      <c r="AE52" s="40"/>
      <c r="AF52" s="40"/>
      <c r="AG52" s="40"/>
      <c r="AH52" s="107">
        <v>18558</v>
      </c>
      <c r="AI52" s="107">
        <v>8577</v>
      </c>
      <c r="AJ52" s="107"/>
      <c r="AK52" s="107">
        <v>0</v>
      </c>
      <c r="AL52" s="41">
        <v>36803</v>
      </c>
      <c r="AM52" s="41">
        <v>49385</v>
      </c>
      <c r="AN52" s="41">
        <v>26734</v>
      </c>
      <c r="AO52" s="41">
        <v>0</v>
      </c>
      <c r="AP52" s="41">
        <v>51096</v>
      </c>
      <c r="AQ52" s="41">
        <v>50568</v>
      </c>
      <c r="AR52" s="41">
        <v>46798</v>
      </c>
      <c r="AS52" s="41">
        <v>0</v>
      </c>
      <c r="AT52" s="41">
        <v>22224</v>
      </c>
      <c r="AU52" s="41">
        <v>0</v>
      </c>
      <c r="AV52" s="41">
        <v>0</v>
      </c>
      <c r="AW52" s="41"/>
      <c r="AX52" s="29"/>
      <c r="AY52" s="29"/>
      <c r="AZ52" s="71"/>
      <c r="BA52" s="29"/>
      <c r="BB52" s="29"/>
      <c r="BC52" s="29"/>
      <c r="BD52" s="41">
        <v>47360</v>
      </c>
      <c r="BE52" s="41">
        <v>0</v>
      </c>
      <c r="BF52" s="41">
        <v>25062</v>
      </c>
      <c r="BG52" s="41">
        <v>0</v>
      </c>
      <c r="BH52" s="29"/>
      <c r="BI52" s="29"/>
      <c r="BJ52" s="41">
        <v>15414</v>
      </c>
      <c r="BK52" s="41">
        <v>14949</v>
      </c>
      <c r="BL52" s="41">
        <v>0</v>
      </c>
      <c r="BM52" s="41">
        <v>14819</v>
      </c>
      <c r="BN52" s="41">
        <v>17</v>
      </c>
      <c r="BO52" s="41">
        <v>0</v>
      </c>
      <c r="BP52" s="41">
        <v>17685</v>
      </c>
      <c r="BQ52" s="71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</row>
    <row r="53" spans="1:90">
      <c r="A53" s="38">
        <v>42338</v>
      </c>
      <c r="B53" s="39">
        <v>42338</v>
      </c>
      <c r="C53" s="54">
        <v>42338</v>
      </c>
      <c r="D53" s="50">
        <f t="shared" si="13"/>
        <v>0</v>
      </c>
      <c r="E53" s="64">
        <v>447942</v>
      </c>
      <c r="F53" s="55">
        <f t="shared" si="14"/>
        <v>447942</v>
      </c>
      <c r="G53" s="55">
        <f t="shared" si="15"/>
        <v>0</v>
      </c>
      <c r="H53" s="77"/>
      <c r="I53" s="55">
        <f t="shared" si="16"/>
        <v>0</v>
      </c>
      <c r="J53" s="55">
        <f t="shared" si="17"/>
        <v>72469</v>
      </c>
      <c r="K53" s="55">
        <f t="shared" si="18"/>
        <v>284877</v>
      </c>
      <c r="L53" s="55">
        <f t="shared" si="11"/>
        <v>284877</v>
      </c>
      <c r="M53" s="55"/>
      <c r="N53" s="55">
        <f t="shared" si="6"/>
        <v>0</v>
      </c>
      <c r="O53" s="55">
        <f t="shared" si="19"/>
        <v>0</v>
      </c>
      <c r="P53" s="55">
        <f t="shared" si="8"/>
        <v>0</v>
      </c>
      <c r="Q53" s="55"/>
      <c r="R53" s="55">
        <f t="shared" si="12"/>
        <v>27156</v>
      </c>
      <c r="S53" s="55">
        <f t="shared" si="9"/>
        <v>45185</v>
      </c>
      <c r="T53" s="55">
        <f t="shared" si="20"/>
        <v>18255</v>
      </c>
      <c r="U53" s="88"/>
      <c r="V53" s="55"/>
      <c r="W53" s="98"/>
      <c r="X53" s="98"/>
      <c r="Y53" s="98"/>
      <c r="Z53" s="98"/>
      <c r="AA53" s="98"/>
      <c r="AB53" s="98"/>
      <c r="AC53" s="98"/>
      <c r="AD53" s="98"/>
      <c r="AE53" s="40"/>
      <c r="AF53" s="40"/>
      <c r="AG53" s="40"/>
      <c r="AH53" s="107">
        <v>18815</v>
      </c>
      <c r="AI53" s="107">
        <v>8341</v>
      </c>
      <c r="AJ53" s="107"/>
      <c r="AK53" s="107">
        <v>0</v>
      </c>
      <c r="AL53" s="41">
        <v>37979</v>
      </c>
      <c r="AM53" s="41">
        <v>50750</v>
      </c>
      <c r="AN53" s="41">
        <v>26995</v>
      </c>
      <c r="AO53" s="41">
        <v>0</v>
      </c>
      <c r="AP53" s="41">
        <v>51322</v>
      </c>
      <c r="AQ53" s="41">
        <v>51177</v>
      </c>
      <c r="AR53" s="41">
        <v>44124</v>
      </c>
      <c r="AS53" s="41">
        <v>0</v>
      </c>
      <c r="AT53" s="41">
        <v>22530</v>
      </c>
      <c r="AU53" s="41">
        <v>0</v>
      </c>
      <c r="AV53" s="41">
        <v>0</v>
      </c>
      <c r="AW53" s="41"/>
      <c r="AX53" s="29"/>
      <c r="AY53" s="29"/>
      <c r="AZ53" s="71"/>
      <c r="BA53" s="29"/>
      <c r="BB53" s="29"/>
      <c r="BC53" s="29"/>
      <c r="BD53" s="41">
        <v>47485</v>
      </c>
      <c r="BE53" s="41">
        <v>0</v>
      </c>
      <c r="BF53" s="41">
        <v>24984</v>
      </c>
      <c r="BG53" s="41">
        <v>0</v>
      </c>
      <c r="BH53" s="29"/>
      <c r="BI53" s="29"/>
      <c r="BJ53" s="41">
        <v>15441</v>
      </c>
      <c r="BK53" s="41">
        <v>14950</v>
      </c>
      <c r="BL53" s="41">
        <v>0</v>
      </c>
      <c r="BM53" s="41">
        <v>14794</v>
      </c>
      <c r="BN53" s="41">
        <v>549</v>
      </c>
      <c r="BO53" s="41">
        <v>0</v>
      </c>
      <c r="BP53" s="41">
        <v>17706</v>
      </c>
      <c r="BQ53" s="71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</row>
    <row r="54" spans="1:90">
      <c r="A54" s="38">
        <v>42369</v>
      </c>
      <c r="B54" s="39">
        <v>42369</v>
      </c>
      <c r="C54" s="54">
        <v>42369</v>
      </c>
      <c r="D54" s="50">
        <f t="shared" si="13"/>
        <v>0</v>
      </c>
      <c r="E54" s="64">
        <v>448937</v>
      </c>
      <c r="F54" s="55">
        <f t="shared" si="14"/>
        <v>448937</v>
      </c>
      <c r="G54" s="55">
        <f t="shared" si="15"/>
        <v>0</v>
      </c>
      <c r="H54" s="77"/>
      <c r="I54" s="55">
        <f t="shared" si="16"/>
        <v>0</v>
      </c>
      <c r="J54" s="55">
        <f t="shared" si="17"/>
        <v>46985</v>
      </c>
      <c r="K54" s="55">
        <f t="shared" si="18"/>
        <v>288582</v>
      </c>
      <c r="L54" s="55">
        <f t="shared" si="11"/>
        <v>288582</v>
      </c>
      <c r="M54" s="55"/>
      <c r="N54" s="55">
        <f t="shared" si="6"/>
        <v>0</v>
      </c>
      <c r="O54" s="55">
        <f t="shared" si="19"/>
        <v>0</v>
      </c>
      <c r="P54" s="55">
        <f t="shared" si="8"/>
        <v>0</v>
      </c>
      <c r="Q54" s="55"/>
      <c r="R54" s="55">
        <f t="shared" si="12"/>
        <v>25566</v>
      </c>
      <c r="S54" s="55">
        <f t="shared" si="9"/>
        <v>45211</v>
      </c>
      <c r="T54" s="55">
        <f t="shared" si="20"/>
        <v>42593</v>
      </c>
      <c r="U54" s="88"/>
      <c r="V54" s="55"/>
      <c r="W54" s="98"/>
      <c r="X54" s="98"/>
      <c r="Y54" s="98"/>
      <c r="Z54" s="98"/>
      <c r="AA54" s="98"/>
      <c r="AB54" s="98"/>
      <c r="AC54" s="98"/>
      <c r="AD54" s="98"/>
      <c r="AE54" s="40"/>
      <c r="AF54" s="40"/>
      <c r="AG54" s="40"/>
      <c r="AH54" s="107">
        <v>17899</v>
      </c>
      <c r="AI54" s="107">
        <v>7667</v>
      </c>
      <c r="AJ54" s="107"/>
      <c r="AK54" s="107">
        <v>0</v>
      </c>
      <c r="AL54" s="41">
        <v>38582</v>
      </c>
      <c r="AM54" s="41">
        <v>51715</v>
      </c>
      <c r="AN54" s="41">
        <v>27126</v>
      </c>
      <c r="AO54" s="41">
        <v>0</v>
      </c>
      <c r="AP54" s="41">
        <v>51028</v>
      </c>
      <c r="AQ54" s="41">
        <v>51520</v>
      </c>
      <c r="AR54" s="41">
        <v>46133</v>
      </c>
      <c r="AS54" s="41">
        <v>0</v>
      </c>
      <c r="AT54" s="41">
        <v>22478</v>
      </c>
      <c r="AU54" s="41">
        <v>0</v>
      </c>
      <c r="AV54" s="41">
        <v>0</v>
      </c>
      <c r="AW54" s="41"/>
      <c r="AX54" s="29"/>
      <c r="AY54" s="29"/>
      <c r="AZ54" s="71"/>
      <c r="BA54" s="29"/>
      <c r="BB54" s="29"/>
      <c r="BC54" s="29"/>
      <c r="BD54" s="41">
        <v>46985</v>
      </c>
      <c r="BE54" s="41">
        <v>0</v>
      </c>
      <c r="BF54" s="41">
        <v>0</v>
      </c>
      <c r="BG54" s="41">
        <v>0</v>
      </c>
      <c r="BH54" s="29"/>
      <c r="BI54" s="29"/>
      <c r="BJ54" s="41">
        <v>15384</v>
      </c>
      <c r="BK54" s="41">
        <v>14968</v>
      </c>
      <c r="BL54" s="41">
        <v>0</v>
      </c>
      <c r="BM54" s="41">
        <v>14859</v>
      </c>
      <c r="BN54" s="41">
        <v>-11</v>
      </c>
      <c r="BO54" s="41">
        <v>24898</v>
      </c>
      <c r="BP54" s="41">
        <v>17706</v>
      </c>
      <c r="BQ54" s="71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</row>
    <row r="55" spans="1:90">
      <c r="A55" s="38">
        <v>42400</v>
      </c>
      <c r="B55" s="39">
        <v>42400</v>
      </c>
      <c r="C55" s="54">
        <v>42400</v>
      </c>
      <c r="D55" s="50">
        <f t="shared" si="13"/>
        <v>0</v>
      </c>
      <c r="E55" s="64">
        <v>447860</v>
      </c>
      <c r="F55" s="55">
        <f t="shared" si="14"/>
        <v>447860</v>
      </c>
      <c r="G55" s="55">
        <f t="shared" si="15"/>
        <v>0</v>
      </c>
      <c r="H55" s="77"/>
      <c r="I55" s="55">
        <f t="shared" si="16"/>
        <v>0</v>
      </c>
      <c r="J55" s="55">
        <f t="shared" si="17"/>
        <v>45575</v>
      </c>
      <c r="K55" s="55">
        <f t="shared" si="18"/>
        <v>285626</v>
      </c>
      <c r="L55" s="55">
        <f t="shared" si="11"/>
        <v>285626</v>
      </c>
      <c r="M55" s="55"/>
      <c r="N55" s="55">
        <f t="shared" si="6"/>
        <v>0</v>
      </c>
      <c r="O55" s="55">
        <f t="shared" si="19"/>
        <v>0</v>
      </c>
      <c r="P55" s="55">
        <f t="shared" si="8"/>
        <v>0</v>
      </c>
      <c r="Q55" s="55"/>
      <c r="R55" s="55">
        <f t="shared" si="12"/>
        <v>24652</v>
      </c>
      <c r="S55" s="55">
        <f t="shared" si="9"/>
        <v>45415</v>
      </c>
      <c r="T55" s="55">
        <f t="shared" si="20"/>
        <v>46592</v>
      </c>
      <c r="U55" s="88"/>
      <c r="V55" s="55"/>
      <c r="W55" s="98"/>
      <c r="X55" s="98"/>
      <c r="Y55" s="98"/>
      <c r="Z55" s="98"/>
      <c r="AA55" s="98"/>
      <c r="AB55" s="98"/>
      <c r="AC55" s="98"/>
      <c r="AD55" s="98"/>
      <c r="AE55" s="40"/>
      <c r="AF55" s="40"/>
      <c r="AG55" s="40"/>
      <c r="AH55" s="107">
        <v>16803</v>
      </c>
      <c r="AI55" s="107">
        <v>7849</v>
      </c>
      <c r="AJ55" s="107"/>
      <c r="AK55" s="107">
        <v>0</v>
      </c>
      <c r="AL55" s="41">
        <v>38687</v>
      </c>
      <c r="AM55" s="41">
        <v>51587</v>
      </c>
      <c r="AN55" s="41">
        <v>27207</v>
      </c>
      <c r="AO55" s="41">
        <v>0</v>
      </c>
      <c r="AP55" s="41">
        <v>49673</v>
      </c>
      <c r="AQ55" s="41">
        <v>51654</v>
      </c>
      <c r="AR55" s="41">
        <v>44594</v>
      </c>
      <c r="AS55" s="41">
        <v>0</v>
      </c>
      <c r="AT55" s="41">
        <v>22224</v>
      </c>
      <c r="AU55" s="41">
        <v>0</v>
      </c>
      <c r="AV55" s="41">
        <v>0</v>
      </c>
      <c r="AW55" s="41"/>
      <c r="AX55" s="29"/>
      <c r="AY55" s="29"/>
      <c r="AZ55" s="71"/>
      <c r="BA55" s="29"/>
      <c r="BB55" s="29"/>
      <c r="BC55" s="29"/>
      <c r="BD55" s="41">
        <v>45575</v>
      </c>
      <c r="BE55" s="41">
        <v>0</v>
      </c>
      <c r="BF55" s="41">
        <v>0</v>
      </c>
      <c r="BG55" s="41">
        <v>0</v>
      </c>
      <c r="BH55" s="29"/>
      <c r="BI55" s="29"/>
      <c r="BJ55" s="41">
        <v>15500</v>
      </c>
      <c r="BK55" s="41">
        <v>15011</v>
      </c>
      <c r="BL55" s="41">
        <v>0</v>
      </c>
      <c r="BM55" s="41">
        <v>14904</v>
      </c>
      <c r="BN55" s="41">
        <v>4</v>
      </c>
      <c r="BO55" s="41">
        <v>28867</v>
      </c>
      <c r="BP55" s="41">
        <v>17721</v>
      </c>
      <c r="BQ55" s="71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</row>
    <row r="56" spans="1:90">
      <c r="A56" s="38">
        <v>42429</v>
      </c>
      <c r="B56" s="39">
        <v>42429</v>
      </c>
      <c r="C56" s="54">
        <v>42429</v>
      </c>
      <c r="D56" s="50">
        <f t="shared" si="13"/>
        <v>0</v>
      </c>
      <c r="E56" s="64">
        <v>450035</v>
      </c>
      <c r="F56" s="55">
        <f t="shared" si="14"/>
        <v>450035</v>
      </c>
      <c r="G56" s="55">
        <f t="shared" si="15"/>
        <v>0</v>
      </c>
      <c r="H56" s="77"/>
      <c r="I56" s="55">
        <f t="shared" si="16"/>
        <v>0</v>
      </c>
      <c r="J56" s="55">
        <f t="shared" si="17"/>
        <v>46070</v>
      </c>
      <c r="K56" s="55">
        <f t="shared" si="18"/>
        <v>266097</v>
      </c>
      <c r="L56" s="55">
        <f t="shared" si="11"/>
        <v>266097</v>
      </c>
      <c r="M56" s="55"/>
      <c r="N56" s="55">
        <f t="shared" si="6"/>
        <v>0</v>
      </c>
      <c r="O56" s="55">
        <f t="shared" si="19"/>
        <v>0</v>
      </c>
      <c r="P56" s="55">
        <f t="shared" si="8"/>
        <v>0</v>
      </c>
      <c r="Q56" s="55"/>
      <c r="R56" s="55">
        <f t="shared" si="12"/>
        <v>23502</v>
      </c>
      <c r="S56" s="55">
        <f t="shared" si="9"/>
        <v>14903</v>
      </c>
      <c r="T56" s="55">
        <f t="shared" si="20"/>
        <v>99463</v>
      </c>
      <c r="U56" s="88"/>
      <c r="V56" s="55"/>
      <c r="W56" s="98"/>
      <c r="X56" s="98"/>
      <c r="Y56" s="98"/>
      <c r="Z56" s="98"/>
      <c r="AA56" s="98"/>
      <c r="AB56" s="98"/>
      <c r="AC56" s="98"/>
      <c r="AD56" s="98"/>
      <c r="AE56" s="40"/>
      <c r="AF56" s="40"/>
      <c r="AG56" s="40"/>
      <c r="AH56" s="107">
        <v>15629</v>
      </c>
      <c r="AI56" s="107">
        <v>7873</v>
      </c>
      <c r="AJ56" s="107"/>
      <c r="AK56" s="107">
        <v>0</v>
      </c>
      <c r="AL56" s="41">
        <v>37797</v>
      </c>
      <c r="AM56" s="41">
        <v>50616</v>
      </c>
      <c r="AN56" s="41">
        <v>26934</v>
      </c>
      <c r="AO56" s="41">
        <v>0</v>
      </c>
      <c r="AP56" s="41">
        <v>50999</v>
      </c>
      <c r="AQ56" s="41">
        <v>50975</v>
      </c>
      <c r="AR56" s="41">
        <v>48776</v>
      </c>
      <c r="AS56" s="41">
        <v>0</v>
      </c>
      <c r="AT56" s="41">
        <v>0</v>
      </c>
      <c r="AU56" s="41">
        <v>0</v>
      </c>
      <c r="AV56" s="41">
        <v>0</v>
      </c>
      <c r="AW56" s="41"/>
      <c r="AX56" s="29"/>
      <c r="AY56" s="29"/>
      <c r="AZ56" s="71"/>
      <c r="BA56" s="29"/>
      <c r="BB56" s="29"/>
      <c r="BC56" s="29"/>
      <c r="BD56" s="41">
        <v>46070</v>
      </c>
      <c r="BE56" s="41">
        <v>0</v>
      </c>
      <c r="BF56" s="41">
        <v>0</v>
      </c>
      <c r="BG56" s="41">
        <v>0</v>
      </c>
      <c r="BH56" s="29"/>
      <c r="BI56" s="29"/>
      <c r="BJ56" s="41">
        <v>0</v>
      </c>
      <c r="BK56" s="41">
        <v>25</v>
      </c>
      <c r="BL56" s="41">
        <v>0</v>
      </c>
      <c r="BM56" s="41">
        <v>14878</v>
      </c>
      <c r="BN56" s="41">
        <v>505</v>
      </c>
      <c r="BO56" s="41">
        <v>81212</v>
      </c>
      <c r="BP56" s="41">
        <v>17746</v>
      </c>
      <c r="BQ56" s="71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</row>
    <row r="57" spans="1:90">
      <c r="A57" s="38">
        <v>42460</v>
      </c>
      <c r="B57" s="39">
        <v>42460</v>
      </c>
      <c r="C57" s="54">
        <v>42460</v>
      </c>
      <c r="D57" s="50">
        <f t="shared" si="13"/>
        <v>0</v>
      </c>
      <c r="E57" s="64">
        <v>452615</v>
      </c>
      <c r="F57" s="55">
        <f t="shared" si="14"/>
        <v>452615</v>
      </c>
      <c r="G57" s="55">
        <f t="shared" si="15"/>
        <v>0</v>
      </c>
      <c r="H57" s="77"/>
      <c r="I57" s="55">
        <f t="shared" si="16"/>
        <v>0</v>
      </c>
      <c r="J57" s="55">
        <f t="shared" si="17"/>
        <v>47420</v>
      </c>
      <c r="K57" s="55">
        <f t="shared" si="18"/>
        <v>266156</v>
      </c>
      <c r="L57" s="55">
        <f t="shared" si="11"/>
        <v>266156</v>
      </c>
      <c r="M57" s="55"/>
      <c r="N57" s="55">
        <f t="shared" si="6"/>
        <v>0</v>
      </c>
      <c r="O57" s="55">
        <f t="shared" si="19"/>
        <v>0</v>
      </c>
      <c r="P57" s="55">
        <f t="shared" si="8"/>
        <v>0</v>
      </c>
      <c r="Q57" s="55"/>
      <c r="R57" s="55">
        <f t="shared" si="12"/>
        <v>24613</v>
      </c>
      <c r="S57" s="55">
        <f t="shared" si="9"/>
        <v>14888</v>
      </c>
      <c r="T57" s="55">
        <f t="shared" si="20"/>
        <v>99538</v>
      </c>
      <c r="U57" s="88"/>
      <c r="V57" s="85"/>
      <c r="W57" s="99"/>
      <c r="X57" s="99"/>
      <c r="Y57" s="99"/>
      <c r="Z57" s="99"/>
      <c r="AA57" s="99"/>
      <c r="AB57" s="99"/>
      <c r="AC57" s="99"/>
      <c r="AD57" s="99"/>
      <c r="AE57" s="40"/>
      <c r="AF57" s="40"/>
      <c r="AG57" s="40"/>
      <c r="AH57" s="107">
        <v>16009</v>
      </c>
      <c r="AI57" s="107">
        <v>8604</v>
      </c>
      <c r="AJ57" s="107"/>
      <c r="AK57" s="107">
        <v>0</v>
      </c>
      <c r="AL57" s="41">
        <v>36010</v>
      </c>
      <c r="AM57" s="41">
        <v>51033</v>
      </c>
      <c r="AN57" s="41">
        <v>26716</v>
      </c>
      <c r="AO57" s="41">
        <v>0</v>
      </c>
      <c r="AP57" s="41">
        <v>50729</v>
      </c>
      <c r="AQ57" s="41">
        <v>50889</v>
      </c>
      <c r="AR57" s="41">
        <v>50779</v>
      </c>
      <c r="AS57" s="41">
        <v>0</v>
      </c>
      <c r="AT57" s="41">
        <v>0</v>
      </c>
      <c r="AU57" s="41">
        <v>0</v>
      </c>
      <c r="AV57" s="41">
        <v>0</v>
      </c>
      <c r="AW57" s="41"/>
      <c r="AX57" s="29"/>
      <c r="AY57" s="29"/>
      <c r="AZ57" s="71"/>
      <c r="BA57" s="29"/>
      <c r="BB57" s="29"/>
      <c r="BC57" s="29"/>
      <c r="BD57" s="41">
        <v>47420</v>
      </c>
      <c r="BE57" s="41">
        <v>0</v>
      </c>
      <c r="BF57" s="41">
        <v>0</v>
      </c>
      <c r="BG57" s="41">
        <v>0</v>
      </c>
      <c r="BH57" s="29"/>
      <c r="BI57" s="29"/>
      <c r="BJ57" s="41">
        <v>0</v>
      </c>
      <c r="BK57" s="41">
        <v>25</v>
      </c>
      <c r="BL57" s="41">
        <v>0</v>
      </c>
      <c r="BM57" s="41">
        <v>14863</v>
      </c>
      <c r="BN57" s="41">
        <v>18283</v>
      </c>
      <c r="BO57" s="41">
        <v>81255</v>
      </c>
      <c r="BP57" s="41">
        <v>0</v>
      </c>
      <c r="BQ57" s="71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</row>
    <row r="58" spans="1:90">
      <c r="A58" s="38">
        <v>42490</v>
      </c>
      <c r="B58" s="39">
        <v>42490</v>
      </c>
      <c r="C58" s="54">
        <v>42490</v>
      </c>
      <c r="D58" s="50">
        <f t="shared" si="13"/>
        <v>0</v>
      </c>
      <c r="E58" s="64">
        <v>454356</v>
      </c>
      <c r="F58" s="55">
        <f t="shared" si="14"/>
        <v>454356</v>
      </c>
      <c r="G58" s="55">
        <f t="shared" si="15"/>
        <v>0</v>
      </c>
      <c r="H58" s="77"/>
      <c r="I58" s="55">
        <f t="shared" si="16"/>
        <v>0</v>
      </c>
      <c r="J58" s="55">
        <f t="shared" si="17"/>
        <v>47495</v>
      </c>
      <c r="K58" s="55">
        <f t="shared" si="18"/>
        <v>292977</v>
      </c>
      <c r="L58" s="55">
        <f t="shared" si="11"/>
        <v>292977</v>
      </c>
      <c r="M58" s="55"/>
      <c r="N58" s="55">
        <f t="shared" si="6"/>
        <v>0</v>
      </c>
      <c r="O58" s="55">
        <f t="shared" si="19"/>
        <v>0</v>
      </c>
      <c r="P58" s="55">
        <f t="shared" si="8"/>
        <v>0</v>
      </c>
      <c r="Q58" s="55"/>
      <c r="R58" s="55">
        <f t="shared" si="12"/>
        <v>25412</v>
      </c>
      <c r="S58" s="55">
        <f t="shared" si="9"/>
        <v>14807</v>
      </c>
      <c r="T58" s="55">
        <f t="shared" si="20"/>
        <v>73665</v>
      </c>
      <c r="U58" s="88"/>
      <c r="V58" s="85"/>
      <c r="W58" s="99"/>
      <c r="X58" s="99"/>
      <c r="Y58" s="99"/>
      <c r="Z58" s="99"/>
      <c r="AA58" s="99"/>
      <c r="AB58" s="99"/>
      <c r="AC58" s="99"/>
      <c r="AD58" s="99"/>
      <c r="AE58" s="40"/>
      <c r="AF58" s="40"/>
      <c r="AG58" s="40"/>
      <c r="AH58" s="107">
        <v>16114</v>
      </c>
      <c r="AI58" s="107">
        <v>9298</v>
      </c>
      <c r="AJ58" s="107"/>
      <c r="AK58" s="107">
        <v>0</v>
      </c>
      <c r="AL58" s="41">
        <v>35608</v>
      </c>
      <c r="AM58" s="41">
        <v>51894</v>
      </c>
      <c r="AN58" s="41">
        <v>27343</v>
      </c>
      <c r="AO58" s="41">
        <v>25000</v>
      </c>
      <c r="AP58" s="41">
        <v>50984</v>
      </c>
      <c r="AQ58" s="41">
        <v>52342</v>
      </c>
      <c r="AR58" s="41">
        <v>49806</v>
      </c>
      <c r="AS58" s="41">
        <v>0</v>
      </c>
      <c r="AT58" s="41">
        <v>0</v>
      </c>
      <c r="AU58" s="41">
        <v>0</v>
      </c>
      <c r="AV58" s="41">
        <v>0</v>
      </c>
      <c r="AW58" s="41"/>
      <c r="AX58" s="29"/>
      <c r="AY58" s="29"/>
      <c r="AZ58" s="71"/>
      <c r="BA58" s="29"/>
      <c r="BB58" s="29"/>
      <c r="BC58" s="29"/>
      <c r="BD58" s="41">
        <v>47495</v>
      </c>
      <c r="BE58" s="41">
        <v>0</v>
      </c>
      <c r="BF58" s="41">
        <v>0</v>
      </c>
      <c r="BG58" s="41">
        <v>0</v>
      </c>
      <c r="BH58" s="29"/>
      <c r="BI58" s="29"/>
      <c r="BJ58" s="41">
        <v>0</v>
      </c>
      <c r="BK58" s="41">
        <v>0</v>
      </c>
      <c r="BL58" s="41">
        <v>0</v>
      </c>
      <c r="BM58" s="41">
        <v>14807</v>
      </c>
      <c r="BN58" s="41">
        <v>24</v>
      </c>
      <c r="BO58" s="41">
        <v>73641</v>
      </c>
      <c r="BP58" s="41">
        <v>0</v>
      </c>
      <c r="BQ58" s="71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</row>
    <row r="59" spans="1:90">
      <c r="A59" s="38">
        <v>42521</v>
      </c>
      <c r="B59" s="39">
        <v>42521</v>
      </c>
      <c r="C59" s="54">
        <v>42521</v>
      </c>
      <c r="D59" s="50">
        <f t="shared" si="13"/>
        <v>0</v>
      </c>
      <c r="E59" s="64">
        <v>456381</v>
      </c>
      <c r="F59" s="55">
        <f t="shared" si="14"/>
        <v>456381</v>
      </c>
      <c r="G59" s="55">
        <f t="shared" si="15"/>
        <v>0</v>
      </c>
      <c r="H59" s="77"/>
      <c r="I59" s="55">
        <f t="shared" si="16"/>
        <v>0</v>
      </c>
      <c r="J59" s="55">
        <f t="shared" si="17"/>
        <v>48630</v>
      </c>
      <c r="K59" s="55">
        <f t="shared" si="18"/>
        <v>292685</v>
      </c>
      <c r="L59" s="55">
        <f t="shared" si="11"/>
        <v>292685</v>
      </c>
      <c r="M59" s="55"/>
      <c r="N59" s="55">
        <f t="shared" si="6"/>
        <v>0</v>
      </c>
      <c r="O59" s="55">
        <f t="shared" si="19"/>
        <v>0</v>
      </c>
      <c r="P59" s="55">
        <f t="shared" si="8"/>
        <v>0</v>
      </c>
      <c r="Q59" s="55"/>
      <c r="R59" s="55">
        <f t="shared" si="12"/>
        <v>26507</v>
      </c>
      <c r="S59" s="55">
        <f t="shared" si="9"/>
        <v>14841</v>
      </c>
      <c r="T59" s="55">
        <f t="shared" si="20"/>
        <v>73718</v>
      </c>
      <c r="U59" s="88"/>
      <c r="V59" s="85"/>
      <c r="W59" s="99"/>
      <c r="X59" s="99"/>
      <c r="Y59" s="99"/>
      <c r="Z59" s="99"/>
      <c r="AA59" s="99"/>
      <c r="AB59" s="99"/>
      <c r="AC59" s="99"/>
      <c r="AD59" s="99"/>
      <c r="AE59" s="40"/>
      <c r="AF59" s="40"/>
      <c r="AG59" s="40"/>
      <c r="AH59" s="107">
        <v>17002</v>
      </c>
      <c r="AI59" s="107">
        <v>9505</v>
      </c>
      <c r="AJ59" s="107"/>
      <c r="AK59" s="107">
        <v>0</v>
      </c>
      <c r="AL59" s="41">
        <v>36881</v>
      </c>
      <c r="AM59" s="41">
        <v>51978</v>
      </c>
      <c r="AN59" s="41">
        <v>27752</v>
      </c>
      <c r="AO59" s="41">
        <v>23779</v>
      </c>
      <c r="AP59" s="41">
        <v>50759</v>
      </c>
      <c r="AQ59" s="41">
        <v>53115</v>
      </c>
      <c r="AR59" s="41">
        <v>48421</v>
      </c>
      <c r="AS59" s="41">
        <v>0</v>
      </c>
      <c r="AT59" s="41">
        <v>0</v>
      </c>
      <c r="AU59" s="41">
        <v>0</v>
      </c>
      <c r="AV59" s="41">
        <v>0</v>
      </c>
      <c r="AW59" s="41"/>
      <c r="AX59" s="29"/>
      <c r="AY59" s="29"/>
      <c r="AZ59" s="71"/>
      <c r="BA59" s="29"/>
      <c r="BB59" s="29"/>
      <c r="BC59" s="29"/>
      <c r="BD59" s="41">
        <v>48630</v>
      </c>
      <c r="BE59" s="41">
        <v>0</v>
      </c>
      <c r="BF59" s="41">
        <v>0</v>
      </c>
      <c r="BG59" s="41">
        <v>0</v>
      </c>
      <c r="BH59" s="29"/>
      <c r="BI59" s="29"/>
      <c r="BJ59" s="41">
        <v>0</v>
      </c>
      <c r="BK59" s="41">
        <v>0</v>
      </c>
      <c r="BL59" s="41">
        <v>0</v>
      </c>
      <c r="BM59" s="41">
        <v>14841</v>
      </c>
      <c r="BN59" s="41">
        <v>32</v>
      </c>
      <c r="BO59" s="41">
        <v>73686</v>
      </c>
      <c r="BP59" s="41">
        <v>0</v>
      </c>
      <c r="BQ59" s="71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</row>
    <row r="60" spans="1:90">
      <c r="A60" s="38">
        <v>42551</v>
      </c>
      <c r="B60" s="39">
        <v>42551</v>
      </c>
      <c r="C60" s="54">
        <v>42551</v>
      </c>
      <c r="D60" s="50">
        <f t="shared" si="13"/>
        <v>0</v>
      </c>
      <c r="E60" s="64">
        <v>454380</v>
      </c>
      <c r="F60" s="55">
        <f t="shared" si="14"/>
        <v>454380</v>
      </c>
      <c r="G60" s="55">
        <f t="shared" si="15"/>
        <v>0</v>
      </c>
      <c r="H60" s="77"/>
      <c r="I60" s="55">
        <f t="shared" si="16"/>
        <v>0</v>
      </c>
      <c r="J60" s="55">
        <f t="shared" si="17"/>
        <v>47445</v>
      </c>
      <c r="K60" s="55">
        <f t="shared" si="18"/>
        <v>293311</v>
      </c>
      <c r="L60" s="55">
        <f t="shared" si="11"/>
        <v>293311</v>
      </c>
      <c r="M60" s="55"/>
      <c r="N60" s="55">
        <f t="shared" si="6"/>
        <v>0</v>
      </c>
      <c r="O60" s="55">
        <f t="shared" si="19"/>
        <v>0</v>
      </c>
      <c r="P60" s="55">
        <f t="shared" si="8"/>
        <v>0</v>
      </c>
      <c r="Q60" s="55"/>
      <c r="R60" s="55">
        <f t="shared" si="12"/>
        <v>24971</v>
      </c>
      <c r="S60" s="55">
        <f t="shared" si="9"/>
        <v>14866</v>
      </c>
      <c r="T60" s="55">
        <f t="shared" si="20"/>
        <v>73787</v>
      </c>
      <c r="U60" s="88"/>
      <c r="V60" s="85"/>
      <c r="W60" s="99"/>
      <c r="X60" s="99"/>
      <c r="Y60" s="99"/>
      <c r="Z60" s="99"/>
      <c r="AA60" s="99"/>
      <c r="AB60" s="99"/>
      <c r="AC60" s="99"/>
      <c r="AD60" s="99"/>
      <c r="AE60" s="40"/>
      <c r="AF60" s="40"/>
      <c r="AG60" s="40"/>
      <c r="AH60" s="107">
        <v>15532</v>
      </c>
      <c r="AI60" s="107">
        <v>9439</v>
      </c>
      <c r="AJ60" s="107"/>
      <c r="AK60" s="107">
        <v>0</v>
      </c>
      <c r="AL60" s="41">
        <v>35548</v>
      </c>
      <c r="AM60" s="41">
        <v>52847</v>
      </c>
      <c r="AN60" s="41">
        <v>27943</v>
      </c>
      <c r="AO60" s="41">
        <v>24463</v>
      </c>
      <c r="AP60" s="41">
        <v>51840</v>
      </c>
      <c r="AQ60" s="41">
        <v>53764</v>
      </c>
      <c r="AR60" s="41">
        <v>46906</v>
      </c>
      <c r="AS60" s="41">
        <v>0</v>
      </c>
      <c r="AT60" s="41">
        <v>0</v>
      </c>
      <c r="AU60" s="41">
        <v>0</v>
      </c>
      <c r="AV60" s="41">
        <v>0</v>
      </c>
      <c r="AW60" s="41"/>
      <c r="AX60" s="29"/>
      <c r="AY60" s="29"/>
      <c r="AZ60" s="71"/>
      <c r="BA60" s="29"/>
      <c r="BB60" s="29"/>
      <c r="BC60" s="29"/>
      <c r="BD60" s="41">
        <v>47445</v>
      </c>
      <c r="BE60" s="41">
        <v>0</v>
      </c>
      <c r="BF60" s="41">
        <v>0</v>
      </c>
      <c r="BG60" s="41">
        <v>0</v>
      </c>
      <c r="BH60" s="29"/>
      <c r="BI60" s="29"/>
      <c r="BJ60" s="41">
        <v>0</v>
      </c>
      <c r="BK60" s="41">
        <v>0</v>
      </c>
      <c r="BL60" s="41">
        <v>0</v>
      </c>
      <c r="BM60" s="41">
        <v>14866</v>
      </c>
      <c r="BN60" s="41">
        <v>53</v>
      </c>
      <c r="BO60" s="41">
        <v>73734</v>
      </c>
      <c r="BP60" s="41">
        <v>0</v>
      </c>
      <c r="BQ60" s="71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</row>
    <row r="61" spans="1:90">
      <c r="A61" s="38">
        <v>42582</v>
      </c>
      <c r="B61" s="39">
        <v>42582</v>
      </c>
      <c r="C61" s="54">
        <v>42582</v>
      </c>
      <c r="D61" s="50">
        <f t="shared" si="13"/>
        <v>0</v>
      </c>
      <c r="E61" s="64">
        <v>459768</v>
      </c>
      <c r="F61" s="55">
        <f t="shared" si="14"/>
        <v>459768</v>
      </c>
      <c r="G61" s="55">
        <f t="shared" si="15"/>
        <v>0</v>
      </c>
      <c r="H61" s="77"/>
      <c r="I61" s="55">
        <f t="shared" si="16"/>
        <v>0</v>
      </c>
      <c r="J61" s="55">
        <f t="shared" si="17"/>
        <v>50440</v>
      </c>
      <c r="K61" s="55">
        <f t="shared" si="18"/>
        <v>296453</v>
      </c>
      <c r="L61" s="55">
        <f t="shared" si="11"/>
        <v>296453</v>
      </c>
      <c r="M61" s="55"/>
      <c r="N61" s="55">
        <f t="shared" si="6"/>
        <v>0</v>
      </c>
      <c r="O61" s="55">
        <f t="shared" si="19"/>
        <v>0</v>
      </c>
      <c r="P61" s="55">
        <f t="shared" si="8"/>
        <v>0</v>
      </c>
      <c r="Q61" s="55"/>
      <c r="R61" s="55">
        <f t="shared" si="12"/>
        <v>25117</v>
      </c>
      <c r="S61" s="55">
        <f t="shared" si="9"/>
        <v>14911</v>
      </c>
      <c r="T61" s="55">
        <f t="shared" si="20"/>
        <v>72847</v>
      </c>
      <c r="U61" s="88"/>
      <c r="V61" s="85"/>
      <c r="W61" s="99"/>
      <c r="X61" s="99"/>
      <c r="Y61" s="99"/>
      <c r="Z61" s="99"/>
      <c r="AA61" s="99"/>
      <c r="AB61" s="99"/>
      <c r="AC61" s="99"/>
      <c r="AD61" s="99"/>
      <c r="AE61" s="40"/>
      <c r="AF61" s="40"/>
      <c r="AG61" s="40"/>
      <c r="AH61" s="107">
        <v>15646</v>
      </c>
      <c r="AI61" s="107">
        <v>9471</v>
      </c>
      <c r="AJ61" s="107"/>
      <c r="AK61" s="107">
        <v>0</v>
      </c>
      <c r="AL61" s="41">
        <v>36405</v>
      </c>
      <c r="AM61" s="41">
        <v>52865</v>
      </c>
      <c r="AN61" s="41">
        <v>27997</v>
      </c>
      <c r="AO61" s="41">
        <v>24611</v>
      </c>
      <c r="AP61" s="41">
        <v>51902</v>
      </c>
      <c r="AQ61" s="41">
        <v>54002</v>
      </c>
      <c r="AR61" s="41">
        <v>48671</v>
      </c>
      <c r="AS61" s="41">
        <v>0</v>
      </c>
      <c r="AT61" s="41">
        <v>0</v>
      </c>
      <c r="AU61" s="41">
        <v>0</v>
      </c>
      <c r="AV61" s="41">
        <v>0</v>
      </c>
      <c r="AW61" s="41"/>
      <c r="AX61" s="29"/>
      <c r="AY61" s="29"/>
      <c r="AZ61" s="71"/>
      <c r="BA61" s="29"/>
      <c r="BB61" s="29"/>
      <c r="BC61" s="29"/>
      <c r="BD61" s="41">
        <v>50440</v>
      </c>
      <c r="BE61" s="41">
        <v>0</v>
      </c>
      <c r="BF61" s="41">
        <v>0</v>
      </c>
      <c r="BG61" s="41">
        <v>0</v>
      </c>
      <c r="BH61" s="29"/>
      <c r="BI61" s="29"/>
      <c r="BJ61" s="41">
        <v>0</v>
      </c>
      <c r="BK61" s="41">
        <v>0</v>
      </c>
      <c r="BL61" s="41">
        <v>0</v>
      </c>
      <c r="BM61" s="41">
        <v>14911</v>
      </c>
      <c r="BN61" s="41">
        <v>0</v>
      </c>
      <c r="BO61" s="41">
        <v>72847</v>
      </c>
      <c r="BP61" s="41">
        <v>0</v>
      </c>
      <c r="BQ61" s="71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</row>
    <row r="62" spans="1:90">
      <c r="A62" s="38">
        <v>42613</v>
      </c>
      <c r="B62" s="39">
        <v>42613</v>
      </c>
      <c r="C62" s="54">
        <v>42613</v>
      </c>
      <c r="D62" s="50">
        <f t="shared" si="13"/>
        <v>0</v>
      </c>
      <c r="E62" s="64">
        <v>461296</v>
      </c>
      <c r="F62" s="55">
        <f t="shared" si="14"/>
        <v>461296</v>
      </c>
      <c r="G62" s="55">
        <f t="shared" si="15"/>
        <v>0</v>
      </c>
      <c r="H62" s="77"/>
      <c r="I62" s="55">
        <f t="shared" si="16"/>
        <v>0</v>
      </c>
      <c r="J62" s="55">
        <f t="shared" si="17"/>
        <v>74385</v>
      </c>
      <c r="K62" s="55">
        <f t="shared" si="18"/>
        <v>298596</v>
      </c>
      <c r="L62" s="55">
        <f t="shared" si="11"/>
        <v>298596</v>
      </c>
      <c r="M62" s="55"/>
      <c r="N62" s="55">
        <f t="shared" si="6"/>
        <v>0</v>
      </c>
      <c r="O62" s="55">
        <f t="shared" si="19"/>
        <v>0</v>
      </c>
      <c r="P62" s="55">
        <f t="shared" si="8"/>
        <v>0</v>
      </c>
      <c r="Q62" s="55"/>
      <c r="R62" s="55">
        <f t="shared" si="12"/>
        <v>33781</v>
      </c>
      <c r="S62" s="55">
        <f t="shared" si="9"/>
        <v>14886</v>
      </c>
      <c r="T62" s="55">
        <f t="shared" si="20"/>
        <v>39648</v>
      </c>
      <c r="U62" s="88"/>
      <c r="V62" s="85"/>
      <c r="W62" s="99"/>
      <c r="X62" s="99"/>
      <c r="Y62" s="99"/>
      <c r="Z62" s="99"/>
      <c r="AA62" s="99"/>
      <c r="AB62" s="99"/>
      <c r="AC62" s="99"/>
      <c r="AD62" s="99"/>
      <c r="AE62" s="40"/>
      <c r="AF62" s="40"/>
      <c r="AG62" s="40"/>
      <c r="AH62" s="107">
        <v>15725</v>
      </c>
      <c r="AI62" s="107">
        <v>9854</v>
      </c>
      <c r="AJ62" s="107"/>
      <c r="AK62" s="107">
        <v>8202</v>
      </c>
      <c r="AL62" s="41">
        <v>36711</v>
      </c>
      <c r="AM62" s="41">
        <v>54158</v>
      </c>
      <c r="AN62" s="41">
        <v>28434</v>
      </c>
      <c r="AO62" s="41">
        <v>24763</v>
      </c>
      <c r="AP62" s="41">
        <v>51341</v>
      </c>
      <c r="AQ62" s="41">
        <v>54880</v>
      </c>
      <c r="AR62" s="41">
        <v>48309</v>
      </c>
      <c r="AS62" s="41">
        <v>0</v>
      </c>
      <c r="AT62" s="41">
        <v>0</v>
      </c>
      <c r="AU62" s="41">
        <v>0</v>
      </c>
      <c r="AV62" s="41">
        <v>0</v>
      </c>
      <c r="AW62" s="41"/>
      <c r="AX62" s="29"/>
      <c r="AY62" s="29"/>
      <c r="AZ62" s="71"/>
      <c r="BA62" s="29"/>
      <c r="BB62" s="29"/>
      <c r="BC62" s="29"/>
      <c r="BD62" s="41">
        <v>49385</v>
      </c>
      <c r="BE62" s="41">
        <v>25000</v>
      </c>
      <c r="BF62" s="41">
        <v>0</v>
      </c>
      <c r="BG62" s="41">
        <v>0</v>
      </c>
      <c r="BH62" s="29"/>
      <c r="BI62" s="29"/>
      <c r="BJ62" s="41">
        <v>0</v>
      </c>
      <c r="BK62" s="41">
        <v>0</v>
      </c>
      <c r="BL62" s="41">
        <v>0</v>
      </c>
      <c r="BM62" s="41">
        <v>14886</v>
      </c>
      <c r="BN62" s="41">
        <v>7</v>
      </c>
      <c r="BO62" s="41">
        <v>39641</v>
      </c>
      <c r="BP62" s="41">
        <v>0</v>
      </c>
      <c r="BQ62" s="71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</row>
    <row r="63" spans="1:90">
      <c r="A63" s="38">
        <v>42643</v>
      </c>
      <c r="B63" s="39">
        <v>42643</v>
      </c>
      <c r="C63" s="54">
        <v>42643</v>
      </c>
      <c r="D63" s="50">
        <f t="shared" si="13"/>
        <v>0</v>
      </c>
      <c r="E63" s="64">
        <v>464233</v>
      </c>
      <c r="F63" s="55">
        <f t="shared" si="14"/>
        <v>464233</v>
      </c>
      <c r="G63" s="55">
        <f t="shared" si="15"/>
        <v>0</v>
      </c>
      <c r="H63" s="77"/>
      <c r="I63" s="55">
        <f t="shared" si="16"/>
        <v>0</v>
      </c>
      <c r="J63" s="55">
        <f t="shared" si="17"/>
        <v>76305</v>
      </c>
      <c r="K63" s="55">
        <f t="shared" si="18"/>
        <v>298036</v>
      </c>
      <c r="L63" s="55">
        <f t="shared" si="11"/>
        <v>298036</v>
      </c>
      <c r="M63" s="55"/>
      <c r="N63" s="55">
        <f t="shared" si="6"/>
        <v>0</v>
      </c>
      <c r="O63" s="55">
        <f t="shared" si="19"/>
        <v>0</v>
      </c>
      <c r="P63" s="55">
        <f t="shared" si="8"/>
        <v>0</v>
      </c>
      <c r="Q63" s="55"/>
      <c r="R63" s="55">
        <f t="shared" si="12"/>
        <v>35278</v>
      </c>
      <c r="S63" s="55">
        <f t="shared" si="9"/>
        <v>14910</v>
      </c>
      <c r="T63" s="55">
        <f t="shared" si="20"/>
        <v>39704</v>
      </c>
      <c r="U63" s="88"/>
      <c r="V63" s="85"/>
      <c r="W63" s="99"/>
      <c r="X63" s="99"/>
      <c r="Y63" s="99"/>
      <c r="Z63" s="99"/>
      <c r="AA63" s="99"/>
      <c r="AB63" s="99"/>
      <c r="AC63" s="99"/>
      <c r="AD63" s="99"/>
      <c r="AE63" s="40"/>
      <c r="AF63" s="40"/>
      <c r="AG63" s="40"/>
      <c r="AH63" s="107">
        <v>16418</v>
      </c>
      <c r="AI63" s="107">
        <v>10038</v>
      </c>
      <c r="AJ63" s="107"/>
      <c r="AK63" s="107">
        <v>8822</v>
      </c>
      <c r="AL63" s="41">
        <v>36006</v>
      </c>
      <c r="AM63" s="41">
        <v>54351</v>
      </c>
      <c r="AN63" s="41">
        <v>28706</v>
      </c>
      <c r="AO63" s="41">
        <v>24944</v>
      </c>
      <c r="AP63" s="41">
        <v>51723</v>
      </c>
      <c r="AQ63" s="41">
        <v>55657</v>
      </c>
      <c r="AR63" s="41">
        <v>46649</v>
      </c>
      <c r="AS63" s="41">
        <v>0</v>
      </c>
      <c r="AT63" s="41">
        <v>0</v>
      </c>
      <c r="AU63" s="41">
        <v>0</v>
      </c>
      <c r="AV63" s="41">
        <v>0</v>
      </c>
      <c r="AW63" s="41"/>
      <c r="AX63" s="29"/>
      <c r="AY63" s="29"/>
      <c r="AZ63" s="71"/>
      <c r="BA63" s="29"/>
      <c r="BB63" s="29"/>
      <c r="BC63" s="29"/>
      <c r="BD63" s="41">
        <v>50255</v>
      </c>
      <c r="BE63" s="41">
        <v>26050</v>
      </c>
      <c r="BF63" s="41">
        <v>0</v>
      </c>
      <c r="BG63" s="41">
        <v>0</v>
      </c>
      <c r="BH63" s="29"/>
      <c r="BI63" s="29"/>
      <c r="BJ63" s="41">
        <v>0</v>
      </c>
      <c r="BK63" s="41">
        <v>0</v>
      </c>
      <c r="BL63" s="41">
        <v>0</v>
      </c>
      <c r="BM63" s="41">
        <v>14910</v>
      </c>
      <c r="BN63" s="41">
        <v>32</v>
      </c>
      <c r="BO63" s="41">
        <v>39672</v>
      </c>
      <c r="BP63" s="41">
        <v>0</v>
      </c>
      <c r="BQ63" s="71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</row>
    <row r="64" spans="1:90">
      <c r="A64" s="38">
        <v>42674</v>
      </c>
      <c r="B64" s="39">
        <v>42674</v>
      </c>
      <c r="C64" s="54">
        <v>42674</v>
      </c>
      <c r="D64" s="50">
        <f t="shared" si="13"/>
        <v>0</v>
      </c>
      <c r="E64" s="64">
        <v>463685</v>
      </c>
      <c r="F64" s="55">
        <f t="shared" si="14"/>
        <v>463685</v>
      </c>
      <c r="G64" s="55">
        <f t="shared" si="15"/>
        <v>0</v>
      </c>
      <c r="H64" s="77"/>
      <c r="I64" s="55">
        <f t="shared" si="16"/>
        <v>0</v>
      </c>
      <c r="J64" s="55">
        <f t="shared" si="17"/>
        <v>78145</v>
      </c>
      <c r="K64" s="55">
        <f t="shared" si="18"/>
        <v>296079</v>
      </c>
      <c r="L64" s="55">
        <f t="shared" si="11"/>
        <v>296079</v>
      </c>
      <c r="M64" s="55"/>
      <c r="N64" s="55">
        <f t="shared" si="6"/>
        <v>0</v>
      </c>
      <c r="O64" s="55">
        <f t="shared" si="19"/>
        <v>0</v>
      </c>
      <c r="P64" s="55">
        <f t="shared" si="8"/>
        <v>0</v>
      </c>
      <c r="Q64" s="55"/>
      <c r="R64" s="55">
        <f t="shared" si="12"/>
        <v>35921</v>
      </c>
      <c r="S64" s="55">
        <f t="shared" si="9"/>
        <v>14884</v>
      </c>
      <c r="T64" s="55">
        <f t="shared" si="20"/>
        <v>38656</v>
      </c>
      <c r="U64" s="88"/>
      <c r="V64" s="85"/>
      <c r="W64" s="99"/>
      <c r="X64" s="99"/>
      <c r="Y64" s="99"/>
      <c r="Z64" s="99"/>
      <c r="AA64" s="99"/>
      <c r="AB64" s="99"/>
      <c r="AC64" s="99"/>
      <c r="AD64" s="99"/>
      <c r="AE64" s="40"/>
      <c r="AF64" s="40"/>
      <c r="AG64" s="40"/>
      <c r="AH64" s="107">
        <v>17234</v>
      </c>
      <c r="AI64" s="107">
        <v>10036</v>
      </c>
      <c r="AJ64" s="107"/>
      <c r="AK64" s="107">
        <v>8651</v>
      </c>
      <c r="AL64" s="41">
        <v>36109</v>
      </c>
      <c r="AM64" s="41">
        <v>54614</v>
      </c>
      <c r="AN64" s="41">
        <v>28815</v>
      </c>
      <c r="AO64" s="41">
        <v>25793</v>
      </c>
      <c r="AP64" s="41">
        <v>52004</v>
      </c>
      <c r="AQ64" s="41">
        <v>55943</v>
      </c>
      <c r="AR64" s="41">
        <v>42801</v>
      </c>
      <c r="AS64" s="41">
        <v>0</v>
      </c>
      <c r="AT64" s="41">
        <v>0</v>
      </c>
      <c r="AU64" s="41">
        <v>0</v>
      </c>
      <c r="AV64" s="41">
        <v>0</v>
      </c>
      <c r="AW64" s="41"/>
      <c r="AX64" s="29"/>
      <c r="AY64" s="29"/>
      <c r="AZ64" s="71"/>
      <c r="BA64" s="29"/>
      <c r="BB64" s="29"/>
      <c r="BC64" s="29"/>
      <c r="BD64" s="41">
        <v>50270</v>
      </c>
      <c r="BE64" s="41">
        <v>27875</v>
      </c>
      <c r="BF64" s="41">
        <v>0</v>
      </c>
      <c r="BG64" s="41">
        <v>0</v>
      </c>
      <c r="BH64" s="29"/>
      <c r="BI64" s="29"/>
      <c r="BJ64" s="41">
        <v>0</v>
      </c>
      <c r="BK64" s="41">
        <v>0</v>
      </c>
      <c r="BL64" s="41">
        <v>0</v>
      </c>
      <c r="BM64" s="41">
        <v>14884</v>
      </c>
      <c r="BN64" s="41">
        <v>0</v>
      </c>
      <c r="BO64" s="41">
        <v>38656</v>
      </c>
      <c r="BP64" s="41">
        <v>0</v>
      </c>
      <c r="BQ64" s="71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</row>
    <row r="65" spans="1:90">
      <c r="A65" s="38">
        <v>42704</v>
      </c>
      <c r="B65" s="39">
        <v>42704</v>
      </c>
      <c r="C65" s="54">
        <v>42704</v>
      </c>
      <c r="D65" s="50">
        <f t="shared" si="13"/>
        <v>0</v>
      </c>
      <c r="E65" s="64">
        <v>470109</v>
      </c>
      <c r="F65" s="55">
        <f t="shared" si="14"/>
        <v>470109</v>
      </c>
      <c r="G65" s="55">
        <f t="shared" si="15"/>
        <v>0</v>
      </c>
      <c r="H65" s="77"/>
      <c r="I65" s="55">
        <f t="shared" si="16"/>
        <v>0</v>
      </c>
      <c r="J65" s="55">
        <f t="shared" si="17"/>
        <v>80925</v>
      </c>
      <c r="K65" s="55">
        <f t="shared" si="18"/>
        <v>296162</v>
      </c>
      <c r="L65" s="55">
        <f t="shared" si="11"/>
        <v>296162</v>
      </c>
      <c r="M65" s="55"/>
      <c r="N65" s="55">
        <f t="shared" si="6"/>
        <v>0</v>
      </c>
      <c r="O65" s="55">
        <f t="shared" si="19"/>
        <v>0</v>
      </c>
      <c r="P65" s="55">
        <f t="shared" si="8"/>
        <v>0</v>
      </c>
      <c r="Q65" s="55"/>
      <c r="R65" s="55">
        <f t="shared" si="12"/>
        <v>39539</v>
      </c>
      <c r="S65" s="55">
        <f t="shared" si="9"/>
        <v>14787</v>
      </c>
      <c r="T65" s="55">
        <f t="shared" si="20"/>
        <v>38696</v>
      </c>
      <c r="U65" s="88"/>
      <c r="V65" s="85"/>
      <c r="W65" s="99"/>
      <c r="X65" s="99"/>
      <c r="Y65" s="99"/>
      <c r="Z65" s="99"/>
      <c r="AA65" s="99"/>
      <c r="AB65" s="99"/>
      <c r="AC65" s="99"/>
      <c r="AD65" s="99"/>
      <c r="AE65" s="40"/>
      <c r="AF65" s="40"/>
      <c r="AG65" s="40"/>
      <c r="AH65" s="107">
        <v>20747</v>
      </c>
      <c r="AI65" s="107">
        <v>10605</v>
      </c>
      <c r="AJ65" s="107"/>
      <c r="AK65" s="107">
        <v>8187</v>
      </c>
      <c r="AL65" s="41">
        <v>34793</v>
      </c>
      <c r="AM65" s="41">
        <v>54114</v>
      </c>
      <c r="AN65" s="41">
        <v>29006</v>
      </c>
      <c r="AO65" s="41">
        <v>26754</v>
      </c>
      <c r="AP65" s="41">
        <v>52233</v>
      </c>
      <c r="AQ65" s="41">
        <v>56548</v>
      </c>
      <c r="AR65" s="41">
        <v>42714</v>
      </c>
      <c r="AS65" s="41"/>
      <c r="AT65" s="41"/>
      <c r="AU65" s="41"/>
      <c r="AV65" s="41"/>
      <c r="AW65" s="41"/>
      <c r="AX65" s="29"/>
      <c r="AY65" s="29"/>
      <c r="AZ65" s="71"/>
      <c r="BA65" s="29"/>
      <c r="BB65" s="29"/>
      <c r="BC65" s="29"/>
      <c r="BD65" s="41">
        <v>52000</v>
      </c>
      <c r="BE65" s="41">
        <v>28925</v>
      </c>
      <c r="BF65" s="41"/>
      <c r="BG65" s="41"/>
      <c r="BH65" s="29"/>
      <c r="BI65" s="29"/>
      <c r="BJ65" s="41"/>
      <c r="BK65" s="41"/>
      <c r="BL65" s="41"/>
      <c r="BM65" s="41">
        <v>14787</v>
      </c>
      <c r="BN65" s="41">
        <v>15</v>
      </c>
      <c r="BO65" s="41">
        <v>38681</v>
      </c>
      <c r="BP65" s="41"/>
      <c r="BQ65" s="71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</row>
    <row r="66" spans="1:90">
      <c r="A66" s="38">
        <v>42735</v>
      </c>
      <c r="B66" s="39">
        <v>42735</v>
      </c>
      <c r="C66" s="54">
        <v>42735</v>
      </c>
      <c r="D66" s="50">
        <f t="shared" si="13"/>
        <v>0</v>
      </c>
      <c r="E66" s="64">
        <v>474252</v>
      </c>
      <c r="F66" s="55">
        <f t="shared" si="14"/>
        <v>474252</v>
      </c>
      <c r="G66" s="55">
        <f t="shared" si="15"/>
        <v>0</v>
      </c>
      <c r="H66" s="77"/>
      <c r="I66" s="55">
        <f t="shared" si="16"/>
        <v>0</v>
      </c>
      <c r="J66" s="55">
        <f t="shared" si="17"/>
        <v>82810</v>
      </c>
      <c r="K66" s="55">
        <f t="shared" si="18"/>
        <v>297749</v>
      </c>
      <c r="L66" s="55">
        <f t="shared" si="11"/>
        <v>297749</v>
      </c>
      <c r="M66" s="55"/>
      <c r="N66" s="55">
        <f t="shared" si="6"/>
        <v>0</v>
      </c>
      <c r="O66" s="55">
        <f t="shared" si="19"/>
        <v>0</v>
      </c>
      <c r="P66" s="55">
        <f t="shared" si="8"/>
        <v>0</v>
      </c>
      <c r="Q66" s="55"/>
      <c r="R66" s="55">
        <f t="shared" si="12"/>
        <v>40240</v>
      </c>
      <c r="S66" s="55">
        <f t="shared" si="9"/>
        <v>14710</v>
      </c>
      <c r="T66" s="55">
        <f t="shared" si="20"/>
        <v>38743</v>
      </c>
      <c r="U66" s="88"/>
      <c r="V66" s="85"/>
      <c r="W66" s="99"/>
      <c r="X66" s="99"/>
      <c r="Y66" s="99"/>
      <c r="Z66" s="99"/>
      <c r="AA66" s="99"/>
      <c r="AB66" s="99"/>
      <c r="AC66" s="99"/>
      <c r="AD66" s="99"/>
      <c r="AE66" s="40"/>
      <c r="AF66" s="40"/>
      <c r="AG66" s="40"/>
      <c r="AH66" s="107">
        <v>21352</v>
      </c>
      <c r="AI66" s="107">
        <v>10638</v>
      </c>
      <c r="AJ66" s="107"/>
      <c r="AK66" s="107">
        <v>8250</v>
      </c>
      <c r="AL66" s="41">
        <v>34092</v>
      </c>
      <c r="AM66" s="41">
        <v>54581</v>
      </c>
      <c r="AN66" s="41">
        <v>29033</v>
      </c>
      <c r="AO66" s="41">
        <v>26526</v>
      </c>
      <c r="AP66" s="41">
        <v>52784</v>
      </c>
      <c r="AQ66" s="41">
        <v>56748</v>
      </c>
      <c r="AR66" s="41">
        <v>43985</v>
      </c>
      <c r="AS66" s="41"/>
      <c r="AT66" s="41"/>
      <c r="AU66" s="41"/>
      <c r="AV66" s="41"/>
      <c r="AW66" s="41"/>
      <c r="AX66" s="29"/>
      <c r="AY66" s="29"/>
      <c r="AZ66" s="71"/>
      <c r="BA66" s="29"/>
      <c r="BB66" s="29"/>
      <c r="BC66" s="29"/>
      <c r="BD66" s="41">
        <v>52460</v>
      </c>
      <c r="BE66" s="41">
        <v>30350</v>
      </c>
      <c r="BF66" s="41"/>
      <c r="BG66" s="41"/>
      <c r="BH66" s="29"/>
      <c r="BI66" s="29"/>
      <c r="BJ66" s="41"/>
      <c r="BK66" s="41"/>
      <c r="BL66" s="41"/>
      <c r="BM66" s="41">
        <v>14710</v>
      </c>
      <c r="BN66" s="41">
        <v>38</v>
      </c>
      <c r="BO66" s="41">
        <v>38705</v>
      </c>
      <c r="BP66" s="41"/>
      <c r="BQ66" s="71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</row>
    <row r="67" spans="1:90">
      <c r="A67" s="38">
        <v>42766</v>
      </c>
      <c r="B67" s="39">
        <v>42766</v>
      </c>
      <c r="C67" s="54">
        <v>42766</v>
      </c>
      <c r="D67" s="50">
        <f t="shared" si="13"/>
        <v>0</v>
      </c>
      <c r="E67" s="64">
        <v>474146</v>
      </c>
      <c r="F67" s="55">
        <f t="shared" si="14"/>
        <v>474146</v>
      </c>
      <c r="G67" s="55">
        <f t="shared" si="15"/>
        <v>0</v>
      </c>
      <c r="H67" s="77"/>
      <c r="I67" s="55">
        <f t="shared" si="16"/>
        <v>0</v>
      </c>
      <c r="J67" s="55">
        <f t="shared" si="17"/>
        <v>83262</v>
      </c>
      <c r="K67" s="55">
        <f t="shared" si="18"/>
        <v>297402</v>
      </c>
      <c r="L67" s="55">
        <f t="shared" si="11"/>
        <v>297402</v>
      </c>
      <c r="M67" s="55"/>
      <c r="N67" s="55">
        <f t="shared" si="6"/>
        <v>0</v>
      </c>
      <c r="O67" s="55">
        <f t="shared" si="19"/>
        <v>0</v>
      </c>
      <c r="P67" s="55">
        <f t="shared" si="8"/>
        <v>0</v>
      </c>
      <c r="Q67" s="55"/>
      <c r="R67" s="55">
        <f t="shared" si="12"/>
        <v>41068</v>
      </c>
      <c r="S67" s="55">
        <f t="shared" si="9"/>
        <v>14755</v>
      </c>
      <c r="T67" s="55">
        <f t="shared" si="20"/>
        <v>37659</v>
      </c>
      <c r="U67" s="88"/>
      <c r="V67" s="85"/>
      <c r="W67" s="99"/>
      <c r="X67" s="99"/>
      <c r="Y67" s="99"/>
      <c r="Z67" s="99"/>
      <c r="AA67" s="99"/>
      <c r="AB67" s="99"/>
      <c r="AC67" s="99"/>
      <c r="AD67" s="99"/>
      <c r="AE67" s="40"/>
      <c r="AF67" s="40"/>
      <c r="AG67" s="40"/>
      <c r="AH67" s="107">
        <v>22280</v>
      </c>
      <c r="AI67" s="107">
        <v>10117</v>
      </c>
      <c r="AJ67" s="107"/>
      <c r="AK67" s="107">
        <v>8671</v>
      </c>
      <c r="AL67" s="41">
        <v>33004</v>
      </c>
      <c r="AM67" s="41">
        <v>56210</v>
      </c>
      <c r="AN67" s="41">
        <v>29305</v>
      </c>
      <c r="AO67" s="41">
        <v>26457</v>
      </c>
      <c r="AP67" s="41">
        <v>52784</v>
      </c>
      <c r="AQ67" s="41">
        <v>57181</v>
      </c>
      <c r="AR67" s="41">
        <v>42461</v>
      </c>
      <c r="AS67" s="41"/>
      <c r="AT67" s="41"/>
      <c r="AU67" s="41"/>
      <c r="AV67" s="41"/>
      <c r="AW67" s="41"/>
      <c r="AX67" s="29"/>
      <c r="AY67" s="29"/>
      <c r="AZ67" s="71"/>
      <c r="BA67" s="29"/>
      <c r="BB67" s="29"/>
      <c r="BC67" s="29"/>
      <c r="BD67" s="41">
        <v>52590</v>
      </c>
      <c r="BE67" s="41">
        <v>30672</v>
      </c>
      <c r="BF67" s="41"/>
      <c r="BG67" s="41"/>
      <c r="BH67" s="29"/>
      <c r="BI67" s="29"/>
      <c r="BJ67" s="41"/>
      <c r="BK67" s="41"/>
      <c r="BL67" s="41"/>
      <c r="BM67" s="41">
        <v>14755</v>
      </c>
      <c r="BN67" s="41"/>
      <c r="BO67" s="41">
        <v>37659</v>
      </c>
      <c r="BP67" s="41"/>
      <c r="BQ67" s="71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</row>
    <row r="68" spans="1:90">
      <c r="A68" s="38">
        <v>42794</v>
      </c>
      <c r="B68" s="39">
        <v>42794</v>
      </c>
      <c r="C68" s="54">
        <v>42794</v>
      </c>
      <c r="D68" s="50">
        <f t="shared" si="13"/>
        <v>0</v>
      </c>
      <c r="E68" s="64">
        <v>473073</v>
      </c>
      <c r="F68" s="55">
        <f t="shared" si="14"/>
        <v>473073</v>
      </c>
      <c r="G68" s="55">
        <f t="shared" si="15"/>
        <v>0</v>
      </c>
      <c r="H68" s="77"/>
      <c r="I68" s="55">
        <f t="shared" si="16"/>
        <v>0</v>
      </c>
      <c r="J68" s="55">
        <f t="shared" si="17"/>
        <v>83968</v>
      </c>
      <c r="K68" s="55">
        <f t="shared" si="18"/>
        <v>295183</v>
      </c>
      <c r="L68" s="55">
        <f t="shared" si="11"/>
        <v>295183</v>
      </c>
      <c r="M68" s="55"/>
      <c r="N68" s="55">
        <f t="shared" si="6"/>
        <v>0</v>
      </c>
      <c r="O68" s="55">
        <f t="shared" si="19"/>
        <v>0</v>
      </c>
      <c r="P68" s="55">
        <f t="shared" si="8"/>
        <v>0</v>
      </c>
      <c r="Q68" s="55"/>
      <c r="R68" s="55">
        <f t="shared" si="12"/>
        <v>40660</v>
      </c>
      <c r="S68" s="55">
        <f t="shared" si="9"/>
        <v>14780</v>
      </c>
      <c r="T68" s="55">
        <f t="shared" si="20"/>
        <v>38482</v>
      </c>
      <c r="U68" s="88"/>
      <c r="V68" s="85"/>
      <c r="W68" s="99"/>
      <c r="X68" s="99"/>
      <c r="Y68" s="99"/>
      <c r="Z68" s="99"/>
      <c r="AA68" s="99"/>
      <c r="AB68" s="99"/>
      <c r="AC68" s="99"/>
      <c r="AD68" s="99"/>
      <c r="AE68" s="40"/>
      <c r="AF68" s="40"/>
      <c r="AG68" s="40"/>
      <c r="AH68" s="107">
        <v>21191</v>
      </c>
      <c r="AI68" s="107">
        <v>9915</v>
      </c>
      <c r="AJ68" s="107"/>
      <c r="AK68" s="107">
        <v>9554</v>
      </c>
      <c r="AL68" s="41">
        <v>32178</v>
      </c>
      <c r="AM68" s="41">
        <v>55947</v>
      </c>
      <c r="AN68" s="41">
        <v>29570</v>
      </c>
      <c r="AO68" s="41">
        <v>25921</v>
      </c>
      <c r="AP68" s="41">
        <v>52817</v>
      </c>
      <c r="AQ68" s="41">
        <v>57949</v>
      </c>
      <c r="AR68" s="41">
        <v>40801</v>
      </c>
      <c r="AS68" s="41"/>
      <c r="AT68" s="41"/>
      <c r="AU68" s="41"/>
      <c r="AV68" s="41"/>
      <c r="AW68" s="41"/>
      <c r="AX68" s="29"/>
      <c r="AY68" s="29"/>
      <c r="AZ68" s="71"/>
      <c r="BA68" s="29"/>
      <c r="BB68" s="29"/>
      <c r="BC68" s="29"/>
      <c r="BD68" s="41">
        <v>53536</v>
      </c>
      <c r="BE68" s="41">
        <v>30432</v>
      </c>
      <c r="BF68" s="41"/>
      <c r="BG68" s="41"/>
      <c r="BH68" s="29"/>
      <c r="BI68" s="29"/>
      <c r="BJ68" s="41"/>
      <c r="BK68" s="41"/>
      <c r="BL68" s="41"/>
      <c r="BM68" s="41">
        <v>14780</v>
      </c>
      <c r="BN68" s="41">
        <v>797</v>
      </c>
      <c r="BO68" s="41">
        <v>37685</v>
      </c>
      <c r="BP68" s="41"/>
      <c r="BQ68" s="71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</row>
    <row r="69" spans="1:90">
      <c r="A69" s="38">
        <v>42825</v>
      </c>
      <c r="B69" s="39">
        <v>42825</v>
      </c>
      <c r="C69" s="54">
        <v>42825</v>
      </c>
      <c r="D69" s="50">
        <f t="shared" si="13"/>
        <v>0</v>
      </c>
      <c r="E69" s="64">
        <v>473856</v>
      </c>
      <c r="F69" s="55">
        <f t="shared" si="14"/>
        <v>473856</v>
      </c>
      <c r="G69" s="55">
        <f t="shared" si="15"/>
        <v>0</v>
      </c>
      <c r="H69" s="77"/>
      <c r="I69" s="55">
        <f t="shared" si="16"/>
        <v>0</v>
      </c>
      <c r="J69" s="55">
        <f t="shared" si="17"/>
        <v>84625</v>
      </c>
      <c r="K69" s="55">
        <f t="shared" si="18"/>
        <v>295052</v>
      </c>
      <c r="L69" s="55">
        <f t="shared" si="11"/>
        <v>295052</v>
      </c>
      <c r="M69" s="55"/>
      <c r="N69" s="55">
        <f t="shared" si="6"/>
        <v>0</v>
      </c>
      <c r="O69" s="55">
        <f t="shared" si="19"/>
        <v>0</v>
      </c>
      <c r="P69" s="55">
        <f t="shared" si="8"/>
        <v>0</v>
      </c>
      <c r="Q69" s="55"/>
      <c r="R69" s="55">
        <f t="shared" si="12"/>
        <v>40861</v>
      </c>
      <c r="S69" s="55">
        <f t="shared" si="9"/>
        <v>14794</v>
      </c>
      <c r="T69" s="55">
        <f t="shared" si="20"/>
        <v>38524</v>
      </c>
      <c r="U69" s="88"/>
      <c r="V69" s="85"/>
      <c r="W69" s="99"/>
      <c r="X69" s="99"/>
      <c r="Y69" s="99"/>
      <c r="Z69" s="99"/>
      <c r="AA69" s="99"/>
      <c r="AB69" s="99"/>
      <c r="AC69" s="99"/>
      <c r="AD69" s="99"/>
      <c r="AE69" s="40"/>
      <c r="AF69" s="40"/>
      <c r="AG69" s="40"/>
      <c r="AH69" s="107">
        <v>21231</v>
      </c>
      <c r="AI69" s="107">
        <v>9840</v>
      </c>
      <c r="AJ69" s="107"/>
      <c r="AK69" s="107">
        <v>9790</v>
      </c>
      <c r="AL69" s="41">
        <v>32572</v>
      </c>
      <c r="AM69" s="41">
        <v>56608</v>
      </c>
      <c r="AN69" s="41">
        <v>29953</v>
      </c>
      <c r="AO69" s="41">
        <v>26055</v>
      </c>
      <c r="AP69" s="41">
        <v>52734</v>
      </c>
      <c r="AQ69" s="41">
        <v>58604</v>
      </c>
      <c r="AR69" s="41">
        <v>38526</v>
      </c>
      <c r="AS69" s="41"/>
      <c r="AT69" s="41"/>
      <c r="AU69" s="41"/>
      <c r="AV69" s="41"/>
      <c r="AW69" s="41"/>
      <c r="AX69" s="29"/>
      <c r="AY69" s="29"/>
      <c r="AZ69" s="71"/>
      <c r="BA69" s="29"/>
      <c r="BB69" s="29"/>
      <c r="BC69" s="29"/>
      <c r="BD69" s="41">
        <v>53429</v>
      </c>
      <c r="BE69" s="41">
        <v>31196</v>
      </c>
      <c r="BF69" s="41"/>
      <c r="BG69" s="41"/>
      <c r="BH69" s="29"/>
      <c r="BI69" s="29"/>
      <c r="BJ69" s="41"/>
      <c r="BK69" s="41"/>
      <c r="BL69" s="41"/>
      <c r="BM69" s="41">
        <v>14794</v>
      </c>
      <c r="BN69" s="41">
        <v>818</v>
      </c>
      <c r="BO69" s="41">
        <v>37706</v>
      </c>
      <c r="BP69" s="41"/>
      <c r="BQ69" s="71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</row>
    <row r="70" spans="1:90">
      <c r="A70" s="38">
        <v>42855</v>
      </c>
      <c r="B70" s="39">
        <v>42855</v>
      </c>
      <c r="C70" s="54">
        <v>42855</v>
      </c>
      <c r="D70" s="50">
        <f t="shared" si="13"/>
        <v>0</v>
      </c>
      <c r="E70" s="64">
        <v>472242</v>
      </c>
      <c r="F70" s="55">
        <f t="shared" si="14"/>
        <v>472242</v>
      </c>
      <c r="G70" s="55">
        <f t="shared" si="15"/>
        <v>0</v>
      </c>
      <c r="H70" s="77"/>
      <c r="I70" s="55">
        <f t="shared" si="16"/>
        <v>0</v>
      </c>
      <c r="J70" s="55">
        <f t="shared" si="17"/>
        <v>84597</v>
      </c>
      <c r="K70" s="55">
        <f t="shared" si="18"/>
        <v>264748</v>
      </c>
      <c r="L70" s="55">
        <f t="shared" si="11"/>
        <v>264748</v>
      </c>
      <c r="M70" s="55"/>
      <c r="N70" s="55">
        <f t="shared" si="6"/>
        <v>0</v>
      </c>
      <c r="O70" s="55">
        <f t="shared" si="19"/>
        <v>0</v>
      </c>
      <c r="P70" s="55">
        <f t="shared" si="8"/>
        <v>0</v>
      </c>
      <c r="Q70" s="55"/>
      <c r="R70" s="55">
        <f t="shared" si="12"/>
        <v>42127</v>
      </c>
      <c r="S70" s="55">
        <f t="shared" si="9"/>
        <v>14839</v>
      </c>
      <c r="T70" s="55">
        <f t="shared" si="20"/>
        <v>65931</v>
      </c>
      <c r="U70" s="88"/>
      <c r="V70" s="85"/>
      <c r="W70" s="99"/>
      <c r="X70" s="99"/>
      <c r="Y70" s="99"/>
      <c r="Z70" s="99"/>
      <c r="AA70" s="99"/>
      <c r="AB70" s="99"/>
      <c r="AC70" s="99"/>
      <c r="AD70" s="99"/>
      <c r="AE70" s="40"/>
      <c r="AF70" s="40"/>
      <c r="AG70" s="40"/>
      <c r="AH70" s="107">
        <v>21546</v>
      </c>
      <c r="AI70" s="107">
        <v>9777</v>
      </c>
      <c r="AJ70" s="107"/>
      <c r="AK70" s="107">
        <v>10804</v>
      </c>
      <c r="AL70" s="41">
        <v>32002</v>
      </c>
      <c r="AM70" s="41">
        <v>57302</v>
      </c>
      <c r="AN70" s="41">
        <v>30101</v>
      </c>
      <c r="AO70" s="41">
        <v>25382</v>
      </c>
      <c r="AP70" s="41">
        <v>52973</v>
      </c>
      <c r="AQ70" s="41">
        <v>58722</v>
      </c>
      <c r="AR70" s="41">
        <v>8266</v>
      </c>
      <c r="AS70" s="41"/>
      <c r="AT70" s="41"/>
      <c r="AU70" s="41"/>
      <c r="AV70" s="41"/>
      <c r="AW70" s="41"/>
      <c r="AX70" s="29"/>
      <c r="AY70" s="29"/>
      <c r="AZ70" s="71"/>
      <c r="BA70" s="29"/>
      <c r="BB70" s="29"/>
      <c r="BC70" s="29"/>
      <c r="BD70" s="41">
        <v>53532</v>
      </c>
      <c r="BE70" s="41">
        <v>31065</v>
      </c>
      <c r="BF70" s="41"/>
      <c r="BG70" s="41"/>
      <c r="BH70" s="29"/>
      <c r="BI70" s="29"/>
      <c r="BJ70" s="41"/>
      <c r="BK70" s="41"/>
      <c r="BL70" s="41"/>
      <c r="BM70" s="41">
        <v>14839</v>
      </c>
      <c r="BN70" s="41"/>
      <c r="BO70" s="41">
        <v>65931</v>
      </c>
      <c r="BP70" s="41"/>
      <c r="BQ70" s="71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</row>
    <row r="71" spans="1:90">
      <c r="A71" s="38">
        <v>42886</v>
      </c>
      <c r="B71" s="39">
        <v>42886</v>
      </c>
      <c r="C71" s="54">
        <v>42886</v>
      </c>
      <c r="D71" s="50">
        <f t="shared" si="13"/>
        <v>0</v>
      </c>
      <c r="E71" s="64">
        <v>469652</v>
      </c>
      <c r="F71" s="55">
        <f t="shared" si="14"/>
        <v>469652</v>
      </c>
      <c r="G71" s="55">
        <f t="shared" si="15"/>
        <v>0</v>
      </c>
      <c r="H71" s="77"/>
      <c r="I71" s="55">
        <f t="shared" si="16"/>
        <v>0</v>
      </c>
      <c r="J71" s="55">
        <f t="shared" si="17"/>
        <v>83310</v>
      </c>
      <c r="K71" s="55">
        <f t="shared" si="18"/>
        <v>266791</v>
      </c>
      <c r="L71" s="55">
        <f t="shared" si="11"/>
        <v>266791</v>
      </c>
      <c r="M71" s="55"/>
      <c r="N71" s="55">
        <f t="shared" si="6"/>
        <v>0</v>
      </c>
      <c r="O71" s="55">
        <f t="shared" si="19"/>
        <v>0</v>
      </c>
      <c r="P71" s="55">
        <f t="shared" si="8"/>
        <v>0</v>
      </c>
      <c r="Q71" s="55"/>
      <c r="R71" s="55">
        <f t="shared" si="12"/>
        <v>42104</v>
      </c>
      <c r="S71" s="55">
        <f t="shared" si="9"/>
        <v>14854</v>
      </c>
      <c r="T71" s="55">
        <f t="shared" si="20"/>
        <v>62593</v>
      </c>
      <c r="U71" s="88"/>
      <c r="V71" s="85"/>
      <c r="W71" s="99"/>
      <c r="X71" s="99"/>
      <c r="Y71" s="99"/>
      <c r="Z71" s="99"/>
      <c r="AA71" s="99"/>
      <c r="AB71" s="99"/>
      <c r="AC71" s="99"/>
      <c r="AD71" s="99"/>
      <c r="AE71" s="40"/>
      <c r="AF71" s="40"/>
      <c r="AG71" s="40"/>
      <c r="AH71" s="107">
        <v>20997</v>
      </c>
      <c r="AI71" s="107">
        <v>9227</v>
      </c>
      <c r="AJ71" s="107"/>
      <c r="AK71" s="107">
        <v>11880</v>
      </c>
      <c r="AL71" s="41">
        <v>32630</v>
      </c>
      <c r="AM71" s="41">
        <v>57678</v>
      </c>
      <c r="AN71" s="41">
        <v>30189</v>
      </c>
      <c r="AO71" s="41">
        <v>26177</v>
      </c>
      <c r="AP71" s="41">
        <v>53067</v>
      </c>
      <c r="AQ71" s="41">
        <v>59150</v>
      </c>
      <c r="AR71" s="41">
        <v>7900</v>
      </c>
      <c r="AS71" s="41"/>
      <c r="AT71" s="41"/>
      <c r="AU71" s="41"/>
      <c r="AV71" s="41"/>
      <c r="AW71" s="41"/>
      <c r="AX71" s="29"/>
      <c r="AY71" s="29"/>
      <c r="AZ71" s="71"/>
      <c r="BA71" s="29"/>
      <c r="BB71" s="29"/>
      <c r="BC71" s="29"/>
      <c r="BD71" s="41">
        <v>53140</v>
      </c>
      <c r="BE71" s="41">
        <v>30170</v>
      </c>
      <c r="BF71" s="41"/>
      <c r="BG71" s="41"/>
      <c r="BH71" s="29"/>
      <c r="BI71" s="29"/>
      <c r="BJ71" s="41"/>
      <c r="BK71" s="41"/>
      <c r="BL71" s="41"/>
      <c r="BM71" s="41">
        <v>14854</v>
      </c>
      <c r="BN71" s="41">
        <v>10</v>
      </c>
      <c r="BO71" s="41">
        <v>62583</v>
      </c>
      <c r="BP71" s="41"/>
      <c r="BQ71" s="71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</row>
    <row r="72" spans="1:90">
      <c r="A72" s="38">
        <v>42916</v>
      </c>
      <c r="B72" s="39">
        <v>42916</v>
      </c>
      <c r="C72" s="54">
        <v>42916</v>
      </c>
      <c r="D72" s="50">
        <f t="shared" ref="D72:D103" si="21">ROUND(E72-F72-G72,0)</f>
        <v>0</v>
      </c>
      <c r="E72" s="64">
        <v>469569</v>
      </c>
      <c r="F72" s="55">
        <f t="shared" ref="F72:F103" si="22">SUM(J72,L72,P72,R72:T72,N72)</f>
        <v>469569</v>
      </c>
      <c r="G72" s="55">
        <f t="shared" ref="G72:G103" si="23">I72*H72</f>
        <v>0</v>
      </c>
      <c r="H72" s="77"/>
      <c r="I72" s="55">
        <f t="shared" ref="I72:I103" si="24">Q72+U72+M72</f>
        <v>0</v>
      </c>
      <c r="J72" s="55">
        <f t="shared" ref="J72:J103" si="25">SUM(BA72:BG72)</f>
        <v>83633</v>
      </c>
      <c r="K72" s="55">
        <f t="shared" ref="K72:K103" si="26">L72+H72*M72</f>
        <v>267226</v>
      </c>
      <c r="L72" s="55">
        <f t="shared" si="11"/>
        <v>267226</v>
      </c>
      <c r="M72" s="55"/>
      <c r="N72" s="55">
        <f t="shared" ref="N72:N115" si="27">SUM(BH72:BI72)</f>
        <v>0</v>
      </c>
      <c r="O72" s="55">
        <f t="shared" ref="O72:O103" si="28">SUM(P72:Q72)</f>
        <v>0</v>
      </c>
      <c r="P72" s="55">
        <f t="shared" ref="P72:P107" si="29">SUM(AE72:AG72)</f>
        <v>0</v>
      </c>
      <c r="Q72" s="55"/>
      <c r="R72" s="55">
        <f t="shared" si="12"/>
        <v>41360</v>
      </c>
      <c r="S72" s="55">
        <f t="shared" ref="S72:S111" si="30">SUM(BJ72:BM72)</f>
        <v>14694</v>
      </c>
      <c r="T72" s="55">
        <f t="shared" ref="T72:T103" si="31">SUM(BN72:BP72)</f>
        <v>62656</v>
      </c>
      <c r="U72" s="88"/>
      <c r="V72" s="85"/>
      <c r="W72" s="99"/>
      <c r="X72" s="99"/>
      <c r="Y72" s="99"/>
      <c r="Z72" s="99"/>
      <c r="AA72" s="99"/>
      <c r="AB72" s="99"/>
      <c r="AC72" s="99"/>
      <c r="AD72" s="99"/>
      <c r="AE72" s="40"/>
      <c r="AF72" s="40"/>
      <c r="AG72" s="40"/>
      <c r="AH72" s="107">
        <v>22049</v>
      </c>
      <c r="AI72" s="107">
        <v>8653</v>
      </c>
      <c r="AJ72" s="107"/>
      <c r="AK72" s="107">
        <v>10658</v>
      </c>
      <c r="AL72" s="41">
        <v>32445</v>
      </c>
      <c r="AM72" s="41">
        <v>58182</v>
      </c>
      <c r="AN72" s="41">
        <v>30395</v>
      </c>
      <c r="AO72" s="41">
        <v>26193</v>
      </c>
      <c r="AP72" s="41">
        <v>52951</v>
      </c>
      <c r="AQ72" s="41">
        <v>59473</v>
      </c>
      <c r="AR72" s="41">
        <v>7587</v>
      </c>
      <c r="AS72" s="41"/>
      <c r="AT72" s="41"/>
      <c r="AU72" s="41"/>
      <c r="AV72" s="41"/>
      <c r="AW72" s="41"/>
      <c r="AX72" s="29"/>
      <c r="AY72" s="29"/>
      <c r="AZ72" s="71"/>
      <c r="BA72" s="29"/>
      <c r="BB72" s="29"/>
      <c r="BC72" s="29"/>
      <c r="BD72" s="41">
        <v>53441</v>
      </c>
      <c r="BE72" s="41">
        <v>30192</v>
      </c>
      <c r="BF72" s="41"/>
      <c r="BG72" s="41"/>
      <c r="BH72" s="29"/>
      <c r="BI72" s="29"/>
      <c r="BJ72" s="41"/>
      <c r="BK72" s="41"/>
      <c r="BL72" s="41"/>
      <c r="BM72" s="41">
        <v>14694</v>
      </c>
      <c r="BN72" s="41">
        <v>29</v>
      </c>
      <c r="BO72" s="41">
        <v>62627</v>
      </c>
      <c r="BP72" s="41"/>
      <c r="BQ72" s="71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</row>
    <row r="73" spans="1:90">
      <c r="A73" s="38">
        <v>42947</v>
      </c>
      <c r="B73" s="39">
        <v>42947</v>
      </c>
      <c r="C73" s="54">
        <v>42947</v>
      </c>
      <c r="D73" s="50">
        <f t="shared" si="21"/>
        <v>0</v>
      </c>
      <c r="E73" s="64">
        <v>468326</v>
      </c>
      <c r="F73" s="55">
        <f t="shared" si="22"/>
        <v>468326</v>
      </c>
      <c r="G73" s="55">
        <f t="shared" si="23"/>
        <v>0</v>
      </c>
      <c r="H73" s="77"/>
      <c r="I73" s="55">
        <f t="shared" si="24"/>
        <v>0</v>
      </c>
      <c r="J73" s="55">
        <f t="shared" si="25"/>
        <v>82512</v>
      </c>
      <c r="K73" s="55">
        <f t="shared" si="26"/>
        <v>266856</v>
      </c>
      <c r="L73" s="55">
        <f t="shared" ref="L73:L92" si="32">SUM(AL73:AZ73)</f>
        <v>266856</v>
      </c>
      <c r="M73" s="55"/>
      <c r="N73" s="55">
        <f t="shared" si="27"/>
        <v>0</v>
      </c>
      <c r="O73" s="55">
        <f t="shared" si="28"/>
        <v>0</v>
      </c>
      <c r="P73" s="55">
        <f t="shared" si="29"/>
        <v>0</v>
      </c>
      <c r="Q73" s="55"/>
      <c r="R73" s="55">
        <f t="shared" ref="R73:R112" si="33">SUM(AH73:AK73)</f>
        <v>42709</v>
      </c>
      <c r="S73" s="55">
        <f t="shared" si="30"/>
        <v>14606</v>
      </c>
      <c r="T73" s="55">
        <f t="shared" si="31"/>
        <v>61643</v>
      </c>
      <c r="U73" s="88"/>
      <c r="V73" s="85"/>
      <c r="W73" s="99"/>
      <c r="X73" s="99"/>
      <c r="Y73" s="99"/>
      <c r="Z73" s="99"/>
      <c r="AA73" s="99"/>
      <c r="AB73" s="99"/>
      <c r="AC73" s="99"/>
      <c r="AD73" s="99"/>
      <c r="AE73" s="40"/>
      <c r="AF73" s="40"/>
      <c r="AG73" s="40"/>
      <c r="AH73" s="107">
        <v>23292</v>
      </c>
      <c r="AI73" s="107">
        <v>8832</v>
      </c>
      <c r="AJ73" s="107"/>
      <c r="AK73" s="107">
        <v>10585</v>
      </c>
      <c r="AL73" s="41">
        <v>31988</v>
      </c>
      <c r="AM73" s="41">
        <v>58415</v>
      </c>
      <c r="AN73" s="41">
        <v>30601</v>
      </c>
      <c r="AO73" s="41">
        <v>25793</v>
      </c>
      <c r="AP73" s="41">
        <v>53084</v>
      </c>
      <c r="AQ73" s="41">
        <v>59726</v>
      </c>
      <c r="AR73" s="41">
        <v>7249</v>
      </c>
      <c r="AS73" s="41"/>
      <c r="AT73" s="41"/>
      <c r="AU73" s="41"/>
      <c r="AV73" s="41"/>
      <c r="AW73" s="41"/>
      <c r="AX73" s="29"/>
      <c r="AY73" s="29"/>
      <c r="AZ73" s="71"/>
      <c r="BA73" s="29"/>
      <c r="BB73" s="29"/>
      <c r="BC73" s="29"/>
      <c r="BD73" s="41">
        <v>52800</v>
      </c>
      <c r="BE73" s="41">
        <v>29712</v>
      </c>
      <c r="BF73" s="41"/>
      <c r="BG73" s="41"/>
      <c r="BH73" s="29"/>
      <c r="BI73" s="29"/>
      <c r="BJ73" s="41"/>
      <c r="BK73" s="41"/>
      <c r="BL73" s="41"/>
      <c r="BM73" s="41">
        <v>14606</v>
      </c>
      <c r="BN73" s="41"/>
      <c r="BO73" s="41">
        <v>61643</v>
      </c>
      <c r="BP73" s="41"/>
      <c r="BQ73" s="71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</row>
    <row r="74" spans="1:90">
      <c r="A74" s="38">
        <v>42978</v>
      </c>
      <c r="B74" s="39">
        <v>42978</v>
      </c>
      <c r="C74" s="54">
        <v>42978</v>
      </c>
      <c r="D74" s="50">
        <f t="shared" si="21"/>
        <v>0</v>
      </c>
      <c r="E74" s="64">
        <v>464480</v>
      </c>
      <c r="F74" s="55">
        <f t="shared" si="22"/>
        <v>464480</v>
      </c>
      <c r="G74" s="55">
        <f t="shared" si="23"/>
        <v>0</v>
      </c>
      <c r="H74" s="77"/>
      <c r="I74" s="55">
        <f t="shared" si="24"/>
        <v>0</v>
      </c>
      <c r="J74" s="55">
        <f t="shared" si="25"/>
        <v>81651</v>
      </c>
      <c r="K74" s="55">
        <f t="shared" si="26"/>
        <v>258799</v>
      </c>
      <c r="L74" s="55">
        <f t="shared" si="32"/>
        <v>258799</v>
      </c>
      <c r="M74" s="55"/>
      <c r="N74" s="55">
        <f t="shared" si="27"/>
        <v>0</v>
      </c>
      <c r="O74" s="55">
        <f t="shared" si="28"/>
        <v>0</v>
      </c>
      <c r="P74" s="55">
        <f t="shared" si="29"/>
        <v>0</v>
      </c>
      <c r="Q74" s="55"/>
      <c r="R74" s="55">
        <f t="shared" si="33"/>
        <v>40465</v>
      </c>
      <c r="S74" s="55">
        <f t="shared" si="30"/>
        <v>14651</v>
      </c>
      <c r="T74" s="55">
        <f t="shared" si="31"/>
        <v>68914</v>
      </c>
      <c r="U74" s="88"/>
      <c r="V74" s="85"/>
      <c r="W74" s="99"/>
      <c r="X74" s="99"/>
      <c r="Y74" s="99"/>
      <c r="Z74" s="99"/>
      <c r="AA74" s="99"/>
      <c r="AB74" s="99"/>
      <c r="AC74" s="99"/>
      <c r="AD74" s="99"/>
      <c r="AE74" s="40"/>
      <c r="AF74" s="40"/>
      <c r="AG74" s="40"/>
      <c r="AH74" s="107">
        <v>22249</v>
      </c>
      <c r="AI74" s="107">
        <v>8543</v>
      </c>
      <c r="AJ74" s="107"/>
      <c r="AK74" s="107">
        <v>9673</v>
      </c>
      <c r="AL74" s="41">
        <v>31725</v>
      </c>
      <c r="AM74" s="41">
        <v>57736</v>
      </c>
      <c r="AN74" s="41">
        <v>30778</v>
      </c>
      <c r="AO74" s="41">
        <v>25897</v>
      </c>
      <c r="AP74" s="41">
        <v>52539</v>
      </c>
      <c r="AQ74" s="41">
        <v>60124</v>
      </c>
      <c r="AR74" s="41"/>
      <c r="AS74" s="41"/>
      <c r="AT74" s="41"/>
      <c r="AU74" s="41"/>
      <c r="AV74" s="41"/>
      <c r="AW74" s="41"/>
      <c r="AX74" s="29"/>
      <c r="AY74" s="29"/>
      <c r="AZ74" s="71"/>
      <c r="BA74" s="29"/>
      <c r="BB74" s="29"/>
      <c r="BC74" s="29"/>
      <c r="BD74" s="41">
        <v>51917</v>
      </c>
      <c r="BE74" s="41">
        <v>29734</v>
      </c>
      <c r="BF74" s="41"/>
      <c r="BG74" s="41"/>
      <c r="BH74" s="29"/>
      <c r="BI74" s="29"/>
      <c r="BJ74" s="41"/>
      <c r="BK74" s="41"/>
      <c r="BL74" s="41"/>
      <c r="BM74" s="41">
        <v>14651</v>
      </c>
      <c r="BN74" s="41">
        <v>4</v>
      </c>
      <c r="BO74" s="41">
        <v>68910</v>
      </c>
      <c r="BP74" s="41"/>
      <c r="BQ74" s="71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</row>
    <row r="75" spans="1:90">
      <c r="A75" s="38">
        <v>43008</v>
      </c>
      <c r="B75" s="39">
        <v>43008</v>
      </c>
      <c r="C75" s="54">
        <v>43008</v>
      </c>
      <c r="D75" s="50">
        <f t="shared" si="21"/>
        <v>0</v>
      </c>
      <c r="E75" s="64">
        <v>468061</v>
      </c>
      <c r="F75" s="55">
        <f t="shared" si="22"/>
        <v>468061</v>
      </c>
      <c r="G75" s="55">
        <f t="shared" si="23"/>
        <v>0</v>
      </c>
      <c r="H75" s="77"/>
      <c r="I75" s="55">
        <f t="shared" si="24"/>
        <v>0</v>
      </c>
      <c r="J75" s="55">
        <f t="shared" si="25"/>
        <v>84248</v>
      </c>
      <c r="K75" s="55">
        <f t="shared" si="26"/>
        <v>258212</v>
      </c>
      <c r="L75" s="55">
        <f t="shared" si="32"/>
        <v>258212</v>
      </c>
      <c r="M75" s="55"/>
      <c r="N75" s="55">
        <f t="shared" si="27"/>
        <v>0</v>
      </c>
      <c r="O75" s="55">
        <f t="shared" si="28"/>
        <v>0</v>
      </c>
      <c r="P75" s="55">
        <f t="shared" si="29"/>
        <v>0</v>
      </c>
      <c r="Q75" s="55"/>
      <c r="R75" s="55">
        <f t="shared" si="33"/>
        <v>51858</v>
      </c>
      <c r="S75" s="55">
        <f t="shared" si="30"/>
        <v>14573</v>
      </c>
      <c r="T75" s="55">
        <f t="shared" si="31"/>
        <v>59170</v>
      </c>
      <c r="U75" s="88"/>
      <c r="V75" s="85"/>
      <c r="W75" s="99"/>
      <c r="X75" s="99"/>
      <c r="Y75" s="99"/>
      <c r="Z75" s="99"/>
      <c r="AA75" s="99"/>
      <c r="AB75" s="99"/>
      <c r="AC75" s="99"/>
      <c r="AD75" s="99"/>
      <c r="AE75" s="40"/>
      <c r="AF75" s="40"/>
      <c r="AG75" s="40"/>
      <c r="AH75" s="107">
        <v>22956</v>
      </c>
      <c r="AI75" s="107">
        <v>9401</v>
      </c>
      <c r="AJ75" s="107">
        <v>9773</v>
      </c>
      <c r="AK75" s="107">
        <v>9728</v>
      </c>
      <c r="AL75" s="41">
        <v>31531</v>
      </c>
      <c r="AM75" s="41">
        <v>58065</v>
      </c>
      <c r="AN75" s="41">
        <v>30807</v>
      </c>
      <c r="AO75" s="41">
        <v>25204</v>
      </c>
      <c r="AP75" s="41">
        <v>52534</v>
      </c>
      <c r="AQ75" s="41">
        <v>60071</v>
      </c>
      <c r="AR75" s="41"/>
      <c r="AS75" s="41"/>
      <c r="AT75" s="41"/>
      <c r="AU75" s="41"/>
      <c r="AV75" s="41"/>
      <c r="AW75" s="41"/>
      <c r="AX75" s="29"/>
      <c r="AY75" s="29"/>
      <c r="AZ75" s="71"/>
      <c r="BA75" s="29"/>
      <c r="BB75" s="29"/>
      <c r="BC75" s="29"/>
      <c r="BD75" s="41">
        <v>53445</v>
      </c>
      <c r="BE75" s="41">
        <v>30803</v>
      </c>
      <c r="BF75" s="41"/>
      <c r="BG75" s="41"/>
      <c r="BH75" s="29"/>
      <c r="BI75" s="29"/>
      <c r="BJ75" s="41"/>
      <c r="BK75" s="41"/>
      <c r="BL75" s="41"/>
      <c r="BM75" s="41">
        <v>14573</v>
      </c>
      <c r="BN75" s="41">
        <v>185</v>
      </c>
      <c r="BO75" s="41">
        <v>58985</v>
      </c>
      <c r="BP75" s="41"/>
      <c r="BQ75" s="71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</row>
    <row r="76" spans="1:90">
      <c r="A76" s="38">
        <v>43039</v>
      </c>
      <c r="B76" s="39">
        <v>43039</v>
      </c>
      <c r="C76" s="54">
        <v>43039</v>
      </c>
      <c r="D76" s="50">
        <f t="shared" si="21"/>
        <v>0</v>
      </c>
      <c r="E76" s="64">
        <v>466423</v>
      </c>
      <c r="F76" s="55">
        <f t="shared" si="22"/>
        <v>466423</v>
      </c>
      <c r="G76" s="55">
        <f t="shared" si="23"/>
        <v>0</v>
      </c>
      <c r="H76" s="77"/>
      <c r="I76" s="55">
        <f t="shared" si="24"/>
        <v>0</v>
      </c>
      <c r="J76" s="55">
        <f t="shared" si="25"/>
        <v>85194</v>
      </c>
      <c r="K76" s="55">
        <f t="shared" si="26"/>
        <v>258371</v>
      </c>
      <c r="L76" s="55">
        <f t="shared" si="32"/>
        <v>258371</v>
      </c>
      <c r="M76" s="55"/>
      <c r="N76" s="55">
        <f t="shared" si="27"/>
        <v>0</v>
      </c>
      <c r="O76" s="55">
        <f t="shared" si="28"/>
        <v>0</v>
      </c>
      <c r="P76" s="55">
        <f t="shared" si="29"/>
        <v>0</v>
      </c>
      <c r="Q76" s="55"/>
      <c r="R76" s="55">
        <f t="shared" si="33"/>
        <v>49967</v>
      </c>
      <c r="S76" s="55">
        <f t="shared" si="30"/>
        <v>14649</v>
      </c>
      <c r="T76" s="55">
        <f t="shared" si="31"/>
        <v>58242</v>
      </c>
      <c r="U76" s="88"/>
      <c r="V76" s="85"/>
      <c r="W76" s="99"/>
      <c r="X76" s="99"/>
      <c r="Y76" s="99"/>
      <c r="Z76" s="99"/>
      <c r="AA76" s="99"/>
      <c r="AB76" s="99"/>
      <c r="AC76" s="99"/>
      <c r="AD76" s="99"/>
      <c r="AE76" s="40"/>
      <c r="AF76" s="40"/>
      <c r="AG76" s="40"/>
      <c r="AH76" s="107">
        <v>23528</v>
      </c>
      <c r="AI76" s="107">
        <v>9448</v>
      </c>
      <c r="AJ76" s="107">
        <v>8499</v>
      </c>
      <c r="AK76" s="107">
        <v>8492</v>
      </c>
      <c r="AL76" s="41">
        <v>30870</v>
      </c>
      <c r="AM76" s="41">
        <v>58649</v>
      </c>
      <c r="AN76" s="41">
        <v>30984</v>
      </c>
      <c r="AO76" s="41">
        <v>24675</v>
      </c>
      <c r="AP76" s="41">
        <v>52689</v>
      </c>
      <c r="AQ76" s="41">
        <v>60504</v>
      </c>
      <c r="AR76" s="41"/>
      <c r="AS76" s="41"/>
      <c r="AT76" s="41"/>
      <c r="AU76" s="41"/>
      <c r="AV76" s="41"/>
      <c r="AW76" s="41"/>
      <c r="AX76" s="29"/>
      <c r="AY76" s="29"/>
      <c r="AZ76" s="71"/>
      <c r="BA76" s="29"/>
      <c r="BB76" s="29"/>
      <c r="BC76" s="29"/>
      <c r="BD76" s="41">
        <v>55045</v>
      </c>
      <c r="BE76" s="41">
        <v>30149</v>
      </c>
      <c r="BF76" s="41"/>
      <c r="BG76" s="41"/>
      <c r="BH76" s="29"/>
      <c r="BI76" s="29"/>
      <c r="BJ76" s="41"/>
      <c r="BK76" s="41"/>
      <c r="BL76" s="41"/>
      <c r="BM76" s="41">
        <v>14649</v>
      </c>
      <c r="BN76" s="41"/>
      <c r="BO76" s="41">
        <v>58242</v>
      </c>
      <c r="BP76" s="41"/>
      <c r="BQ76" s="71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</row>
    <row r="77" spans="1:90">
      <c r="A77" s="38">
        <v>43069</v>
      </c>
      <c r="B77" s="39">
        <v>43069</v>
      </c>
      <c r="C77" s="54">
        <v>43069</v>
      </c>
      <c r="D77" s="50">
        <f t="shared" si="21"/>
        <v>0</v>
      </c>
      <c r="E77" s="64">
        <v>472621</v>
      </c>
      <c r="F77" s="55">
        <f t="shared" si="22"/>
        <v>472621</v>
      </c>
      <c r="G77" s="55">
        <f t="shared" si="23"/>
        <v>0</v>
      </c>
      <c r="H77" s="77"/>
      <c r="I77" s="55">
        <f t="shared" si="24"/>
        <v>0</v>
      </c>
      <c r="J77" s="55">
        <f t="shared" si="25"/>
        <v>85488</v>
      </c>
      <c r="K77" s="55">
        <f t="shared" si="26"/>
        <v>260779</v>
      </c>
      <c r="L77" s="55">
        <f t="shared" si="32"/>
        <v>260779</v>
      </c>
      <c r="M77" s="55"/>
      <c r="N77" s="55">
        <f t="shared" si="27"/>
        <v>0</v>
      </c>
      <c r="O77" s="55">
        <f t="shared" si="28"/>
        <v>0</v>
      </c>
      <c r="P77" s="55">
        <f t="shared" si="29"/>
        <v>0</v>
      </c>
      <c r="Q77" s="55"/>
      <c r="R77" s="55">
        <f t="shared" si="33"/>
        <v>43553</v>
      </c>
      <c r="S77" s="55">
        <f t="shared" si="30"/>
        <v>14653</v>
      </c>
      <c r="T77" s="55">
        <f t="shared" si="31"/>
        <v>68148</v>
      </c>
      <c r="U77" s="88"/>
      <c r="V77" s="85"/>
      <c r="W77" s="99"/>
      <c r="X77" s="99"/>
      <c r="Y77" s="99"/>
      <c r="Z77" s="99"/>
      <c r="AA77" s="99"/>
      <c r="AB77" s="99"/>
      <c r="AC77" s="99"/>
      <c r="AD77" s="99"/>
      <c r="AE77" s="40"/>
      <c r="AF77" s="40"/>
      <c r="AG77" s="40"/>
      <c r="AH77" s="107">
        <v>24589</v>
      </c>
      <c r="AI77" s="107">
        <v>9302</v>
      </c>
      <c r="AJ77" s="107"/>
      <c r="AK77" s="107">
        <v>9662</v>
      </c>
      <c r="AL77" s="41">
        <v>31785</v>
      </c>
      <c r="AM77" s="41">
        <v>59364</v>
      </c>
      <c r="AN77" s="41">
        <v>31249</v>
      </c>
      <c r="AO77" s="41">
        <v>24939</v>
      </c>
      <c r="AP77" s="41">
        <v>52489</v>
      </c>
      <c r="AQ77" s="41">
        <v>60953</v>
      </c>
      <c r="AR77" s="41"/>
      <c r="AS77" s="41"/>
      <c r="AT77" s="41"/>
      <c r="AU77" s="41"/>
      <c r="AV77" s="41"/>
      <c r="AW77" s="41"/>
      <c r="AX77" s="29"/>
      <c r="AY77" s="29"/>
      <c r="AZ77" s="71"/>
      <c r="BA77" s="29"/>
      <c r="BB77" s="29"/>
      <c r="BC77" s="29"/>
      <c r="BD77" s="41">
        <v>55274</v>
      </c>
      <c r="BE77" s="41">
        <v>30214</v>
      </c>
      <c r="BF77" s="41"/>
      <c r="BG77" s="41"/>
      <c r="BH77" s="29"/>
      <c r="BI77" s="29"/>
      <c r="BJ77" s="41"/>
      <c r="BK77" s="41"/>
      <c r="BL77" s="41"/>
      <c r="BM77" s="41">
        <v>14653</v>
      </c>
      <c r="BN77" s="41">
        <v>9857</v>
      </c>
      <c r="BO77" s="41">
        <v>58291</v>
      </c>
      <c r="BP77" s="41"/>
      <c r="BQ77" s="71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</row>
    <row r="78" spans="1:90">
      <c r="A78" s="38">
        <v>43100</v>
      </c>
      <c r="B78" s="39">
        <v>43100</v>
      </c>
      <c r="C78" s="54">
        <v>43100</v>
      </c>
      <c r="D78" s="50">
        <f t="shared" si="21"/>
        <v>0</v>
      </c>
      <c r="E78" s="64">
        <v>472284</v>
      </c>
      <c r="F78" s="55">
        <f t="shared" si="22"/>
        <v>472284</v>
      </c>
      <c r="G78" s="55">
        <f t="shared" si="23"/>
        <v>0</v>
      </c>
      <c r="H78" s="77"/>
      <c r="I78" s="55">
        <f t="shared" si="24"/>
        <v>0</v>
      </c>
      <c r="J78" s="55">
        <f t="shared" si="25"/>
        <v>85162</v>
      </c>
      <c r="K78" s="55">
        <f t="shared" si="26"/>
        <v>260973</v>
      </c>
      <c r="L78" s="55">
        <f t="shared" si="32"/>
        <v>260973</v>
      </c>
      <c r="M78" s="55"/>
      <c r="N78" s="55">
        <f t="shared" si="27"/>
        <v>0</v>
      </c>
      <c r="O78" s="55">
        <f t="shared" si="28"/>
        <v>0</v>
      </c>
      <c r="P78" s="55">
        <f t="shared" si="29"/>
        <v>0</v>
      </c>
      <c r="Q78" s="55"/>
      <c r="R78" s="55">
        <f t="shared" si="33"/>
        <v>43169</v>
      </c>
      <c r="S78" s="55">
        <f t="shared" si="30"/>
        <v>14595</v>
      </c>
      <c r="T78" s="55">
        <f t="shared" si="31"/>
        <v>68385</v>
      </c>
      <c r="U78" s="88"/>
      <c r="V78" s="85"/>
      <c r="W78" s="99"/>
      <c r="X78" s="99"/>
      <c r="Y78" s="99"/>
      <c r="Z78" s="99"/>
      <c r="AA78" s="99"/>
      <c r="AB78" s="99"/>
      <c r="AC78" s="99"/>
      <c r="AD78" s="99"/>
      <c r="AE78" s="40"/>
      <c r="AF78" s="40"/>
      <c r="AG78" s="40"/>
      <c r="AH78" s="107">
        <v>23782</v>
      </c>
      <c r="AI78" s="107">
        <v>9251</v>
      </c>
      <c r="AJ78" s="107"/>
      <c r="AK78" s="107">
        <v>10136</v>
      </c>
      <c r="AL78" s="41">
        <v>32193</v>
      </c>
      <c r="AM78" s="41">
        <v>59401</v>
      </c>
      <c r="AN78" s="41">
        <v>31308</v>
      </c>
      <c r="AO78" s="41">
        <v>24826</v>
      </c>
      <c r="AP78" s="41">
        <v>52161</v>
      </c>
      <c r="AQ78" s="41">
        <v>61084</v>
      </c>
      <c r="AR78" s="41"/>
      <c r="AS78" s="41"/>
      <c r="AT78" s="41"/>
      <c r="AU78" s="41"/>
      <c r="AV78" s="41"/>
      <c r="AW78" s="41"/>
      <c r="AX78" s="29"/>
      <c r="AY78" s="29"/>
      <c r="AZ78" s="71"/>
      <c r="BA78" s="29"/>
      <c r="BB78" s="29"/>
      <c r="BC78" s="29"/>
      <c r="BD78" s="41">
        <v>55559</v>
      </c>
      <c r="BE78" s="41">
        <v>29603</v>
      </c>
      <c r="BF78" s="41"/>
      <c r="BG78" s="41"/>
      <c r="BH78" s="29"/>
      <c r="BI78" s="29"/>
      <c r="BJ78" s="41"/>
      <c r="BK78" s="41"/>
      <c r="BL78" s="41"/>
      <c r="BM78" s="41">
        <v>14595</v>
      </c>
      <c r="BN78" s="41"/>
      <c r="BO78" s="41">
        <v>68385</v>
      </c>
      <c r="BP78" s="41"/>
      <c r="BQ78" s="71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</row>
    <row r="79" spans="1:90">
      <c r="A79" s="38">
        <v>43131</v>
      </c>
      <c r="B79" s="39">
        <v>43131</v>
      </c>
      <c r="C79" s="54">
        <v>43131</v>
      </c>
      <c r="D79" s="50">
        <f t="shared" si="21"/>
        <v>0</v>
      </c>
      <c r="E79" s="64">
        <v>475992</v>
      </c>
      <c r="F79" s="55">
        <f t="shared" si="22"/>
        <v>475992</v>
      </c>
      <c r="G79" s="55">
        <f t="shared" si="23"/>
        <v>0</v>
      </c>
      <c r="H79" s="77"/>
      <c r="I79" s="55">
        <f t="shared" si="24"/>
        <v>0</v>
      </c>
      <c r="J79" s="55">
        <f t="shared" si="25"/>
        <v>87602</v>
      </c>
      <c r="K79" s="55">
        <f t="shared" si="26"/>
        <v>229897</v>
      </c>
      <c r="L79" s="55">
        <f t="shared" si="32"/>
        <v>229897</v>
      </c>
      <c r="M79" s="55"/>
      <c r="N79" s="55">
        <f t="shared" si="27"/>
        <v>0</v>
      </c>
      <c r="O79" s="55">
        <f t="shared" si="28"/>
        <v>0</v>
      </c>
      <c r="P79" s="55">
        <f t="shared" si="29"/>
        <v>0</v>
      </c>
      <c r="Q79" s="55"/>
      <c r="R79" s="55">
        <f t="shared" si="33"/>
        <v>19749</v>
      </c>
      <c r="S79" s="55">
        <f t="shared" si="30"/>
        <v>14537</v>
      </c>
      <c r="T79" s="55">
        <f t="shared" si="31"/>
        <v>124207</v>
      </c>
      <c r="U79" s="88"/>
      <c r="V79" s="85"/>
      <c r="W79" s="99"/>
      <c r="X79" s="99"/>
      <c r="Y79" s="99"/>
      <c r="Z79" s="99"/>
      <c r="AA79" s="99"/>
      <c r="AB79" s="99"/>
      <c r="AC79" s="99"/>
      <c r="AD79" s="99"/>
      <c r="AE79" s="40"/>
      <c r="AF79" s="40"/>
      <c r="AG79" s="40"/>
      <c r="AH79" s="107"/>
      <c r="AI79" s="107">
        <v>8815</v>
      </c>
      <c r="AJ79" s="107"/>
      <c r="AK79" s="107">
        <v>10934</v>
      </c>
      <c r="AL79" s="41"/>
      <c r="AM79" s="41">
        <v>60102</v>
      </c>
      <c r="AN79" s="41">
        <v>31533</v>
      </c>
      <c r="AO79" s="41">
        <v>24808</v>
      </c>
      <c r="AP79" s="41">
        <v>52228</v>
      </c>
      <c r="AQ79" s="41">
        <v>61226</v>
      </c>
      <c r="AR79" s="41"/>
      <c r="AS79" s="41"/>
      <c r="AT79" s="41"/>
      <c r="AU79" s="41"/>
      <c r="AV79" s="41"/>
      <c r="AW79" s="41"/>
      <c r="AX79" s="29"/>
      <c r="AY79" s="29"/>
      <c r="AZ79" s="71"/>
      <c r="BA79" s="29"/>
      <c r="BB79" s="29"/>
      <c r="BC79" s="29"/>
      <c r="BD79" s="41">
        <v>57301</v>
      </c>
      <c r="BE79" s="41">
        <v>30301</v>
      </c>
      <c r="BF79" s="41"/>
      <c r="BG79" s="41"/>
      <c r="BH79" s="29"/>
      <c r="BI79" s="29"/>
      <c r="BJ79" s="41"/>
      <c r="BK79" s="41"/>
      <c r="BL79" s="41"/>
      <c r="BM79" s="41">
        <v>14537</v>
      </c>
      <c r="BN79" s="41"/>
      <c r="BO79" s="41">
        <v>124207</v>
      </c>
      <c r="BP79" s="41"/>
      <c r="BQ79" s="71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</row>
    <row r="80" spans="1:90">
      <c r="A80" s="38">
        <v>43159</v>
      </c>
      <c r="B80" s="39">
        <v>43159</v>
      </c>
      <c r="C80" s="54">
        <v>43159</v>
      </c>
      <c r="D80" s="50">
        <f t="shared" si="21"/>
        <v>0</v>
      </c>
      <c r="E80" s="64">
        <v>477702</v>
      </c>
      <c r="F80" s="55">
        <f t="shared" si="22"/>
        <v>477702</v>
      </c>
      <c r="G80" s="55">
        <f t="shared" si="23"/>
        <v>0</v>
      </c>
      <c r="H80" s="77"/>
      <c r="I80" s="55">
        <f t="shared" si="24"/>
        <v>0</v>
      </c>
      <c r="J80" s="55">
        <f t="shared" si="25"/>
        <v>88273</v>
      </c>
      <c r="K80" s="55">
        <f t="shared" si="26"/>
        <v>230845</v>
      </c>
      <c r="L80" s="55">
        <f t="shared" si="32"/>
        <v>230845</v>
      </c>
      <c r="M80" s="55"/>
      <c r="N80" s="55">
        <f t="shared" si="27"/>
        <v>0</v>
      </c>
      <c r="O80" s="55">
        <f t="shared" si="28"/>
        <v>0</v>
      </c>
      <c r="P80" s="55">
        <f t="shared" si="29"/>
        <v>0</v>
      </c>
      <c r="Q80" s="55"/>
      <c r="R80" s="55">
        <f t="shared" si="33"/>
        <v>11475</v>
      </c>
      <c r="S80" s="55">
        <f t="shared" si="30"/>
        <v>0</v>
      </c>
      <c r="T80" s="55">
        <f t="shared" si="31"/>
        <v>147109</v>
      </c>
      <c r="U80" s="88"/>
      <c r="V80" s="85"/>
      <c r="W80" s="99"/>
      <c r="X80" s="99"/>
      <c r="Y80" s="99"/>
      <c r="Z80" s="99"/>
      <c r="AA80" s="99"/>
      <c r="AB80" s="99"/>
      <c r="AC80" s="99"/>
      <c r="AD80" s="99"/>
      <c r="AE80" s="40"/>
      <c r="AF80" s="40"/>
      <c r="AG80" s="40"/>
      <c r="AH80" s="107"/>
      <c r="AI80" s="107"/>
      <c r="AJ80" s="107"/>
      <c r="AK80" s="107">
        <v>11475</v>
      </c>
      <c r="AL80" s="41"/>
      <c r="AM80" s="41">
        <v>60376</v>
      </c>
      <c r="AN80" s="41">
        <v>31782</v>
      </c>
      <c r="AO80" s="41">
        <v>24791</v>
      </c>
      <c r="AP80" s="41">
        <v>52228</v>
      </c>
      <c r="AQ80" s="41">
        <v>61668</v>
      </c>
      <c r="AR80" s="41"/>
      <c r="AS80" s="41"/>
      <c r="AT80" s="41"/>
      <c r="AU80" s="41"/>
      <c r="AV80" s="41"/>
      <c r="AW80" s="41"/>
      <c r="AX80" s="29"/>
      <c r="AY80" s="29"/>
      <c r="AZ80" s="71"/>
      <c r="BA80" s="29"/>
      <c r="BB80" s="29"/>
      <c r="BC80" s="29"/>
      <c r="BD80" s="41">
        <v>56030</v>
      </c>
      <c r="BE80" s="41">
        <v>32243</v>
      </c>
      <c r="BF80" s="41"/>
      <c r="BG80" s="41"/>
      <c r="BH80" s="29"/>
      <c r="BI80" s="29"/>
      <c r="BJ80" s="41"/>
      <c r="BK80" s="41"/>
      <c r="BL80" s="41"/>
      <c r="BM80" s="41"/>
      <c r="BN80" s="41"/>
      <c r="BO80" s="41">
        <v>147109</v>
      </c>
      <c r="BP80" s="41"/>
      <c r="BQ80" s="71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</row>
    <row r="81" spans="1:90">
      <c r="A81" s="38">
        <v>43190</v>
      </c>
      <c r="B81" s="39">
        <v>43190</v>
      </c>
      <c r="C81" s="54">
        <v>43190</v>
      </c>
      <c r="D81" s="50">
        <f t="shared" si="21"/>
        <v>0</v>
      </c>
      <c r="E81" s="64">
        <v>475055</v>
      </c>
      <c r="F81" s="55">
        <f t="shared" si="22"/>
        <v>475055</v>
      </c>
      <c r="G81" s="55">
        <f t="shared" si="23"/>
        <v>0</v>
      </c>
      <c r="H81" s="77"/>
      <c r="I81" s="55">
        <f t="shared" si="24"/>
        <v>0</v>
      </c>
      <c r="J81" s="55">
        <f t="shared" si="25"/>
        <v>86587</v>
      </c>
      <c r="K81" s="55">
        <f t="shared" si="26"/>
        <v>280312</v>
      </c>
      <c r="L81" s="55">
        <f t="shared" si="32"/>
        <v>280312</v>
      </c>
      <c r="M81" s="55"/>
      <c r="N81" s="55">
        <f t="shared" si="27"/>
        <v>0</v>
      </c>
      <c r="O81" s="55">
        <f t="shared" si="28"/>
        <v>0</v>
      </c>
      <c r="P81" s="55">
        <f t="shared" si="29"/>
        <v>0</v>
      </c>
      <c r="Q81" s="55"/>
      <c r="R81" s="55">
        <f t="shared" si="33"/>
        <v>10935</v>
      </c>
      <c r="S81" s="55">
        <f t="shared" si="30"/>
        <v>0</v>
      </c>
      <c r="T81" s="55">
        <f t="shared" si="31"/>
        <v>97221</v>
      </c>
      <c r="U81" s="88"/>
      <c r="V81" s="85"/>
      <c r="W81" s="99"/>
      <c r="X81" s="99"/>
      <c r="Y81" s="99"/>
      <c r="Z81" s="99"/>
      <c r="AA81" s="99"/>
      <c r="AB81" s="99"/>
      <c r="AC81" s="99"/>
      <c r="AD81" s="99"/>
      <c r="AE81" s="40"/>
      <c r="AF81" s="40"/>
      <c r="AG81" s="40"/>
      <c r="AH81" s="107"/>
      <c r="AI81" s="107"/>
      <c r="AJ81" s="107"/>
      <c r="AK81" s="107">
        <v>10935</v>
      </c>
      <c r="AL81" s="41"/>
      <c r="AM81" s="41">
        <v>60303</v>
      </c>
      <c r="AN81" s="41">
        <v>31652</v>
      </c>
      <c r="AO81" s="41">
        <v>24563</v>
      </c>
      <c r="AP81" s="41">
        <v>52339</v>
      </c>
      <c r="AQ81" s="41">
        <v>61456</v>
      </c>
      <c r="AR81" s="41"/>
      <c r="AS81" s="41"/>
      <c r="AT81" s="41"/>
      <c r="AU81" s="41"/>
      <c r="AV81" s="41"/>
      <c r="AW81" s="42">
        <v>49999</v>
      </c>
      <c r="AX81" s="42"/>
      <c r="AY81" s="42"/>
      <c r="AZ81" s="70"/>
      <c r="BA81" s="42"/>
      <c r="BB81" s="42"/>
      <c r="BC81" s="42"/>
      <c r="BD81" s="41">
        <v>55064</v>
      </c>
      <c r="BE81" s="41">
        <v>31523</v>
      </c>
      <c r="BF81" s="41"/>
      <c r="BG81" s="41"/>
      <c r="BH81" s="42"/>
      <c r="BI81" s="42"/>
      <c r="BJ81" s="41"/>
      <c r="BK81" s="41"/>
      <c r="BL81" s="41"/>
      <c r="BM81" s="41"/>
      <c r="BN81" s="41"/>
      <c r="BO81" s="41">
        <v>97221</v>
      </c>
      <c r="BP81" s="41"/>
      <c r="BQ81" s="70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</row>
    <row r="82" spans="1:90">
      <c r="A82" s="38">
        <v>43220</v>
      </c>
      <c r="B82" s="39">
        <v>43220</v>
      </c>
      <c r="C82" s="54">
        <v>43220</v>
      </c>
      <c r="D82" s="50">
        <f t="shared" si="21"/>
        <v>0</v>
      </c>
      <c r="E82" s="64">
        <v>474419.79000000004</v>
      </c>
      <c r="F82" s="55">
        <f t="shared" si="22"/>
        <v>474419.79000000004</v>
      </c>
      <c r="G82" s="55">
        <f t="shared" si="23"/>
        <v>0</v>
      </c>
      <c r="H82" s="77"/>
      <c r="I82" s="55">
        <f t="shared" si="24"/>
        <v>0</v>
      </c>
      <c r="J82" s="55">
        <f t="shared" si="25"/>
        <v>87257</v>
      </c>
      <c r="K82" s="55">
        <f t="shared" si="26"/>
        <v>279713</v>
      </c>
      <c r="L82" s="55">
        <f t="shared" si="32"/>
        <v>279713</v>
      </c>
      <c r="M82" s="55"/>
      <c r="N82" s="55">
        <f t="shared" si="27"/>
        <v>0</v>
      </c>
      <c r="O82" s="55">
        <f t="shared" si="28"/>
        <v>0</v>
      </c>
      <c r="P82" s="55">
        <f t="shared" si="29"/>
        <v>0</v>
      </c>
      <c r="Q82" s="55"/>
      <c r="R82" s="55">
        <f t="shared" si="33"/>
        <v>10955</v>
      </c>
      <c r="S82" s="55">
        <f t="shared" si="30"/>
        <v>0</v>
      </c>
      <c r="T82" s="55">
        <f t="shared" si="31"/>
        <v>96494.790000000008</v>
      </c>
      <c r="U82" s="88"/>
      <c r="V82" s="85"/>
      <c r="W82" s="99"/>
      <c r="X82" s="99"/>
      <c r="Y82" s="99"/>
      <c r="Z82" s="99"/>
      <c r="AA82" s="99"/>
      <c r="AB82" s="99"/>
      <c r="AC82" s="99"/>
      <c r="AD82" s="99"/>
      <c r="AE82" s="40"/>
      <c r="AF82" s="40"/>
      <c r="AG82" s="40"/>
      <c r="AH82" s="108"/>
      <c r="AI82" s="108"/>
      <c r="AJ82" s="108"/>
      <c r="AK82" s="109">
        <v>10955</v>
      </c>
      <c r="AL82" s="42"/>
      <c r="AM82" s="42">
        <v>60190</v>
      </c>
      <c r="AN82" s="42">
        <v>31524</v>
      </c>
      <c r="AO82" s="42">
        <v>24462</v>
      </c>
      <c r="AP82" s="42">
        <v>51983</v>
      </c>
      <c r="AQ82" s="42">
        <v>61279</v>
      </c>
      <c r="AR82" s="29"/>
      <c r="AS82" s="29"/>
      <c r="AT82" s="29"/>
      <c r="AU82" s="29"/>
      <c r="AV82" s="29"/>
      <c r="AW82" s="42">
        <v>50275</v>
      </c>
      <c r="AX82" s="42"/>
      <c r="AY82" s="42"/>
      <c r="AZ82" s="70"/>
      <c r="BA82" s="42"/>
      <c r="BB82" s="42"/>
      <c r="BC82" s="42"/>
      <c r="BD82" s="42">
        <v>55429</v>
      </c>
      <c r="BE82" s="42">
        <v>31828</v>
      </c>
      <c r="BF82" s="29"/>
      <c r="BG82" s="29"/>
      <c r="BH82" s="42"/>
      <c r="BI82" s="42"/>
      <c r="BJ82" s="29"/>
      <c r="BK82" s="29"/>
      <c r="BL82" s="29"/>
      <c r="BM82" s="43"/>
      <c r="BN82" s="42">
        <v>-0.20999999999912689</v>
      </c>
      <c r="BO82" s="42">
        <v>96495</v>
      </c>
      <c r="BP82" s="42"/>
      <c r="BQ82" s="70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</row>
    <row r="83" spans="1:90">
      <c r="A83" s="38">
        <v>43251</v>
      </c>
      <c r="B83" s="39">
        <v>43251</v>
      </c>
      <c r="C83" s="54">
        <v>43251</v>
      </c>
      <c r="D83" s="50">
        <f t="shared" si="21"/>
        <v>0</v>
      </c>
      <c r="E83" s="64">
        <v>474543.00000000006</v>
      </c>
      <c r="F83" s="55">
        <f t="shared" si="22"/>
        <v>474543</v>
      </c>
      <c r="G83" s="55">
        <f t="shared" si="23"/>
        <v>0</v>
      </c>
      <c r="H83" s="77"/>
      <c r="I83" s="55">
        <f t="shared" si="24"/>
        <v>0</v>
      </c>
      <c r="J83" s="55">
        <f t="shared" si="25"/>
        <v>88171</v>
      </c>
      <c r="K83" s="55">
        <f t="shared" si="26"/>
        <v>279745.20999999996</v>
      </c>
      <c r="L83" s="55">
        <f t="shared" si="32"/>
        <v>279745.20999999996</v>
      </c>
      <c r="M83" s="55"/>
      <c r="N83" s="55">
        <f t="shared" si="27"/>
        <v>0</v>
      </c>
      <c r="O83" s="55">
        <f t="shared" si="28"/>
        <v>0</v>
      </c>
      <c r="P83" s="55">
        <f t="shared" si="29"/>
        <v>0</v>
      </c>
      <c r="Q83" s="55"/>
      <c r="R83" s="55">
        <f t="shared" si="33"/>
        <v>11254</v>
      </c>
      <c r="S83" s="55">
        <f t="shared" si="30"/>
        <v>0</v>
      </c>
      <c r="T83" s="55">
        <f t="shared" si="31"/>
        <v>95372.790000000008</v>
      </c>
      <c r="U83" s="88"/>
      <c r="V83" s="85"/>
      <c r="W83" s="99"/>
      <c r="X83" s="99"/>
      <c r="Y83" s="99"/>
      <c r="Z83" s="99"/>
      <c r="AA83" s="99"/>
      <c r="AB83" s="99"/>
      <c r="AC83" s="99"/>
      <c r="AD83" s="99"/>
      <c r="AE83" s="40"/>
      <c r="AF83" s="40"/>
      <c r="AG83" s="40"/>
      <c r="AH83" s="108"/>
      <c r="AI83" s="108"/>
      <c r="AJ83" s="108"/>
      <c r="AK83" s="109">
        <v>11254</v>
      </c>
      <c r="AL83" s="42"/>
      <c r="AM83" s="42">
        <v>60033</v>
      </c>
      <c r="AN83" s="42">
        <v>31699</v>
      </c>
      <c r="AO83" s="42">
        <v>23990</v>
      </c>
      <c r="AP83" s="42">
        <v>51808.21</v>
      </c>
      <c r="AQ83" s="42">
        <v>61632</v>
      </c>
      <c r="AR83" s="29"/>
      <c r="AS83" s="29"/>
      <c r="AT83" s="29"/>
      <c r="AU83" s="29"/>
      <c r="AV83" s="29"/>
      <c r="AW83" s="42">
        <v>50583</v>
      </c>
      <c r="AX83" s="42"/>
      <c r="AY83" s="42"/>
      <c r="AZ83" s="70"/>
      <c r="BA83" s="42"/>
      <c r="BB83" s="42"/>
      <c r="BC83" s="42"/>
      <c r="BD83" s="42">
        <v>56212</v>
      </c>
      <c r="BE83" s="42">
        <v>31959</v>
      </c>
      <c r="BF83" s="29"/>
      <c r="BG83" s="29"/>
      <c r="BH83" s="42"/>
      <c r="BI83" s="42"/>
      <c r="BJ83" s="29"/>
      <c r="BK83" s="29"/>
      <c r="BL83" s="29"/>
      <c r="BM83" s="43"/>
      <c r="BN83" s="42">
        <v>50000</v>
      </c>
      <c r="BO83" s="42">
        <v>45372.79</v>
      </c>
      <c r="BP83" s="42"/>
      <c r="BQ83" s="70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</row>
    <row r="84" spans="1:90">
      <c r="A84" s="38">
        <v>43281</v>
      </c>
      <c r="B84" s="39">
        <v>43281</v>
      </c>
      <c r="C84" s="54">
        <v>43281</v>
      </c>
      <c r="D84" s="50">
        <f t="shared" si="21"/>
        <v>0</v>
      </c>
      <c r="E84" s="64">
        <v>475018</v>
      </c>
      <c r="F84" s="55">
        <f t="shared" si="22"/>
        <v>475017.99999999994</v>
      </c>
      <c r="G84" s="55">
        <f t="shared" si="23"/>
        <v>0</v>
      </c>
      <c r="H84" s="77"/>
      <c r="I84" s="55">
        <f t="shared" si="24"/>
        <v>0</v>
      </c>
      <c r="J84" s="55">
        <f t="shared" si="25"/>
        <v>88940</v>
      </c>
      <c r="K84" s="55">
        <f t="shared" si="26"/>
        <v>329023.20999999996</v>
      </c>
      <c r="L84" s="55">
        <f t="shared" si="32"/>
        <v>329023.20999999996</v>
      </c>
      <c r="M84" s="55"/>
      <c r="N84" s="55">
        <f t="shared" si="27"/>
        <v>0</v>
      </c>
      <c r="O84" s="55">
        <f t="shared" si="28"/>
        <v>0</v>
      </c>
      <c r="P84" s="55">
        <f t="shared" si="29"/>
        <v>0</v>
      </c>
      <c r="Q84" s="55"/>
      <c r="R84" s="55">
        <f t="shared" si="33"/>
        <v>11682</v>
      </c>
      <c r="S84" s="55">
        <f t="shared" si="30"/>
        <v>0</v>
      </c>
      <c r="T84" s="55">
        <f t="shared" si="31"/>
        <v>45372.79</v>
      </c>
      <c r="U84" s="88"/>
      <c r="V84" s="85"/>
      <c r="W84" s="99"/>
      <c r="X84" s="99"/>
      <c r="Y84" s="99"/>
      <c r="Z84" s="99"/>
      <c r="AA84" s="99"/>
      <c r="AB84" s="99"/>
      <c r="AC84" s="99"/>
      <c r="AD84" s="99"/>
      <c r="AE84" s="40"/>
      <c r="AF84" s="40"/>
      <c r="AG84" s="40"/>
      <c r="AH84" s="108"/>
      <c r="AI84" s="108"/>
      <c r="AJ84" s="108"/>
      <c r="AK84" s="109">
        <v>11682</v>
      </c>
      <c r="AL84" s="42"/>
      <c r="AM84" s="42">
        <v>60606</v>
      </c>
      <c r="AN84" s="42">
        <v>31546</v>
      </c>
      <c r="AO84" s="42">
        <v>22789</v>
      </c>
      <c r="AP84" s="42">
        <v>51808.21</v>
      </c>
      <c r="AQ84" s="42">
        <v>61416</v>
      </c>
      <c r="AR84" s="29"/>
      <c r="AS84" s="29"/>
      <c r="AT84" s="29"/>
      <c r="AU84" s="29"/>
      <c r="AV84" s="29"/>
      <c r="AW84" s="42">
        <v>50858</v>
      </c>
      <c r="AX84" s="42">
        <v>50000</v>
      </c>
      <c r="AY84" s="42"/>
      <c r="AZ84" s="70"/>
      <c r="BA84" s="42"/>
      <c r="BB84" s="42"/>
      <c r="BC84" s="42"/>
      <c r="BD84" s="42">
        <v>56719</v>
      </c>
      <c r="BE84" s="42">
        <v>32221</v>
      </c>
      <c r="BF84" s="29"/>
      <c r="BG84" s="29"/>
      <c r="BH84" s="42"/>
      <c r="BI84" s="42"/>
      <c r="BJ84" s="29"/>
      <c r="BK84" s="29"/>
      <c r="BL84" s="29"/>
      <c r="BM84" s="43"/>
      <c r="BN84" s="42"/>
      <c r="BO84" s="42">
        <v>45372.79</v>
      </c>
      <c r="BP84" s="42"/>
      <c r="BQ84" s="70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</row>
    <row r="85" spans="1:90">
      <c r="A85" s="38">
        <v>43312</v>
      </c>
      <c r="B85" s="39">
        <v>43312</v>
      </c>
      <c r="C85" s="54">
        <v>43312</v>
      </c>
      <c r="D85" s="50">
        <f t="shared" si="21"/>
        <v>0</v>
      </c>
      <c r="E85" s="64">
        <v>473530</v>
      </c>
      <c r="F85" s="55">
        <f t="shared" si="22"/>
        <v>473529.99999999994</v>
      </c>
      <c r="G85" s="55">
        <f t="shared" si="23"/>
        <v>0</v>
      </c>
      <c r="H85" s="77"/>
      <c r="I85" s="55">
        <f t="shared" si="24"/>
        <v>0</v>
      </c>
      <c r="J85" s="55">
        <f t="shared" si="25"/>
        <v>88146</v>
      </c>
      <c r="K85" s="55">
        <f t="shared" si="26"/>
        <v>329214.20999999996</v>
      </c>
      <c r="L85" s="55">
        <f t="shared" si="32"/>
        <v>329214.20999999996</v>
      </c>
      <c r="M85" s="55"/>
      <c r="N85" s="55">
        <f t="shared" si="27"/>
        <v>0</v>
      </c>
      <c r="O85" s="55">
        <f t="shared" si="28"/>
        <v>0</v>
      </c>
      <c r="P85" s="55">
        <f t="shared" si="29"/>
        <v>0</v>
      </c>
      <c r="Q85" s="55"/>
      <c r="R85" s="55">
        <f t="shared" si="33"/>
        <v>11587</v>
      </c>
      <c r="S85" s="55">
        <f t="shared" si="30"/>
        <v>0</v>
      </c>
      <c r="T85" s="55">
        <f t="shared" si="31"/>
        <v>44582.79</v>
      </c>
      <c r="U85" s="88"/>
      <c r="V85" s="85"/>
      <c r="W85" s="99"/>
      <c r="X85" s="99"/>
      <c r="Y85" s="99"/>
      <c r="Z85" s="99"/>
      <c r="AA85" s="99"/>
      <c r="AB85" s="99"/>
      <c r="AC85" s="99"/>
      <c r="AD85" s="99"/>
      <c r="AE85" s="40"/>
      <c r="AF85" s="40"/>
      <c r="AG85" s="40"/>
      <c r="AH85" s="108"/>
      <c r="AI85" s="108"/>
      <c r="AJ85" s="108"/>
      <c r="AK85" s="109">
        <v>11587</v>
      </c>
      <c r="AL85" s="42"/>
      <c r="AM85" s="42">
        <v>61081</v>
      </c>
      <c r="AN85" s="42">
        <v>31511</v>
      </c>
      <c r="AO85" s="42">
        <v>22415</v>
      </c>
      <c r="AP85" s="42">
        <v>51675.21</v>
      </c>
      <c r="AQ85" s="42">
        <v>61332</v>
      </c>
      <c r="AR85" s="29"/>
      <c r="AS85" s="29"/>
      <c r="AT85" s="29"/>
      <c r="AU85" s="29"/>
      <c r="AV85" s="29"/>
      <c r="AW85" s="42">
        <v>51198</v>
      </c>
      <c r="AX85" s="42">
        <v>50002</v>
      </c>
      <c r="AY85" s="42"/>
      <c r="AZ85" s="70"/>
      <c r="BA85" s="42"/>
      <c r="BB85" s="42"/>
      <c r="BC85" s="42"/>
      <c r="BD85" s="42">
        <v>56972</v>
      </c>
      <c r="BE85" s="42">
        <v>31174</v>
      </c>
      <c r="BF85" s="29"/>
      <c r="BG85" s="29"/>
      <c r="BH85" s="42"/>
      <c r="BI85" s="42"/>
      <c r="BJ85" s="29"/>
      <c r="BK85" s="29"/>
      <c r="BL85" s="29"/>
      <c r="BM85" s="43"/>
      <c r="BN85" s="42"/>
      <c r="BO85" s="42">
        <v>44582.79</v>
      </c>
      <c r="BP85" s="42"/>
      <c r="BQ85" s="70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</row>
    <row r="86" spans="1:90">
      <c r="A86" s="38">
        <v>43343</v>
      </c>
      <c r="B86" s="39">
        <v>43343</v>
      </c>
      <c r="C86" s="54">
        <v>43343</v>
      </c>
      <c r="D86" s="50">
        <f t="shared" si="21"/>
        <v>0</v>
      </c>
      <c r="E86" s="64">
        <v>474151</v>
      </c>
      <c r="F86" s="55">
        <f t="shared" si="22"/>
        <v>474151</v>
      </c>
      <c r="G86" s="55">
        <f t="shared" si="23"/>
        <v>0</v>
      </c>
      <c r="H86" s="77"/>
      <c r="I86" s="55">
        <f t="shared" si="24"/>
        <v>0</v>
      </c>
      <c r="J86" s="55">
        <f t="shared" si="25"/>
        <v>88221</v>
      </c>
      <c r="K86" s="55">
        <f t="shared" si="26"/>
        <v>276713</v>
      </c>
      <c r="L86" s="55">
        <f t="shared" si="32"/>
        <v>276713</v>
      </c>
      <c r="M86" s="55"/>
      <c r="N86" s="55">
        <f t="shared" si="27"/>
        <v>0</v>
      </c>
      <c r="O86" s="55">
        <f t="shared" si="28"/>
        <v>0</v>
      </c>
      <c r="P86" s="55">
        <f t="shared" si="29"/>
        <v>0</v>
      </c>
      <c r="Q86" s="55"/>
      <c r="R86" s="55">
        <f t="shared" si="33"/>
        <v>12998</v>
      </c>
      <c r="S86" s="55">
        <f t="shared" si="30"/>
        <v>0</v>
      </c>
      <c r="T86" s="55">
        <f t="shared" si="31"/>
        <v>96219</v>
      </c>
      <c r="U86" s="88"/>
      <c r="V86" s="85"/>
      <c r="W86" s="99"/>
      <c r="X86" s="99"/>
      <c r="Y86" s="99"/>
      <c r="Z86" s="99"/>
      <c r="AA86" s="99"/>
      <c r="AB86" s="99"/>
      <c r="AC86" s="99"/>
      <c r="AD86" s="99"/>
      <c r="AE86" s="40"/>
      <c r="AF86" s="40"/>
      <c r="AG86" s="40"/>
      <c r="AH86" s="108"/>
      <c r="AI86" s="108"/>
      <c r="AJ86" s="108"/>
      <c r="AK86" s="109">
        <v>12998</v>
      </c>
      <c r="AL86" s="42"/>
      <c r="AM86" s="42">
        <v>60350</v>
      </c>
      <c r="AN86" s="42">
        <v>31728</v>
      </c>
      <c r="AO86" s="42">
        <v>21654</v>
      </c>
      <c r="AP86" s="42"/>
      <c r="AQ86" s="42">
        <v>61774</v>
      </c>
      <c r="AR86" s="29"/>
      <c r="AS86" s="29"/>
      <c r="AT86" s="29"/>
      <c r="AU86" s="29"/>
      <c r="AV86" s="29"/>
      <c r="AW86" s="42">
        <v>51497</v>
      </c>
      <c r="AX86" s="42">
        <v>49710</v>
      </c>
      <c r="AY86" s="42"/>
      <c r="AZ86" s="70"/>
      <c r="BA86" s="42"/>
      <c r="BB86" s="42"/>
      <c r="BC86" s="42"/>
      <c r="BD86" s="42">
        <v>57352</v>
      </c>
      <c r="BE86" s="42">
        <v>30869</v>
      </c>
      <c r="BF86" s="29"/>
      <c r="BG86" s="29"/>
      <c r="BH86" s="42"/>
      <c r="BI86" s="42"/>
      <c r="BJ86" s="29"/>
      <c r="BK86" s="29"/>
      <c r="BL86" s="29"/>
      <c r="BM86" s="43"/>
      <c r="BN86" s="42">
        <v>49568</v>
      </c>
      <c r="BO86" s="42">
        <v>46651</v>
      </c>
      <c r="BP86" s="42"/>
      <c r="BQ86" s="70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</row>
    <row r="87" spans="1:90" s="58" customFormat="1">
      <c r="A87" s="75">
        <v>43373</v>
      </c>
      <c r="B87" s="76">
        <v>43373</v>
      </c>
      <c r="C87" s="54">
        <v>43373</v>
      </c>
      <c r="D87" s="50">
        <f t="shared" si="21"/>
        <v>0</v>
      </c>
      <c r="E87" s="64">
        <v>476742</v>
      </c>
      <c r="F87" s="55">
        <f t="shared" si="22"/>
        <v>475617</v>
      </c>
      <c r="G87" s="55">
        <f t="shared" si="23"/>
        <v>1124.9099999999999</v>
      </c>
      <c r="H87" s="77">
        <v>1.2929999999999999</v>
      </c>
      <c r="I87" s="55">
        <f t="shared" si="24"/>
        <v>870</v>
      </c>
      <c r="J87" s="55">
        <f t="shared" si="25"/>
        <v>87488</v>
      </c>
      <c r="K87" s="55">
        <f t="shared" si="26"/>
        <v>304012</v>
      </c>
      <c r="L87" s="55">
        <f t="shared" si="32"/>
        <v>304012</v>
      </c>
      <c r="M87" s="55"/>
      <c r="N87" s="55">
        <f t="shared" si="27"/>
        <v>0</v>
      </c>
      <c r="O87" s="55">
        <f t="shared" si="28"/>
        <v>0</v>
      </c>
      <c r="P87" s="55">
        <f t="shared" si="29"/>
        <v>0</v>
      </c>
      <c r="Q87" s="55"/>
      <c r="R87" s="55">
        <f>SUM(AH87:AK87)</f>
        <v>12821</v>
      </c>
      <c r="S87" s="55">
        <f t="shared" si="30"/>
        <v>0</v>
      </c>
      <c r="T87" s="55">
        <f t="shared" si="31"/>
        <v>71296</v>
      </c>
      <c r="U87" s="88">
        <f t="shared" ref="U87:U116" si="34">BQ87</f>
        <v>870</v>
      </c>
      <c r="V87" s="85"/>
      <c r="W87" s="99"/>
      <c r="X87" s="99"/>
      <c r="Y87" s="99"/>
      <c r="Z87" s="99"/>
      <c r="AA87" s="99"/>
      <c r="AB87" s="99"/>
      <c r="AC87" s="99"/>
      <c r="AD87" s="99"/>
      <c r="AE87" s="55"/>
      <c r="AF87" s="55"/>
      <c r="AG87" s="55"/>
      <c r="AH87" s="108"/>
      <c r="AI87" s="108"/>
      <c r="AJ87" s="108"/>
      <c r="AK87" s="109">
        <v>12821</v>
      </c>
      <c r="AL87" s="79"/>
      <c r="AM87" s="79">
        <v>60270</v>
      </c>
      <c r="AN87" s="79">
        <v>31840</v>
      </c>
      <c r="AO87" s="79">
        <v>22795</v>
      </c>
      <c r="AP87" s="79"/>
      <c r="AQ87" s="79">
        <v>61968</v>
      </c>
      <c r="AR87" s="80"/>
      <c r="AS87" s="80"/>
      <c r="AT87" s="80"/>
      <c r="AU87" s="80"/>
      <c r="AV87" s="80"/>
      <c r="AW87" s="79">
        <v>51809</v>
      </c>
      <c r="AX87" s="79">
        <v>50330</v>
      </c>
      <c r="AY87" s="79">
        <v>25000</v>
      </c>
      <c r="AZ87" s="70"/>
      <c r="BA87" s="79"/>
      <c r="BB87" s="79"/>
      <c r="BC87" s="79"/>
      <c r="BD87" s="79">
        <v>56838</v>
      </c>
      <c r="BE87" s="79">
        <v>30650</v>
      </c>
      <c r="BF87" s="80"/>
      <c r="BG87" s="80"/>
      <c r="BH87" s="79"/>
      <c r="BI87" s="79"/>
      <c r="BJ87" s="80"/>
      <c r="BK87" s="80"/>
      <c r="BL87" s="80"/>
      <c r="BM87" s="78"/>
      <c r="BN87" s="79"/>
      <c r="BO87" s="79">
        <v>71296</v>
      </c>
      <c r="BP87" s="79"/>
      <c r="BQ87" s="70">
        <v>870</v>
      </c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</row>
    <row r="88" spans="1:90" s="58" customFormat="1">
      <c r="A88" s="75">
        <v>43404</v>
      </c>
      <c r="B88" s="76">
        <v>43404</v>
      </c>
      <c r="C88" s="54">
        <v>43404</v>
      </c>
      <c r="D88" s="50">
        <f t="shared" si="21"/>
        <v>0</v>
      </c>
      <c r="E88" s="64">
        <v>474360</v>
      </c>
      <c r="F88" s="55">
        <f t="shared" si="22"/>
        <v>473215</v>
      </c>
      <c r="G88" s="55">
        <f t="shared" si="23"/>
        <v>1144.9359999999999</v>
      </c>
      <c r="H88" s="77">
        <v>1.3129999999999999</v>
      </c>
      <c r="I88" s="55">
        <f t="shared" si="24"/>
        <v>872</v>
      </c>
      <c r="J88" s="55">
        <f t="shared" si="25"/>
        <v>85884</v>
      </c>
      <c r="K88" s="55">
        <f t="shared" si="26"/>
        <v>304251</v>
      </c>
      <c r="L88" s="55">
        <f t="shared" si="32"/>
        <v>304251</v>
      </c>
      <c r="M88" s="55"/>
      <c r="N88" s="55">
        <f t="shared" si="27"/>
        <v>0</v>
      </c>
      <c r="O88" s="55">
        <f t="shared" si="28"/>
        <v>0</v>
      </c>
      <c r="P88" s="55">
        <f t="shared" si="29"/>
        <v>0</v>
      </c>
      <c r="Q88" s="55"/>
      <c r="R88" s="55">
        <f t="shared" si="33"/>
        <v>0</v>
      </c>
      <c r="S88" s="55">
        <f t="shared" si="30"/>
        <v>0</v>
      </c>
      <c r="T88" s="55">
        <f t="shared" si="31"/>
        <v>83080</v>
      </c>
      <c r="U88" s="88">
        <f t="shared" si="34"/>
        <v>872</v>
      </c>
      <c r="V88" s="85"/>
      <c r="W88" s="99"/>
      <c r="X88" s="99"/>
      <c r="Y88" s="99"/>
      <c r="Z88" s="99"/>
      <c r="AA88" s="99"/>
      <c r="AB88" s="99"/>
      <c r="AC88" s="99"/>
      <c r="AD88" s="99"/>
      <c r="AE88" s="55"/>
      <c r="AF88" s="55"/>
      <c r="AG88" s="55"/>
      <c r="AH88" s="108"/>
      <c r="AI88" s="108"/>
      <c r="AJ88" s="108"/>
      <c r="AK88" s="109"/>
      <c r="AL88" s="79"/>
      <c r="AM88" s="79">
        <v>59865</v>
      </c>
      <c r="AN88" s="79">
        <v>31869</v>
      </c>
      <c r="AO88" s="79">
        <v>23073</v>
      </c>
      <c r="AP88" s="79"/>
      <c r="AQ88" s="79">
        <v>62348</v>
      </c>
      <c r="AR88" s="80"/>
      <c r="AS88" s="80"/>
      <c r="AT88" s="80"/>
      <c r="AU88" s="80"/>
      <c r="AV88" s="80"/>
      <c r="AW88" s="79">
        <v>52099</v>
      </c>
      <c r="AX88" s="79">
        <v>49889</v>
      </c>
      <c r="AY88" s="79">
        <v>25108</v>
      </c>
      <c r="AZ88" s="70"/>
      <c r="BA88" s="79"/>
      <c r="BB88" s="79"/>
      <c r="BC88" s="79"/>
      <c r="BD88" s="79">
        <v>54732</v>
      </c>
      <c r="BE88" s="79">
        <v>31152</v>
      </c>
      <c r="BF88" s="80"/>
      <c r="BG88" s="80"/>
      <c r="BH88" s="79"/>
      <c r="BI88" s="79"/>
      <c r="BJ88" s="80"/>
      <c r="BK88" s="80"/>
      <c r="BL88" s="80"/>
      <c r="BM88" s="78"/>
      <c r="BN88" s="79">
        <v>661</v>
      </c>
      <c r="BO88" s="79">
        <v>82419</v>
      </c>
      <c r="BP88" s="79"/>
      <c r="BQ88" s="70">
        <v>872</v>
      </c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</row>
    <row r="89" spans="1:90" s="58" customFormat="1">
      <c r="A89" s="75">
        <v>43434</v>
      </c>
      <c r="B89" s="76">
        <v>43434</v>
      </c>
      <c r="C89" s="54">
        <v>43434</v>
      </c>
      <c r="D89" s="50">
        <f t="shared" si="21"/>
        <v>0</v>
      </c>
      <c r="E89" s="64">
        <v>469149</v>
      </c>
      <c r="F89" s="55">
        <f t="shared" si="22"/>
        <v>467991</v>
      </c>
      <c r="G89" s="55">
        <f t="shared" si="23"/>
        <v>1158.0160000000001</v>
      </c>
      <c r="H89" s="77">
        <v>1.3280000000000001</v>
      </c>
      <c r="I89" s="55">
        <f t="shared" si="24"/>
        <v>872</v>
      </c>
      <c r="J89" s="55">
        <f t="shared" si="25"/>
        <v>84509</v>
      </c>
      <c r="K89" s="55">
        <f t="shared" si="26"/>
        <v>300403</v>
      </c>
      <c r="L89" s="55">
        <f t="shared" si="32"/>
        <v>300403</v>
      </c>
      <c r="M89" s="55"/>
      <c r="N89" s="55">
        <f t="shared" si="27"/>
        <v>0</v>
      </c>
      <c r="O89" s="55">
        <f t="shared" si="28"/>
        <v>0</v>
      </c>
      <c r="P89" s="55">
        <f t="shared" si="29"/>
        <v>0</v>
      </c>
      <c r="Q89" s="55"/>
      <c r="R89" s="55">
        <f t="shared" si="33"/>
        <v>0</v>
      </c>
      <c r="S89" s="55">
        <f t="shared" si="30"/>
        <v>0</v>
      </c>
      <c r="T89" s="55">
        <f t="shared" si="31"/>
        <v>83079</v>
      </c>
      <c r="U89" s="88">
        <f t="shared" si="34"/>
        <v>872</v>
      </c>
      <c r="V89" s="85"/>
      <c r="W89" s="99"/>
      <c r="X89" s="99"/>
      <c r="Y89" s="99"/>
      <c r="Z89" s="99"/>
      <c r="AA89" s="99"/>
      <c r="AB89" s="99"/>
      <c r="AC89" s="99"/>
      <c r="AD89" s="99"/>
      <c r="AE89" s="55"/>
      <c r="AF89" s="55"/>
      <c r="AG89" s="55"/>
      <c r="AH89" s="108"/>
      <c r="AI89" s="108"/>
      <c r="AJ89" s="108"/>
      <c r="AK89" s="109"/>
      <c r="AL89" s="79"/>
      <c r="AM89" s="79">
        <v>57813</v>
      </c>
      <c r="AN89" s="79">
        <v>31773</v>
      </c>
      <c r="AO89" s="79">
        <v>23359</v>
      </c>
      <c r="AP89" s="79"/>
      <c r="AQ89" s="79">
        <v>62078</v>
      </c>
      <c r="AR89" s="80"/>
      <c r="AS89" s="80"/>
      <c r="AT89" s="80"/>
      <c r="AU89" s="80"/>
      <c r="AV89" s="80"/>
      <c r="AW89" s="79">
        <v>52443</v>
      </c>
      <c r="AX89" s="79">
        <v>47779</v>
      </c>
      <c r="AY89" s="79">
        <v>25158</v>
      </c>
      <c r="AZ89" s="70"/>
      <c r="BA89" s="79"/>
      <c r="BB89" s="79"/>
      <c r="BC89" s="79"/>
      <c r="BD89" s="79">
        <v>54360</v>
      </c>
      <c r="BE89" s="79">
        <v>30149</v>
      </c>
      <c r="BF89" s="80"/>
      <c r="BG89" s="80"/>
      <c r="BH89" s="79"/>
      <c r="BI89" s="79"/>
      <c r="BJ89" s="80"/>
      <c r="BK89" s="80"/>
      <c r="BL89" s="80"/>
      <c r="BM89" s="78"/>
      <c r="BN89" s="79">
        <v>661</v>
      </c>
      <c r="BO89" s="79">
        <v>82418</v>
      </c>
      <c r="BP89" s="79"/>
      <c r="BQ89" s="70">
        <v>872</v>
      </c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</row>
    <row r="90" spans="1:90">
      <c r="A90" s="38">
        <v>43465</v>
      </c>
      <c r="B90" s="39">
        <v>43465</v>
      </c>
      <c r="C90" s="54">
        <v>43465</v>
      </c>
      <c r="D90" s="50">
        <f t="shared" si="21"/>
        <v>0</v>
      </c>
      <c r="E90" s="64">
        <v>463833</v>
      </c>
      <c r="F90" s="55">
        <f t="shared" si="22"/>
        <v>462642</v>
      </c>
      <c r="G90" s="55">
        <f t="shared" si="23"/>
        <v>1190.825</v>
      </c>
      <c r="H90" s="77">
        <v>1.3625</v>
      </c>
      <c r="I90" s="55">
        <f t="shared" si="24"/>
        <v>874</v>
      </c>
      <c r="J90" s="55">
        <f t="shared" si="25"/>
        <v>82456</v>
      </c>
      <c r="K90" s="55">
        <f t="shared" si="26"/>
        <v>296899</v>
      </c>
      <c r="L90" s="55">
        <f t="shared" si="32"/>
        <v>296899</v>
      </c>
      <c r="M90" s="55"/>
      <c r="N90" s="55">
        <f t="shared" si="27"/>
        <v>0</v>
      </c>
      <c r="O90" s="55">
        <f t="shared" si="28"/>
        <v>0</v>
      </c>
      <c r="P90" s="55">
        <f t="shared" si="29"/>
        <v>0</v>
      </c>
      <c r="Q90" s="55"/>
      <c r="R90" s="55">
        <f t="shared" si="33"/>
        <v>0</v>
      </c>
      <c r="S90" s="55">
        <f t="shared" si="30"/>
        <v>0</v>
      </c>
      <c r="T90" s="55">
        <f t="shared" si="31"/>
        <v>83287</v>
      </c>
      <c r="U90" s="88">
        <f t="shared" si="34"/>
        <v>874</v>
      </c>
      <c r="V90" s="85"/>
      <c r="W90" s="99"/>
      <c r="X90" s="99"/>
      <c r="Y90" s="99"/>
      <c r="Z90" s="99"/>
      <c r="AA90" s="99"/>
      <c r="AB90" s="99"/>
      <c r="AC90" s="99"/>
      <c r="AD90" s="99"/>
      <c r="AE90" s="40"/>
      <c r="AF90" s="40"/>
      <c r="AG90" s="40"/>
      <c r="AH90" s="108"/>
      <c r="AI90" s="108"/>
      <c r="AJ90" s="108"/>
      <c r="AK90" s="109"/>
      <c r="AL90" s="42"/>
      <c r="AM90" s="42">
        <v>57353</v>
      </c>
      <c r="AN90" s="42">
        <v>31546</v>
      </c>
      <c r="AO90" s="42">
        <v>21983</v>
      </c>
      <c r="AP90" s="42"/>
      <c r="AQ90" s="42">
        <v>61465</v>
      </c>
      <c r="AR90" s="29"/>
      <c r="AS90" s="29"/>
      <c r="AT90" s="29"/>
      <c r="AU90" s="29"/>
      <c r="AV90" s="29"/>
      <c r="AW90" s="42">
        <v>52756</v>
      </c>
      <c r="AX90" s="42">
        <v>46531</v>
      </c>
      <c r="AY90" s="42">
        <v>25265</v>
      </c>
      <c r="AZ90" s="70"/>
      <c r="BA90" s="42"/>
      <c r="BB90" s="42"/>
      <c r="BC90" s="42"/>
      <c r="BD90" s="42">
        <v>54162</v>
      </c>
      <c r="BE90" s="42">
        <v>28294</v>
      </c>
      <c r="BF90" s="29"/>
      <c r="BG90" s="29"/>
      <c r="BH90" s="42"/>
      <c r="BI90" s="42"/>
      <c r="BJ90" s="29"/>
      <c r="BK90" s="29"/>
      <c r="BL90" s="29"/>
      <c r="BM90" s="43"/>
      <c r="BN90" s="42">
        <v>661</v>
      </c>
      <c r="BO90" s="42">
        <v>82626</v>
      </c>
      <c r="BP90" s="42"/>
      <c r="BQ90" s="70">
        <v>874</v>
      </c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</row>
    <row r="91" spans="1:90">
      <c r="A91" s="38">
        <v>43496</v>
      </c>
      <c r="B91" s="39">
        <v>43496</v>
      </c>
      <c r="C91" s="54">
        <v>43496</v>
      </c>
      <c r="D91" s="50">
        <f t="shared" si="21"/>
        <v>0</v>
      </c>
      <c r="E91" s="64">
        <v>458111</v>
      </c>
      <c r="F91" s="55">
        <f t="shared" si="22"/>
        <v>456961</v>
      </c>
      <c r="G91" s="55">
        <f t="shared" si="23"/>
        <v>1150.1875</v>
      </c>
      <c r="H91" s="77">
        <v>1.3145</v>
      </c>
      <c r="I91" s="55">
        <f t="shared" si="24"/>
        <v>875</v>
      </c>
      <c r="J91" s="55">
        <f t="shared" si="25"/>
        <v>81252</v>
      </c>
      <c r="K91" s="55">
        <f t="shared" si="26"/>
        <v>292770</v>
      </c>
      <c r="L91" s="55">
        <f t="shared" si="32"/>
        <v>292770</v>
      </c>
      <c r="M91" s="55"/>
      <c r="N91" s="55">
        <f t="shared" si="27"/>
        <v>0</v>
      </c>
      <c r="O91" s="55">
        <f t="shared" si="28"/>
        <v>0</v>
      </c>
      <c r="P91" s="55">
        <f t="shared" si="29"/>
        <v>0</v>
      </c>
      <c r="Q91" s="55"/>
      <c r="R91" s="55">
        <f t="shared" si="33"/>
        <v>0</v>
      </c>
      <c r="S91" s="55">
        <f t="shared" si="30"/>
        <v>0</v>
      </c>
      <c r="T91" s="55">
        <f t="shared" si="31"/>
        <v>82939</v>
      </c>
      <c r="U91" s="88">
        <f t="shared" si="34"/>
        <v>875</v>
      </c>
      <c r="V91" s="85"/>
      <c r="W91" s="99"/>
      <c r="X91" s="99"/>
      <c r="Y91" s="99"/>
      <c r="Z91" s="99"/>
      <c r="AA91" s="99"/>
      <c r="AB91" s="99"/>
      <c r="AC91" s="99"/>
      <c r="AD91" s="99"/>
      <c r="AE91" s="40"/>
      <c r="AF91" s="40"/>
      <c r="AG91" s="40"/>
      <c r="AH91" s="108"/>
      <c r="AI91" s="108"/>
      <c r="AJ91" s="108"/>
      <c r="AK91" s="109"/>
      <c r="AL91" s="42"/>
      <c r="AM91" s="42">
        <v>56666</v>
      </c>
      <c r="AN91" s="42">
        <v>31463</v>
      </c>
      <c r="AO91" s="42">
        <v>21357</v>
      </c>
      <c r="AP91" s="42"/>
      <c r="AQ91" s="42">
        <v>60968</v>
      </c>
      <c r="AR91" s="29"/>
      <c r="AS91" s="29"/>
      <c r="AT91" s="29"/>
      <c r="AU91" s="29"/>
      <c r="AV91" s="29"/>
      <c r="AW91" s="42">
        <v>52420</v>
      </c>
      <c r="AX91" s="42">
        <v>44601</v>
      </c>
      <c r="AY91" s="42">
        <v>25295</v>
      </c>
      <c r="AZ91" s="70"/>
      <c r="BA91" s="42"/>
      <c r="BB91" s="42"/>
      <c r="BC91" s="42"/>
      <c r="BD91" s="42">
        <v>54245</v>
      </c>
      <c r="BE91" s="42">
        <v>27007</v>
      </c>
      <c r="BF91" s="29"/>
      <c r="BG91" s="29"/>
      <c r="BH91" s="42"/>
      <c r="BI91" s="42"/>
      <c r="BJ91" s="29"/>
      <c r="BK91" s="29"/>
      <c r="BL91" s="29"/>
      <c r="BM91" s="43"/>
      <c r="BN91" s="42">
        <v>650</v>
      </c>
      <c r="BO91" s="42">
        <v>82289</v>
      </c>
      <c r="BP91" s="42"/>
      <c r="BQ91" s="70">
        <v>875</v>
      </c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</row>
    <row r="92" spans="1:90">
      <c r="A92" s="38">
        <v>43524</v>
      </c>
      <c r="B92" s="39">
        <v>43524</v>
      </c>
      <c r="C92" s="54">
        <v>43524</v>
      </c>
      <c r="D92" s="50">
        <f t="shared" si="21"/>
        <v>0</v>
      </c>
      <c r="E92" s="64">
        <v>465429</v>
      </c>
      <c r="F92" s="55">
        <f t="shared" si="22"/>
        <v>464275</v>
      </c>
      <c r="G92" s="55">
        <f t="shared" si="23"/>
        <v>1154.0423999999998</v>
      </c>
      <c r="H92" s="77">
        <v>1.3173999999999999</v>
      </c>
      <c r="I92" s="55">
        <f t="shared" si="24"/>
        <v>876</v>
      </c>
      <c r="J92" s="55">
        <f t="shared" si="25"/>
        <v>84807</v>
      </c>
      <c r="K92" s="55">
        <f t="shared" si="26"/>
        <v>296430</v>
      </c>
      <c r="L92" s="55">
        <f t="shared" si="32"/>
        <v>296430</v>
      </c>
      <c r="M92" s="55"/>
      <c r="N92" s="55">
        <f t="shared" si="27"/>
        <v>0</v>
      </c>
      <c r="O92" s="55">
        <f t="shared" si="28"/>
        <v>0</v>
      </c>
      <c r="P92" s="55">
        <f t="shared" si="29"/>
        <v>0</v>
      </c>
      <c r="Q92" s="55"/>
      <c r="R92" s="55">
        <f t="shared" si="33"/>
        <v>0</v>
      </c>
      <c r="S92" s="55">
        <f t="shared" si="30"/>
        <v>0</v>
      </c>
      <c r="T92" s="55">
        <f t="shared" si="31"/>
        <v>83038</v>
      </c>
      <c r="U92" s="88">
        <f t="shared" si="34"/>
        <v>876</v>
      </c>
      <c r="V92" s="85"/>
      <c r="W92" s="99"/>
      <c r="X92" s="99"/>
      <c r="Y92" s="99"/>
      <c r="Z92" s="99"/>
      <c r="AA92" s="99"/>
      <c r="AB92" s="99"/>
      <c r="AC92" s="99"/>
      <c r="AD92" s="99"/>
      <c r="AE92" s="40"/>
      <c r="AF92" s="40"/>
      <c r="AG92" s="40"/>
      <c r="AH92" s="108"/>
      <c r="AI92" s="108"/>
      <c r="AJ92" s="108"/>
      <c r="AK92" s="109"/>
      <c r="AL92" s="42"/>
      <c r="AM92" s="42">
        <v>57920</v>
      </c>
      <c r="AN92" s="42">
        <v>31965</v>
      </c>
      <c r="AO92" s="42">
        <v>19933</v>
      </c>
      <c r="AP92" s="42"/>
      <c r="AQ92" s="42">
        <v>62076</v>
      </c>
      <c r="AR92" s="29"/>
      <c r="AS92" s="29"/>
      <c r="AT92" s="29"/>
      <c r="AU92" s="29"/>
      <c r="AV92" s="29"/>
      <c r="AW92" s="42">
        <v>52955</v>
      </c>
      <c r="AX92" s="42">
        <v>45911</v>
      </c>
      <c r="AY92" s="42">
        <v>25670</v>
      </c>
      <c r="AZ92" s="70"/>
      <c r="BA92" s="42"/>
      <c r="BB92" s="42"/>
      <c r="BC92" s="42"/>
      <c r="BD92" s="42">
        <v>56513</v>
      </c>
      <c r="BE92" s="42">
        <v>28294</v>
      </c>
      <c r="BF92" s="29"/>
      <c r="BG92" s="29"/>
      <c r="BH92" s="42"/>
      <c r="BI92" s="42"/>
      <c r="BJ92" s="29"/>
      <c r="BK92" s="29"/>
      <c r="BL92" s="29"/>
      <c r="BM92" s="43"/>
      <c r="BN92" s="42">
        <v>651</v>
      </c>
      <c r="BO92" s="42">
        <v>82387</v>
      </c>
      <c r="BP92" s="42"/>
      <c r="BQ92" s="70">
        <v>876</v>
      </c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</row>
    <row r="93" spans="1:90" s="58" customFormat="1">
      <c r="A93" s="75">
        <v>43555</v>
      </c>
      <c r="B93" s="76">
        <v>43555</v>
      </c>
      <c r="C93" s="54">
        <v>43555</v>
      </c>
      <c r="D93" s="50">
        <f t="shared" si="21"/>
        <v>0</v>
      </c>
      <c r="E93" s="64">
        <v>468753</v>
      </c>
      <c r="F93" s="55">
        <f t="shared" si="22"/>
        <v>461911</v>
      </c>
      <c r="G93" s="55">
        <f t="shared" si="23"/>
        <v>6841.6559999999999</v>
      </c>
      <c r="H93" s="77">
        <v>1.3360000000000001</v>
      </c>
      <c r="I93" s="55">
        <f t="shared" si="24"/>
        <v>5121</v>
      </c>
      <c r="J93" s="55">
        <f t="shared" si="25"/>
        <v>85477</v>
      </c>
      <c r="K93" s="55">
        <f t="shared" si="26"/>
        <v>305803.65600000002</v>
      </c>
      <c r="L93" s="55">
        <f t="shared" ref="L93:L116" si="35">SUM(AL93:AY93)</f>
        <v>298962</v>
      </c>
      <c r="M93" s="55">
        <f t="shared" ref="M93:M116" si="36">AZ93</f>
        <v>5121</v>
      </c>
      <c r="N93" s="55">
        <f t="shared" si="27"/>
        <v>0</v>
      </c>
      <c r="O93" s="55">
        <f t="shared" si="28"/>
        <v>0</v>
      </c>
      <c r="P93" s="55">
        <f t="shared" si="29"/>
        <v>0</v>
      </c>
      <c r="Q93" s="55"/>
      <c r="R93" s="55">
        <f t="shared" si="33"/>
        <v>0</v>
      </c>
      <c r="S93" s="55">
        <f t="shared" si="30"/>
        <v>0</v>
      </c>
      <c r="T93" s="55">
        <f t="shared" si="31"/>
        <v>77472</v>
      </c>
      <c r="U93" s="88">
        <f t="shared" si="34"/>
        <v>0</v>
      </c>
      <c r="V93" s="85"/>
      <c r="W93" s="99"/>
      <c r="X93" s="99"/>
      <c r="Y93" s="99"/>
      <c r="Z93" s="99"/>
      <c r="AA93" s="99"/>
      <c r="AB93" s="99"/>
      <c r="AC93" s="99"/>
      <c r="AD93" s="99"/>
      <c r="AE93" s="55"/>
      <c r="AF93" s="55"/>
      <c r="AG93" s="55"/>
      <c r="AH93" s="108"/>
      <c r="AI93" s="108"/>
      <c r="AJ93" s="108"/>
      <c r="AK93" s="109"/>
      <c r="AL93" s="79"/>
      <c r="AM93" s="79">
        <v>57590</v>
      </c>
      <c r="AN93" s="79">
        <v>32153</v>
      </c>
      <c r="AO93" s="79">
        <v>20225</v>
      </c>
      <c r="AP93" s="79"/>
      <c r="AQ93" s="79">
        <v>62575</v>
      </c>
      <c r="AR93" s="80"/>
      <c r="AS93" s="80"/>
      <c r="AT93" s="80"/>
      <c r="AU93" s="80"/>
      <c r="AV93" s="80"/>
      <c r="AW93" s="79">
        <v>53073</v>
      </c>
      <c r="AX93" s="79">
        <v>47524</v>
      </c>
      <c r="AY93" s="79">
        <v>25822</v>
      </c>
      <c r="AZ93" s="70">
        <v>5121</v>
      </c>
      <c r="BA93" s="79"/>
      <c r="BB93" s="79"/>
      <c r="BC93" s="79"/>
      <c r="BD93" s="79">
        <v>56834</v>
      </c>
      <c r="BE93" s="79">
        <v>28643</v>
      </c>
      <c r="BF93" s="80"/>
      <c r="BG93" s="80"/>
      <c r="BH93" s="79"/>
      <c r="BI93" s="79"/>
      <c r="BJ93" s="80"/>
      <c r="BK93" s="80"/>
      <c r="BL93" s="80"/>
      <c r="BM93" s="78"/>
      <c r="BN93" s="79"/>
      <c r="BO93" s="79">
        <v>77472</v>
      </c>
      <c r="BP93" s="79"/>
      <c r="BQ93" s="70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</row>
    <row r="94" spans="1:90">
      <c r="A94" s="38">
        <v>43585</v>
      </c>
      <c r="B94" s="39">
        <v>43585</v>
      </c>
      <c r="C94" s="54">
        <v>43585</v>
      </c>
      <c r="D94" s="50">
        <f t="shared" si="21"/>
        <v>0</v>
      </c>
      <c r="E94" s="64">
        <v>471749.93599999999</v>
      </c>
      <c r="F94" s="55">
        <f t="shared" si="22"/>
        <v>465710</v>
      </c>
      <c r="G94" s="55">
        <f t="shared" si="23"/>
        <v>6039.9360000000006</v>
      </c>
      <c r="H94" s="77">
        <v>1.3440000000000001</v>
      </c>
      <c r="I94" s="55">
        <f t="shared" si="24"/>
        <v>4494</v>
      </c>
      <c r="J94" s="55">
        <f t="shared" si="25"/>
        <v>88554</v>
      </c>
      <c r="K94" s="55">
        <f t="shared" si="26"/>
        <v>305924.93599999999</v>
      </c>
      <c r="L94" s="55">
        <f t="shared" si="35"/>
        <v>299885</v>
      </c>
      <c r="M94" s="55">
        <f t="shared" si="36"/>
        <v>4494</v>
      </c>
      <c r="N94" s="55">
        <f t="shared" si="27"/>
        <v>0</v>
      </c>
      <c r="O94" s="55">
        <f t="shared" si="28"/>
        <v>0</v>
      </c>
      <c r="P94" s="55">
        <f t="shared" si="29"/>
        <v>0</v>
      </c>
      <c r="Q94" s="55"/>
      <c r="R94" s="55">
        <f t="shared" si="33"/>
        <v>0</v>
      </c>
      <c r="S94" s="55">
        <f t="shared" si="30"/>
        <v>0</v>
      </c>
      <c r="T94" s="55">
        <f t="shared" si="31"/>
        <v>77271</v>
      </c>
      <c r="U94" s="88">
        <f t="shared" si="34"/>
        <v>0</v>
      </c>
      <c r="V94" s="85"/>
      <c r="W94" s="99"/>
      <c r="X94" s="99"/>
      <c r="Y94" s="99"/>
      <c r="Z94" s="99"/>
      <c r="AA94" s="99"/>
      <c r="AB94" s="99"/>
      <c r="AC94" s="99"/>
      <c r="AD94" s="99"/>
      <c r="AE94" s="40"/>
      <c r="AF94" s="40"/>
      <c r="AG94" s="40"/>
      <c r="AH94" s="108"/>
      <c r="AI94" s="108"/>
      <c r="AJ94" s="108"/>
      <c r="AK94" s="109"/>
      <c r="AL94" s="42"/>
      <c r="AM94" s="42">
        <v>57816</v>
      </c>
      <c r="AN94" s="42">
        <v>32356</v>
      </c>
      <c r="AO94" s="42">
        <v>20930</v>
      </c>
      <c r="AP94" s="42"/>
      <c r="AQ94" s="42">
        <v>62964</v>
      </c>
      <c r="AR94" s="29"/>
      <c r="AS94" s="29"/>
      <c r="AT94" s="29"/>
      <c r="AU94" s="29"/>
      <c r="AV94" s="29"/>
      <c r="AW94" s="42">
        <v>52756</v>
      </c>
      <c r="AX94" s="42">
        <v>47018</v>
      </c>
      <c r="AY94" s="42">
        <v>26045</v>
      </c>
      <c r="AZ94" s="70">
        <v>4494</v>
      </c>
      <c r="BA94" s="42"/>
      <c r="BB94" s="42"/>
      <c r="BC94" s="42"/>
      <c r="BD94" s="42">
        <v>58449</v>
      </c>
      <c r="BE94" s="42">
        <v>30105</v>
      </c>
      <c r="BF94" s="29"/>
      <c r="BG94" s="29"/>
      <c r="BH94" s="42"/>
      <c r="BI94" s="42"/>
      <c r="BJ94" s="29"/>
      <c r="BK94" s="29"/>
      <c r="BL94" s="29"/>
      <c r="BM94" s="43"/>
      <c r="BN94" s="42">
        <v>652</v>
      </c>
      <c r="BO94" s="42">
        <v>76619</v>
      </c>
      <c r="BP94" s="42"/>
      <c r="BQ94" s="70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</row>
    <row r="95" spans="1:90" s="58" customFormat="1">
      <c r="A95" s="75">
        <v>43616</v>
      </c>
      <c r="B95" s="76">
        <v>43616</v>
      </c>
      <c r="C95" s="54">
        <v>43616</v>
      </c>
      <c r="D95" s="50">
        <f t="shared" si="21"/>
        <v>0</v>
      </c>
      <c r="E95" s="64">
        <v>475144</v>
      </c>
      <c r="F95" s="55">
        <f t="shared" si="22"/>
        <v>468598</v>
      </c>
      <c r="G95" s="55">
        <f t="shared" si="23"/>
        <v>6545.7094999999999</v>
      </c>
      <c r="H95" s="77">
        <v>1.3554999999999999</v>
      </c>
      <c r="I95" s="55">
        <f t="shared" si="24"/>
        <v>4829</v>
      </c>
      <c r="J95" s="55">
        <f t="shared" si="25"/>
        <v>82664</v>
      </c>
      <c r="K95" s="55">
        <f t="shared" si="26"/>
        <v>303237</v>
      </c>
      <c r="L95" s="55">
        <f t="shared" si="35"/>
        <v>303237</v>
      </c>
      <c r="M95" s="55">
        <f t="shared" si="36"/>
        <v>0</v>
      </c>
      <c r="N95" s="55">
        <f t="shared" si="27"/>
        <v>0</v>
      </c>
      <c r="O95" s="55">
        <f t="shared" si="28"/>
        <v>0</v>
      </c>
      <c r="P95" s="55">
        <f t="shared" si="29"/>
        <v>0</v>
      </c>
      <c r="Q95" s="55"/>
      <c r="R95" s="55">
        <f t="shared" si="33"/>
        <v>0</v>
      </c>
      <c r="S95" s="55">
        <f t="shared" si="30"/>
        <v>0</v>
      </c>
      <c r="T95" s="55">
        <f t="shared" si="31"/>
        <v>82697</v>
      </c>
      <c r="U95" s="88">
        <f t="shared" si="34"/>
        <v>4829</v>
      </c>
      <c r="V95" s="85"/>
      <c r="W95" s="99"/>
      <c r="X95" s="99"/>
      <c r="Y95" s="99"/>
      <c r="Z95" s="99"/>
      <c r="AA95" s="99"/>
      <c r="AB95" s="99"/>
      <c r="AC95" s="99"/>
      <c r="AD95" s="99"/>
      <c r="AE95" s="55"/>
      <c r="AF95" s="55"/>
      <c r="AG95" s="55"/>
      <c r="AH95" s="108"/>
      <c r="AI95" s="108"/>
      <c r="AJ95" s="108"/>
      <c r="AK95" s="109"/>
      <c r="AL95" s="79"/>
      <c r="AM95" s="79">
        <v>57955</v>
      </c>
      <c r="AN95" s="79">
        <v>32748</v>
      </c>
      <c r="AO95" s="79">
        <v>21107</v>
      </c>
      <c r="AP95" s="79"/>
      <c r="AQ95" s="79">
        <v>63734</v>
      </c>
      <c r="AR95" s="80"/>
      <c r="AS95" s="80"/>
      <c r="AT95" s="80"/>
      <c r="AU95" s="80"/>
      <c r="AV95" s="80"/>
      <c r="AW95" s="79">
        <v>53114</v>
      </c>
      <c r="AX95" s="79">
        <v>48355</v>
      </c>
      <c r="AY95" s="79">
        <v>26224</v>
      </c>
      <c r="AZ95" s="70"/>
      <c r="BA95" s="79">
        <v>24718</v>
      </c>
      <c r="BB95" s="79"/>
      <c r="BC95" s="79"/>
      <c r="BD95" s="79">
        <v>57946</v>
      </c>
      <c r="BE95" s="79"/>
      <c r="BF95" s="80"/>
      <c r="BG95" s="80"/>
      <c r="BH95" s="79"/>
      <c r="BI95" s="79"/>
      <c r="BJ95" s="80"/>
      <c r="BK95" s="80"/>
      <c r="BL95" s="80"/>
      <c r="BM95" s="78"/>
      <c r="BN95" s="79"/>
      <c r="BO95" s="79">
        <v>82697</v>
      </c>
      <c r="BP95" s="79"/>
      <c r="BQ95" s="70">
        <v>4829</v>
      </c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</row>
    <row r="96" spans="1:90">
      <c r="A96" s="38">
        <v>43646</v>
      </c>
      <c r="B96" s="39">
        <v>43646</v>
      </c>
      <c r="C96" s="54">
        <v>43646</v>
      </c>
      <c r="D96" s="50">
        <f t="shared" si="21"/>
        <v>0</v>
      </c>
      <c r="E96" s="64">
        <v>475974</v>
      </c>
      <c r="F96" s="55">
        <f t="shared" si="22"/>
        <v>469653</v>
      </c>
      <c r="G96" s="55">
        <f t="shared" si="23"/>
        <v>6321.1610000000001</v>
      </c>
      <c r="H96" s="77">
        <v>1.3089999999999999</v>
      </c>
      <c r="I96" s="55">
        <f t="shared" si="24"/>
        <v>4829</v>
      </c>
      <c r="J96" s="55">
        <f t="shared" si="25"/>
        <v>84240</v>
      </c>
      <c r="K96" s="55">
        <f t="shared" si="26"/>
        <v>302607</v>
      </c>
      <c r="L96" s="55">
        <f t="shared" si="35"/>
        <v>302607</v>
      </c>
      <c r="M96" s="55">
        <f t="shared" si="36"/>
        <v>0</v>
      </c>
      <c r="N96" s="55">
        <f t="shared" si="27"/>
        <v>0</v>
      </c>
      <c r="O96" s="55">
        <f t="shared" si="28"/>
        <v>0</v>
      </c>
      <c r="P96" s="55">
        <f t="shared" si="29"/>
        <v>0</v>
      </c>
      <c r="Q96" s="55"/>
      <c r="R96" s="55">
        <f t="shared" si="33"/>
        <v>0</v>
      </c>
      <c r="S96" s="55">
        <f t="shared" si="30"/>
        <v>0</v>
      </c>
      <c r="T96" s="55">
        <f t="shared" si="31"/>
        <v>82806</v>
      </c>
      <c r="U96" s="88">
        <f t="shared" si="34"/>
        <v>4829</v>
      </c>
      <c r="V96" s="85"/>
      <c r="W96" s="99"/>
      <c r="X96" s="99"/>
      <c r="Y96" s="99"/>
      <c r="Z96" s="99"/>
      <c r="AA96" s="99"/>
      <c r="AB96" s="99"/>
      <c r="AC96" s="99"/>
      <c r="AD96" s="99"/>
      <c r="AE96" s="40"/>
      <c r="AF96" s="40"/>
      <c r="AG96" s="40"/>
      <c r="AH96" s="108"/>
      <c r="AI96" s="108"/>
      <c r="AJ96" s="108"/>
      <c r="AK96" s="109"/>
      <c r="AL96" s="42"/>
      <c r="AM96" s="42">
        <v>57612</v>
      </c>
      <c r="AN96" s="42">
        <v>32708</v>
      </c>
      <c r="AO96" s="42">
        <v>21900</v>
      </c>
      <c r="AP96" s="42"/>
      <c r="AQ96" s="42">
        <v>63335</v>
      </c>
      <c r="AR96" s="29"/>
      <c r="AS96" s="29"/>
      <c r="AT96" s="29"/>
      <c r="AU96" s="29"/>
      <c r="AV96" s="29"/>
      <c r="AW96" s="42">
        <v>53468</v>
      </c>
      <c r="AX96" s="42">
        <v>47155</v>
      </c>
      <c r="AY96" s="42">
        <v>26429</v>
      </c>
      <c r="AZ96" s="70"/>
      <c r="BA96" s="42">
        <v>26017</v>
      </c>
      <c r="BB96" s="42"/>
      <c r="BC96" s="42"/>
      <c r="BD96" s="42">
        <v>58223</v>
      </c>
      <c r="BE96" s="42"/>
      <c r="BF96" s="29"/>
      <c r="BG96" s="29"/>
      <c r="BH96" s="42"/>
      <c r="BI96" s="42"/>
      <c r="BJ96" s="29"/>
      <c r="BK96" s="29"/>
      <c r="BL96" s="29"/>
      <c r="BM96" s="43"/>
      <c r="BN96" s="42"/>
      <c r="BO96" s="42">
        <v>82806</v>
      </c>
      <c r="BP96" s="42"/>
      <c r="BQ96" s="70">
        <v>4829</v>
      </c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</row>
    <row r="97" spans="1:90">
      <c r="A97" s="38">
        <v>43677</v>
      </c>
      <c r="B97" s="39">
        <v>43677</v>
      </c>
      <c r="C97" s="54">
        <v>43677</v>
      </c>
      <c r="D97" s="50">
        <f t="shared" si="21"/>
        <v>0</v>
      </c>
      <c r="E97" s="64">
        <v>476981</v>
      </c>
      <c r="F97" s="55">
        <f t="shared" si="22"/>
        <v>470633</v>
      </c>
      <c r="G97" s="55">
        <f t="shared" si="23"/>
        <v>6347.7205000000004</v>
      </c>
      <c r="H97" s="77">
        <v>1.3145</v>
      </c>
      <c r="I97" s="55">
        <f t="shared" si="24"/>
        <v>4829</v>
      </c>
      <c r="J97" s="55">
        <f t="shared" si="25"/>
        <v>85800</v>
      </c>
      <c r="K97" s="55">
        <f t="shared" si="26"/>
        <v>302268</v>
      </c>
      <c r="L97" s="55">
        <f t="shared" si="35"/>
        <v>302268</v>
      </c>
      <c r="M97" s="55">
        <f t="shared" si="36"/>
        <v>0</v>
      </c>
      <c r="N97" s="55">
        <f t="shared" si="27"/>
        <v>0</v>
      </c>
      <c r="O97" s="55">
        <f t="shared" si="28"/>
        <v>0</v>
      </c>
      <c r="P97" s="55">
        <f t="shared" si="29"/>
        <v>0</v>
      </c>
      <c r="Q97" s="55"/>
      <c r="R97" s="55">
        <f t="shared" si="33"/>
        <v>0</v>
      </c>
      <c r="S97" s="55">
        <f t="shared" si="30"/>
        <v>0</v>
      </c>
      <c r="T97" s="55">
        <f t="shared" si="31"/>
        <v>82565</v>
      </c>
      <c r="U97" s="88">
        <f>BQ97</f>
        <v>4829</v>
      </c>
      <c r="V97" s="85"/>
      <c r="W97" s="99"/>
      <c r="X97" s="99"/>
      <c r="Y97" s="99"/>
      <c r="Z97" s="99"/>
      <c r="AA97" s="99"/>
      <c r="AB97" s="99"/>
      <c r="AC97" s="99"/>
      <c r="AD97" s="99"/>
      <c r="AE97" s="40"/>
      <c r="AF97" s="40"/>
      <c r="AG97" s="40"/>
      <c r="AH97" s="108"/>
      <c r="AI97" s="108"/>
      <c r="AJ97" s="108"/>
      <c r="AK97" s="109"/>
      <c r="AL97" s="42"/>
      <c r="AM97" s="42">
        <v>57641</v>
      </c>
      <c r="AN97" s="42">
        <v>33017</v>
      </c>
      <c r="AO97" s="42">
        <v>20699</v>
      </c>
      <c r="AP97" s="42"/>
      <c r="AQ97" s="42">
        <v>64082</v>
      </c>
      <c r="AR97" s="29"/>
      <c r="AS97" s="29"/>
      <c r="AT97" s="29"/>
      <c r="AU97" s="29"/>
      <c r="AV97" s="29"/>
      <c r="AW97" s="42">
        <v>53073</v>
      </c>
      <c r="AX97" s="42">
        <v>47188</v>
      </c>
      <c r="AY97" s="42">
        <v>26568</v>
      </c>
      <c r="AZ97" s="70"/>
      <c r="BA97" s="42">
        <v>27458</v>
      </c>
      <c r="BB97" s="42"/>
      <c r="BC97" s="42"/>
      <c r="BD97" s="42">
        <v>58342</v>
      </c>
      <c r="BE97" s="42"/>
      <c r="BF97" s="29"/>
      <c r="BG97" s="29"/>
      <c r="BH97" s="42"/>
      <c r="BI97" s="42"/>
      <c r="BJ97" s="29"/>
      <c r="BK97" s="29"/>
      <c r="BL97" s="29"/>
      <c r="BM97" s="43"/>
      <c r="BN97" s="42">
        <v>659</v>
      </c>
      <c r="BO97" s="42">
        <v>81906</v>
      </c>
      <c r="BP97" s="42"/>
      <c r="BQ97" s="70">
        <v>4829</v>
      </c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</row>
    <row r="98" spans="1:90">
      <c r="A98" s="38">
        <v>43708</v>
      </c>
      <c r="B98" s="39">
        <v>43708</v>
      </c>
      <c r="C98" s="54">
        <v>43708</v>
      </c>
      <c r="D98" s="50">
        <f t="shared" si="21"/>
        <v>0</v>
      </c>
      <c r="E98" s="64">
        <v>478568</v>
      </c>
      <c r="F98" s="55">
        <f t="shared" si="22"/>
        <v>472150</v>
      </c>
      <c r="G98" s="55">
        <f t="shared" si="23"/>
        <v>6417.741</v>
      </c>
      <c r="H98" s="77">
        <v>1.329</v>
      </c>
      <c r="I98" s="55">
        <f t="shared" si="24"/>
        <v>4829</v>
      </c>
      <c r="J98" s="55">
        <f t="shared" si="25"/>
        <v>84441</v>
      </c>
      <c r="K98" s="55">
        <f t="shared" si="26"/>
        <v>305144</v>
      </c>
      <c r="L98" s="55">
        <f t="shared" si="35"/>
        <v>305144</v>
      </c>
      <c r="M98" s="55">
        <f t="shared" si="36"/>
        <v>0</v>
      </c>
      <c r="N98" s="55">
        <f t="shared" si="27"/>
        <v>0</v>
      </c>
      <c r="O98" s="55">
        <f t="shared" si="28"/>
        <v>0</v>
      </c>
      <c r="P98" s="55">
        <f t="shared" si="29"/>
        <v>0</v>
      </c>
      <c r="Q98" s="55"/>
      <c r="R98" s="55">
        <f t="shared" si="33"/>
        <v>0</v>
      </c>
      <c r="S98" s="55">
        <f t="shared" si="30"/>
        <v>0</v>
      </c>
      <c r="T98" s="55">
        <f t="shared" si="31"/>
        <v>82565</v>
      </c>
      <c r="U98" s="88">
        <f>BQ98</f>
        <v>4829</v>
      </c>
      <c r="V98" s="85"/>
      <c r="W98" s="99"/>
      <c r="X98" s="99"/>
      <c r="Y98" s="99"/>
      <c r="Z98" s="99"/>
      <c r="AA98" s="99"/>
      <c r="AB98" s="99"/>
      <c r="AC98" s="99"/>
      <c r="AD98" s="99"/>
      <c r="AE98" s="40"/>
      <c r="AF98" s="40"/>
      <c r="AG98" s="40"/>
      <c r="AH98" s="108"/>
      <c r="AI98" s="108"/>
      <c r="AJ98" s="108"/>
      <c r="AK98" s="109"/>
      <c r="AL98" s="42"/>
      <c r="AM98" s="42">
        <v>57780</v>
      </c>
      <c r="AN98" s="42">
        <v>33214</v>
      </c>
      <c r="AO98" s="42">
        <v>21522</v>
      </c>
      <c r="AP98" s="42"/>
      <c r="AQ98" s="42">
        <v>64820</v>
      </c>
      <c r="AR98" s="29"/>
      <c r="AS98" s="29"/>
      <c r="AT98" s="29"/>
      <c r="AU98" s="29"/>
      <c r="AV98" s="29"/>
      <c r="AW98" s="42">
        <v>53450</v>
      </c>
      <c r="AX98" s="42">
        <v>47672</v>
      </c>
      <c r="AY98" s="42">
        <v>26686</v>
      </c>
      <c r="AZ98" s="70"/>
      <c r="BA98" s="42">
        <v>26356</v>
      </c>
      <c r="BB98" s="42"/>
      <c r="BC98" s="42"/>
      <c r="BD98" s="42">
        <v>58085</v>
      </c>
      <c r="BE98" s="42"/>
      <c r="BF98" s="29"/>
      <c r="BG98" s="29"/>
      <c r="BH98" s="42"/>
      <c r="BI98" s="42"/>
      <c r="BJ98" s="29"/>
      <c r="BK98" s="29"/>
      <c r="BL98" s="29"/>
      <c r="BM98" s="43"/>
      <c r="BN98" s="42">
        <v>50000</v>
      </c>
      <c r="BO98" s="42">
        <v>32565</v>
      </c>
      <c r="BP98" s="42"/>
      <c r="BQ98" s="70">
        <v>4829</v>
      </c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</row>
    <row r="99" spans="1:90">
      <c r="A99" s="38" t="s">
        <v>33</v>
      </c>
      <c r="B99" s="39">
        <v>43738</v>
      </c>
      <c r="C99" s="54">
        <v>43738</v>
      </c>
      <c r="D99" s="50">
        <f t="shared" si="21"/>
        <v>0</v>
      </c>
      <c r="E99" s="64">
        <v>476666</v>
      </c>
      <c r="F99" s="55">
        <f t="shared" si="22"/>
        <v>470270</v>
      </c>
      <c r="G99" s="55">
        <f t="shared" si="23"/>
        <v>6396.0105000000003</v>
      </c>
      <c r="H99" s="77">
        <v>1.3245</v>
      </c>
      <c r="I99" s="55">
        <f t="shared" si="24"/>
        <v>4829</v>
      </c>
      <c r="J99" s="55">
        <f t="shared" si="25"/>
        <v>81320</v>
      </c>
      <c r="K99" s="55">
        <f t="shared" si="26"/>
        <v>306228</v>
      </c>
      <c r="L99" s="55">
        <f t="shared" si="35"/>
        <v>306228</v>
      </c>
      <c r="M99" s="55">
        <f t="shared" si="36"/>
        <v>0</v>
      </c>
      <c r="N99" s="55">
        <f t="shared" si="27"/>
        <v>0</v>
      </c>
      <c r="O99" s="55">
        <f t="shared" si="28"/>
        <v>0</v>
      </c>
      <c r="P99" s="55">
        <f t="shared" si="29"/>
        <v>0</v>
      </c>
      <c r="Q99" s="55"/>
      <c r="R99" s="55">
        <f t="shared" si="33"/>
        <v>0</v>
      </c>
      <c r="S99" s="55">
        <f t="shared" si="30"/>
        <v>0</v>
      </c>
      <c r="T99" s="55">
        <f t="shared" si="31"/>
        <v>82722</v>
      </c>
      <c r="U99" s="88">
        <f t="shared" si="34"/>
        <v>4829</v>
      </c>
      <c r="V99" s="85"/>
      <c r="W99" s="99"/>
      <c r="X99" s="99"/>
      <c r="Y99" s="99"/>
      <c r="Z99" s="99"/>
      <c r="AA99" s="99"/>
      <c r="AB99" s="99"/>
      <c r="AC99" s="99"/>
      <c r="AD99" s="99"/>
      <c r="AE99" s="40"/>
      <c r="AF99" s="40"/>
      <c r="AG99" s="40"/>
      <c r="AH99" s="108"/>
      <c r="AI99" s="108"/>
      <c r="AJ99" s="108"/>
      <c r="AK99" s="109"/>
      <c r="AL99" s="42"/>
      <c r="AM99" s="42">
        <v>57192</v>
      </c>
      <c r="AN99" s="42">
        <v>33198</v>
      </c>
      <c r="AO99" s="42">
        <v>22097</v>
      </c>
      <c r="AP99" s="42"/>
      <c r="AQ99" s="42">
        <v>64281</v>
      </c>
      <c r="AR99" s="29"/>
      <c r="AS99" s="29"/>
      <c r="AT99" s="29"/>
      <c r="AU99" s="29"/>
      <c r="AV99" s="29"/>
      <c r="AW99" s="42">
        <v>53776</v>
      </c>
      <c r="AX99" s="42">
        <v>48954</v>
      </c>
      <c r="AY99" s="42">
        <v>26730</v>
      </c>
      <c r="AZ99" s="70"/>
      <c r="BA99" s="42">
        <v>23785</v>
      </c>
      <c r="BB99" s="42"/>
      <c r="BC99" s="42"/>
      <c r="BD99" s="42">
        <v>57535</v>
      </c>
      <c r="BE99" s="42"/>
      <c r="BF99" s="29"/>
      <c r="BG99" s="29"/>
      <c r="BH99" s="42"/>
      <c r="BI99" s="42"/>
      <c r="BJ99" s="29"/>
      <c r="BK99" s="29"/>
      <c r="BL99" s="29"/>
      <c r="BM99" s="43"/>
      <c r="BN99" s="42">
        <v>50000</v>
      </c>
      <c r="BO99" s="42">
        <v>32722</v>
      </c>
      <c r="BP99" s="42"/>
      <c r="BQ99" s="70">
        <v>4829</v>
      </c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</row>
    <row r="100" spans="1:90">
      <c r="A100" s="38" t="s">
        <v>34</v>
      </c>
      <c r="B100" s="39">
        <v>43709</v>
      </c>
      <c r="C100" s="54">
        <v>43769</v>
      </c>
      <c r="D100" s="50">
        <f t="shared" si="21"/>
        <v>0</v>
      </c>
      <c r="E100" s="64">
        <v>476612</v>
      </c>
      <c r="F100" s="55">
        <f t="shared" si="22"/>
        <v>470252</v>
      </c>
      <c r="G100" s="55">
        <f t="shared" si="23"/>
        <v>6359.7929999999997</v>
      </c>
      <c r="H100" s="77">
        <v>1.3169999999999999</v>
      </c>
      <c r="I100" s="55">
        <f t="shared" si="24"/>
        <v>4829</v>
      </c>
      <c r="J100" s="55">
        <f t="shared" si="25"/>
        <v>130685</v>
      </c>
      <c r="K100" s="55">
        <f t="shared" si="26"/>
        <v>307247</v>
      </c>
      <c r="L100" s="55">
        <f t="shared" si="35"/>
        <v>307247</v>
      </c>
      <c r="M100" s="55">
        <f t="shared" si="36"/>
        <v>0</v>
      </c>
      <c r="N100" s="55">
        <f t="shared" si="27"/>
        <v>0</v>
      </c>
      <c r="O100" s="55">
        <f t="shared" si="28"/>
        <v>0</v>
      </c>
      <c r="P100" s="55">
        <f t="shared" si="29"/>
        <v>0</v>
      </c>
      <c r="Q100" s="55"/>
      <c r="R100" s="55">
        <f t="shared" si="33"/>
        <v>0</v>
      </c>
      <c r="S100" s="55">
        <f t="shared" si="30"/>
        <v>0</v>
      </c>
      <c r="T100" s="55">
        <f t="shared" si="31"/>
        <v>32320</v>
      </c>
      <c r="U100" s="88">
        <f t="shared" si="34"/>
        <v>4829</v>
      </c>
      <c r="V100" s="85"/>
      <c r="W100" s="99"/>
      <c r="X100" s="99"/>
      <c r="Y100" s="99"/>
      <c r="Z100" s="99"/>
      <c r="AA100" s="99"/>
      <c r="AB100" s="99"/>
      <c r="AC100" s="99"/>
      <c r="AD100" s="99"/>
      <c r="AE100" s="40"/>
      <c r="AF100" s="40"/>
      <c r="AG100" s="40"/>
      <c r="AH100" s="108"/>
      <c r="AI100" s="108"/>
      <c r="AJ100" s="108"/>
      <c r="AK100" s="109"/>
      <c r="AL100" s="42"/>
      <c r="AM100" s="42">
        <v>57743</v>
      </c>
      <c r="AN100" s="42">
        <v>33323</v>
      </c>
      <c r="AO100" s="42">
        <v>22755</v>
      </c>
      <c r="AP100" s="42"/>
      <c r="AQ100" s="42">
        <v>64978</v>
      </c>
      <c r="AR100" s="29"/>
      <c r="AS100" s="29"/>
      <c r="AT100" s="29"/>
      <c r="AU100" s="29"/>
      <c r="AV100" s="29"/>
      <c r="AW100" s="42">
        <v>53436</v>
      </c>
      <c r="AX100" s="42">
        <v>48193</v>
      </c>
      <c r="AY100" s="42">
        <v>26819</v>
      </c>
      <c r="AZ100" s="70"/>
      <c r="BA100" s="42">
        <v>23701</v>
      </c>
      <c r="BB100" s="42">
        <v>25000</v>
      </c>
      <c r="BC100" s="42">
        <v>25000</v>
      </c>
      <c r="BD100" s="42">
        <v>56984</v>
      </c>
      <c r="BE100" s="42"/>
      <c r="BF100" s="29"/>
      <c r="BG100" s="29"/>
      <c r="BH100" s="42"/>
      <c r="BI100" s="42"/>
      <c r="BJ100" s="29"/>
      <c r="BK100" s="29"/>
      <c r="BL100" s="29"/>
      <c r="BM100" s="43"/>
      <c r="BN100" s="42"/>
      <c r="BO100" s="42">
        <v>32320</v>
      </c>
      <c r="BP100" s="42"/>
      <c r="BQ100" s="70">
        <v>4829</v>
      </c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</row>
    <row r="101" spans="1:90">
      <c r="A101" s="38" t="s">
        <v>35</v>
      </c>
      <c r="B101" s="39">
        <v>43799</v>
      </c>
      <c r="C101" s="54">
        <v>43799</v>
      </c>
      <c r="D101" s="50">
        <f t="shared" si="21"/>
        <v>0</v>
      </c>
      <c r="E101" s="64">
        <v>482179</v>
      </c>
      <c r="F101" s="55">
        <f t="shared" si="22"/>
        <v>475759</v>
      </c>
      <c r="G101" s="55">
        <f t="shared" si="23"/>
        <v>6420.1554999999998</v>
      </c>
      <c r="H101" s="77">
        <v>1.3294999999999999</v>
      </c>
      <c r="I101" s="55">
        <f t="shared" si="24"/>
        <v>4829</v>
      </c>
      <c r="J101" s="55">
        <f t="shared" si="25"/>
        <v>132781</v>
      </c>
      <c r="K101" s="55">
        <f t="shared" si="26"/>
        <v>310658</v>
      </c>
      <c r="L101" s="55">
        <f t="shared" si="35"/>
        <v>310658</v>
      </c>
      <c r="M101" s="55">
        <f t="shared" si="36"/>
        <v>0</v>
      </c>
      <c r="N101" s="55">
        <f t="shared" si="27"/>
        <v>0</v>
      </c>
      <c r="O101" s="55">
        <f t="shared" si="28"/>
        <v>0</v>
      </c>
      <c r="P101" s="55">
        <f t="shared" si="29"/>
        <v>0</v>
      </c>
      <c r="Q101" s="55"/>
      <c r="R101" s="55">
        <f t="shared" si="33"/>
        <v>0</v>
      </c>
      <c r="S101" s="55">
        <f t="shared" si="30"/>
        <v>0</v>
      </c>
      <c r="T101" s="55">
        <f t="shared" si="31"/>
        <v>32320</v>
      </c>
      <c r="U101" s="88">
        <f t="shared" si="34"/>
        <v>4829</v>
      </c>
      <c r="V101" s="85"/>
      <c r="W101" s="99"/>
      <c r="X101" s="99"/>
      <c r="Y101" s="99"/>
      <c r="Z101" s="99"/>
      <c r="AA101" s="99"/>
      <c r="AB101" s="99"/>
      <c r="AC101" s="99"/>
      <c r="AD101" s="99"/>
      <c r="AE101" s="40"/>
      <c r="AF101" s="40"/>
      <c r="AG101" s="40"/>
      <c r="AH101" s="108"/>
      <c r="AI101" s="108"/>
      <c r="AJ101" s="108"/>
      <c r="AK101" s="109"/>
      <c r="AL101" s="42"/>
      <c r="AM101" s="42">
        <v>58079</v>
      </c>
      <c r="AN101" s="42">
        <v>33510</v>
      </c>
      <c r="AO101" s="42">
        <v>22514</v>
      </c>
      <c r="AP101" s="42"/>
      <c r="AQ101" s="42">
        <v>65612</v>
      </c>
      <c r="AR101" s="29"/>
      <c r="AS101" s="29"/>
      <c r="AT101" s="29"/>
      <c r="AU101" s="29"/>
      <c r="AV101" s="29"/>
      <c r="AW101" s="42">
        <v>53758</v>
      </c>
      <c r="AX101" s="42">
        <v>50270</v>
      </c>
      <c r="AY101" s="42">
        <v>26915</v>
      </c>
      <c r="AZ101" s="70"/>
      <c r="BA101" s="42">
        <v>26073</v>
      </c>
      <c r="BB101" s="42">
        <v>23807</v>
      </c>
      <c r="BC101" s="42">
        <v>24883</v>
      </c>
      <c r="BD101" s="42">
        <v>58018</v>
      </c>
      <c r="BE101" s="42"/>
      <c r="BF101" s="29"/>
      <c r="BG101" s="29"/>
      <c r="BH101" s="42"/>
      <c r="BI101" s="42"/>
      <c r="BJ101" s="29"/>
      <c r="BK101" s="29"/>
      <c r="BL101" s="29"/>
      <c r="BM101" s="43"/>
      <c r="BN101" s="42"/>
      <c r="BO101" s="42">
        <v>32320</v>
      </c>
      <c r="BP101" s="42"/>
      <c r="BQ101" s="70">
        <v>4829</v>
      </c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</row>
    <row r="102" spans="1:90">
      <c r="A102" s="38" t="s">
        <v>36</v>
      </c>
      <c r="B102" s="39">
        <v>43829</v>
      </c>
      <c r="C102" s="54">
        <v>43830</v>
      </c>
      <c r="D102" s="50">
        <f t="shared" si="21"/>
        <v>0</v>
      </c>
      <c r="E102" s="64">
        <v>486350</v>
      </c>
      <c r="F102" s="55">
        <f t="shared" si="22"/>
        <v>480072</v>
      </c>
      <c r="G102" s="55">
        <f t="shared" si="23"/>
        <v>6277.7</v>
      </c>
      <c r="H102" s="77">
        <v>1.3</v>
      </c>
      <c r="I102" s="55">
        <f t="shared" si="24"/>
        <v>4829</v>
      </c>
      <c r="J102" s="55">
        <f t="shared" si="25"/>
        <v>133500</v>
      </c>
      <c r="K102" s="55">
        <f t="shared" si="26"/>
        <v>314166</v>
      </c>
      <c r="L102" s="55">
        <f t="shared" si="35"/>
        <v>314166</v>
      </c>
      <c r="M102" s="55">
        <f t="shared" si="36"/>
        <v>0</v>
      </c>
      <c r="N102" s="55">
        <f t="shared" si="27"/>
        <v>0</v>
      </c>
      <c r="O102" s="55">
        <f t="shared" si="28"/>
        <v>0</v>
      </c>
      <c r="P102" s="55">
        <f t="shared" si="29"/>
        <v>0</v>
      </c>
      <c r="Q102" s="55"/>
      <c r="R102" s="55">
        <f t="shared" si="33"/>
        <v>0</v>
      </c>
      <c r="S102" s="55">
        <f t="shared" si="30"/>
        <v>0</v>
      </c>
      <c r="T102" s="55">
        <f t="shared" si="31"/>
        <v>32406</v>
      </c>
      <c r="U102" s="88">
        <f t="shared" si="34"/>
        <v>4829</v>
      </c>
      <c r="V102" s="85"/>
      <c r="W102" s="99"/>
      <c r="X102" s="99"/>
      <c r="Y102" s="99"/>
      <c r="Z102" s="99"/>
      <c r="AA102" s="99"/>
      <c r="AB102" s="99"/>
      <c r="AC102" s="99"/>
      <c r="AD102" s="99"/>
      <c r="AE102" s="40"/>
      <c r="AF102" s="40"/>
      <c r="AG102" s="40"/>
      <c r="AH102" s="108"/>
      <c r="AI102" s="108"/>
      <c r="AJ102" s="108"/>
      <c r="AK102" s="109"/>
      <c r="AL102" s="42"/>
      <c r="AM102" s="42">
        <v>58795</v>
      </c>
      <c r="AN102" s="42">
        <v>33688</v>
      </c>
      <c r="AO102" s="42">
        <v>23140</v>
      </c>
      <c r="AP102" s="42"/>
      <c r="AQ102" s="42">
        <v>65997</v>
      </c>
      <c r="AR102" s="29"/>
      <c r="AS102" s="29"/>
      <c r="AT102" s="29"/>
      <c r="AU102" s="29"/>
      <c r="AV102" s="29"/>
      <c r="AW102" s="42">
        <v>54107</v>
      </c>
      <c r="AX102" s="42">
        <v>51351</v>
      </c>
      <c r="AY102" s="42">
        <v>27088</v>
      </c>
      <c r="AZ102" s="70"/>
      <c r="BA102" s="42">
        <v>25847</v>
      </c>
      <c r="BB102" s="42">
        <v>23887</v>
      </c>
      <c r="BC102" s="42">
        <v>25194</v>
      </c>
      <c r="BD102" s="42">
        <v>58572</v>
      </c>
      <c r="BE102" s="42"/>
      <c r="BF102" s="29"/>
      <c r="BG102" s="29"/>
      <c r="BH102" s="42"/>
      <c r="BI102" s="42"/>
      <c r="BJ102" s="29"/>
      <c r="BK102" s="29"/>
      <c r="BL102" s="29"/>
      <c r="BM102" s="43"/>
      <c r="BN102" s="42"/>
      <c r="BO102" s="42">
        <v>32406</v>
      </c>
      <c r="BP102" s="42"/>
      <c r="BQ102" s="70">
        <v>4829</v>
      </c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</row>
    <row r="103" spans="1:90">
      <c r="A103" s="38" t="s">
        <v>37</v>
      </c>
      <c r="B103" s="39">
        <v>43861</v>
      </c>
      <c r="C103" s="54">
        <v>43861</v>
      </c>
      <c r="D103" s="50">
        <f t="shared" si="21"/>
        <v>0</v>
      </c>
      <c r="E103" s="64">
        <v>489466</v>
      </c>
      <c r="F103" s="55">
        <f t="shared" si="22"/>
        <v>483077</v>
      </c>
      <c r="G103" s="55">
        <f t="shared" si="23"/>
        <v>6388.7669999999998</v>
      </c>
      <c r="H103" s="77">
        <v>1.323</v>
      </c>
      <c r="I103" s="55">
        <f t="shared" si="24"/>
        <v>4829</v>
      </c>
      <c r="J103" s="55">
        <f t="shared" si="25"/>
        <v>137630</v>
      </c>
      <c r="K103" s="55">
        <f t="shared" si="26"/>
        <v>313634</v>
      </c>
      <c r="L103" s="55">
        <f t="shared" si="35"/>
        <v>313634</v>
      </c>
      <c r="M103" s="55">
        <f t="shared" si="36"/>
        <v>0</v>
      </c>
      <c r="N103" s="55">
        <f t="shared" si="27"/>
        <v>0</v>
      </c>
      <c r="O103" s="55">
        <f t="shared" si="28"/>
        <v>0</v>
      </c>
      <c r="P103" s="55">
        <f t="shared" si="29"/>
        <v>0</v>
      </c>
      <c r="Q103" s="55"/>
      <c r="R103" s="55">
        <f t="shared" si="33"/>
        <v>0</v>
      </c>
      <c r="S103" s="55">
        <f t="shared" si="30"/>
        <v>0</v>
      </c>
      <c r="T103" s="55">
        <f t="shared" si="31"/>
        <v>31813</v>
      </c>
      <c r="U103" s="88">
        <f t="shared" si="34"/>
        <v>4829</v>
      </c>
      <c r="V103" s="85"/>
      <c r="W103" s="99"/>
      <c r="X103" s="99"/>
      <c r="Y103" s="99"/>
      <c r="Z103" s="99"/>
      <c r="AA103" s="99"/>
      <c r="AB103" s="99"/>
      <c r="AC103" s="99"/>
      <c r="AD103" s="99"/>
      <c r="AE103" s="40"/>
      <c r="AF103" s="40"/>
      <c r="AG103" s="40"/>
      <c r="AH103" s="108"/>
      <c r="AI103" s="108"/>
      <c r="AJ103" s="108"/>
      <c r="AK103" s="109"/>
      <c r="AL103" s="42"/>
      <c r="AM103" s="42">
        <v>58780</v>
      </c>
      <c r="AN103" s="42">
        <v>34003</v>
      </c>
      <c r="AO103" s="42">
        <v>21806</v>
      </c>
      <c r="AP103" s="42"/>
      <c r="AQ103" s="42">
        <v>66849</v>
      </c>
      <c r="AR103" s="29"/>
      <c r="AS103" s="29"/>
      <c r="AT103" s="29"/>
      <c r="AU103" s="29"/>
      <c r="AV103" s="29"/>
      <c r="AW103" s="42">
        <v>53758</v>
      </c>
      <c r="AX103" s="42">
        <v>50952</v>
      </c>
      <c r="AY103" s="42">
        <v>27486</v>
      </c>
      <c r="AZ103" s="70"/>
      <c r="BA103" s="42">
        <v>27076</v>
      </c>
      <c r="BB103" s="42">
        <v>25636</v>
      </c>
      <c r="BC103" s="42">
        <v>25756</v>
      </c>
      <c r="BD103" s="42">
        <v>59162</v>
      </c>
      <c r="BE103" s="42"/>
      <c r="BF103" s="29"/>
      <c r="BG103" s="29"/>
      <c r="BH103" s="42"/>
      <c r="BI103" s="42"/>
      <c r="BJ103" s="29"/>
      <c r="BK103" s="29"/>
      <c r="BL103" s="29"/>
      <c r="BM103" s="43"/>
      <c r="BN103" s="42"/>
      <c r="BO103" s="42">
        <v>31813</v>
      </c>
      <c r="BP103" s="42"/>
      <c r="BQ103" s="70">
        <v>4829</v>
      </c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</row>
    <row r="104" spans="1:90">
      <c r="A104" s="38" t="s">
        <v>38</v>
      </c>
      <c r="B104" s="39">
        <v>43889</v>
      </c>
      <c r="C104" s="54">
        <v>43890</v>
      </c>
      <c r="D104" s="50">
        <f t="shared" ref="D104:D116" si="37">ROUND(E104-F104-G104,0)</f>
        <v>0</v>
      </c>
      <c r="E104" s="64">
        <v>493388</v>
      </c>
      <c r="F104" s="55">
        <f t="shared" ref="F104:F116" si="38">SUM(J104,L104,P104,R104:T104,N104)</f>
        <v>486893</v>
      </c>
      <c r="G104" s="55">
        <f t="shared" ref="G104:G116" si="39">I104*H104</f>
        <v>6495.0050000000001</v>
      </c>
      <c r="H104" s="77">
        <v>1.345</v>
      </c>
      <c r="I104" s="55">
        <f t="shared" ref="I104:I116" si="40">Q104+U104+M104</f>
        <v>4829</v>
      </c>
      <c r="J104" s="55">
        <f t="shared" ref="J104:J116" si="41">SUM(BA104:BG104)</f>
        <v>138061</v>
      </c>
      <c r="K104" s="55">
        <f t="shared" ref="K104:K116" si="42">L104+H104*M104</f>
        <v>316971</v>
      </c>
      <c r="L104" s="55">
        <f t="shared" si="35"/>
        <v>316971</v>
      </c>
      <c r="M104" s="55">
        <f t="shared" si="36"/>
        <v>0</v>
      </c>
      <c r="N104" s="55">
        <f t="shared" si="27"/>
        <v>0</v>
      </c>
      <c r="O104" s="55">
        <f t="shared" ref="O104:O116" si="43">SUM(P104:Q104)</f>
        <v>0</v>
      </c>
      <c r="P104" s="55">
        <f t="shared" si="29"/>
        <v>0</v>
      </c>
      <c r="Q104" s="55"/>
      <c r="R104" s="55">
        <f t="shared" si="33"/>
        <v>0</v>
      </c>
      <c r="S104" s="55">
        <f t="shared" si="30"/>
        <v>0</v>
      </c>
      <c r="T104" s="55">
        <f t="shared" ref="T104:T116" si="44">SUM(BN104:BP104)</f>
        <v>31861</v>
      </c>
      <c r="U104" s="88">
        <f t="shared" si="34"/>
        <v>4829</v>
      </c>
      <c r="V104" s="85"/>
      <c r="W104" s="99"/>
      <c r="X104" s="99"/>
      <c r="Y104" s="99"/>
      <c r="Z104" s="99"/>
      <c r="AA104" s="99"/>
      <c r="AB104" s="99"/>
      <c r="AC104" s="99"/>
      <c r="AD104" s="99"/>
      <c r="AE104" s="44"/>
      <c r="AF104" s="44"/>
      <c r="AG104" s="44"/>
      <c r="AH104" s="108"/>
      <c r="AI104" s="108"/>
      <c r="AJ104" s="108"/>
      <c r="AK104" s="109"/>
      <c r="AL104" s="42"/>
      <c r="AM104" s="42">
        <v>59164</v>
      </c>
      <c r="AN104" s="42">
        <v>34327</v>
      </c>
      <c r="AO104" s="42">
        <v>21926</v>
      </c>
      <c r="AP104" s="42"/>
      <c r="AQ104" s="42">
        <v>67383</v>
      </c>
      <c r="AR104" s="29"/>
      <c r="AS104" s="29"/>
      <c r="AT104" s="29"/>
      <c r="AU104" s="29"/>
      <c r="AV104" s="29"/>
      <c r="AW104" s="42">
        <v>54038</v>
      </c>
      <c r="AX104" s="42">
        <v>51842</v>
      </c>
      <c r="AY104" s="42">
        <v>28291</v>
      </c>
      <c r="AZ104" s="70"/>
      <c r="BA104" s="42">
        <v>26619</v>
      </c>
      <c r="BB104" s="42">
        <v>26270</v>
      </c>
      <c r="BC104" s="42">
        <v>26050</v>
      </c>
      <c r="BD104" s="42">
        <v>59122</v>
      </c>
      <c r="BE104" s="42"/>
      <c r="BF104" s="29"/>
      <c r="BG104" s="29"/>
      <c r="BH104" s="42"/>
      <c r="BI104" s="42"/>
      <c r="BJ104" s="29"/>
      <c r="BK104" s="29"/>
      <c r="BL104" s="29"/>
      <c r="BM104" s="43"/>
      <c r="BN104" s="42"/>
      <c r="BO104" s="42">
        <v>31861</v>
      </c>
      <c r="BP104" s="42"/>
      <c r="BQ104" s="70">
        <v>4829</v>
      </c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</row>
    <row r="105" spans="1:90">
      <c r="A105" s="38" t="s">
        <v>39</v>
      </c>
      <c r="B105" s="39">
        <v>43921</v>
      </c>
      <c r="C105" s="54">
        <v>43921</v>
      </c>
      <c r="D105" s="50">
        <f t="shared" si="37"/>
        <v>0</v>
      </c>
      <c r="E105" s="64">
        <v>482497</v>
      </c>
      <c r="F105" s="55">
        <f t="shared" si="38"/>
        <v>475681</v>
      </c>
      <c r="G105" s="55">
        <f t="shared" si="39"/>
        <v>6816.1334999999999</v>
      </c>
      <c r="H105" s="77">
        <v>1.4115</v>
      </c>
      <c r="I105" s="55">
        <f t="shared" si="40"/>
        <v>4829</v>
      </c>
      <c r="J105" s="55">
        <f t="shared" si="41"/>
        <v>131526</v>
      </c>
      <c r="K105" s="55">
        <f t="shared" si="42"/>
        <v>312233</v>
      </c>
      <c r="L105" s="55">
        <f t="shared" si="35"/>
        <v>312233</v>
      </c>
      <c r="M105" s="55">
        <f t="shared" si="36"/>
        <v>0</v>
      </c>
      <c r="N105" s="55">
        <f t="shared" si="27"/>
        <v>0</v>
      </c>
      <c r="O105" s="55">
        <f t="shared" si="43"/>
        <v>0</v>
      </c>
      <c r="P105" s="55">
        <f t="shared" si="29"/>
        <v>0</v>
      </c>
      <c r="Q105" s="55"/>
      <c r="R105" s="55">
        <f t="shared" si="33"/>
        <v>0</v>
      </c>
      <c r="S105" s="55">
        <f t="shared" si="30"/>
        <v>0</v>
      </c>
      <c r="T105" s="55">
        <f t="shared" si="44"/>
        <v>31922</v>
      </c>
      <c r="U105" s="88">
        <f t="shared" si="34"/>
        <v>4829</v>
      </c>
      <c r="V105" s="85"/>
      <c r="W105" s="99"/>
      <c r="X105" s="99"/>
      <c r="Y105" s="99"/>
      <c r="Z105" s="99"/>
      <c r="AA105" s="99"/>
      <c r="AB105" s="99"/>
      <c r="AC105" s="99"/>
      <c r="AD105" s="99"/>
      <c r="AE105" s="44"/>
      <c r="AF105" s="44"/>
      <c r="AG105" s="44"/>
      <c r="AH105" s="108"/>
      <c r="AI105" s="108"/>
      <c r="AJ105" s="108"/>
      <c r="AK105" s="109"/>
      <c r="AL105" s="42"/>
      <c r="AM105" s="42">
        <v>57816</v>
      </c>
      <c r="AN105" s="42">
        <v>34267</v>
      </c>
      <c r="AO105" s="42">
        <v>20618</v>
      </c>
      <c r="AP105" s="42"/>
      <c r="AQ105" s="42">
        <v>66568</v>
      </c>
      <c r="AR105" s="29"/>
      <c r="AS105" s="29"/>
      <c r="AT105" s="29"/>
      <c r="AU105" s="29"/>
      <c r="AV105" s="29"/>
      <c r="AW105" s="42">
        <v>54336</v>
      </c>
      <c r="AX105" s="42">
        <v>50154</v>
      </c>
      <c r="AY105" s="42">
        <v>28474</v>
      </c>
      <c r="AZ105" s="70"/>
      <c r="BA105" s="42">
        <v>24915</v>
      </c>
      <c r="BB105" s="42">
        <v>26099</v>
      </c>
      <c r="BC105" s="42">
        <v>25614</v>
      </c>
      <c r="BD105" s="42">
        <v>54898</v>
      </c>
      <c r="BE105" s="42"/>
      <c r="BF105" s="29"/>
      <c r="BG105" s="29"/>
      <c r="BH105" s="42"/>
      <c r="BI105" s="42"/>
      <c r="BJ105" s="29"/>
      <c r="BK105" s="29"/>
      <c r="BL105" s="29"/>
      <c r="BM105" s="43"/>
      <c r="BN105" s="42"/>
      <c r="BO105" s="42">
        <v>31922</v>
      </c>
      <c r="BP105" s="42"/>
      <c r="BQ105" s="70">
        <v>4829</v>
      </c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</row>
    <row r="106" spans="1:90" s="58" customFormat="1">
      <c r="A106" s="75" t="s">
        <v>40</v>
      </c>
      <c r="B106" s="76">
        <v>43951</v>
      </c>
      <c r="C106" s="54">
        <v>43951</v>
      </c>
      <c r="D106" s="50">
        <f t="shared" si="37"/>
        <v>0</v>
      </c>
      <c r="E106" s="64">
        <v>457822</v>
      </c>
      <c r="F106" s="55">
        <f t="shared" si="38"/>
        <v>451093</v>
      </c>
      <c r="G106" s="55">
        <f t="shared" si="39"/>
        <v>6729.2114999999994</v>
      </c>
      <c r="H106" s="77">
        <v>1.3935</v>
      </c>
      <c r="I106" s="55">
        <f t="shared" si="40"/>
        <v>4829</v>
      </c>
      <c r="J106" s="55">
        <f t="shared" si="41"/>
        <v>134312</v>
      </c>
      <c r="K106" s="55">
        <f t="shared" si="42"/>
        <v>285441</v>
      </c>
      <c r="L106" s="55">
        <f t="shared" si="35"/>
        <v>285441</v>
      </c>
      <c r="M106" s="55">
        <f t="shared" si="36"/>
        <v>0</v>
      </c>
      <c r="N106" s="55">
        <f t="shared" si="27"/>
        <v>0</v>
      </c>
      <c r="O106" s="55">
        <f t="shared" si="43"/>
        <v>0</v>
      </c>
      <c r="P106" s="55">
        <f t="shared" si="29"/>
        <v>0</v>
      </c>
      <c r="Q106" s="55"/>
      <c r="R106" s="55">
        <f t="shared" si="33"/>
        <v>0</v>
      </c>
      <c r="S106" s="55">
        <f t="shared" si="30"/>
        <v>0</v>
      </c>
      <c r="T106" s="55">
        <f t="shared" si="44"/>
        <v>31340</v>
      </c>
      <c r="U106" s="88">
        <f t="shared" si="34"/>
        <v>4829</v>
      </c>
      <c r="V106" s="85"/>
      <c r="W106" s="99"/>
      <c r="X106" s="99"/>
      <c r="Y106" s="99"/>
      <c r="Z106" s="99"/>
      <c r="AA106" s="99"/>
      <c r="AB106" s="99"/>
      <c r="AC106" s="99"/>
      <c r="AD106" s="99"/>
      <c r="AE106" s="84"/>
      <c r="AF106" s="84"/>
      <c r="AG106" s="84"/>
      <c r="AH106" s="108"/>
      <c r="AI106" s="108"/>
      <c r="AJ106" s="108"/>
      <c r="AK106" s="109"/>
      <c r="AL106" s="79"/>
      <c r="AM106" s="79">
        <v>53205</v>
      </c>
      <c r="AN106" s="79">
        <v>28407</v>
      </c>
      <c r="AO106" s="79">
        <v>21394</v>
      </c>
      <c r="AP106" s="79"/>
      <c r="AQ106" s="79">
        <v>52601</v>
      </c>
      <c r="AR106" s="80"/>
      <c r="AS106" s="80"/>
      <c r="AT106" s="80"/>
      <c r="AU106" s="80"/>
      <c r="AV106" s="80"/>
      <c r="AW106" s="79">
        <v>54038</v>
      </c>
      <c r="AX106" s="79">
        <v>48695</v>
      </c>
      <c r="AY106" s="79">
        <v>27101</v>
      </c>
      <c r="AZ106" s="70"/>
      <c r="BA106" s="79">
        <v>28828</v>
      </c>
      <c r="BB106" s="79">
        <v>23809</v>
      </c>
      <c r="BC106" s="79">
        <v>24647</v>
      </c>
      <c r="BD106" s="79">
        <v>57028</v>
      </c>
      <c r="BE106" s="79"/>
      <c r="BF106" s="80"/>
      <c r="BG106" s="80"/>
      <c r="BH106" s="79"/>
      <c r="BI106" s="79"/>
      <c r="BJ106" s="80"/>
      <c r="BK106" s="80"/>
      <c r="BL106" s="80"/>
      <c r="BM106" s="78"/>
      <c r="BN106" s="79"/>
      <c r="BO106" s="79">
        <v>31340</v>
      </c>
      <c r="BP106" s="79"/>
      <c r="BQ106" s="70">
        <v>4829</v>
      </c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</row>
    <row r="107" spans="1:90" s="58" customFormat="1">
      <c r="A107" s="75" t="s">
        <v>41</v>
      </c>
      <c r="B107" s="76">
        <v>43981</v>
      </c>
      <c r="C107" s="54">
        <v>43982</v>
      </c>
      <c r="D107" s="50">
        <f t="shared" si="37"/>
        <v>0</v>
      </c>
      <c r="E107" s="64">
        <v>477742</v>
      </c>
      <c r="F107" s="55">
        <f t="shared" si="38"/>
        <v>471068</v>
      </c>
      <c r="G107" s="55">
        <f t="shared" si="39"/>
        <v>6673.6779999999999</v>
      </c>
      <c r="H107" s="77">
        <v>1.3819999999999999</v>
      </c>
      <c r="I107" s="55">
        <f t="shared" si="40"/>
        <v>4829</v>
      </c>
      <c r="J107" s="55">
        <f t="shared" si="41"/>
        <v>142286</v>
      </c>
      <c r="K107" s="55">
        <f t="shared" si="42"/>
        <v>297442</v>
      </c>
      <c r="L107" s="55">
        <f t="shared" si="35"/>
        <v>297442</v>
      </c>
      <c r="M107" s="55">
        <f t="shared" si="36"/>
        <v>0</v>
      </c>
      <c r="N107" s="55">
        <f t="shared" si="27"/>
        <v>0</v>
      </c>
      <c r="O107" s="55">
        <f t="shared" si="43"/>
        <v>0</v>
      </c>
      <c r="P107" s="55">
        <f t="shared" si="29"/>
        <v>0</v>
      </c>
      <c r="Q107" s="55"/>
      <c r="R107" s="55">
        <f t="shared" si="33"/>
        <v>0</v>
      </c>
      <c r="S107" s="55">
        <f t="shared" si="30"/>
        <v>0</v>
      </c>
      <c r="T107" s="55">
        <f t="shared" si="44"/>
        <v>31340</v>
      </c>
      <c r="U107" s="88">
        <f t="shared" si="34"/>
        <v>4829</v>
      </c>
      <c r="V107" s="85"/>
      <c r="W107" s="99"/>
      <c r="X107" s="99"/>
      <c r="Y107" s="99"/>
      <c r="Z107" s="99"/>
      <c r="AA107" s="99"/>
      <c r="AB107" s="99"/>
      <c r="AC107" s="99"/>
      <c r="AD107" s="99"/>
      <c r="AE107" s="84"/>
      <c r="AF107" s="84"/>
      <c r="AG107" s="84"/>
      <c r="AH107" s="108"/>
      <c r="AI107" s="108"/>
      <c r="AJ107" s="108"/>
      <c r="AK107" s="109"/>
      <c r="AL107" s="79"/>
      <c r="AM107" s="79">
        <v>57444</v>
      </c>
      <c r="AN107" s="79">
        <v>29623</v>
      </c>
      <c r="AO107" s="79">
        <v>22186</v>
      </c>
      <c r="AP107" s="79"/>
      <c r="AQ107" s="79">
        <v>57048</v>
      </c>
      <c r="AR107" s="80"/>
      <c r="AS107" s="80"/>
      <c r="AT107" s="80"/>
      <c r="AU107" s="80"/>
      <c r="AV107" s="80"/>
      <c r="AW107" s="79">
        <v>54378</v>
      </c>
      <c r="AX107" s="79">
        <v>49041</v>
      </c>
      <c r="AY107" s="79">
        <v>27722</v>
      </c>
      <c r="AZ107" s="70"/>
      <c r="BA107" s="79">
        <v>32692</v>
      </c>
      <c r="BB107" s="79">
        <v>26836</v>
      </c>
      <c r="BC107" s="79">
        <v>25746</v>
      </c>
      <c r="BD107" s="79">
        <v>57012</v>
      </c>
      <c r="BE107" s="79"/>
      <c r="BF107" s="80"/>
      <c r="BG107" s="80"/>
      <c r="BH107" s="79"/>
      <c r="BI107" s="79"/>
      <c r="BJ107" s="80"/>
      <c r="BK107" s="80"/>
      <c r="BL107" s="80"/>
      <c r="BM107" s="78"/>
      <c r="BN107" s="79"/>
      <c r="BO107" s="79">
        <v>31340</v>
      </c>
      <c r="BP107" s="79"/>
      <c r="BQ107" s="70">
        <v>4829</v>
      </c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</row>
    <row r="108" spans="1:90">
      <c r="A108" s="38" t="s">
        <v>42</v>
      </c>
      <c r="B108" s="39">
        <v>44012</v>
      </c>
      <c r="C108" s="54">
        <v>44012</v>
      </c>
      <c r="D108" s="50">
        <f t="shared" si="37"/>
        <v>0</v>
      </c>
      <c r="E108" s="64">
        <v>491240</v>
      </c>
      <c r="F108" s="55">
        <f t="shared" si="38"/>
        <v>484668</v>
      </c>
      <c r="G108" s="55">
        <f t="shared" si="39"/>
        <v>6572.2690000000002</v>
      </c>
      <c r="H108" s="77">
        <v>1.361</v>
      </c>
      <c r="I108" s="55">
        <f t="shared" si="40"/>
        <v>4829</v>
      </c>
      <c r="J108" s="55">
        <f t="shared" si="41"/>
        <v>150703</v>
      </c>
      <c r="K108" s="55">
        <f t="shared" si="42"/>
        <v>302604</v>
      </c>
      <c r="L108" s="55">
        <f t="shared" si="35"/>
        <v>302604</v>
      </c>
      <c r="M108" s="55">
        <f t="shared" si="36"/>
        <v>0</v>
      </c>
      <c r="N108" s="55">
        <f t="shared" si="27"/>
        <v>0</v>
      </c>
      <c r="O108" s="55">
        <f t="shared" si="43"/>
        <v>0</v>
      </c>
      <c r="P108" s="55">
        <v>0</v>
      </c>
      <c r="Q108" s="55"/>
      <c r="R108" s="55">
        <f t="shared" si="33"/>
        <v>0</v>
      </c>
      <c r="S108" s="55">
        <f t="shared" si="30"/>
        <v>0</v>
      </c>
      <c r="T108" s="55">
        <f t="shared" si="44"/>
        <v>31361</v>
      </c>
      <c r="U108" s="88">
        <f t="shared" si="34"/>
        <v>4829</v>
      </c>
      <c r="V108" s="85"/>
      <c r="W108" s="99"/>
      <c r="X108" s="99"/>
      <c r="Y108" s="99"/>
      <c r="Z108" s="99"/>
      <c r="AA108" s="99"/>
      <c r="AB108" s="99"/>
      <c r="AC108" s="99"/>
      <c r="AD108" s="99"/>
      <c r="AE108" s="44"/>
      <c r="AF108" s="44"/>
      <c r="AG108" s="44"/>
      <c r="AH108" s="108"/>
      <c r="AI108" s="108"/>
      <c r="AJ108" s="108"/>
      <c r="AK108" s="109"/>
      <c r="AL108" s="42"/>
      <c r="AM108" s="42">
        <v>58083</v>
      </c>
      <c r="AN108" s="42">
        <v>30093</v>
      </c>
      <c r="AO108" s="42">
        <v>21420</v>
      </c>
      <c r="AP108" s="42"/>
      <c r="AQ108" s="42">
        <v>58954</v>
      </c>
      <c r="AR108" s="29"/>
      <c r="AS108" s="29"/>
      <c r="AT108" s="29"/>
      <c r="AU108" s="29"/>
      <c r="AV108" s="29"/>
      <c r="AW108" s="42">
        <v>54709</v>
      </c>
      <c r="AX108" s="42">
        <v>51010</v>
      </c>
      <c r="AY108" s="42">
        <v>28335</v>
      </c>
      <c r="AZ108" s="70"/>
      <c r="BA108" s="42">
        <v>33935</v>
      </c>
      <c r="BB108" s="42">
        <v>32655</v>
      </c>
      <c r="BC108" s="42">
        <v>26349</v>
      </c>
      <c r="BD108" s="42">
        <v>57764</v>
      </c>
      <c r="BE108" s="42"/>
      <c r="BF108" s="29"/>
      <c r="BG108" s="29"/>
      <c r="BH108" s="42"/>
      <c r="BI108" s="42"/>
      <c r="BJ108" s="29"/>
      <c r="BK108" s="29"/>
      <c r="BL108" s="29"/>
      <c r="BM108" s="43"/>
      <c r="BN108" s="42"/>
      <c r="BO108" s="42">
        <v>31361</v>
      </c>
      <c r="BP108" s="42"/>
      <c r="BQ108" s="70">
        <v>4829</v>
      </c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</row>
    <row r="109" spans="1:90">
      <c r="A109" s="38" t="s">
        <v>43</v>
      </c>
      <c r="B109" s="39">
        <v>44043</v>
      </c>
      <c r="C109" s="54">
        <v>44043</v>
      </c>
      <c r="D109" s="50">
        <f t="shared" si="37"/>
        <v>0</v>
      </c>
      <c r="E109" s="64">
        <v>507712</v>
      </c>
      <c r="F109" s="55">
        <f t="shared" si="38"/>
        <v>501228</v>
      </c>
      <c r="G109" s="55">
        <f t="shared" si="39"/>
        <v>6484.2750000000005</v>
      </c>
      <c r="H109" s="77">
        <v>1.3425</v>
      </c>
      <c r="I109" s="55">
        <f t="shared" si="40"/>
        <v>4830</v>
      </c>
      <c r="J109" s="55">
        <f t="shared" si="41"/>
        <v>159995</v>
      </c>
      <c r="K109" s="55">
        <f t="shared" si="42"/>
        <v>309568</v>
      </c>
      <c r="L109" s="55">
        <f t="shared" si="35"/>
        <v>309568</v>
      </c>
      <c r="M109" s="55">
        <f t="shared" si="36"/>
        <v>0</v>
      </c>
      <c r="N109" s="55">
        <f t="shared" si="27"/>
        <v>0</v>
      </c>
      <c r="O109" s="55">
        <f t="shared" si="43"/>
        <v>5652</v>
      </c>
      <c r="P109" s="55">
        <f t="shared" ref="P109:P114" si="45">SUM(AE109:AG109)</f>
        <v>5652</v>
      </c>
      <c r="Q109" s="55"/>
      <c r="R109" s="55">
        <f t="shared" si="33"/>
        <v>0</v>
      </c>
      <c r="S109" s="55">
        <f t="shared" si="30"/>
        <v>0</v>
      </c>
      <c r="T109" s="55">
        <f t="shared" si="44"/>
        <v>26013</v>
      </c>
      <c r="U109" s="88">
        <f t="shared" si="34"/>
        <v>4830</v>
      </c>
      <c r="V109" s="85"/>
      <c r="W109" s="99"/>
      <c r="X109" s="99"/>
      <c r="Y109" s="99"/>
      <c r="Z109" s="99"/>
      <c r="AA109" s="99"/>
      <c r="AB109" s="99"/>
      <c r="AC109" s="99"/>
      <c r="AD109" s="99"/>
      <c r="AE109" s="44">
        <v>2654</v>
      </c>
      <c r="AF109" s="44"/>
      <c r="AG109" s="44">
        <v>2998</v>
      </c>
      <c r="AH109" s="108"/>
      <c r="AI109" s="108"/>
      <c r="AJ109" s="108"/>
      <c r="AK109" s="109"/>
      <c r="AL109" s="42"/>
      <c r="AM109" s="42">
        <v>57908</v>
      </c>
      <c r="AN109" s="42">
        <v>31371</v>
      </c>
      <c r="AO109" s="42">
        <v>21037</v>
      </c>
      <c r="AP109" s="42"/>
      <c r="AQ109" s="42">
        <v>61721</v>
      </c>
      <c r="AR109" s="29"/>
      <c r="AS109" s="29"/>
      <c r="AT109" s="29"/>
      <c r="AU109" s="29"/>
      <c r="AV109" s="29"/>
      <c r="AW109" s="42">
        <v>54355</v>
      </c>
      <c r="AX109" s="42">
        <v>52262</v>
      </c>
      <c r="AY109" s="42">
        <v>30914</v>
      </c>
      <c r="AZ109" s="70"/>
      <c r="BA109" s="42">
        <v>35579</v>
      </c>
      <c r="BB109" s="42">
        <v>37275</v>
      </c>
      <c r="BC109" s="42">
        <v>26851</v>
      </c>
      <c r="BD109" s="42">
        <v>60290</v>
      </c>
      <c r="BE109" s="42"/>
      <c r="BF109" s="29"/>
      <c r="BG109" s="29"/>
      <c r="BH109" s="42"/>
      <c r="BI109" s="42"/>
      <c r="BJ109" s="29"/>
      <c r="BK109" s="29"/>
      <c r="BL109" s="29"/>
      <c r="BM109" s="43"/>
      <c r="BN109" s="42">
        <v>670</v>
      </c>
      <c r="BO109" s="42">
        <v>25343</v>
      </c>
      <c r="BP109" s="42"/>
      <c r="BQ109" s="70">
        <v>4830</v>
      </c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</row>
    <row r="110" spans="1:90">
      <c r="A110" s="38" t="s">
        <v>44</v>
      </c>
      <c r="B110" s="39">
        <v>44074</v>
      </c>
      <c r="C110" s="54">
        <v>44074</v>
      </c>
      <c r="D110" s="50">
        <f t="shared" si="37"/>
        <v>0</v>
      </c>
      <c r="E110" s="64">
        <v>526340</v>
      </c>
      <c r="F110" s="55">
        <f t="shared" si="38"/>
        <v>520023</v>
      </c>
      <c r="G110" s="55">
        <f t="shared" si="39"/>
        <v>6316.7309999999998</v>
      </c>
      <c r="H110" s="77">
        <v>1.3069999999999999</v>
      </c>
      <c r="I110" s="55">
        <f t="shared" si="40"/>
        <v>4833</v>
      </c>
      <c r="J110" s="55">
        <f t="shared" si="41"/>
        <v>167750</v>
      </c>
      <c r="K110" s="55">
        <f t="shared" si="42"/>
        <v>317221</v>
      </c>
      <c r="L110" s="55">
        <f t="shared" si="35"/>
        <v>317221</v>
      </c>
      <c r="M110" s="55">
        <f t="shared" si="36"/>
        <v>0</v>
      </c>
      <c r="N110" s="55">
        <f t="shared" si="27"/>
        <v>0</v>
      </c>
      <c r="O110" s="55">
        <f t="shared" si="43"/>
        <v>5731</v>
      </c>
      <c r="P110" s="55">
        <f t="shared" si="45"/>
        <v>5731</v>
      </c>
      <c r="Q110" s="55"/>
      <c r="R110" s="55">
        <f t="shared" si="33"/>
        <v>0</v>
      </c>
      <c r="S110" s="55">
        <f t="shared" si="30"/>
        <v>0</v>
      </c>
      <c r="T110" s="55">
        <f t="shared" si="44"/>
        <v>29321</v>
      </c>
      <c r="U110" s="88">
        <f t="shared" si="34"/>
        <v>4833</v>
      </c>
      <c r="V110" s="85"/>
      <c r="W110" s="99"/>
      <c r="X110" s="99"/>
      <c r="Y110" s="99"/>
      <c r="Z110" s="99"/>
      <c r="AA110" s="99"/>
      <c r="AB110" s="99"/>
      <c r="AC110" s="99"/>
      <c r="AD110" s="99"/>
      <c r="AE110" s="44">
        <v>5731</v>
      </c>
      <c r="AF110" s="44"/>
      <c r="AG110" s="44"/>
      <c r="AH110" s="108"/>
      <c r="AI110" s="108"/>
      <c r="AJ110" s="108"/>
      <c r="AK110" s="109"/>
      <c r="AL110" s="42"/>
      <c r="AM110" s="42">
        <v>60128</v>
      </c>
      <c r="AN110" s="42">
        <v>32611</v>
      </c>
      <c r="AO110" s="42">
        <v>21089</v>
      </c>
      <c r="AP110" s="42"/>
      <c r="AQ110" s="42">
        <v>63558</v>
      </c>
      <c r="AR110" s="29"/>
      <c r="AS110" s="29"/>
      <c r="AT110" s="29"/>
      <c r="AU110" s="29"/>
      <c r="AV110" s="29"/>
      <c r="AW110" s="42">
        <v>54690</v>
      </c>
      <c r="AX110" s="42">
        <v>53869</v>
      </c>
      <c r="AY110" s="42">
        <v>31276</v>
      </c>
      <c r="AZ110" s="70"/>
      <c r="BA110" s="42">
        <v>35489</v>
      </c>
      <c r="BB110" s="42">
        <v>43073</v>
      </c>
      <c r="BC110" s="42">
        <v>28067</v>
      </c>
      <c r="BD110" s="42">
        <v>61121</v>
      </c>
      <c r="BE110" s="42"/>
      <c r="BF110" s="29"/>
      <c r="BG110" s="29"/>
      <c r="BH110" s="42"/>
      <c r="BI110" s="42"/>
      <c r="BJ110" s="29"/>
      <c r="BK110" s="29"/>
      <c r="BL110" s="29"/>
      <c r="BM110" s="43"/>
      <c r="BN110" s="42">
        <v>3959</v>
      </c>
      <c r="BO110" s="42">
        <v>25362</v>
      </c>
      <c r="BP110" s="42"/>
      <c r="BQ110" s="70">
        <v>4833</v>
      </c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</row>
    <row r="111" spans="1:90">
      <c r="A111" s="38" t="s">
        <v>45</v>
      </c>
      <c r="B111" s="39">
        <v>44104</v>
      </c>
      <c r="C111" s="54">
        <v>44104</v>
      </c>
      <c r="D111" s="50">
        <f t="shared" si="37"/>
        <v>0</v>
      </c>
      <c r="E111" s="64">
        <v>534544</v>
      </c>
      <c r="F111" s="55">
        <f t="shared" si="38"/>
        <v>528103</v>
      </c>
      <c r="G111" s="55">
        <f t="shared" si="39"/>
        <v>6441.3050000000003</v>
      </c>
      <c r="H111" s="77">
        <v>1.3325</v>
      </c>
      <c r="I111" s="55">
        <f t="shared" si="40"/>
        <v>4834</v>
      </c>
      <c r="J111" s="55">
        <f t="shared" si="41"/>
        <v>168990</v>
      </c>
      <c r="K111" s="55">
        <f t="shared" si="42"/>
        <v>299254</v>
      </c>
      <c r="L111" s="55">
        <f t="shared" si="35"/>
        <v>299254</v>
      </c>
      <c r="M111" s="55">
        <f t="shared" si="36"/>
        <v>0</v>
      </c>
      <c r="N111" s="55">
        <f t="shared" si="27"/>
        <v>0</v>
      </c>
      <c r="O111" s="55">
        <f t="shared" si="43"/>
        <v>8077</v>
      </c>
      <c r="P111" s="55">
        <f t="shared" si="45"/>
        <v>8077</v>
      </c>
      <c r="Q111" s="55"/>
      <c r="R111" s="55">
        <f t="shared" si="33"/>
        <v>0</v>
      </c>
      <c r="S111" s="55">
        <f t="shared" si="30"/>
        <v>0</v>
      </c>
      <c r="T111" s="55">
        <f t="shared" si="44"/>
        <v>51782</v>
      </c>
      <c r="U111" s="88">
        <f t="shared" si="34"/>
        <v>4834</v>
      </c>
      <c r="V111" s="85"/>
      <c r="W111" s="99"/>
      <c r="X111" s="99"/>
      <c r="Y111" s="99"/>
      <c r="Z111" s="99"/>
      <c r="AA111" s="99"/>
      <c r="AB111" s="99"/>
      <c r="AC111" s="99"/>
      <c r="AD111" s="99"/>
      <c r="AE111" s="44">
        <v>8077</v>
      </c>
      <c r="AF111" s="44"/>
      <c r="AG111" s="44"/>
      <c r="AH111" s="108"/>
      <c r="AI111" s="108"/>
      <c r="AJ111" s="108"/>
      <c r="AK111" s="109"/>
      <c r="AL111" s="42"/>
      <c r="AM111" s="42">
        <v>61219</v>
      </c>
      <c r="AN111" s="42">
        <v>33425</v>
      </c>
      <c r="AO111" s="42"/>
      <c r="AP111" s="42"/>
      <c r="AQ111" s="42">
        <v>64598</v>
      </c>
      <c r="AR111" s="29"/>
      <c r="AS111" s="29"/>
      <c r="AT111" s="29"/>
      <c r="AU111" s="29"/>
      <c r="AV111" s="29"/>
      <c r="AW111" s="42">
        <v>55026</v>
      </c>
      <c r="AX111" s="42">
        <v>53668</v>
      </c>
      <c r="AY111" s="42">
        <v>31318</v>
      </c>
      <c r="AZ111" s="70"/>
      <c r="BA111" s="42">
        <v>35621</v>
      </c>
      <c r="BB111" s="42">
        <v>44022</v>
      </c>
      <c r="BC111" s="42">
        <v>29037</v>
      </c>
      <c r="BD111" s="42">
        <v>60310</v>
      </c>
      <c r="BE111" s="42"/>
      <c r="BF111" s="29"/>
      <c r="BG111" s="29"/>
      <c r="BH111" s="42"/>
      <c r="BI111" s="42"/>
      <c r="BJ111" s="29"/>
      <c r="BK111" s="29"/>
      <c r="BL111" s="29"/>
      <c r="BM111" s="43"/>
      <c r="BN111" s="42">
        <v>26412</v>
      </c>
      <c r="BO111" s="42">
        <v>25370</v>
      </c>
      <c r="BP111" s="42"/>
      <c r="BQ111" s="70">
        <v>4834</v>
      </c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</row>
    <row r="112" spans="1:90" s="58" customFormat="1">
      <c r="A112" s="75" t="s">
        <v>34</v>
      </c>
      <c r="B112" s="76">
        <v>44135</v>
      </c>
      <c r="C112" s="54">
        <v>44135</v>
      </c>
      <c r="D112" s="50">
        <f t="shared" si="37"/>
        <v>0</v>
      </c>
      <c r="E112" s="64">
        <v>536908</v>
      </c>
      <c r="F112" s="55">
        <f t="shared" si="38"/>
        <v>518287</v>
      </c>
      <c r="G112" s="55">
        <f t="shared" si="39"/>
        <v>18620.689999999999</v>
      </c>
      <c r="H112" s="77">
        <v>1.331</v>
      </c>
      <c r="I112" s="55">
        <f t="shared" si="40"/>
        <v>13990</v>
      </c>
      <c r="J112" s="55">
        <f t="shared" si="41"/>
        <v>169593</v>
      </c>
      <c r="K112" s="55">
        <f t="shared" si="42"/>
        <v>302349</v>
      </c>
      <c r="L112" s="55">
        <f t="shared" si="35"/>
        <v>302349</v>
      </c>
      <c r="M112" s="55">
        <f t="shared" si="36"/>
        <v>0</v>
      </c>
      <c r="N112" s="55">
        <f t="shared" si="27"/>
        <v>0</v>
      </c>
      <c r="O112" s="55">
        <f t="shared" si="43"/>
        <v>17048</v>
      </c>
      <c r="P112" s="55">
        <f t="shared" si="45"/>
        <v>3058</v>
      </c>
      <c r="Q112" s="55">
        <f>SUM(W112:AD112)</f>
        <v>13990</v>
      </c>
      <c r="R112" s="55">
        <f t="shared" si="33"/>
        <v>0</v>
      </c>
      <c r="S112" s="55">
        <f>SUM(BJ112:BM112)</f>
        <v>0</v>
      </c>
      <c r="T112" s="55">
        <f t="shared" si="44"/>
        <v>43287</v>
      </c>
      <c r="U112" s="88">
        <f t="shared" si="34"/>
        <v>0</v>
      </c>
      <c r="V112" s="85"/>
      <c r="W112" s="99">
        <v>2393</v>
      </c>
      <c r="X112" s="99">
        <v>1394</v>
      </c>
      <c r="Y112" s="99">
        <v>1892</v>
      </c>
      <c r="Z112" s="99">
        <v>4669</v>
      </c>
      <c r="AA112" s="99">
        <v>3642</v>
      </c>
      <c r="AB112" s="99"/>
      <c r="AC112" s="99"/>
      <c r="AD112" s="99"/>
      <c r="AE112" s="84">
        <v>3058</v>
      </c>
      <c r="AF112" s="84"/>
      <c r="AG112" s="84"/>
      <c r="AH112" s="108"/>
      <c r="AI112" s="108"/>
      <c r="AJ112" s="108"/>
      <c r="AK112" s="109"/>
      <c r="AL112" s="79"/>
      <c r="AM112" s="79">
        <v>60924</v>
      </c>
      <c r="AN112" s="79">
        <v>33520</v>
      </c>
      <c r="AO112" s="79"/>
      <c r="AP112" s="79"/>
      <c r="AQ112" s="79">
        <v>64428</v>
      </c>
      <c r="AR112" s="80"/>
      <c r="AS112" s="80"/>
      <c r="AT112" s="80"/>
      <c r="AU112" s="80"/>
      <c r="AV112" s="80"/>
      <c r="AW112" s="79">
        <v>55360</v>
      </c>
      <c r="AX112" s="79">
        <v>55197</v>
      </c>
      <c r="AY112" s="79">
        <v>32920</v>
      </c>
      <c r="AZ112" s="70"/>
      <c r="BA112" s="79">
        <v>36565</v>
      </c>
      <c r="BB112" s="79">
        <v>43770</v>
      </c>
      <c r="BC112" s="79">
        <v>28561</v>
      </c>
      <c r="BD112" s="79">
        <v>60697</v>
      </c>
      <c r="BE112" s="79"/>
      <c r="BF112" s="80"/>
      <c r="BG112" s="80"/>
      <c r="BH112" s="79"/>
      <c r="BI112" s="79"/>
      <c r="BJ112" s="80"/>
      <c r="BK112" s="80"/>
      <c r="BL112" s="80"/>
      <c r="BM112" s="78"/>
      <c r="BN112" s="79"/>
      <c r="BO112" s="79">
        <v>43287</v>
      </c>
      <c r="BP112" s="79"/>
      <c r="BQ112" s="70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</row>
    <row r="113" spans="1:90">
      <c r="A113" s="38" t="s">
        <v>35</v>
      </c>
      <c r="B113" s="39">
        <v>44165</v>
      </c>
      <c r="C113" s="54">
        <v>44165</v>
      </c>
      <c r="D113" s="50">
        <f t="shared" si="37"/>
        <v>0</v>
      </c>
      <c r="E113" s="64">
        <v>537935</v>
      </c>
      <c r="F113" s="55">
        <f t="shared" si="38"/>
        <v>517140</v>
      </c>
      <c r="G113" s="55">
        <f t="shared" si="39"/>
        <v>20795.366000000002</v>
      </c>
      <c r="H113" s="77">
        <v>1.2955000000000001</v>
      </c>
      <c r="I113" s="55">
        <f t="shared" si="40"/>
        <v>16052</v>
      </c>
      <c r="J113" s="55">
        <f t="shared" si="41"/>
        <v>167594</v>
      </c>
      <c r="K113" s="55">
        <f t="shared" si="42"/>
        <v>303558</v>
      </c>
      <c r="L113" s="55">
        <f t="shared" si="35"/>
        <v>303558</v>
      </c>
      <c r="M113" s="55">
        <f t="shared" si="36"/>
        <v>0</v>
      </c>
      <c r="N113" s="55">
        <f t="shared" si="27"/>
        <v>0</v>
      </c>
      <c r="O113" s="55">
        <f t="shared" si="43"/>
        <v>18725</v>
      </c>
      <c r="P113" s="55">
        <f t="shared" si="45"/>
        <v>2673</v>
      </c>
      <c r="Q113" s="55">
        <f>SUM(W113:AD113)</f>
        <v>16052</v>
      </c>
      <c r="R113" s="55">
        <f t="shared" ref="R113:R114" si="46">SUM(AH113:AK113)</f>
        <v>0</v>
      </c>
      <c r="S113" s="55">
        <f>SUM(BJ113:BM113)</f>
        <v>0</v>
      </c>
      <c r="T113" s="55">
        <f t="shared" si="44"/>
        <v>43315</v>
      </c>
      <c r="U113" s="88">
        <f t="shared" si="34"/>
        <v>0</v>
      </c>
      <c r="V113" s="85"/>
      <c r="W113" s="99">
        <v>2911</v>
      </c>
      <c r="X113" s="99">
        <v>1899</v>
      </c>
      <c r="Y113" s="99">
        <v>2164</v>
      </c>
      <c r="Z113" s="99">
        <v>4418</v>
      </c>
      <c r="AA113" s="99">
        <v>4660</v>
      </c>
      <c r="AB113" s="99"/>
      <c r="AC113" s="99"/>
      <c r="AD113" s="99"/>
      <c r="AE113" s="44">
        <v>2673</v>
      </c>
      <c r="AF113" s="44"/>
      <c r="AG113" s="44"/>
      <c r="AH113" s="108"/>
      <c r="AI113" s="108"/>
      <c r="AJ113" s="108"/>
      <c r="AK113" s="109"/>
      <c r="AL113" s="42"/>
      <c r="AM113" s="42">
        <v>61004</v>
      </c>
      <c r="AN113" s="42">
        <v>33790</v>
      </c>
      <c r="AO113" s="42"/>
      <c r="AP113" s="42"/>
      <c r="AQ113" s="42">
        <v>65256</v>
      </c>
      <c r="AR113" s="29"/>
      <c r="AS113" s="29"/>
      <c r="AT113" s="29"/>
      <c r="AU113" s="29"/>
      <c r="AV113" s="29"/>
      <c r="AW113" s="42">
        <v>55695</v>
      </c>
      <c r="AX113" s="42">
        <v>56113</v>
      </c>
      <c r="AY113" s="42">
        <v>31700</v>
      </c>
      <c r="AZ113" s="70"/>
      <c r="BA113" s="42">
        <v>37220</v>
      </c>
      <c r="BB113" s="42">
        <v>42367</v>
      </c>
      <c r="BC113" s="42">
        <v>28746</v>
      </c>
      <c r="BD113" s="42">
        <v>59261</v>
      </c>
      <c r="BE113" s="42"/>
      <c r="BF113" s="29"/>
      <c r="BG113" s="29"/>
      <c r="BH113" s="42"/>
      <c r="BI113" s="42"/>
      <c r="BJ113" s="29"/>
      <c r="BK113" s="29"/>
      <c r="BL113" s="29"/>
      <c r="BM113" s="43"/>
      <c r="BN113" s="42"/>
      <c r="BO113" s="42">
        <v>43315</v>
      </c>
      <c r="BP113" s="42"/>
      <c r="BQ113" s="70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</row>
    <row r="114" spans="1:90" s="58" customFormat="1">
      <c r="A114" s="75" t="s">
        <v>36</v>
      </c>
      <c r="B114" s="76">
        <v>44196</v>
      </c>
      <c r="C114" s="54">
        <v>44196</v>
      </c>
      <c r="D114" s="50">
        <f t="shared" si="37"/>
        <v>0</v>
      </c>
      <c r="E114" s="64">
        <v>560038</v>
      </c>
      <c r="F114" s="55">
        <f t="shared" si="38"/>
        <v>534784</v>
      </c>
      <c r="G114" s="55">
        <f t="shared" si="39"/>
        <v>25253.924999999999</v>
      </c>
      <c r="H114" s="77">
        <v>1.2749999999999999</v>
      </c>
      <c r="I114" s="55">
        <f t="shared" si="40"/>
        <v>19807</v>
      </c>
      <c r="J114" s="55">
        <f t="shared" si="41"/>
        <v>175801</v>
      </c>
      <c r="K114" s="55">
        <f t="shared" si="42"/>
        <v>312494</v>
      </c>
      <c r="L114" s="55">
        <f t="shared" si="35"/>
        <v>312494</v>
      </c>
      <c r="M114" s="55">
        <f t="shared" si="36"/>
        <v>0</v>
      </c>
      <c r="N114" s="55">
        <f t="shared" si="27"/>
        <v>0</v>
      </c>
      <c r="O114" s="55">
        <f t="shared" si="43"/>
        <v>25411</v>
      </c>
      <c r="P114" s="55">
        <f t="shared" si="45"/>
        <v>4562</v>
      </c>
      <c r="Q114" s="55">
        <f>SUM(W114:AD114)</f>
        <v>20849</v>
      </c>
      <c r="R114" s="55">
        <f t="shared" si="46"/>
        <v>0</v>
      </c>
      <c r="S114" s="55">
        <f>SUM(BJ114:BM114)</f>
        <v>0</v>
      </c>
      <c r="T114" s="55">
        <f t="shared" si="44"/>
        <v>41927</v>
      </c>
      <c r="U114" s="88">
        <f t="shared" si="34"/>
        <v>-1042</v>
      </c>
      <c r="V114" s="85"/>
      <c r="W114" s="99">
        <v>3505</v>
      </c>
      <c r="X114" s="99">
        <v>1959</v>
      </c>
      <c r="Y114" s="99">
        <v>2389</v>
      </c>
      <c r="Z114" s="99">
        <v>3272</v>
      </c>
      <c r="AA114" s="99">
        <v>5026</v>
      </c>
      <c r="AB114" s="99">
        <v>2357</v>
      </c>
      <c r="AC114" s="99">
        <v>923</v>
      </c>
      <c r="AD114" s="99">
        <v>1418</v>
      </c>
      <c r="AE114" s="84">
        <v>2618</v>
      </c>
      <c r="AF114" s="84">
        <v>1944</v>
      </c>
      <c r="AG114" s="84"/>
      <c r="AH114" s="108"/>
      <c r="AI114" s="108"/>
      <c r="AJ114" s="108"/>
      <c r="AK114" s="109"/>
      <c r="AL114" s="79"/>
      <c r="AM114" s="79">
        <v>62669</v>
      </c>
      <c r="AN114" s="79">
        <v>34719</v>
      </c>
      <c r="AO114" s="79"/>
      <c r="AP114" s="79"/>
      <c r="AQ114" s="79">
        <v>67075</v>
      </c>
      <c r="AR114" s="80"/>
      <c r="AS114" s="80"/>
      <c r="AT114" s="80"/>
      <c r="AU114" s="80"/>
      <c r="AV114" s="80"/>
      <c r="AW114" s="79">
        <v>56034</v>
      </c>
      <c r="AX114" s="79">
        <v>58199</v>
      </c>
      <c r="AY114" s="79">
        <v>33798</v>
      </c>
      <c r="AZ114" s="70"/>
      <c r="BA114" s="79">
        <v>39760</v>
      </c>
      <c r="BB114" s="79">
        <v>45681</v>
      </c>
      <c r="BC114" s="79">
        <v>30134</v>
      </c>
      <c r="BD114" s="79">
        <v>60226</v>
      </c>
      <c r="BE114" s="79"/>
      <c r="BF114" s="80"/>
      <c r="BG114" s="80"/>
      <c r="BH114" s="79"/>
      <c r="BI114" s="79"/>
      <c r="BJ114" s="80"/>
      <c r="BK114" s="80"/>
      <c r="BL114" s="80"/>
      <c r="BM114" s="78"/>
      <c r="BN114" s="79">
        <v>-1405</v>
      </c>
      <c r="BO114" s="79">
        <v>43332</v>
      </c>
      <c r="BP114" s="79"/>
      <c r="BQ114" s="70">
        <v>-1042</v>
      </c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</row>
    <row r="115" spans="1:90">
      <c r="A115" s="38" t="s">
        <v>37</v>
      </c>
      <c r="B115" s="39">
        <v>44227</v>
      </c>
      <c r="C115" s="56">
        <v>44227</v>
      </c>
      <c r="D115" s="50">
        <f t="shared" si="37"/>
        <v>0</v>
      </c>
      <c r="E115" s="64">
        <v>575999</v>
      </c>
      <c r="F115" s="55">
        <f t="shared" si="38"/>
        <v>549521</v>
      </c>
      <c r="G115" s="55">
        <f t="shared" si="39"/>
        <v>26477.857999999997</v>
      </c>
      <c r="H115" s="77">
        <v>1.2789999999999999</v>
      </c>
      <c r="I115" s="55">
        <f t="shared" si="40"/>
        <v>20702</v>
      </c>
      <c r="J115" s="55">
        <f t="shared" si="41"/>
        <v>185987</v>
      </c>
      <c r="K115" s="55">
        <f t="shared" si="42"/>
        <v>319583</v>
      </c>
      <c r="L115" s="55">
        <f t="shared" si="35"/>
        <v>319583</v>
      </c>
      <c r="M115" s="55">
        <f t="shared" si="36"/>
        <v>0</v>
      </c>
      <c r="N115" s="55">
        <f t="shared" si="27"/>
        <v>0</v>
      </c>
      <c r="O115" s="55">
        <f t="shared" si="43"/>
        <v>25506</v>
      </c>
      <c r="P115" s="55">
        <f t="shared" ref="P115" si="47">SUM(AE115:AG115)</f>
        <v>4802</v>
      </c>
      <c r="Q115" s="55">
        <f>SUM(W115:AD115)</f>
        <v>20704</v>
      </c>
      <c r="R115" s="55">
        <f t="shared" ref="R115" si="48">SUM(AH115:AK115)</f>
        <v>0</v>
      </c>
      <c r="S115" s="55">
        <f>SUM(BJ115:BM115)</f>
        <v>0</v>
      </c>
      <c r="T115" s="55">
        <f t="shared" si="44"/>
        <v>39149</v>
      </c>
      <c r="U115" s="88">
        <f t="shared" si="34"/>
        <v>-2</v>
      </c>
      <c r="V115" s="85"/>
      <c r="W115" s="99">
        <v>3522</v>
      </c>
      <c r="X115" s="99">
        <v>1944</v>
      </c>
      <c r="Y115" s="99">
        <v>2601</v>
      </c>
      <c r="Z115" s="99">
        <v>2972</v>
      </c>
      <c r="AA115" s="99">
        <v>5339</v>
      </c>
      <c r="AB115" s="99">
        <f>2255+29</f>
        <v>2284</v>
      </c>
      <c r="AC115" s="99">
        <v>1027</v>
      </c>
      <c r="AD115" s="99">
        <v>1015</v>
      </c>
      <c r="AE115" s="44">
        <v>2651</v>
      </c>
      <c r="AF115" s="44">
        <v>2151</v>
      </c>
      <c r="AG115" s="44"/>
      <c r="AH115" s="108"/>
      <c r="AI115" s="108"/>
      <c r="AJ115" s="108"/>
      <c r="AK115" s="109"/>
      <c r="AL115" s="42"/>
      <c r="AM115" s="42">
        <v>63297</v>
      </c>
      <c r="AN115" s="42">
        <v>35250</v>
      </c>
      <c r="AO115" s="42"/>
      <c r="AP115" s="42"/>
      <c r="AQ115" s="42">
        <v>67977</v>
      </c>
      <c r="AR115" s="29"/>
      <c r="AS115" s="29"/>
      <c r="AT115" s="29"/>
      <c r="AU115" s="29"/>
      <c r="AV115" s="29"/>
      <c r="AW115" s="42">
        <v>56372</v>
      </c>
      <c r="AX115" s="42">
        <v>58724</v>
      </c>
      <c r="AY115" s="42">
        <v>37963</v>
      </c>
      <c r="AZ115" s="70"/>
      <c r="BA115" s="42">
        <v>41545</v>
      </c>
      <c r="BB115" s="42">
        <v>50298</v>
      </c>
      <c r="BC115" s="42">
        <v>32750</v>
      </c>
      <c r="BD115" s="42">
        <v>61394</v>
      </c>
      <c r="BE115" s="42"/>
      <c r="BF115" s="29"/>
      <c r="BG115" s="29"/>
      <c r="BH115" s="42"/>
      <c r="BI115" s="42"/>
      <c r="BJ115" s="29"/>
      <c r="BK115" s="29"/>
      <c r="BL115" s="29"/>
      <c r="BM115" s="43"/>
      <c r="BN115" s="42"/>
      <c r="BO115" s="42">
        <v>39149</v>
      </c>
      <c r="BP115" s="42"/>
      <c r="BQ115" s="70">
        <v>-2</v>
      </c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</row>
    <row r="116" spans="1:90">
      <c r="A116" s="38" t="s">
        <v>38</v>
      </c>
      <c r="B116" s="39">
        <v>44227</v>
      </c>
      <c r="C116" s="56">
        <v>44255</v>
      </c>
      <c r="D116" s="50">
        <f t="shared" si="37"/>
        <v>0</v>
      </c>
      <c r="E116" s="64">
        <v>591546</v>
      </c>
      <c r="F116" s="55">
        <f t="shared" si="38"/>
        <v>560225</v>
      </c>
      <c r="G116" s="55">
        <f t="shared" si="39"/>
        <v>31320.74</v>
      </c>
      <c r="H116" s="77">
        <v>1.27</v>
      </c>
      <c r="I116" s="55">
        <f t="shared" si="40"/>
        <v>24662</v>
      </c>
      <c r="J116" s="55">
        <f t="shared" si="41"/>
        <v>194389</v>
      </c>
      <c r="K116" s="55">
        <f t="shared" si="42"/>
        <v>321869</v>
      </c>
      <c r="L116" s="55">
        <f t="shared" si="35"/>
        <v>321869</v>
      </c>
      <c r="M116" s="55">
        <f t="shared" si="36"/>
        <v>0</v>
      </c>
      <c r="N116" s="55">
        <f>SUM(BH116:BI116)</f>
        <v>15056</v>
      </c>
      <c r="O116" s="55">
        <f t="shared" si="43"/>
        <v>10784</v>
      </c>
      <c r="P116" s="55">
        <f>SUM(AE116:AG116)</f>
        <v>3404</v>
      </c>
      <c r="Q116" s="55">
        <f>SUM(W116:AD116)</f>
        <v>7380</v>
      </c>
      <c r="R116" s="55">
        <f>SUM(AH116:AK116)</f>
        <v>0</v>
      </c>
      <c r="S116" s="55">
        <f>SUM(BJ116:BM116)</f>
        <v>0</v>
      </c>
      <c r="T116" s="55">
        <f t="shared" si="44"/>
        <v>25507</v>
      </c>
      <c r="U116" s="88">
        <f t="shared" si="34"/>
        <v>17282</v>
      </c>
      <c r="V116" s="85"/>
      <c r="W116" s="99"/>
      <c r="X116" s="99"/>
      <c r="Y116" s="99"/>
      <c r="Z116" s="99">
        <v>2812</v>
      </c>
      <c r="AA116" s="99"/>
      <c r="AB116" s="99">
        <v>2370</v>
      </c>
      <c r="AC116" s="99">
        <v>1109</v>
      </c>
      <c r="AD116" s="99">
        <v>1089</v>
      </c>
      <c r="AE116" s="44">
        <v>1689</v>
      </c>
      <c r="AF116" s="44">
        <v>1715</v>
      </c>
      <c r="AG116" s="44"/>
      <c r="AH116" s="108"/>
      <c r="AI116" s="108"/>
      <c r="AJ116" s="108"/>
      <c r="AK116" s="109"/>
      <c r="AL116" s="42"/>
      <c r="AM116" s="42">
        <v>63761</v>
      </c>
      <c r="AN116" s="42">
        <v>35565</v>
      </c>
      <c r="AO116" s="42"/>
      <c r="AP116" s="42"/>
      <c r="AQ116" s="42">
        <v>68557</v>
      </c>
      <c r="AR116" s="29"/>
      <c r="AS116" s="29"/>
      <c r="AT116" s="29"/>
      <c r="AU116" s="29"/>
      <c r="AV116" s="29"/>
      <c r="AW116" s="42">
        <v>56716</v>
      </c>
      <c r="AX116" s="42">
        <v>56836</v>
      </c>
      <c r="AY116" s="42">
        <v>40434</v>
      </c>
      <c r="AZ116" s="70"/>
      <c r="BA116" s="42">
        <v>43421</v>
      </c>
      <c r="BB116" s="42">
        <v>55353</v>
      </c>
      <c r="BC116" s="42">
        <v>33639</v>
      </c>
      <c r="BD116" s="42">
        <v>61976</v>
      </c>
      <c r="BE116" s="42"/>
      <c r="BF116" s="29"/>
      <c r="BG116" s="29"/>
      <c r="BH116" s="42">
        <v>15056</v>
      </c>
      <c r="BI116" s="42"/>
      <c r="BJ116" s="29"/>
      <c r="BK116" s="29"/>
      <c r="BL116" s="29"/>
      <c r="BM116" s="43"/>
      <c r="BN116" s="42">
        <v>1340</v>
      </c>
      <c r="BO116" s="42">
        <v>24167</v>
      </c>
      <c r="BQ116" s="70">
        <v>17282</v>
      </c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</row>
    <row r="117" spans="1:90">
      <c r="A117" s="38" t="s">
        <v>157</v>
      </c>
      <c r="B117" s="39"/>
      <c r="C117" s="54"/>
      <c r="D117" s="50"/>
      <c r="E117" s="64"/>
      <c r="F117" s="55"/>
      <c r="G117" s="55"/>
      <c r="H117" s="77"/>
      <c r="I117" s="55"/>
      <c r="J117" s="57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88"/>
      <c r="V117" s="55"/>
      <c r="W117" s="98"/>
      <c r="X117" s="98"/>
      <c r="Y117" s="98"/>
      <c r="Z117" s="98"/>
      <c r="AA117" s="98"/>
      <c r="AB117" s="98"/>
      <c r="AC117" s="98"/>
      <c r="AD117" s="98"/>
      <c r="AE117" s="44"/>
      <c r="AF117" s="44"/>
      <c r="AG117" s="44"/>
      <c r="AH117" s="43"/>
      <c r="AI117" s="43"/>
      <c r="AJ117" s="43"/>
      <c r="AK117" s="42"/>
      <c r="AL117" s="42"/>
      <c r="AM117" s="42"/>
      <c r="AN117" s="42"/>
      <c r="AO117" s="42"/>
      <c r="AP117" s="42"/>
      <c r="AQ117" s="42"/>
      <c r="AR117" s="29"/>
      <c r="AS117" s="29"/>
      <c r="AT117" s="29"/>
      <c r="AU117" s="29"/>
      <c r="AV117" s="29"/>
      <c r="AW117" s="42"/>
      <c r="AX117" s="42"/>
      <c r="AY117" s="42"/>
      <c r="AZ117" s="70"/>
      <c r="BA117" s="42"/>
      <c r="BB117" s="42"/>
      <c r="BC117" s="42"/>
      <c r="BD117" s="42"/>
      <c r="BE117" s="42"/>
      <c r="BF117" s="29"/>
      <c r="BG117" s="29"/>
      <c r="BH117" s="42"/>
      <c r="BI117" s="42"/>
      <c r="BJ117" s="29"/>
      <c r="BK117" s="29"/>
      <c r="BL117" s="29"/>
      <c r="BM117" s="43"/>
      <c r="BN117" s="42"/>
      <c r="BO117" s="42"/>
      <c r="BP117" s="42"/>
      <c r="BQ117" s="70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</row>
    <row r="118" spans="1:90">
      <c r="A118" s="38" t="s">
        <v>157</v>
      </c>
      <c r="B118" s="39"/>
      <c r="C118" s="54"/>
      <c r="D118" s="50"/>
      <c r="E118" s="64"/>
      <c r="F118" s="55"/>
      <c r="G118" s="55"/>
      <c r="H118" s="77"/>
      <c r="I118" s="55"/>
      <c r="J118" s="57"/>
      <c r="K118" s="55"/>
      <c r="L118" s="57"/>
      <c r="M118" s="55"/>
      <c r="N118" s="57"/>
      <c r="O118" s="55"/>
      <c r="P118" s="55"/>
      <c r="Q118" s="55"/>
      <c r="R118" s="55"/>
      <c r="S118" s="55"/>
      <c r="T118" s="55"/>
      <c r="U118" s="88"/>
      <c r="V118" s="55"/>
      <c r="W118" s="98"/>
      <c r="X118" s="98"/>
      <c r="Y118" s="98"/>
      <c r="Z118" s="98"/>
      <c r="AA118" s="98"/>
      <c r="AB118" s="98"/>
      <c r="AC118" s="98"/>
      <c r="AD118" s="98"/>
      <c r="AE118" s="44"/>
      <c r="AF118" s="44"/>
      <c r="AG118" s="44"/>
      <c r="AH118" s="43"/>
      <c r="AI118" s="43"/>
      <c r="AJ118" s="43"/>
      <c r="AK118" s="42"/>
      <c r="AL118" s="42"/>
      <c r="AM118" s="42"/>
      <c r="AN118" s="42"/>
      <c r="AO118" s="42"/>
      <c r="AP118" s="42"/>
      <c r="AQ118" s="42"/>
      <c r="AR118" s="29"/>
      <c r="AS118" s="29"/>
      <c r="AT118" s="29"/>
      <c r="AU118" s="29"/>
      <c r="AV118" s="29"/>
      <c r="AW118" s="42"/>
      <c r="AX118" s="42"/>
      <c r="AY118" s="42"/>
      <c r="AZ118" s="70"/>
      <c r="BA118" s="42"/>
      <c r="BB118" s="42"/>
      <c r="BC118" s="42"/>
      <c r="BD118" s="42"/>
      <c r="BE118" s="42"/>
      <c r="BF118" s="29"/>
      <c r="BG118" s="29"/>
      <c r="BH118" s="42"/>
      <c r="BI118" s="42"/>
      <c r="BJ118" s="29"/>
      <c r="BK118" s="29"/>
      <c r="BL118" s="29"/>
      <c r="BM118" s="43"/>
      <c r="BN118" s="42"/>
      <c r="BO118" s="42"/>
      <c r="BP118" s="42"/>
      <c r="BQ118" s="70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</row>
    <row r="119" spans="1:90">
      <c r="A119" s="38" t="s">
        <v>157</v>
      </c>
      <c r="B119" s="39"/>
      <c r="C119" s="54"/>
      <c r="D119" s="50"/>
      <c r="E119" s="64"/>
      <c r="F119" s="55"/>
      <c r="G119" s="55"/>
      <c r="H119" s="77"/>
      <c r="I119" s="55"/>
      <c r="J119" s="57"/>
      <c r="K119" s="55"/>
      <c r="L119" s="57"/>
      <c r="M119" s="55"/>
      <c r="N119" s="57"/>
      <c r="O119" s="55"/>
      <c r="P119" s="55"/>
      <c r="Q119" s="55"/>
      <c r="R119" s="55"/>
      <c r="S119" s="55"/>
      <c r="T119" s="55"/>
      <c r="U119" s="88"/>
      <c r="V119" s="55"/>
      <c r="W119" s="98"/>
      <c r="X119" s="98"/>
      <c r="Y119" s="98"/>
      <c r="Z119" s="98"/>
      <c r="AA119" s="98"/>
      <c r="AB119" s="98"/>
      <c r="AC119" s="98"/>
      <c r="AD119" s="98"/>
      <c r="AE119" s="44"/>
      <c r="AF119" s="44"/>
      <c r="AG119" s="44"/>
      <c r="AH119" s="43"/>
      <c r="AI119" s="43"/>
      <c r="AJ119" s="43"/>
      <c r="AK119" s="42"/>
      <c r="AL119" s="42"/>
      <c r="AM119" s="42"/>
      <c r="AN119" s="42"/>
      <c r="AO119" s="42"/>
      <c r="AP119" s="42"/>
      <c r="AQ119" s="42"/>
      <c r="AR119" s="29"/>
      <c r="AS119" s="29"/>
      <c r="AT119" s="29"/>
      <c r="AU119" s="29"/>
      <c r="AV119" s="29"/>
      <c r="AW119" s="42"/>
      <c r="AX119" s="42"/>
      <c r="AY119" s="42"/>
      <c r="AZ119" s="70"/>
      <c r="BA119" s="42"/>
      <c r="BB119" s="42"/>
      <c r="BC119" s="42"/>
      <c r="BD119" s="42"/>
      <c r="BE119" s="42"/>
      <c r="BF119" s="29"/>
      <c r="BG119" s="29"/>
      <c r="BH119" s="42"/>
      <c r="BI119" s="42"/>
      <c r="BJ119" s="29"/>
      <c r="BK119" s="29"/>
      <c r="BL119" s="29"/>
      <c r="BM119" s="43"/>
      <c r="BN119" s="42"/>
      <c r="BO119" s="42"/>
      <c r="BP119" s="42"/>
      <c r="BQ119" s="70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</row>
    <row r="120" spans="1:90">
      <c r="A120" s="38" t="s">
        <v>157</v>
      </c>
      <c r="B120" s="39"/>
      <c r="C120" s="54"/>
      <c r="D120" s="50"/>
      <c r="E120" s="64"/>
      <c r="F120" s="55"/>
      <c r="G120" s="55"/>
      <c r="H120" s="77"/>
      <c r="I120" s="55"/>
      <c r="J120" s="57"/>
      <c r="K120" s="55"/>
      <c r="L120" s="57"/>
      <c r="M120" s="55"/>
      <c r="N120" s="57"/>
      <c r="O120" s="55"/>
      <c r="P120" s="55"/>
      <c r="Q120" s="55"/>
      <c r="R120" s="55"/>
      <c r="S120" s="55"/>
      <c r="T120" s="55"/>
      <c r="U120" s="88"/>
      <c r="V120" s="55"/>
      <c r="W120" s="98"/>
      <c r="X120" s="98"/>
      <c r="Y120" s="98"/>
      <c r="Z120" s="98"/>
      <c r="AA120" s="98"/>
      <c r="AB120" s="98"/>
      <c r="AC120" s="98"/>
      <c r="AD120" s="98"/>
      <c r="AE120" s="44"/>
      <c r="AF120" s="44"/>
      <c r="AG120" s="44"/>
      <c r="AH120" s="43"/>
      <c r="AI120" s="43"/>
      <c r="AJ120" s="43"/>
      <c r="AK120" s="42"/>
      <c r="AL120" s="42"/>
      <c r="AM120" s="42"/>
      <c r="AN120" s="42"/>
      <c r="AO120" s="42"/>
      <c r="AP120" s="42"/>
      <c r="AQ120" s="42"/>
      <c r="AR120" s="29"/>
      <c r="AS120" s="29"/>
      <c r="AT120" s="29"/>
      <c r="AU120" s="29"/>
      <c r="AV120" s="29"/>
      <c r="AW120" s="42"/>
      <c r="AX120" s="42"/>
      <c r="AY120" s="42"/>
      <c r="AZ120" s="70"/>
      <c r="BA120" s="42"/>
      <c r="BB120" s="42"/>
      <c r="BC120" s="42"/>
      <c r="BD120" s="42"/>
      <c r="BE120" s="42"/>
      <c r="BF120" s="29"/>
      <c r="BG120" s="29"/>
      <c r="BH120" s="42"/>
      <c r="BI120" s="42"/>
      <c r="BJ120" s="29"/>
      <c r="BK120" s="29"/>
      <c r="BL120" s="29"/>
      <c r="BM120" s="43"/>
      <c r="BN120" s="42"/>
      <c r="BO120" s="42"/>
      <c r="BP120" s="42"/>
      <c r="BQ120" s="70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</row>
    <row r="121" spans="1:90">
      <c r="A121" s="38" t="s">
        <v>157</v>
      </c>
      <c r="B121" s="39"/>
      <c r="C121" s="54"/>
      <c r="D121" s="50"/>
      <c r="E121" s="64"/>
      <c r="F121" s="55"/>
      <c r="G121" s="55"/>
      <c r="H121" s="77"/>
      <c r="I121" s="55"/>
      <c r="J121" s="55"/>
      <c r="K121" s="55"/>
      <c r="L121" s="57"/>
      <c r="M121" s="55"/>
      <c r="N121" s="57"/>
      <c r="O121" s="55"/>
      <c r="P121" s="55"/>
      <c r="Q121" s="55"/>
      <c r="R121" s="55"/>
      <c r="S121" s="55"/>
      <c r="T121" s="55"/>
      <c r="U121" s="88"/>
      <c r="V121" s="55"/>
      <c r="W121" s="98"/>
      <c r="X121" s="98"/>
      <c r="Y121" s="98"/>
      <c r="Z121" s="98"/>
      <c r="AA121" s="98"/>
      <c r="AB121" s="98"/>
      <c r="AC121" s="98"/>
      <c r="AD121" s="98"/>
      <c r="AE121" s="40"/>
      <c r="AF121" s="40"/>
      <c r="AG121" s="40"/>
      <c r="AH121" s="43"/>
      <c r="AI121" s="43"/>
      <c r="AJ121" s="43"/>
      <c r="AK121" s="42"/>
      <c r="AL121" s="42"/>
      <c r="AM121" s="42"/>
      <c r="AN121" s="42"/>
      <c r="AO121" s="42"/>
      <c r="AP121" s="42"/>
      <c r="AQ121" s="42"/>
      <c r="AR121" s="29"/>
      <c r="AS121" s="29"/>
      <c r="AT121" s="29"/>
      <c r="AU121" s="29"/>
      <c r="AV121" s="29"/>
      <c r="AW121" s="42"/>
      <c r="AX121" s="42"/>
      <c r="AY121" s="42"/>
      <c r="AZ121" s="70"/>
      <c r="BA121" s="42"/>
      <c r="BB121" s="42"/>
      <c r="BC121" s="42"/>
      <c r="BD121" s="42"/>
      <c r="BE121" s="42"/>
      <c r="BF121" s="29"/>
      <c r="BG121" s="29"/>
      <c r="BH121" s="42"/>
      <c r="BI121" s="42"/>
      <c r="BJ121" s="29"/>
      <c r="BK121" s="29"/>
      <c r="BL121" s="29"/>
      <c r="BM121" s="43"/>
      <c r="BN121" s="42"/>
      <c r="BO121" s="42"/>
      <c r="BP121" s="42"/>
      <c r="BQ121" s="70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</row>
    <row r="122" spans="1:90">
      <c r="A122" s="38" t="s">
        <v>157</v>
      </c>
      <c r="B122" s="39"/>
      <c r="C122" s="54"/>
      <c r="D122" s="50"/>
      <c r="E122" s="64"/>
      <c r="F122" s="55"/>
      <c r="G122" s="55"/>
      <c r="H122" s="77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88"/>
      <c r="V122" s="55"/>
      <c r="W122" s="98"/>
      <c r="X122" s="98"/>
      <c r="Y122" s="98"/>
      <c r="Z122" s="98"/>
      <c r="AA122" s="98"/>
      <c r="AB122" s="98"/>
      <c r="AC122" s="98"/>
      <c r="AD122" s="98"/>
      <c r="AE122" s="40"/>
      <c r="AF122" s="40"/>
      <c r="AG122" s="40"/>
      <c r="AH122" s="43"/>
      <c r="AI122" s="43"/>
      <c r="AJ122" s="43"/>
      <c r="AK122" s="42"/>
      <c r="AL122" s="42"/>
      <c r="AM122" s="42"/>
      <c r="AN122" s="42"/>
      <c r="AO122" s="42"/>
      <c r="AP122" s="42"/>
      <c r="AQ122" s="42"/>
      <c r="AR122" s="29"/>
      <c r="AS122" s="29"/>
      <c r="AT122" s="29"/>
      <c r="AU122" s="29"/>
      <c r="AV122" s="29"/>
      <c r="AW122" s="42"/>
      <c r="AX122" s="42"/>
      <c r="AY122" s="42"/>
      <c r="AZ122" s="70"/>
      <c r="BA122" s="42"/>
      <c r="BB122" s="42"/>
      <c r="BC122" s="42"/>
      <c r="BD122" s="42"/>
      <c r="BE122" s="42"/>
      <c r="BF122" s="29"/>
      <c r="BG122" s="29"/>
      <c r="BH122" s="42"/>
      <c r="BI122" s="42"/>
      <c r="BJ122" s="29"/>
      <c r="BK122" s="29"/>
      <c r="BL122" s="29"/>
      <c r="BM122" s="43"/>
      <c r="BN122" s="42"/>
      <c r="BO122" s="42"/>
      <c r="BP122" s="42"/>
      <c r="BQ122" s="70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</row>
    <row r="123" spans="1:90">
      <c r="A123" s="38" t="s">
        <v>157</v>
      </c>
      <c r="B123" s="39"/>
      <c r="C123" s="54"/>
      <c r="D123" s="50"/>
      <c r="E123" s="64"/>
      <c r="F123" s="55"/>
      <c r="G123" s="55"/>
      <c r="H123" s="77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88"/>
      <c r="V123" s="55"/>
      <c r="W123" s="98"/>
      <c r="X123" s="98"/>
      <c r="Y123" s="98"/>
      <c r="Z123" s="98"/>
      <c r="AA123" s="98"/>
      <c r="AB123" s="98"/>
      <c r="AC123" s="98"/>
      <c r="AD123" s="98"/>
      <c r="AE123" s="40"/>
      <c r="AF123" s="40"/>
      <c r="AG123" s="40"/>
      <c r="AH123" s="43"/>
      <c r="AI123" s="43"/>
      <c r="AJ123" s="43"/>
      <c r="AK123" s="42"/>
      <c r="AL123" s="42"/>
      <c r="AM123" s="42"/>
      <c r="AN123" s="42"/>
      <c r="AO123" s="42"/>
      <c r="AP123" s="42"/>
      <c r="AQ123" s="42"/>
      <c r="AR123" s="29"/>
      <c r="AS123" s="29"/>
      <c r="AT123" s="29"/>
      <c r="AU123" s="29"/>
      <c r="AV123" s="29"/>
      <c r="AW123" s="42"/>
      <c r="AX123" s="42"/>
      <c r="AY123" s="42"/>
      <c r="AZ123" s="70"/>
      <c r="BA123" s="42"/>
      <c r="BB123" s="42"/>
      <c r="BC123" s="42"/>
      <c r="BD123" s="42"/>
      <c r="BE123" s="42"/>
      <c r="BF123" s="29"/>
      <c r="BG123" s="29"/>
      <c r="BH123" s="42"/>
      <c r="BI123" s="42"/>
      <c r="BJ123" s="29"/>
      <c r="BK123" s="29"/>
      <c r="BL123" s="29"/>
      <c r="BM123" s="43"/>
      <c r="BN123" s="42"/>
      <c r="BO123" s="42"/>
      <c r="BP123" s="42"/>
      <c r="BQ123" s="70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</row>
    <row r="124" spans="1:90">
      <c r="A124" s="38" t="s">
        <v>157</v>
      </c>
      <c r="B124" s="39"/>
      <c r="C124" s="54"/>
      <c r="D124" s="50"/>
      <c r="E124" s="64"/>
      <c r="F124" s="55"/>
      <c r="G124" s="55"/>
      <c r="H124" s="77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88"/>
      <c r="V124" s="55"/>
      <c r="W124" s="98"/>
      <c r="X124" s="98"/>
      <c r="Y124" s="98"/>
      <c r="Z124" s="98"/>
      <c r="AA124" s="98"/>
      <c r="AB124" s="98"/>
      <c r="AC124" s="98"/>
      <c r="AD124" s="98"/>
      <c r="AE124" s="40"/>
      <c r="AF124" s="40"/>
      <c r="AG124" s="40"/>
      <c r="AH124" s="43"/>
      <c r="AI124" s="43"/>
      <c r="AJ124" s="43"/>
      <c r="AK124" s="42"/>
      <c r="AL124" s="42"/>
      <c r="AM124" s="42"/>
      <c r="AN124" s="42"/>
      <c r="AO124" s="42"/>
      <c r="AP124" s="42"/>
      <c r="AQ124" s="42"/>
      <c r="AR124" s="29"/>
      <c r="AS124" s="29"/>
      <c r="AT124" s="29"/>
      <c r="AU124" s="29"/>
      <c r="AV124" s="29"/>
      <c r="AW124" s="42"/>
      <c r="AX124" s="42"/>
      <c r="AY124" s="42"/>
      <c r="AZ124" s="70"/>
      <c r="BA124" s="42"/>
      <c r="BB124" s="42"/>
      <c r="BC124" s="42"/>
      <c r="BD124" s="42"/>
      <c r="BE124" s="42"/>
      <c r="BF124" s="29"/>
      <c r="BG124" s="29"/>
      <c r="BH124" s="42"/>
      <c r="BI124" s="42"/>
      <c r="BJ124" s="29"/>
      <c r="BK124" s="29"/>
      <c r="BL124" s="29"/>
      <c r="BM124" s="43"/>
      <c r="BN124" s="42"/>
      <c r="BO124" s="42"/>
      <c r="BP124" s="42"/>
      <c r="BQ124" s="70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</row>
    <row r="125" spans="1:90">
      <c r="A125" s="38" t="s">
        <v>157</v>
      </c>
      <c r="B125" s="39"/>
      <c r="C125" s="54"/>
      <c r="D125" s="50"/>
      <c r="E125" s="64"/>
      <c r="F125" s="55"/>
      <c r="G125" s="55"/>
      <c r="H125" s="77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88"/>
      <c r="V125" s="55"/>
      <c r="W125" s="98"/>
      <c r="X125" s="98"/>
      <c r="Y125" s="98"/>
      <c r="Z125" s="98"/>
      <c r="AA125" s="98"/>
      <c r="AB125" s="98"/>
      <c r="AC125" s="98"/>
      <c r="AD125" s="98"/>
      <c r="AE125" s="40"/>
      <c r="AF125" s="40"/>
      <c r="AG125" s="40"/>
      <c r="AH125" s="43"/>
      <c r="AI125" s="43"/>
      <c r="AJ125" s="43"/>
      <c r="AK125" s="42"/>
      <c r="AL125" s="42"/>
      <c r="AM125" s="42"/>
      <c r="AN125" s="42"/>
      <c r="AO125" s="42"/>
      <c r="AP125" s="42"/>
      <c r="AQ125" s="42"/>
      <c r="AR125" s="29"/>
      <c r="AS125" s="29"/>
      <c r="AT125" s="29"/>
      <c r="AU125" s="29"/>
      <c r="AV125" s="29"/>
      <c r="AW125" s="42"/>
      <c r="AX125" s="42"/>
      <c r="AY125" s="42"/>
      <c r="AZ125" s="70"/>
      <c r="BA125" s="42"/>
      <c r="BB125" s="42"/>
      <c r="BC125" s="42"/>
      <c r="BD125" s="42"/>
      <c r="BE125" s="42"/>
      <c r="BF125" s="29"/>
      <c r="BG125" s="29"/>
      <c r="BH125" s="42"/>
      <c r="BI125" s="42"/>
      <c r="BJ125" s="29"/>
      <c r="BK125" s="29"/>
      <c r="BL125" s="29"/>
      <c r="BM125" s="43"/>
      <c r="BN125" s="42"/>
      <c r="BO125" s="42"/>
      <c r="BP125" s="42"/>
      <c r="BQ125" s="70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</row>
    <row r="126" spans="1:90">
      <c r="A126" s="38" t="s">
        <v>157</v>
      </c>
      <c r="B126" s="39"/>
      <c r="C126" s="54"/>
      <c r="D126" s="50"/>
      <c r="E126" s="64"/>
      <c r="F126" s="55"/>
      <c r="G126" s="55"/>
      <c r="H126" s="77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88"/>
      <c r="V126" s="55"/>
      <c r="W126" s="98"/>
      <c r="X126" s="98"/>
      <c r="Y126" s="98"/>
      <c r="Z126" s="98"/>
      <c r="AA126" s="98"/>
      <c r="AB126" s="98"/>
      <c r="AC126" s="98"/>
      <c r="AD126" s="98"/>
      <c r="AE126" s="40"/>
      <c r="AF126" s="40"/>
      <c r="AG126" s="40"/>
      <c r="AH126" s="43"/>
      <c r="AI126" s="43"/>
      <c r="AJ126" s="43"/>
      <c r="AK126" s="42"/>
      <c r="AL126" s="42"/>
      <c r="AM126" s="42"/>
      <c r="AN126" s="42"/>
      <c r="AO126" s="42"/>
      <c r="AP126" s="42"/>
      <c r="AQ126" s="42"/>
      <c r="AR126" s="29"/>
      <c r="AS126" s="29"/>
      <c r="AT126" s="29"/>
      <c r="AU126" s="29"/>
      <c r="AV126" s="29"/>
      <c r="AW126" s="42"/>
      <c r="AX126" s="42"/>
      <c r="AY126" s="42"/>
      <c r="AZ126" s="70"/>
      <c r="BA126" s="42"/>
      <c r="BB126" s="42"/>
      <c r="BC126" s="42"/>
      <c r="BD126" s="42"/>
      <c r="BE126" s="42"/>
      <c r="BF126" s="29"/>
      <c r="BG126" s="29"/>
      <c r="BH126" s="42"/>
      <c r="BI126" s="42"/>
      <c r="BJ126" s="29"/>
      <c r="BK126" s="29"/>
      <c r="BL126" s="29"/>
      <c r="BM126" s="43"/>
      <c r="BN126" s="42"/>
      <c r="BO126" s="42"/>
      <c r="BP126" s="42"/>
      <c r="BQ126" s="70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</row>
  </sheetData>
  <conditionalFormatting sqref="BA3 BH3:BI3">
    <cfRule type="expression" dxfId="0" priority="5">
      <formula>IF(COUNTIF($3:$3,$C3),TRUE,FALSE)</formula>
    </cfRule>
  </conditionalFormatting>
  <dataValidations count="1">
    <dataValidation allowBlank="1" showInputMessage="1" showErrorMessage="1" errorTitle="Invalid holding" error="The holding you entered is not part of the UNIVERSE tab." sqref="BD3:BG3 AH3:AV3 BJ3:BQ3" xr:uid="{B44D2B9F-7FDE-49C9-9D79-42FB178A38AE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A86F-E0C5-4200-ACC2-C6AEDCF00D47}">
  <dimension ref="A1:S119"/>
  <sheetViews>
    <sheetView workbookViewId="0">
      <pane ySplit="6" topLeftCell="A110" activePane="bottomLeft" state="frozen"/>
      <selection pane="bottomLeft" activeCell="A117" sqref="A117:XFD117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  <col min="6" max="19" width="15.5703125" customWidth="1"/>
  </cols>
  <sheetData>
    <row r="1" spans="1:19" ht="15.6">
      <c r="A1" s="2" t="s">
        <v>0</v>
      </c>
      <c r="B1" s="3"/>
      <c r="C1" s="45"/>
      <c r="D1" s="45"/>
      <c r="E1" s="113"/>
      <c r="F1" s="7" t="s">
        <v>46</v>
      </c>
      <c r="G1" s="7"/>
      <c r="H1" s="7" t="s">
        <v>46</v>
      </c>
      <c r="I1" s="7"/>
      <c r="J1" s="7" t="s">
        <v>46</v>
      </c>
      <c r="K1" s="7"/>
      <c r="L1" s="6" t="s">
        <v>46</v>
      </c>
      <c r="M1" s="6"/>
      <c r="N1" s="137" t="s">
        <v>46</v>
      </c>
      <c r="O1" s="137"/>
      <c r="P1" s="135" t="s">
        <v>46</v>
      </c>
      <c r="Q1" s="135"/>
      <c r="R1" s="135" t="s">
        <v>46</v>
      </c>
    </row>
    <row r="2" spans="1:19">
      <c r="A2" s="13" t="s">
        <v>1</v>
      </c>
      <c r="B2" s="14"/>
      <c r="C2" s="46"/>
      <c r="D2" s="46"/>
      <c r="E2" s="114"/>
      <c r="F2" s="15" t="s">
        <v>47</v>
      </c>
      <c r="G2" s="15"/>
      <c r="H2" s="15" t="s">
        <v>47</v>
      </c>
      <c r="I2" s="15"/>
      <c r="J2" s="15" t="s">
        <v>47</v>
      </c>
      <c r="K2" s="15"/>
      <c r="L2" s="15" t="s">
        <v>47</v>
      </c>
      <c r="M2" s="15"/>
      <c r="N2" s="111" t="s">
        <v>47</v>
      </c>
      <c r="O2" s="111"/>
      <c r="P2" s="111" t="s">
        <v>47</v>
      </c>
      <c r="Q2" s="111"/>
      <c r="R2" s="111" t="s">
        <v>47</v>
      </c>
    </row>
    <row r="3" spans="1:19" ht="41.45">
      <c r="A3" s="17" t="s">
        <v>2</v>
      </c>
      <c r="B3" s="18"/>
      <c r="C3" s="47"/>
      <c r="D3" s="47"/>
      <c r="E3" s="115"/>
      <c r="F3" s="21" t="s">
        <v>48</v>
      </c>
      <c r="G3" s="21"/>
      <c r="H3" s="20" t="s">
        <v>49</v>
      </c>
      <c r="I3" s="20"/>
      <c r="J3" s="20" t="s">
        <v>50</v>
      </c>
      <c r="K3" s="20"/>
      <c r="L3" s="20" t="s">
        <v>51</v>
      </c>
      <c r="M3" s="20"/>
      <c r="N3" s="132" t="s">
        <v>52</v>
      </c>
      <c r="O3" s="132"/>
      <c r="P3" s="132" t="s">
        <v>53</v>
      </c>
      <c r="Q3" s="132"/>
      <c r="R3" s="132" t="s">
        <v>54</v>
      </c>
    </row>
    <row r="4" spans="1:19">
      <c r="A4" s="23" t="s">
        <v>3</v>
      </c>
      <c r="B4" s="14"/>
      <c r="C4" s="46"/>
      <c r="D4" s="46"/>
      <c r="E4" s="114"/>
      <c r="F4" s="19" t="s">
        <v>55</v>
      </c>
      <c r="G4" s="19"/>
      <c r="H4" s="19" t="s">
        <v>55</v>
      </c>
      <c r="I4" s="19"/>
      <c r="J4" s="19" t="s">
        <v>55</v>
      </c>
      <c r="K4" s="19"/>
      <c r="L4" s="19" t="s">
        <v>55</v>
      </c>
      <c r="M4" s="19"/>
      <c r="N4" s="48" t="s">
        <v>55</v>
      </c>
      <c r="O4" s="48"/>
      <c r="P4" s="48" t="s">
        <v>55</v>
      </c>
      <c r="Q4" s="48"/>
      <c r="R4" s="48" t="s">
        <v>55</v>
      </c>
    </row>
    <row r="5" spans="1:19">
      <c r="A5" s="25"/>
      <c r="B5" s="1"/>
      <c r="C5" s="49"/>
      <c r="D5" s="49"/>
      <c r="E5" s="116"/>
      <c r="F5" s="29"/>
      <c r="G5" s="29"/>
      <c r="H5" s="29"/>
      <c r="I5" s="29"/>
      <c r="J5" s="29"/>
      <c r="K5" s="29"/>
      <c r="L5" s="28"/>
      <c r="M5" s="28"/>
      <c r="N5" s="133"/>
      <c r="O5" s="133"/>
      <c r="P5" s="133"/>
      <c r="Q5" s="133"/>
      <c r="R5" s="80"/>
    </row>
    <row r="6" spans="1:19" ht="82.9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58</v>
      </c>
      <c r="G6" s="35" t="str">
        <f>F6&amp;"[trans]"</f>
        <v>DYNAMIC GLOBAL GROWTH OPPORTUNITIES FUND,SER F(2784)[trans]</v>
      </c>
      <c r="H6" s="35" t="s">
        <v>59</v>
      </c>
      <c r="I6" s="35" t="str">
        <f>H6&amp;"[trans]"</f>
        <v>LYNWOOD OPPORTUNITIES FUND CL F (1033)[trans]</v>
      </c>
      <c r="J6" s="35" t="s">
        <v>60</v>
      </c>
      <c r="K6" s="35" t="str">
        <f>J6&amp;"[trans]"</f>
        <v>NEWGEN EQUITY LONG-SHORT FUND LP CLASS F (104)[trans]</v>
      </c>
      <c r="L6" s="35" t="s">
        <v>61</v>
      </c>
      <c r="M6" s="35" t="str">
        <f>L6&amp;"[trans]"</f>
        <v>EHP ADVANTAGE FUND CL F 2013 LEAD SERIES (101F)[trans]</v>
      </c>
      <c r="N6" s="134" t="s">
        <v>62</v>
      </c>
      <c r="O6" s="35" t="str">
        <f>N6&amp;"[trans]"</f>
        <v>VANTAGE CLASS F SERIES I 2014 SERIES 1 (201)[trans]</v>
      </c>
      <c r="P6" s="134" t="s">
        <v>63</v>
      </c>
      <c r="Q6" s="35" t="str">
        <f>P6&amp;"[trans]"</f>
        <v>FG GLOBAL OPPORTUNITIES CLASS F SUBS (900)[trans]</v>
      </c>
      <c r="R6" s="134" t="s">
        <v>64</v>
      </c>
      <c r="S6" s="35" t="str">
        <f>R6&amp;"[trans]"</f>
        <v>VERTEX FUND CLASS F (301)[trans]</v>
      </c>
    </row>
    <row r="7" spans="1:19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</f>
        <v>0</v>
      </c>
      <c r="E7" s="139">
        <f>G7+I7+K7+M7+O7+Q7+S7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</row>
    <row r="8" spans="1:19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F8+H8+J8+L8+N8+P8+R8</f>
        <v>0</v>
      </c>
      <c r="E8" s="139">
        <f t="shared" ref="E8:E71" si="1">G8+I8+K8+M8+O8+Q8+S8</f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</row>
    <row r="9" spans="1:19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</row>
    <row r="10" spans="1:19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</row>
    <row r="11" spans="1:19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</row>
    <row r="12" spans="1:19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</row>
    <row r="13" spans="1:19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</row>
    <row r="14" spans="1:19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</row>
    <row r="15" spans="1:19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</row>
    <row r="16" spans="1:19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</row>
    <row r="17" spans="1:19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</row>
    <row r="18" spans="1:19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</row>
    <row r="20" spans="1:19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</row>
    <row r="21" spans="1:19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</row>
    <row r="22" spans="1:19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</row>
    <row r="24" spans="1:19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</row>
    <row r="25" spans="1:19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</row>
    <row r="26" spans="1:19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</row>
    <row r="27" spans="1:19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</row>
    <row r="28" spans="1:19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</row>
    <row r="29" spans="1:19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</row>
    <row r="30" spans="1:19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</row>
    <row r="31" spans="1:19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</row>
    <row r="32" spans="1:19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</row>
    <row r="33" spans="1:19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1:19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25000</v>
      </c>
      <c r="E34" s="139">
        <f t="shared" si="1"/>
        <v>25000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>
        <v>25000</v>
      </c>
      <c r="Q34" s="140">
        <v>25000</v>
      </c>
      <c r="R34" s="140"/>
      <c r="S34" s="140"/>
    </row>
    <row r="35" spans="1:19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50000</v>
      </c>
      <c r="E35" s="139">
        <f t="shared" si="1"/>
        <v>25000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>
        <v>25000</v>
      </c>
      <c r="Q35" s="140"/>
      <c r="R35" s="140">
        <v>25000</v>
      </c>
      <c r="S35" s="140">
        <v>25000</v>
      </c>
    </row>
    <row r="36" spans="1:19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49995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>
        <v>25084</v>
      </c>
      <c r="Q36" s="140"/>
      <c r="R36" s="140">
        <v>24911</v>
      </c>
      <c r="S36" s="140"/>
    </row>
    <row r="37" spans="1:19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50414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>
        <v>25158</v>
      </c>
      <c r="Q37" s="140"/>
      <c r="R37" s="140">
        <v>25256</v>
      </c>
      <c r="S37" s="140"/>
    </row>
    <row r="38" spans="1:19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51860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>
        <v>26756</v>
      </c>
      <c r="Q38" s="140"/>
      <c r="R38" s="140">
        <v>25104</v>
      </c>
      <c r="S38" s="140"/>
    </row>
    <row r="39" spans="1:19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51272</v>
      </c>
      <c r="E39" s="139">
        <f t="shared" si="1"/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>
        <v>26168</v>
      </c>
      <c r="Q39" s="140"/>
      <c r="R39" s="140">
        <v>25104</v>
      </c>
      <c r="S39" s="140"/>
    </row>
    <row r="40" spans="1:19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50041</v>
      </c>
      <c r="E40" s="139">
        <f t="shared" si="1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>
        <v>25621</v>
      </c>
      <c r="Q40" s="140"/>
      <c r="R40" s="140">
        <v>24420</v>
      </c>
      <c r="S40" s="140"/>
    </row>
    <row r="41" spans="1:19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50235</v>
      </c>
      <c r="E41" s="139">
        <f t="shared" si="1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>
        <v>26543</v>
      </c>
      <c r="Q41" s="140"/>
      <c r="R41" s="140">
        <v>23692</v>
      </c>
      <c r="S41" s="140"/>
    </row>
    <row r="42" spans="1:19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51867</v>
      </c>
      <c r="E42" s="139">
        <f t="shared" si="1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>
        <v>27152</v>
      </c>
      <c r="Q42" s="140"/>
      <c r="R42" s="140">
        <v>24715</v>
      </c>
      <c r="S42" s="140"/>
    </row>
    <row r="43" spans="1:19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48510</v>
      </c>
      <c r="E43" s="139">
        <f t="shared" si="1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>
        <v>26188</v>
      </c>
      <c r="Q43" s="140"/>
      <c r="R43" s="140">
        <v>22322</v>
      </c>
      <c r="S43" s="140"/>
    </row>
    <row r="44" spans="1:19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49065</v>
      </c>
      <c r="E44" s="139">
        <f t="shared" si="1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>
        <v>26188</v>
      </c>
      <c r="Q44" s="140"/>
      <c r="R44" s="140">
        <v>22877</v>
      </c>
      <c r="S44" s="140"/>
    </row>
    <row r="45" spans="1:19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51207</v>
      </c>
      <c r="E45" s="139">
        <f t="shared" si="1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>
        <v>26764</v>
      </c>
      <c r="Q45" s="140"/>
      <c r="R45" s="140">
        <v>24443</v>
      </c>
      <c r="S45" s="140"/>
    </row>
    <row r="46" spans="1:19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78174</v>
      </c>
      <c r="E46" s="139">
        <f t="shared" si="1"/>
        <v>25910.7</v>
      </c>
      <c r="F46" s="140"/>
      <c r="G46" s="140"/>
      <c r="H46" s="140"/>
      <c r="I46" s="140"/>
      <c r="J46" s="140"/>
      <c r="K46" s="140"/>
      <c r="L46" s="140">
        <v>50000</v>
      </c>
      <c r="M46" s="140">
        <v>50000</v>
      </c>
      <c r="N46" s="140"/>
      <c r="O46" s="140"/>
      <c r="P46" s="140">
        <v>28174</v>
      </c>
      <c r="Q46" s="140"/>
      <c r="R46" s="140">
        <v>0</v>
      </c>
      <c r="S46" s="140">
        <v>-24089.3</v>
      </c>
    </row>
    <row r="47" spans="1:19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79661</v>
      </c>
      <c r="E47" s="139">
        <f t="shared" si="1"/>
        <v>0</v>
      </c>
      <c r="F47" s="140"/>
      <c r="G47" s="140"/>
      <c r="H47" s="140"/>
      <c r="I47" s="140"/>
      <c r="J47" s="140"/>
      <c r="K47" s="140"/>
      <c r="L47" s="140">
        <v>49115</v>
      </c>
      <c r="M47" s="140"/>
      <c r="N47" s="140"/>
      <c r="O47" s="140"/>
      <c r="P47" s="140">
        <v>30546</v>
      </c>
      <c r="Q47" s="140"/>
      <c r="R47" s="140"/>
      <c r="S47" s="140"/>
    </row>
    <row r="48" spans="1:19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80611</v>
      </c>
      <c r="E48" s="139">
        <f t="shared" si="1"/>
        <v>0</v>
      </c>
      <c r="F48" s="140"/>
      <c r="G48" s="140"/>
      <c r="H48" s="140"/>
      <c r="I48" s="140"/>
      <c r="J48" s="140"/>
      <c r="K48" s="140"/>
      <c r="L48" s="140">
        <v>48400</v>
      </c>
      <c r="M48" s="140"/>
      <c r="N48" s="140"/>
      <c r="O48" s="140"/>
      <c r="P48" s="140">
        <v>32211</v>
      </c>
      <c r="Q48" s="140"/>
      <c r="R48" s="140"/>
      <c r="S48" s="140"/>
    </row>
    <row r="49" spans="1:19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76992</v>
      </c>
      <c r="E49" s="139">
        <f t="shared" si="1"/>
        <v>0</v>
      </c>
      <c r="F49" s="140"/>
      <c r="G49" s="140"/>
      <c r="H49" s="140"/>
      <c r="I49" s="140"/>
      <c r="J49" s="140"/>
      <c r="K49" s="140"/>
      <c r="L49" s="140">
        <v>49445</v>
      </c>
      <c r="M49" s="140"/>
      <c r="N49" s="140"/>
      <c r="O49" s="140"/>
      <c r="P49" s="140">
        <v>27547</v>
      </c>
      <c r="Q49" s="140"/>
      <c r="R49" s="140"/>
      <c r="S49" s="140"/>
    </row>
    <row r="50" spans="1:19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73883</v>
      </c>
      <c r="E50" s="139">
        <f t="shared" si="1"/>
        <v>0</v>
      </c>
      <c r="F50" s="140"/>
      <c r="G50" s="140"/>
      <c r="H50" s="140"/>
      <c r="I50" s="140"/>
      <c r="J50" s="140"/>
      <c r="K50" s="140"/>
      <c r="L50" s="140">
        <v>47510</v>
      </c>
      <c r="M50" s="140"/>
      <c r="N50" s="140"/>
      <c r="O50" s="140"/>
      <c r="P50" s="140">
        <v>26373</v>
      </c>
      <c r="Q50" s="140"/>
      <c r="R50" s="140"/>
      <c r="S50" s="140"/>
    </row>
    <row r="51" spans="1:19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72013</v>
      </c>
      <c r="E51" s="139">
        <f t="shared" si="1"/>
        <v>0</v>
      </c>
      <c r="F51" s="140"/>
      <c r="G51" s="140"/>
      <c r="H51" s="140"/>
      <c r="I51" s="140"/>
      <c r="J51" s="140"/>
      <c r="K51" s="140"/>
      <c r="L51" s="140">
        <v>46540</v>
      </c>
      <c r="M51" s="140"/>
      <c r="N51" s="140"/>
      <c r="O51" s="140"/>
      <c r="P51" s="140">
        <v>25473</v>
      </c>
      <c r="Q51" s="140"/>
      <c r="R51" s="140"/>
      <c r="S51" s="140"/>
    </row>
    <row r="52" spans="1:19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72422</v>
      </c>
      <c r="E52" s="139">
        <f t="shared" si="1"/>
        <v>0</v>
      </c>
      <c r="F52" s="140"/>
      <c r="G52" s="140"/>
      <c r="H52" s="140"/>
      <c r="I52" s="140"/>
      <c r="J52" s="140"/>
      <c r="K52" s="140"/>
      <c r="L52" s="140">
        <v>47360</v>
      </c>
      <c r="M52" s="140"/>
      <c r="N52" s="140"/>
      <c r="O52" s="140"/>
      <c r="P52" s="140">
        <v>25062</v>
      </c>
      <c r="Q52" s="140"/>
      <c r="R52" s="140"/>
      <c r="S52" s="140"/>
    </row>
    <row r="53" spans="1:19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72469</v>
      </c>
      <c r="E53" s="139">
        <f t="shared" si="1"/>
        <v>0</v>
      </c>
      <c r="F53" s="140"/>
      <c r="G53" s="140"/>
      <c r="H53" s="140"/>
      <c r="I53" s="140"/>
      <c r="J53" s="140"/>
      <c r="K53" s="140"/>
      <c r="L53" s="140">
        <v>47485</v>
      </c>
      <c r="M53" s="140"/>
      <c r="N53" s="140"/>
      <c r="O53" s="140"/>
      <c r="P53" s="140">
        <v>24984</v>
      </c>
      <c r="Q53" s="140"/>
      <c r="R53" s="140"/>
      <c r="S53" s="140"/>
    </row>
    <row r="54" spans="1:19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46985</v>
      </c>
      <c r="E54" s="139">
        <f t="shared" si="1"/>
        <v>-24338.76</v>
      </c>
      <c r="F54" s="140"/>
      <c r="G54" s="140"/>
      <c r="H54" s="140"/>
      <c r="I54" s="140"/>
      <c r="J54" s="140"/>
      <c r="K54" s="140"/>
      <c r="L54" s="140">
        <v>46985</v>
      </c>
      <c r="M54" s="140"/>
      <c r="N54" s="140"/>
      <c r="O54" s="140"/>
      <c r="P54" s="140">
        <v>0</v>
      </c>
      <c r="Q54" s="140">
        <v>-24338.76</v>
      </c>
      <c r="R54" s="140"/>
      <c r="S54" s="140"/>
    </row>
    <row r="55" spans="1:19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45575</v>
      </c>
      <c r="E55" s="139">
        <f t="shared" si="1"/>
        <v>0</v>
      </c>
      <c r="F55" s="140"/>
      <c r="G55" s="140"/>
      <c r="H55" s="140"/>
      <c r="I55" s="140"/>
      <c r="J55" s="140"/>
      <c r="K55" s="140"/>
      <c r="L55" s="140">
        <v>45575</v>
      </c>
      <c r="M55" s="140"/>
      <c r="N55" s="140"/>
      <c r="O55" s="140"/>
      <c r="P55" s="140"/>
      <c r="Q55" s="140"/>
      <c r="R55" s="140"/>
      <c r="S55" s="140"/>
    </row>
    <row r="56" spans="1:19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46070</v>
      </c>
      <c r="E56" s="139">
        <f t="shared" si="1"/>
        <v>0</v>
      </c>
      <c r="F56" s="140"/>
      <c r="G56" s="140"/>
      <c r="H56" s="140"/>
      <c r="I56" s="140"/>
      <c r="J56" s="140"/>
      <c r="K56" s="140"/>
      <c r="L56" s="140">
        <v>46070</v>
      </c>
      <c r="M56" s="140"/>
      <c r="N56" s="140"/>
      <c r="O56" s="140"/>
      <c r="P56" s="140"/>
      <c r="Q56" s="140"/>
      <c r="R56" s="140"/>
      <c r="S56" s="140"/>
    </row>
    <row r="57" spans="1:19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47420</v>
      </c>
      <c r="E57" s="139">
        <f t="shared" si="1"/>
        <v>0</v>
      </c>
      <c r="F57" s="140"/>
      <c r="G57" s="140"/>
      <c r="H57" s="140"/>
      <c r="I57" s="140"/>
      <c r="J57" s="140"/>
      <c r="K57" s="140"/>
      <c r="L57" s="140">
        <v>47420</v>
      </c>
      <c r="M57" s="140"/>
      <c r="N57" s="140"/>
      <c r="O57" s="140"/>
      <c r="P57" s="140"/>
      <c r="Q57" s="140"/>
      <c r="R57" s="140"/>
      <c r="S57" s="140"/>
    </row>
    <row r="58" spans="1:19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47495</v>
      </c>
      <c r="E58" s="139">
        <f t="shared" si="1"/>
        <v>0</v>
      </c>
      <c r="F58" s="140"/>
      <c r="G58" s="140"/>
      <c r="H58" s="140"/>
      <c r="I58" s="140"/>
      <c r="J58" s="140"/>
      <c r="K58" s="140"/>
      <c r="L58" s="140">
        <v>47495</v>
      </c>
      <c r="M58" s="140"/>
      <c r="N58" s="140"/>
      <c r="O58" s="140"/>
      <c r="P58" s="140"/>
      <c r="Q58" s="140"/>
      <c r="R58" s="140"/>
      <c r="S58" s="140"/>
    </row>
    <row r="59" spans="1:19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48630</v>
      </c>
      <c r="E59" s="139">
        <f t="shared" si="1"/>
        <v>0</v>
      </c>
      <c r="F59" s="140"/>
      <c r="G59" s="140"/>
      <c r="H59" s="140"/>
      <c r="I59" s="140"/>
      <c r="J59" s="140"/>
      <c r="K59" s="140"/>
      <c r="L59" s="140">
        <v>48630</v>
      </c>
      <c r="M59" s="140"/>
      <c r="N59" s="140"/>
      <c r="O59" s="140"/>
      <c r="P59" s="140"/>
      <c r="Q59" s="140"/>
      <c r="R59" s="140"/>
      <c r="S59" s="140"/>
    </row>
    <row r="60" spans="1:19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47445</v>
      </c>
      <c r="E60" s="139">
        <f t="shared" si="1"/>
        <v>0</v>
      </c>
      <c r="F60" s="140"/>
      <c r="G60" s="140"/>
      <c r="H60" s="140"/>
      <c r="I60" s="140"/>
      <c r="J60" s="140"/>
      <c r="K60" s="140"/>
      <c r="L60" s="140">
        <v>47445</v>
      </c>
      <c r="M60" s="140"/>
      <c r="N60" s="140"/>
      <c r="O60" s="140"/>
      <c r="P60" s="140"/>
      <c r="Q60" s="140"/>
      <c r="R60" s="140"/>
      <c r="S60" s="140"/>
    </row>
    <row r="61" spans="1:19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50440</v>
      </c>
      <c r="E61" s="139">
        <f t="shared" si="1"/>
        <v>0</v>
      </c>
      <c r="F61" s="140"/>
      <c r="G61" s="140"/>
      <c r="H61" s="140"/>
      <c r="I61" s="140"/>
      <c r="J61" s="140"/>
      <c r="K61" s="140"/>
      <c r="L61" s="140">
        <v>50440</v>
      </c>
      <c r="M61" s="140"/>
      <c r="N61" s="140"/>
      <c r="O61" s="140"/>
      <c r="P61" s="140"/>
      <c r="Q61" s="140"/>
      <c r="R61" s="140"/>
      <c r="S61" s="140"/>
    </row>
    <row r="62" spans="1:19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74385</v>
      </c>
      <c r="E62" s="139">
        <f t="shared" si="1"/>
        <v>25000</v>
      </c>
      <c r="F62" s="140"/>
      <c r="G62" s="140"/>
      <c r="H62" s="140"/>
      <c r="I62" s="140"/>
      <c r="J62" s="140"/>
      <c r="K62" s="140"/>
      <c r="L62" s="140">
        <v>49385</v>
      </c>
      <c r="M62" s="140"/>
      <c r="N62" s="140">
        <v>25000</v>
      </c>
      <c r="O62" s="140">
        <v>25000</v>
      </c>
      <c r="P62" s="140"/>
      <c r="Q62" s="140"/>
      <c r="R62" s="140"/>
      <c r="S62" s="140"/>
    </row>
    <row r="63" spans="1:19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76305</v>
      </c>
      <c r="E63" s="139">
        <f t="shared" si="1"/>
        <v>0</v>
      </c>
      <c r="F63" s="140"/>
      <c r="G63" s="140"/>
      <c r="H63" s="140"/>
      <c r="I63" s="140"/>
      <c r="J63" s="140"/>
      <c r="K63" s="140"/>
      <c r="L63" s="140">
        <v>50255</v>
      </c>
      <c r="M63" s="140"/>
      <c r="N63" s="140">
        <v>26050</v>
      </c>
      <c r="O63" s="140"/>
      <c r="P63" s="140"/>
      <c r="Q63" s="140"/>
      <c r="R63" s="140"/>
      <c r="S63" s="140"/>
    </row>
    <row r="64" spans="1:19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78145</v>
      </c>
      <c r="E64" s="139">
        <f t="shared" si="1"/>
        <v>0</v>
      </c>
      <c r="F64" s="140"/>
      <c r="G64" s="140"/>
      <c r="H64" s="140"/>
      <c r="I64" s="140"/>
      <c r="J64" s="140"/>
      <c r="K64" s="140"/>
      <c r="L64" s="140">
        <v>50270</v>
      </c>
      <c r="M64" s="140"/>
      <c r="N64" s="140">
        <v>27875</v>
      </c>
      <c r="O64" s="140"/>
      <c r="P64" s="140"/>
      <c r="Q64" s="140"/>
      <c r="R64" s="140"/>
      <c r="S64" s="140"/>
    </row>
    <row r="65" spans="1:19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80925</v>
      </c>
      <c r="E65" s="139">
        <f t="shared" si="1"/>
        <v>0</v>
      </c>
      <c r="F65" s="140"/>
      <c r="G65" s="140"/>
      <c r="H65" s="140"/>
      <c r="I65" s="140"/>
      <c r="J65" s="140"/>
      <c r="K65" s="140"/>
      <c r="L65" s="140">
        <v>52000</v>
      </c>
      <c r="M65" s="140"/>
      <c r="N65" s="140">
        <v>28925</v>
      </c>
      <c r="O65" s="140"/>
      <c r="P65" s="140"/>
      <c r="Q65" s="140"/>
      <c r="R65" s="140"/>
      <c r="S65" s="140"/>
    </row>
    <row r="66" spans="1:19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82810</v>
      </c>
      <c r="E66" s="139">
        <f t="shared" si="1"/>
        <v>0</v>
      </c>
      <c r="F66" s="140"/>
      <c r="G66" s="140"/>
      <c r="H66" s="140"/>
      <c r="I66" s="140"/>
      <c r="J66" s="140"/>
      <c r="K66" s="140"/>
      <c r="L66" s="140">
        <v>52460</v>
      </c>
      <c r="M66" s="140"/>
      <c r="N66" s="140">
        <v>30350</v>
      </c>
      <c r="O66" s="140"/>
      <c r="P66" s="140"/>
      <c r="Q66" s="140"/>
      <c r="R66" s="140"/>
      <c r="S66" s="140"/>
    </row>
    <row r="67" spans="1:19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83262</v>
      </c>
      <c r="E67" s="139">
        <f t="shared" si="1"/>
        <v>0</v>
      </c>
      <c r="F67" s="140"/>
      <c r="G67" s="140"/>
      <c r="H67" s="140"/>
      <c r="I67" s="140"/>
      <c r="J67" s="140"/>
      <c r="K67" s="140"/>
      <c r="L67" s="140">
        <v>52590</v>
      </c>
      <c r="M67" s="140"/>
      <c r="N67" s="140">
        <v>30672</v>
      </c>
      <c r="O67" s="140"/>
      <c r="P67" s="140"/>
      <c r="Q67" s="140"/>
      <c r="R67" s="140"/>
      <c r="S67" s="140"/>
    </row>
    <row r="68" spans="1:19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83968</v>
      </c>
      <c r="E68" s="139">
        <f t="shared" si="1"/>
        <v>0</v>
      </c>
      <c r="F68" s="140"/>
      <c r="G68" s="140"/>
      <c r="H68" s="140"/>
      <c r="I68" s="140"/>
      <c r="J68" s="140"/>
      <c r="K68" s="140"/>
      <c r="L68" s="140">
        <v>53536</v>
      </c>
      <c r="M68" s="140"/>
      <c r="N68" s="140">
        <v>30432</v>
      </c>
      <c r="O68" s="140"/>
      <c r="P68" s="140"/>
      <c r="Q68" s="140"/>
      <c r="R68" s="140"/>
      <c r="S68" s="140"/>
    </row>
    <row r="69" spans="1:19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84625</v>
      </c>
      <c r="E69" s="139">
        <f t="shared" si="1"/>
        <v>0</v>
      </c>
      <c r="F69" s="140"/>
      <c r="G69" s="140"/>
      <c r="H69" s="140"/>
      <c r="I69" s="140"/>
      <c r="J69" s="140"/>
      <c r="K69" s="140"/>
      <c r="L69" s="140">
        <v>53429</v>
      </c>
      <c r="M69" s="140"/>
      <c r="N69" s="140">
        <v>31196</v>
      </c>
      <c r="O69" s="140"/>
      <c r="P69" s="140"/>
      <c r="Q69" s="140"/>
      <c r="R69" s="140"/>
      <c r="S69" s="140"/>
    </row>
    <row r="70" spans="1:19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84597</v>
      </c>
      <c r="E70" s="139">
        <f t="shared" si="1"/>
        <v>0</v>
      </c>
      <c r="F70" s="140"/>
      <c r="G70" s="140"/>
      <c r="H70" s="140"/>
      <c r="I70" s="140"/>
      <c r="J70" s="140"/>
      <c r="K70" s="140"/>
      <c r="L70" s="140">
        <v>53532</v>
      </c>
      <c r="M70" s="140"/>
      <c r="N70" s="140">
        <v>31065</v>
      </c>
      <c r="O70" s="140"/>
      <c r="P70" s="140"/>
      <c r="Q70" s="140"/>
      <c r="R70" s="140"/>
      <c r="S70" s="140"/>
    </row>
    <row r="71" spans="1:19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83310</v>
      </c>
      <c r="E71" s="139">
        <f t="shared" si="1"/>
        <v>0</v>
      </c>
      <c r="F71" s="140"/>
      <c r="G71" s="140"/>
      <c r="H71" s="140"/>
      <c r="I71" s="140"/>
      <c r="J71" s="140"/>
      <c r="K71" s="140"/>
      <c r="L71" s="140">
        <v>53140</v>
      </c>
      <c r="M71" s="140"/>
      <c r="N71" s="140">
        <v>30170</v>
      </c>
      <c r="O71" s="140"/>
      <c r="P71" s="140"/>
      <c r="Q71" s="140"/>
      <c r="R71" s="140"/>
      <c r="S71" s="140"/>
    </row>
    <row r="72" spans="1:19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F72+H72+J72+L72+N72+P72+R72</f>
        <v>83633</v>
      </c>
      <c r="E72" s="139">
        <f t="shared" ref="E72:E116" si="3">G72+I72+K72+M72+O72+Q72+S72</f>
        <v>0</v>
      </c>
      <c r="F72" s="140"/>
      <c r="G72" s="140"/>
      <c r="H72" s="140"/>
      <c r="I72" s="140"/>
      <c r="J72" s="140"/>
      <c r="K72" s="140"/>
      <c r="L72" s="140">
        <v>53441</v>
      </c>
      <c r="M72" s="140"/>
      <c r="N72" s="140">
        <v>30192</v>
      </c>
      <c r="O72" s="140"/>
      <c r="P72" s="140"/>
      <c r="Q72" s="140"/>
      <c r="R72" s="140"/>
      <c r="S72" s="140"/>
    </row>
    <row r="73" spans="1:19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82512</v>
      </c>
      <c r="E73" s="139">
        <f t="shared" si="3"/>
        <v>0</v>
      </c>
      <c r="F73" s="140"/>
      <c r="G73" s="140"/>
      <c r="H73" s="140"/>
      <c r="I73" s="140"/>
      <c r="J73" s="140"/>
      <c r="K73" s="140"/>
      <c r="L73" s="140">
        <v>52800</v>
      </c>
      <c r="M73" s="140"/>
      <c r="N73" s="140">
        <v>29712</v>
      </c>
      <c r="O73" s="140"/>
      <c r="P73" s="140"/>
      <c r="Q73" s="140"/>
      <c r="R73" s="140"/>
      <c r="S73" s="140"/>
    </row>
    <row r="74" spans="1:19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81651</v>
      </c>
      <c r="E74" s="139">
        <f t="shared" si="3"/>
        <v>0</v>
      </c>
      <c r="F74" s="140"/>
      <c r="G74" s="140"/>
      <c r="H74" s="140"/>
      <c r="I74" s="140"/>
      <c r="J74" s="140"/>
      <c r="K74" s="140"/>
      <c r="L74" s="140">
        <v>51917</v>
      </c>
      <c r="M74" s="140"/>
      <c r="N74" s="140">
        <v>29734</v>
      </c>
      <c r="O74" s="140"/>
      <c r="P74" s="140"/>
      <c r="Q74" s="140"/>
      <c r="R74" s="140"/>
      <c r="S74" s="140"/>
    </row>
    <row r="75" spans="1:19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84248</v>
      </c>
      <c r="E75" s="139">
        <f t="shared" si="3"/>
        <v>0</v>
      </c>
      <c r="F75" s="140"/>
      <c r="G75" s="140"/>
      <c r="H75" s="140"/>
      <c r="I75" s="140"/>
      <c r="J75" s="140"/>
      <c r="K75" s="140"/>
      <c r="L75" s="140">
        <v>53445</v>
      </c>
      <c r="M75" s="140"/>
      <c r="N75" s="140">
        <v>30803</v>
      </c>
      <c r="O75" s="140"/>
      <c r="P75" s="140"/>
      <c r="Q75" s="140"/>
      <c r="R75" s="140"/>
      <c r="S75" s="140"/>
    </row>
    <row r="76" spans="1:19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85194</v>
      </c>
      <c r="E76" s="139">
        <f t="shared" si="3"/>
        <v>0</v>
      </c>
      <c r="F76" s="140"/>
      <c r="G76" s="140"/>
      <c r="H76" s="140"/>
      <c r="I76" s="140"/>
      <c r="J76" s="140"/>
      <c r="K76" s="140"/>
      <c r="L76" s="140">
        <v>55045</v>
      </c>
      <c r="M76" s="140"/>
      <c r="N76" s="140">
        <v>30149</v>
      </c>
      <c r="O76" s="140"/>
      <c r="P76" s="140"/>
      <c r="Q76" s="140"/>
      <c r="R76" s="140"/>
      <c r="S76" s="140"/>
    </row>
    <row r="77" spans="1:19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85488</v>
      </c>
      <c r="E77" s="139">
        <f t="shared" si="3"/>
        <v>0</v>
      </c>
      <c r="F77" s="140"/>
      <c r="G77" s="140"/>
      <c r="H77" s="140"/>
      <c r="I77" s="140"/>
      <c r="J77" s="140"/>
      <c r="K77" s="140"/>
      <c r="L77" s="140">
        <v>55274</v>
      </c>
      <c r="M77" s="140"/>
      <c r="N77" s="140">
        <v>30214</v>
      </c>
      <c r="O77" s="140"/>
      <c r="P77" s="140"/>
      <c r="Q77" s="140"/>
      <c r="R77" s="140"/>
      <c r="S77" s="140"/>
    </row>
    <row r="78" spans="1:19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85162</v>
      </c>
      <c r="E78" s="139">
        <f t="shared" si="3"/>
        <v>0</v>
      </c>
      <c r="F78" s="140"/>
      <c r="G78" s="140"/>
      <c r="H78" s="140"/>
      <c r="I78" s="140"/>
      <c r="J78" s="140"/>
      <c r="K78" s="140"/>
      <c r="L78" s="140">
        <v>55559</v>
      </c>
      <c r="M78" s="140"/>
      <c r="N78" s="140">
        <v>29603</v>
      </c>
      <c r="O78" s="140"/>
      <c r="P78" s="140"/>
      <c r="Q78" s="140"/>
      <c r="R78" s="140"/>
      <c r="S78" s="140"/>
    </row>
    <row r="79" spans="1:19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87602</v>
      </c>
      <c r="E79" s="139">
        <f t="shared" si="3"/>
        <v>0</v>
      </c>
      <c r="F79" s="140"/>
      <c r="G79" s="140"/>
      <c r="H79" s="140"/>
      <c r="I79" s="140"/>
      <c r="J79" s="140"/>
      <c r="K79" s="140"/>
      <c r="L79" s="140">
        <v>57301</v>
      </c>
      <c r="M79" s="140"/>
      <c r="N79" s="140">
        <v>30301</v>
      </c>
      <c r="O79" s="140"/>
      <c r="P79" s="140"/>
      <c r="Q79" s="140"/>
      <c r="R79" s="140"/>
      <c r="S79" s="140"/>
    </row>
    <row r="80" spans="1:19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88273</v>
      </c>
      <c r="E80" s="139">
        <f t="shared" si="3"/>
        <v>0</v>
      </c>
      <c r="F80" s="140"/>
      <c r="G80" s="140"/>
      <c r="H80" s="140"/>
      <c r="I80" s="140"/>
      <c r="J80" s="140"/>
      <c r="K80" s="140"/>
      <c r="L80" s="140">
        <v>56030</v>
      </c>
      <c r="M80" s="140"/>
      <c r="N80" s="140">
        <v>32243</v>
      </c>
      <c r="O80" s="140"/>
      <c r="P80" s="140"/>
      <c r="Q80" s="140"/>
      <c r="R80" s="140"/>
      <c r="S80" s="140"/>
    </row>
    <row r="81" spans="1:19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86587</v>
      </c>
      <c r="E81" s="139">
        <f t="shared" si="3"/>
        <v>0</v>
      </c>
      <c r="F81" s="140"/>
      <c r="G81" s="140"/>
      <c r="H81" s="140"/>
      <c r="I81" s="140"/>
      <c r="J81" s="140"/>
      <c r="K81" s="140"/>
      <c r="L81" s="140">
        <v>55064</v>
      </c>
      <c r="M81" s="140"/>
      <c r="N81" s="140">
        <v>31523</v>
      </c>
      <c r="O81" s="140"/>
      <c r="P81" s="140"/>
      <c r="Q81" s="140"/>
      <c r="R81" s="140"/>
      <c r="S81" s="140"/>
    </row>
    <row r="82" spans="1:19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87257</v>
      </c>
      <c r="E82" s="139">
        <f t="shared" si="3"/>
        <v>0</v>
      </c>
      <c r="F82" s="140"/>
      <c r="G82" s="140"/>
      <c r="H82" s="140"/>
      <c r="I82" s="140"/>
      <c r="J82" s="140"/>
      <c r="K82" s="140"/>
      <c r="L82" s="140">
        <v>55429</v>
      </c>
      <c r="M82" s="140"/>
      <c r="N82" s="140">
        <v>31828</v>
      </c>
      <c r="O82" s="140"/>
      <c r="P82" s="140"/>
      <c r="Q82" s="140"/>
      <c r="R82" s="140"/>
      <c r="S82" s="140"/>
    </row>
    <row r="83" spans="1:19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88171</v>
      </c>
      <c r="E83" s="139">
        <f t="shared" si="3"/>
        <v>0</v>
      </c>
      <c r="F83" s="140"/>
      <c r="G83" s="140"/>
      <c r="H83" s="140"/>
      <c r="I83" s="140"/>
      <c r="J83" s="140"/>
      <c r="K83" s="140"/>
      <c r="L83" s="140">
        <v>56212</v>
      </c>
      <c r="M83" s="140"/>
      <c r="N83" s="140">
        <v>31959</v>
      </c>
      <c r="O83" s="140"/>
      <c r="P83" s="140"/>
      <c r="Q83" s="140"/>
      <c r="R83" s="140"/>
      <c r="S83" s="140"/>
    </row>
    <row r="84" spans="1:19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88940</v>
      </c>
      <c r="E84" s="139">
        <f t="shared" si="3"/>
        <v>0</v>
      </c>
      <c r="F84" s="140"/>
      <c r="G84" s="140"/>
      <c r="H84" s="140"/>
      <c r="I84" s="140"/>
      <c r="J84" s="140"/>
      <c r="K84" s="140"/>
      <c r="L84" s="140">
        <v>56719</v>
      </c>
      <c r="M84" s="140"/>
      <c r="N84" s="140">
        <v>32221</v>
      </c>
      <c r="O84" s="140"/>
      <c r="P84" s="140"/>
      <c r="Q84" s="140"/>
      <c r="R84" s="140"/>
      <c r="S84" s="140"/>
    </row>
    <row r="85" spans="1:19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88146</v>
      </c>
      <c r="E85" s="139">
        <f t="shared" si="3"/>
        <v>0</v>
      </c>
      <c r="F85" s="140"/>
      <c r="G85" s="140"/>
      <c r="H85" s="140"/>
      <c r="I85" s="140"/>
      <c r="J85" s="140"/>
      <c r="K85" s="140"/>
      <c r="L85" s="140">
        <v>56972</v>
      </c>
      <c r="M85" s="140"/>
      <c r="N85" s="140">
        <v>31174</v>
      </c>
      <c r="O85" s="140"/>
      <c r="P85" s="140"/>
      <c r="Q85" s="140"/>
      <c r="R85" s="140"/>
      <c r="S85" s="140"/>
    </row>
    <row r="86" spans="1:19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88221</v>
      </c>
      <c r="E86" s="139">
        <f t="shared" si="3"/>
        <v>0</v>
      </c>
      <c r="F86" s="140"/>
      <c r="G86" s="140"/>
      <c r="H86" s="140"/>
      <c r="I86" s="140"/>
      <c r="J86" s="140"/>
      <c r="K86" s="140"/>
      <c r="L86" s="140">
        <v>57352</v>
      </c>
      <c r="M86" s="140"/>
      <c r="N86" s="140">
        <v>30869</v>
      </c>
      <c r="O86" s="140"/>
      <c r="P86" s="140"/>
      <c r="Q86" s="140"/>
      <c r="R86" s="140"/>
      <c r="S86" s="140"/>
    </row>
    <row r="87" spans="1:19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87488</v>
      </c>
      <c r="E87" s="139">
        <f t="shared" si="3"/>
        <v>0</v>
      </c>
      <c r="F87" s="140"/>
      <c r="G87" s="140"/>
      <c r="H87" s="140"/>
      <c r="I87" s="140"/>
      <c r="J87" s="140"/>
      <c r="K87" s="140"/>
      <c r="L87" s="140">
        <v>56838</v>
      </c>
      <c r="M87" s="140"/>
      <c r="N87" s="140">
        <v>30650</v>
      </c>
      <c r="O87" s="140"/>
      <c r="P87" s="140"/>
      <c r="Q87" s="140"/>
      <c r="R87" s="140"/>
      <c r="S87" s="140"/>
    </row>
    <row r="88" spans="1:19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85884</v>
      </c>
      <c r="E88" s="139">
        <f t="shared" si="3"/>
        <v>0</v>
      </c>
      <c r="F88" s="140"/>
      <c r="G88" s="140"/>
      <c r="H88" s="140"/>
      <c r="I88" s="140"/>
      <c r="J88" s="140"/>
      <c r="K88" s="140"/>
      <c r="L88" s="140">
        <v>54732</v>
      </c>
      <c r="M88" s="140"/>
      <c r="N88" s="140">
        <v>31152</v>
      </c>
      <c r="O88" s="140"/>
      <c r="P88" s="140"/>
      <c r="Q88" s="140"/>
      <c r="R88" s="140"/>
      <c r="S88" s="140"/>
    </row>
    <row r="89" spans="1:19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84509</v>
      </c>
      <c r="E89" s="139">
        <f t="shared" si="3"/>
        <v>0</v>
      </c>
      <c r="F89" s="140"/>
      <c r="G89" s="140"/>
      <c r="H89" s="140"/>
      <c r="I89" s="140"/>
      <c r="J89" s="140"/>
      <c r="K89" s="140"/>
      <c r="L89" s="140">
        <v>54360</v>
      </c>
      <c r="M89" s="140"/>
      <c r="N89" s="140">
        <v>30149</v>
      </c>
      <c r="O89" s="140"/>
      <c r="P89" s="140"/>
      <c r="Q89" s="140"/>
      <c r="R89" s="140"/>
      <c r="S89" s="140"/>
    </row>
    <row r="90" spans="1:19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82456</v>
      </c>
      <c r="E90" s="139">
        <f t="shared" si="3"/>
        <v>0</v>
      </c>
      <c r="F90" s="140"/>
      <c r="G90" s="140"/>
      <c r="H90" s="140"/>
      <c r="I90" s="140"/>
      <c r="J90" s="140"/>
      <c r="K90" s="140"/>
      <c r="L90" s="140">
        <v>54162</v>
      </c>
      <c r="M90" s="140"/>
      <c r="N90" s="140">
        <v>28294</v>
      </c>
      <c r="O90" s="140"/>
      <c r="P90" s="140"/>
      <c r="Q90" s="140"/>
      <c r="R90" s="140"/>
      <c r="S90" s="140"/>
    </row>
    <row r="91" spans="1:19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81252</v>
      </c>
      <c r="E91" s="139">
        <f t="shared" si="3"/>
        <v>0</v>
      </c>
      <c r="F91" s="140"/>
      <c r="G91" s="140"/>
      <c r="H91" s="140"/>
      <c r="I91" s="140"/>
      <c r="J91" s="140"/>
      <c r="K91" s="140"/>
      <c r="L91" s="140">
        <v>54245</v>
      </c>
      <c r="M91" s="140"/>
      <c r="N91" s="140">
        <v>27007</v>
      </c>
      <c r="O91" s="140"/>
      <c r="P91" s="140"/>
      <c r="Q91" s="140"/>
      <c r="R91" s="140"/>
      <c r="S91" s="140"/>
    </row>
    <row r="92" spans="1:19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84807</v>
      </c>
      <c r="E92" s="139">
        <f t="shared" si="3"/>
        <v>0</v>
      </c>
      <c r="F92" s="140"/>
      <c r="G92" s="140"/>
      <c r="H92" s="140"/>
      <c r="I92" s="140"/>
      <c r="J92" s="140"/>
      <c r="K92" s="140"/>
      <c r="L92" s="140">
        <v>56513</v>
      </c>
      <c r="M92" s="140"/>
      <c r="N92" s="140">
        <v>28294</v>
      </c>
      <c r="O92" s="140"/>
      <c r="P92" s="140"/>
      <c r="Q92" s="140"/>
      <c r="R92" s="140"/>
      <c r="S92" s="140"/>
    </row>
    <row r="93" spans="1:19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85477</v>
      </c>
      <c r="E93" s="139">
        <f t="shared" si="3"/>
        <v>0</v>
      </c>
      <c r="F93" s="140"/>
      <c r="G93" s="140"/>
      <c r="H93" s="140"/>
      <c r="I93" s="140"/>
      <c r="J93" s="140"/>
      <c r="K93" s="140"/>
      <c r="L93" s="140">
        <v>56834</v>
      </c>
      <c r="M93" s="140"/>
      <c r="N93" s="140">
        <v>28643</v>
      </c>
      <c r="O93" s="140"/>
      <c r="P93" s="140"/>
      <c r="Q93" s="140"/>
      <c r="R93" s="140"/>
      <c r="S93" s="140"/>
    </row>
    <row r="94" spans="1:19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88554</v>
      </c>
      <c r="E94" s="139">
        <f t="shared" si="3"/>
        <v>0</v>
      </c>
      <c r="F94" s="140"/>
      <c r="G94" s="140"/>
      <c r="H94" s="140"/>
      <c r="I94" s="140"/>
      <c r="J94" s="140"/>
      <c r="K94" s="140"/>
      <c r="L94" s="140">
        <v>58449</v>
      </c>
      <c r="M94" s="140"/>
      <c r="N94" s="140">
        <v>30105</v>
      </c>
      <c r="O94" s="140"/>
      <c r="P94" s="140"/>
      <c r="Q94" s="140"/>
      <c r="R94" s="140"/>
      <c r="S94" s="140"/>
    </row>
    <row r="95" spans="1:19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82664</v>
      </c>
      <c r="E95" s="139">
        <f>G95+I95+K95+M95+O95+Q95+S95</f>
        <v>-5425.6699999999983</v>
      </c>
      <c r="F95" s="140">
        <v>24718</v>
      </c>
      <c r="G95" s="140">
        <v>25000</v>
      </c>
      <c r="H95" s="140"/>
      <c r="I95" s="140"/>
      <c r="J95" s="140"/>
      <c r="K95" s="140"/>
      <c r="L95" s="140">
        <v>57946</v>
      </c>
      <c r="M95" s="140"/>
      <c r="N95" s="140">
        <v>0</v>
      </c>
      <c r="O95" s="140">
        <v>-30425.67</v>
      </c>
      <c r="P95" s="140"/>
      <c r="Q95" s="140"/>
      <c r="R95" s="140"/>
      <c r="S95" s="140"/>
    </row>
    <row r="96" spans="1:19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84240</v>
      </c>
      <c r="E96" s="139">
        <f t="shared" si="3"/>
        <v>0</v>
      </c>
      <c r="F96" s="140">
        <v>26017</v>
      </c>
      <c r="G96" s="140"/>
      <c r="H96" s="140"/>
      <c r="I96" s="140"/>
      <c r="J96" s="140"/>
      <c r="K96" s="140"/>
      <c r="L96" s="140">
        <v>58223</v>
      </c>
      <c r="M96" s="140"/>
      <c r="N96" s="140"/>
      <c r="O96" s="140"/>
      <c r="P96" s="140"/>
      <c r="Q96" s="140"/>
      <c r="R96" s="140"/>
      <c r="S96" s="140"/>
    </row>
    <row r="97" spans="1:19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85800</v>
      </c>
      <c r="E97" s="139">
        <f t="shared" si="3"/>
        <v>0</v>
      </c>
      <c r="F97" s="140">
        <v>27458</v>
      </c>
      <c r="G97" s="140"/>
      <c r="H97" s="140"/>
      <c r="I97" s="140"/>
      <c r="J97" s="140"/>
      <c r="K97" s="140"/>
      <c r="L97" s="140">
        <v>58342</v>
      </c>
      <c r="M97" s="140"/>
      <c r="N97" s="140"/>
      <c r="O97" s="140"/>
      <c r="P97" s="140"/>
      <c r="Q97" s="140"/>
      <c r="R97" s="140"/>
      <c r="S97" s="140"/>
    </row>
    <row r="98" spans="1:19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84441</v>
      </c>
      <c r="E98" s="139">
        <f t="shared" si="3"/>
        <v>0</v>
      </c>
      <c r="F98" s="140">
        <v>26356</v>
      </c>
      <c r="G98" s="140"/>
      <c r="H98" s="140"/>
      <c r="I98" s="140"/>
      <c r="J98" s="140"/>
      <c r="K98" s="140"/>
      <c r="L98" s="140">
        <v>58085</v>
      </c>
      <c r="M98" s="140"/>
      <c r="N98" s="140"/>
      <c r="O98" s="140"/>
      <c r="P98" s="140"/>
      <c r="Q98" s="140"/>
      <c r="R98" s="140"/>
      <c r="S98" s="140"/>
    </row>
    <row r="99" spans="1:19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81320</v>
      </c>
      <c r="E99" s="139">
        <f t="shared" si="3"/>
        <v>0</v>
      </c>
      <c r="F99" s="140">
        <v>23785</v>
      </c>
      <c r="G99" s="140"/>
      <c r="H99" s="140"/>
      <c r="I99" s="140"/>
      <c r="J99" s="140"/>
      <c r="K99" s="140"/>
      <c r="L99" s="140">
        <v>57535</v>
      </c>
      <c r="M99" s="140"/>
      <c r="N99" s="140"/>
      <c r="O99" s="140"/>
      <c r="P99" s="140"/>
      <c r="Q99" s="140"/>
      <c r="R99" s="140"/>
      <c r="S99" s="140"/>
    </row>
    <row r="100" spans="1:19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130685</v>
      </c>
      <c r="E100" s="139">
        <f t="shared" si="3"/>
        <v>50000</v>
      </c>
      <c r="F100" s="140">
        <v>23701</v>
      </c>
      <c r="G100" s="140"/>
      <c r="H100" s="140">
        <v>25000</v>
      </c>
      <c r="I100" s="140">
        <v>25000</v>
      </c>
      <c r="J100" s="140">
        <v>25000</v>
      </c>
      <c r="K100" s="140">
        <v>25000</v>
      </c>
      <c r="L100" s="140">
        <v>56984</v>
      </c>
      <c r="M100" s="140"/>
      <c r="N100" s="140"/>
      <c r="O100" s="140"/>
      <c r="P100" s="140"/>
      <c r="Q100" s="140"/>
      <c r="R100" s="140"/>
      <c r="S100" s="140"/>
    </row>
    <row r="101" spans="1:19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132781</v>
      </c>
      <c r="E101" s="139">
        <f t="shared" si="3"/>
        <v>0</v>
      </c>
      <c r="F101" s="140">
        <v>26073</v>
      </c>
      <c r="G101" s="140"/>
      <c r="H101" s="140">
        <v>23807</v>
      </c>
      <c r="I101" s="140"/>
      <c r="J101" s="140">
        <v>24883</v>
      </c>
      <c r="K101" s="140"/>
      <c r="L101" s="140">
        <v>58018</v>
      </c>
      <c r="M101" s="140"/>
      <c r="N101" s="140"/>
      <c r="O101" s="140"/>
      <c r="P101" s="140"/>
      <c r="Q101" s="140"/>
      <c r="R101" s="140"/>
      <c r="S101" s="140"/>
    </row>
    <row r="102" spans="1:19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133500</v>
      </c>
      <c r="E102" s="139">
        <f t="shared" si="3"/>
        <v>0</v>
      </c>
      <c r="F102" s="140">
        <v>25847</v>
      </c>
      <c r="G102" s="140"/>
      <c r="H102" s="140">
        <v>23887</v>
      </c>
      <c r="I102" s="140"/>
      <c r="J102" s="140">
        <v>25194</v>
      </c>
      <c r="K102" s="140"/>
      <c r="L102" s="140">
        <v>58572</v>
      </c>
      <c r="M102" s="140"/>
      <c r="N102" s="140"/>
      <c r="O102" s="140"/>
      <c r="P102" s="140"/>
      <c r="Q102" s="140"/>
      <c r="R102" s="140"/>
      <c r="S102" s="140"/>
    </row>
    <row r="103" spans="1:19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137630</v>
      </c>
      <c r="E103" s="139">
        <f t="shared" si="3"/>
        <v>0</v>
      </c>
      <c r="F103" s="140">
        <v>27076</v>
      </c>
      <c r="G103" s="140"/>
      <c r="H103" s="140">
        <v>25636</v>
      </c>
      <c r="I103" s="140"/>
      <c r="J103" s="140">
        <v>25756</v>
      </c>
      <c r="K103" s="140"/>
      <c r="L103" s="140">
        <v>59162</v>
      </c>
      <c r="M103" s="140"/>
      <c r="N103" s="140"/>
      <c r="O103" s="140"/>
      <c r="P103" s="140"/>
      <c r="Q103" s="140"/>
      <c r="R103" s="140"/>
      <c r="S103" s="140"/>
    </row>
    <row r="104" spans="1:19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138061</v>
      </c>
      <c r="E104" s="139">
        <f t="shared" si="3"/>
        <v>0</v>
      </c>
      <c r="F104" s="140">
        <v>26619</v>
      </c>
      <c r="G104" s="140"/>
      <c r="H104" s="140">
        <v>26270</v>
      </c>
      <c r="I104" s="140"/>
      <c r="J104" s="140">
        <v>26050</v>
      </c>
      <c r="K104" s="140"/>
      <c r="L104" s="140">
        <v>59122</v>
      </c>
      <c r="M104" s="140"/>
      <c r="N104" s="140"/>
      <c r="O104" s="140"/>
      <c r="P104" s="140"/>
      <c r="Q104" s="140"/>
      <c r="R104" s="140"/>
      <c r="S104" s="140"/>
    </row>
    <row r="105" spans="1:19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131526</v>
      </c>
      <c r="E105" s="139">
        <f t="shared" si="3"/>
        <v>0</v>
      </c>
      <c r="F105" s="140">
        <v>24915</v>
      </c>
      <c r="G105" s="140"/>
      <c r="H105" s="140">
        <v>26099</v>
      </c>
      <c r="I105" s="140"/>
      <c r="J105" s="140">
        <v>25614</v>
      </c>
      <c r="K105" s="140"/>
      <c r="L105" s="140">
        <v>54898</v>
      </c>
      <c r="M105" s="140"/>
      <c r="N105" s="140"/>
      <c r="O105" s="140"/>
      <c r="P105" s="140"/>
      <c r="Q105" s="140"/>
      <c r="R105" s="140"/>
      <c r="S105" s="140"/>
    </row>
    <row r="106" spans="1:19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134312</v>
      </c>
      <c r="E106" s="139">
        <f t="shared" si="3"/>
        <v>0</v>
      </c>
      <c r="F106" s="140">
        <v>28828</v>
      </c>
      <c r="G106" s="140"/>
      <c r="H106" s="140">
        <v>23809</v>
      </c>
      <c r="I106" s="140"/>
      <c r="J106" s="140">
        <v>24647</v>
      </c>
      <c r="K106" s="140"/>
      <c r="L106" s="140">
        <v>57028</v>
      </c>
      <c r="M106" s="140"/>
      <c r="N106" s="140"/>
      <c r="O106" s="140"/>
      <c r="P106" s="140"/>
      <c r="Q106" s="140"/>
      <c r="R106" s="140"/>
      <c r="S106" s="140"/>
    </row>
    <row r="107" spans="1:19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142286</v>
      </c>
      <c r="E107" s="139">
        <f t="shared" si="3"/>
        <v>0</v>
      </c>
      <c r="F107" s="140">
        <v>32692</v>
      </c>
      <c r="G107" s="140"/>
      <c r="H107" s="140">
        <v>26836</v>
      </c>
      <c r="I107" s="140"/>
      <c r="J107" s="140">
        <v>25746</v>
      </c>
      <c r="K107" s="140"/>
      <c r="L107" s="140">
        <v>57012</v>
      </c>
      <c r="M107" s="140"/>
      <c r="N107" s="140"/>
      <c r="O107" s="140"/>
      <c r="P107" s="140"/>
      <c r="Q107" s="140"/>
      <c r="R107" s="140"/>
      <c r="S107" s="140"/>
    </row>
    <row r="108" spans="1:19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150703</v>
      </c>
      <c r="E108" s="139">
        <f t="shared" si="3"/>
        <v>0</v>
      </c>
      <c r="F108" s="140">
        <v>33935</v>
      </c>
      <c r="G108" s="140"/>
      <c r="H108" s="140">
        <v>32655</v>
      </c>
      <c r="I108" s="140"/>
      <c r="J108" s="140">
        <v>26349</v>
      </c>
      <c r="K108" s="140"/>
      <c r="L108" s="140">
        <v>57764</v>
      </c>
      <c r="M108" s="140"/>
      <c r="N108" s="140"/>
      <c r="O108" s="140"/>
      <c r="P108" s="140"/>
      <c r="Q108" s="140"/>
      <c r="R108" s="140"/>
      <c r="S108" s="140"/>
    </row>
    <row r="109" spans="1:19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159995</v>
      </c>
      <c r="E109" s="139">
        <f t="shared" si="3"/>
        <v>0</v>
      </c>
      <c r="F109" s="140">
        <v>35579</v>
      </c>
      <c r="G109" s="140"/>
      <c r="H109" s="140">
        <v>37275</v>
      </c>
      <c r="I109" s="140"/>
      <c r="J109" s="140">
        <v>26851</v>
      </c>
      <c r="K109" s="140"/>
      <c r="L109" s="140">
        <v>60290</v>
      </c>
      <c r="M109" s="140"/>
      <c r="N109" s="140"/>
      <c r="O109" s="140"/>
      <c r="P109" s="140"/>
      <c r="Q109" s="140"/>
      <c r="R109" s="140"/>
      <c r="S109" s="140"/>
    </row>
    <row r="110" spans="1:19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167750</v>
      </c>
      <c r="E110" s="139">
        <f t="shared" si="3"/>
        <v>0</v>
      </c>
      <c r="F110" s="140">
        <v>35489</v>
      </c>
      <c r="G110" s="140"/>
      <c r="H110" s="140">
        <v>43073</v>
      </c>
      <c r="I110" s="140"/>
      <c r="J110" s="140">
        <v>28067</v>
      </c>
      <c r="K110" s="140"/>
      <c r="L110" s="140">
        <v>61121</v>
      </c>
      <c r="M110" s="140"/>
      <c r="N110" s="140"/>
      <c r="O110" s="140"/>
      <c r="P110" s="140"/>
      <c r="Q110" s="140"/>
      <c r="R110" s="140"/>
      <c r="S110" s="140"/>
    </row>
    <row r="111" spans="1:19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168990</v>
      </c>
      <c r="E111" s="139">
        <f t="shared" si="3"/>
        <v>0</v>
      </c>
      <c r="F111" s="140">
        <v>35621</v>
      </c>
      <c r="G111" s="140"/>
      <c r="H111" s="140">
        <v>44022</v>
      </c>
      <c r="I111" s="140"/>
      <c r="J111" s="140">
        <v>29037</v>
      </c>
      <c r="K111" s="140"/>
      <c r="L111" s="140">
        <v>60310</v>
      </c>
      <c r="M111" s="140"/>
      <c r="N111" s="140"/>
      <c r="O111" s="140"/>
      <c r="P111" s="140"/>
      <c r="Q111" s="140"/>
      <c r="R111" s="140"/>
      <c r="S111" s="140"/>
    </row>
    <row r="112" spans="1:19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169593</v>
      </c>
      <c r="E112" s="139">
        <f t="shared" si="3"/>
        <v>0</v>
      </c>
      <c r="F112" s="140">
        <v>36565</v>
      </c>
      <c r="G112" s="140"/>
      <c r="H112" s="140">
        <v>43770</v>
      </c>
      <c r="I112" s="140"/>
      <c r="J112" s="140">
        <v>28561</v>
      </c>
      <c r="K112" s="140"/>
      <c r="L112" s="140">
        <v>60697</v>
      </c>
      <c r="M112" s="140"/>
      <c r="N112" s="140"/>
      <c r="O112" s="140"/>
      <c r="P112" s="140"/>
      <c r="Q112" s="140"/>
      <c r="R112" s="140"/>
      <c r="S112" s="140"/>
    </row>
    <row r="113" spans="1:19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167594</v>
      </c>
      <c r="E113" s="139">
        <f t="shared" si="3"/>
        <v>0</v>
      </c>
      <c r="F113" s="140">
        <v>37220</v>
      </c>
      <c r="G113" s="140"/>
      <c r="H113" s="140">
        <v>42367</v>
      </c>
      <c r="I113" s="140"/>
      <c r="J113" s="140">
        <v>28746</v>
      </c>
      <c r="K113" s="140"/>
      <c r="L113" s="140">
        <v>59261</v>
      </c>
      <c r="M113" s="140"/>
      <c r="N113" s="140"/>
      <c r="O113" s="140"/>
      <c r="P113" s="140"/>
      <c r="Q113" s="140"/>
      <c r="R113" s="140"/>
      <c r="S113" s="140"/>
    </row>
    <row r="114" spans="1:19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175801</v>
      </c>
      <c r="E114" s="139">
        <f t="shared" si="3"/>
        <v>0</v>
      </c>
      <c r="F114" s="140">
        <v>39760</v>
      </c>
      <c r="G114" s="140"/>
      <c r="H114" s="140">
        <v>45681</v>
      </c>
      <c r="I114" s="140"/>
      <c r="J114" s="140">
        <v>30134</v>
      </c>
      <c r="K114" s="140"/>
      <c r="L114" s="140">
        <v>60226</v>
      </c>
      <c r="M114" s="140"/>
      <c r="N114" s="140"/>
      <c r="O114" s="140"/>
      <c r="P114" s="140"/>
      <c r="Q114" s="140"/>
      <c r="R114" s="140"/>
      <c r="S114" s="140"/>
    </row>
    <row r="115" spans="1:19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185987</v>
      </c>
      <c r="E115" s="139">
        <f t="shared" si="3"/>
        <v>0</v>
      </c>
      <c r="F115" s="140">
        <v>41545</v>
      </c>
      <c r="G115" s="140"/>
      <c r="H115" s="140">
        <v>50298</v>
      </c>
      <c r="I115" s="140"/>
      <c r="J115" s="140">
        <v>32750</v>
      </c>
      <c r="K115" s="140"/>
      <c r="L115" s="140">
        <v>61394</v>
      </c>
      <c r="M115" s="140"/>
      <c r="N115" s="140"/>
      <c r="O115" s="140"/>
      <c r="P115" s="140"/>
      <c r="Q115" s="140"/>
      <c r="R115" s="140"/>
      <c r="S115" s="140"/>
    </row>
    <row r="116" spans="1:19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194389</v>
      </c>
      <c r="E116" s="139">
        <f t="shared" si="3"/>
        <v>0</v>
      </c>
      <c r="F116" s="140">
        <v>43421</v>
      </c>
      <c r="G116" s="140"/>
      <c r="H116" s="140">
        <v>55353</v>
      </c>
      <c r="I116" s="140"/>
      <c r="J116" s="140">
        <v>33639</v>
      </c>
      <c r="K116" s="140"/>
      <c r="L116" s="140">
        <v>61976</v>
      </c>
      <c r="M116" s="140"/>
      <c r="N116" s="140"/>
      <c r="O116" s="140"/>
      <c r="P116" s="140"/>
      <c r="Q116" s="140"/>
      <c r="R116" s="140"/>
      <c r="S116" s="140"/>
    </row>
    <row r="117" spans="1:19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>F117+H117+J117+L117+N117+P117+R117</f>
        <v>139663</v>
      </c>
      <c r="E117" s="139">
        <f>G117+I117+K117+M117+O117+Q117+S117</f>
        <v>-62823.28</v>
      </c>
      <c r="F117" s="140">
        <v>42025</v>
      </c>
      <c r="G117" s="140"/>
      <c r="H117" s="140">
        <v>63105</v>
      </c>
      <c r="I117" s="140"/>
      <c r="J117" s="140">
        <v>34533</v>
      </c>
      <c r="K117" s="140"/>
      <c r="L117" s="140">
        <v>0</v>
      </c>
      <c r="M117" s="145">
        <v>-62823.28</v>
      </c>
    </row>
    <row r="119" spans="1:19">
      <c r="E119" s="138"/>
    </row>
  </sheetData>
  <conditionalFormatting sqref="F3:G3">
    <cfRule type="expression" dxfId="2" priority="1">
      <formula>IF(COUNTIF($3:$3,$C3),TRUE,FALSE)</formula>
    </cfRule>
  </conditionalFormatting>
  <dataValidations disablePrompts="1" count="1">
    <dataValidation allowBlank="1" showInputMessage="1" showErrorMessage="1" errorTitle="Invalid holding" error="The holding you entered is not part of the UNIVERSE tab." sqref="L3:R3" xr:uid="{75164BAB-4CA1-467A-9EFB-84C45B6A0DE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52C6-D9BA-4279-82F4-C36E7E3FAA64}">
  <dimension ref="A1:E119"/>
  <sheetViews>
    <sheetView workbookViewId="0">
      <pane ySplit="6" topLeftCell="A85" activePane="bottomLeft" state="frozen"/>
      <selection pane="bottomLeft" activeCell="G115" sqref="G115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</cols>
  <sheetData>
    <row r="1" spans="1:5" ht="15.6">
      <c r="A1" s="2" t="s">
        <v>0</v>
      </c>
      <c r="B1" s="3"/>
      <c r="C1" s="45"/>
      <c r="D1" s="45"/>
      <c r="E1" s="113"/>
    </row>
    <row r="2" spans="1:5">
      <c r="A2" s="13" t="s">
        <v>1</v>
      </c>
      <c r="B2" s="14"/>
      <c r="C2" s="46"/>
      <c r="D2" s="46"/>
      <c r="E2" s="114"/>
    </row>
    <row r="3" spans="1:5">
      <c r="A3" s="17" t="s">
        <v>2</v>
      </c>
      <c r="B3" s="18"/>
      <c r="C3" s="47"/>
      <c r="D3" s="47"/>
      <c r="E3" s="115"/>
    </row>
    <row r="4" spans="1:5">
      <c r="A4" s="23" t="s">
        <v>3</v>
      </c>
      <c r="B4" s="14"/>
      <c r="C4" s="46"/>
      <c r="D4" s="46"/>
      <c r="E4" s="114"/>
    </row>
    <row r="5" spans="1:5">
      <c r="A5" s="25"/>
      <c r="B5" s="1"/>
      <c r="C5" s="49"/>
      <c r="D5" s="49"/>
      <c r="E5" s="116"/>
    </row>
    <row r="6" spans="1: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</row>
    <row r="7" spans="1: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</f>
        <v>0</v>
      </c>
      <c r="E7" s="139">
        <f>G7+I7+K7+M7+O7+Q7+S7</f>
        <v>0</v>
      </c>
    </row>
    <row r="8" spans="1: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E71" si="0">F8+H8+J8+L8+N8+P8+R8</f>
        <v>0</v>
      </c>
      <c r="E8" s="139">
        <f t="shared" si="0"/>
        <v>0</v>
      </c>
    </row>
    <row r="9" spans="1: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0"/>
        <v>0</v>
      </c>
    </row>
    <row r="10" spans="1: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0"/>
        <v>0</v>
      </c>
    </row>
    <row r="11" spans="1: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0"/>
        <v>0</v>
      </c>
    </row>
    <row r="12" spans="1: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0"/>
        <v>0</v>
      </c>
    </row>
    <row r="13" spans="1: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0"/>
        <v>0</v>
      </c>
    </row>
    <row r="14" spans="1: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0"/>
        <v>0</v>
      </c>
    </row>
    <row r="15" spans="1: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0"/>
        <v>0</v>
      </c>
    </row>
    <row r="16" spans="1: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0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0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0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0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0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0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0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0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0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0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0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0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0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0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0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0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0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0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0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0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0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0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0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0"/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0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0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0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0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0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0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0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0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0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0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0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0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0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0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0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0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0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0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0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0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0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0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0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0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0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0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0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0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0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0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0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0"/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E116" si="1">F72+H72+J72+L72+N72+P72+R72</f>
        <v>0</v>
      </c>
      <c r="E72" s="139">
        <f t="shared" si="1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1"/>
        <v>0</v>
      </c>
      <c r="E73" s="139">
        <f t="shared" si="1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1"/>
        <v>0</v>
      </c>
      <c r="E74" s="139">
        <f t="shared" si="1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1"/>
        <v>0</v>
      </c>
      <c r="E75" s="139">
        <f t="shared" si="1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1"/>
        <v>0</v>
      </c>
      <c r="E76" s="139">
        <f t="shared" si="1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1"/>
        <v>0</v>
      </c>
      <c r="E77" s="139">
        <f t="shared" si="1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1"/>
        <v>0</v>
      </c>
      <c r="E78" s="139">
        <f t="shared" si="1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1"/>
        <v>0</v>
      </c>
      <c r="E79" s="139">
        <f t="shared" si="1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1"/>
        <v>0</v>
      </c>
      <c r="E80" s="139">
        <f t="shared" si="1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1"/>
        <v>0</v>
      </c>
      <c r="E81" s="139">
        <f t="shared" si="1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1"/>
        <v>0</v>
      </c>
      <c r="E82" s="139">
        <f t="shared" si="1"/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1"/>
        <v>0</v>
      </c>
      <c r="E83" s="139">
        <f t="shared" si="1"/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1"/>
        <v>0</v>
      </c>
      <c r="E84" s="139">
        <f t="shared" si="1"/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1"/>
        <v>0</v>
      </c>
      <c r="E85" s="139">
        <f t="shared" si="1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1"/>
        <v>0</v>
      </c>
      <c r="E86" s="139">
        <f t="shared" si="1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1"/>
        <v>0</v>
      </c>
      <c r="E87" s="139">
        <f t="shared" si="1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1"/>
        <v>0</v>
      </c>
      <c r="E88" s="139">
        <f t="shared" si="1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1"/>
        <v>0</v>
      </c>
      <c r="E89" s="139">
        <f t="shared" si="1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1"/>
        <v>0</v>
      </c>
      <c r="E90" s="139">
        <f t="shared" si="1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1"/>
        <v>0</v>
      </c>
      <c r="E91" s="139">
        <f t="shared" si="1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1"/>
        <v>0</v>
      </c>
      <c r="E92" s="139">
        <f t="shared" si="1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1"/>
        <v>0</v>
      </c>
      <c r="E93" s="139">
        <f t="shared" si="1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1"/>
        <v>0</v>
      </c>
      <c r="E94" s="139">
        <f t="shared" si="1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1"/>
        <v>0</v>
      </c>
      <c r="E95" s="139">
        <f>G95+I95+K95+M95+O95+Q95+S95</f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1"/>
        <v>0</v>
      </c>
      <c r="E96" s="139">
        <f t="shared" si="1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1"/>
        <v>0</v>
      </c>
      <c r="E97" s="139">
        <f t="shared" si="1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1"/>
        <v>0</v>
      </c>
      <c r="E98" s="139">
        <f t="shared" si="1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1"/>
        <v>0</v>
      </c>
      <c r="E99" s="139">
        <f t="shared" si="1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1"/>
        <v>0</v>
      </c>
      <c r="E100" s="139">
        <f t="shared" si="1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1"/>
        <v>0</v>
      </c>
      <c r="E101" s="139">
        <f t="shared" si="1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1"/>
        <v>0</v>
      </c>
      <c r="E102" s="139">
        <f t="shared" si="1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1"/>
        <v>0</v>
      </c>
      <c r="E103" s="139">
        <f t="shared" si="1"/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1"/>
        <v>0</v>
      </c>
      <c r="E104" s="139">
        <f t="shared" si="1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1"/>
        <v>0</v>
      </c>
      <c r="E105" s="139">
        <f t="shared" si="1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1"/>
        <v>0</v>
      </c>
      <c r="E106" s="139">
        <f t="shared" si="1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1"/>
        <v>0</v>
      </c>
      <c r="E107" s="139">
        <f t="shared" si="1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1"/>
        <v>0</v>
      </c>
      <c r="E108" s="139">
        <f t="shared" si="1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1"/>
        <v>0</v>
      </c>
      <c r="E109" s="139">
        <f t="shared" si="1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1"/>
        <v>0</v>
      </c>
      <c r="E110" s="139">
        <f t="shared" si="1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1"/>
        <v>0</v>
      </c>
      <c r="E111" s="139">
        <f t="shared" si="1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1"/>
        <v>0</v>
      </c>
      <c r="E112" s="139">
        <f t="shared" si="1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1"/>
        <v>0</v>
      </c>
      <c r="E113" s="139">
        <f t="shared" si="1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1"/>
        <v>0</v>
      </c>
      <c r="E114" s="139">
        <f t="shared" si="1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1"/>
        <v>0</v>
      </c>
      <c r="E115" s="139">
        <f t="shared" si="1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1"/>
        <v>0</v>
      </c>
      <c r="E116" s="139">
        <f t="shared" si="1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2">F117+H117+J117+L117+N117+P117+R117</f>
        <v>0</v>
      </c>
      <c r="E117" s="139">
        <f t="shared" ref="E117" si="3">G117+I117+K117+M117+O117+Q117+S117</f>
        <v>0</v>
      </c>
    </row>
    <row r="119" spans="1:5">
      <c r="E119" s="1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F080-4688-4B17-B85C-11D1921099E0}">
  <dimension ref="A1:AG120"/>
  <sheetViews>
    <sheetView workbookViewId="0">
      <pane xSplit="5" ySplit="6" topLeftCell="F111" activePane="bottomRight" state="frozen"/>
      <selection pane="bottomRight" activeCell="H120" sqref="H120"/>
      <selection pane="bottomLeft" activeCell="A7" sqref="A7"/>
      <selection pane="topRight" activeCell="F1" sqref="F1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  <col min="6" max="6" width="16" bestFit="1" customWidth="1"/>
    <col min="7" max="7" width="16" customWidth="1"/>
    <col min="8" max="8" width="16" bestFit="1" customWidth="1"/>
    <col min="9" max="9" width="16" customWidth="1"/>
    <col min="10" max="10" width="16" bestFit="1" customWidth="1"/>
    <col min="11" max="11" width="16" customWidth="1"/>
    <col min="12" max="12" width="16" bestFit="1" customWidth="1"/>
    <col min="13" max="13" width="16" customWidth="1"/>
    <col min="14" max="14" width="16" bestFit="1" customWidth="1"/>
    <col min="15" max="15" width="16" customWidth="1"/>
    <col min="16" max="16" width="16" bestFit="1" customWidth="1"/>
    <col min="17" max="17" width="16" customWidth="1"/>
    <col min="18" max="18" width="14.28515625" bestFit="1" customWidth="1"/>
    <col min="19" max="19" width="14.28515625" customWidth="1"/>
    <col min="20" max="20" width="14.28515625" bestFit="1" customWidth="1"/>
    <col min="21" max="21" width="14.28515625" customWidth="1"/>
    <col min="22" max="22" width="14.28515625" bestFit="1" customWidth="1"/>
    <col min="23" max="23" width="14.28515625" customWidth="1"/>
    <col min="24" max="24" width="14.28515625" bestFit="1" customWidth="1"/>
    <col min="25" max="25" width="14.28515625" customWidth="1"/>
    <col min="26" max="26" width="14.28515625" bestFit="1" customWidth="1"/>
    <col min="27" max="27" width="14.28515625" customWidth="1"/>
    <col min="28" max="28" width="14.28515625" bestFit="1" customWidth="1"/>
    <col min="29" max="29" width="14.28515625" customWidth="1"/>
    <col min="30" max="30" width="14.28515625" bestFit="1" customWidth="1"/>
    <col min="31" max="33" width="14.28515625" customWidth="1"/>
  </cols>
  <sheetData>
    <row r="1" spans="1:33" ht="15.6">
      <c r="A1" s="2" t="s">
        <v>0</v>
      </c>
      <c r="B1" s="3"/>
      <c r="C1" s="45"/>
      <c r="D1" s="45"/>
      <c r="E1" s="113"/>
      <c r="F1" s="6" t="s">
        <v>65</v>
      </c>
      <c r="G1" s="6"/>
      <c r="H1" s="6" t="s">
        <v>65</v>
      </c>
      <c r="I1" s="6"/>
      <c r="J1" s="6" t="s">
        <v>65</v>
      </c>
      <c r="K1" s="6"/>
      <c r="L1" s="6" t="s">
        <v>65</v>
      </c>
      <c r="M1" s="6"/>
      <c r="N1" s="6" t="s">
        <v>65</v>
      </c>
      <c r="O1" s="6"/>
      <c r="P1" s="6" t="s">
        <v>65</v>
      </c>
      <c r="Q1" s="6"/>
      <c r="R1" s="7" t="s">
        <v>65</v>
      </c>
      <c r="S1" s="7"/>
      <c r="T1" s="7" t="s">
        <v>65</v>
      </c>
      <c r="U1" s="7"/>
      <c r="V1" s="7" t="s">
        <v>65</v>
      </c>
      <c r="W1" s="7"/>
      <c r="X1" s="7" t="s">
        <v>65</v>
      </c>
      <c r="Y1" s="7"/>
      <c r="Z1" s="7" t="s">
        <v>65</v>
      </c>
      <c r="AA1" s="7"/>
      <c r="AB1" s="7" t="s">
        <v>65</v>
      </c>
      <c r="AC1" s="7"/>
      <c r="AD1" s="7" t="s">
        <v>65</v>
      </c>
      <c r="AE1" s="7"/>
      <c r="AF1" s="7" t="s">
        <v>65</v>
      </c>
    </row>
    <row r="2" spans="1:33">
      <c r="A2" s="13" t="s">
        <v>1</v>
      </c>
      <c r="B2" s="14"/>
      <c r="C2" s="46"/>
      <c r="D2" s="46"/>
      <c r="E2" s="114"/>
      <c r="F2" s="15" t="s">
        <v>47</v>
      </c>
      <c r="G2" s="15"/>
      <c r="H2" s="15" t="s">
        <v>47</v>
      </c>
      <c r="I2" s="15"/>
      <c r="J2" s="15" t="s">
        <v>47</v>
      </c>
      <c r="K2" s="15"/>
      <c r="L2" s="15" t="s">
        <v>47</v>
      </c>
      <c r="M2" s="15"/>
      <c r="N2" s="15" t="s">
        <v>47</v>
      </c>
      <c r="O2" s="15"/>
      <c r="P2" s="15" t="s">
        <v>47</v>
      </c>
      <c r="Q2" s="15"/>
      <c r="R2" s="15" t="s">
        <v>47</v>
      </c>
      <c r="S2" s="15"/>
      <c r="T2" s="15" t="s">
        <v>47</v>
      </c>
      <c r="U2" s="15"/>
      <c r="V2" s="15" t="s">
        <v>47</v>
      </c>
      <c r="W2" s="15"/>
      <c r="X2" s="15" t="s">
        <v>47</v>
      </c>
      <c r="Y2" s="15"/>
      <c r="Z2" s="15" t="s">
        <v>47</v>
      </c>
      <c r="AA2" s="15"/>
      <c r="AB2" s="15" t="s">
        <v>66</v>
      </c>
      <c r="AC2" s="15"/>
      <c r="AD2" s="15" t="s">
        <v>47</v>
      </c>
      <c r="AE2" s="15"/>
      <c r="AF2" s="15" t="s">
        <v>47</v>
      </c>
    </row>
    <row r="3" spans="1:33" ht="55.15">
      <c r="A3" s="17" t="s">
        <v>2</v>
      </c>
      <c r="B3" s="18"/>
      <c r="C3" s="47"/>
      <c r="D3" s="47"/>
      <c r="E3" s="115"/>
      <c r="F3" s="20" t="s">
        <v>67</v>
      </c>
      <c r="G3" s="20"/>
      <c r="H3" s="20" t="s">
        <v>68</v>
      </c>
      <c r="I3" s="20"/>
      <c r="J3" s="20" t="s">
        <v>69</v>
      </c>
      <c r="K3" s="20"/>
      <c r="L3" s="20" t="s">
        <v>70</v>
      </c>
      <c r="M3" s="20"/>
      <c r="N3" s="20" t="s">
        <v>71</v>
      </c>
      <c r="O3" s="20"/>
      <c r="P3" s="20" t="s">
        <v>72</v>
      </c>
      <c r="Q3" s="20"/>
      <c r="R3" s="20" t="s">
        <v>73</v>
      </c>
      <c r="S3" s="20"/>
      <c r="T3" s="20" t="s">
        <v>74</v>
      </c>
      <c r="U3" s="20"/>
      <c r="V3" s="20" t="s">
        <v>75</v>
      </c>
      <c r="W3" s="20"/>
      <c r="X3" s="20" t="s">
        <v>76</v>
      </c>
      <c r="Y3" s="20"/>
      <c r="Z3" s="20" t="s">
        <v>77</v>
      </c>
      <c r="AA3" s="20"/>
      <c r="AB3" s="20" t="s">
        <v>78</v>
      </c>
      <c r="AC3" s="20"/>
      <c r="AD3" s="20" t="s">
        <v>79</v>
      </c>
      <c r="AE3" s="20"/>
      <c r="AF3" s="20" t="s">
        <v>80</v>
      </c>
    </row>
    <row r="4" spans="1:33">
      <c r="A4" s="23" t="s">
        <v>3</v>
      </c>
      <c r="B4" s="14"/>
      <c r="C4" s="46"/>
      <c r="D4" s="46"/>
      <c r="E4" s="114"/>
      <c r="F4" s="19" t="s">
        <v>55</v>
      </c>
      <c r="G4" s="19"/>
      <c r="H4" s="19" t="s">
        <v>81</v>
      </c>
      <c r="I4" s="19"/>
      <c r="J4" s="19" t="s">
        <v>82</v>
      </c>
      <c r="K4" s="19"/>
      <c r="L4" s="19" t="s">
        <v>55</v>
      </c>
      <c r="M4" s="19"/>
      <c r="N4" s="19" t="s">
        <v>81</v>
      </c>
      <c r="O4" s="19"/>
      <c r="P4" s="19" t="s">
        <v>82</v>
      </c>
      <c r="Q4" s="19"/>
      <c r="R4" s="19" t="s">
        <v>83</v>
      </c>
      <c r="S4" s="19"/>
      <c r="T4" s="19" t="s">
        <v>81</v>
      </c>
      <c r="U4" s="19"/>
      <c r="V4" s="19" t="s">
        <v>55</v>
      </c>
      <c r="W4" s="19"/>
      <c r="X4" s="19" t="s">
        <v>55</v>
      </c>
      <c r="Y4" s="19"/>
      <c r="Z4" s="19" t="s">
        <v>81</v>
      </c>
      <c r="AA4" s="19"/>
      <c r="AB4" s="19" t="s">
        <v>81</v>
      </c>
      <c r="AC4" s="19"/>
      <c r="AD4" s="19" t="s">
        <v>55</v>
      </c>
      <c r="AE4" s="19"/>
      <c r="AF4" s="19" t="s">
        <v>81</v>
      </c>
    </row>
    <row r="5" spans="1:33">
      <c r="A5" s="25"/>
      <c r="B5" s="1"/>
      <c r="C5" s="49"/>
      <c r="D5" s="49"/>
      <c r="E5" s="116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spans="1:33" ht="96.6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84</v>
      </c>
      <c r="G6" s="35" t="str">
        <f>F6&amp;"[trans]"</f>
        <v>CC&amp;L MARKET NEUTRAL FD CL F (901)[trans]</v>
      </c>
      <c r="H6" s="35" t="s">
        <v>85</v>
      </c>
      <c r="I6" s="35" t="str">
        <f>H6&amp;"[trans]"</f>
        <v>JM CATALYST FUND LP CLASS F (311)[trans]</v>
      </c>
      <c r="J6" s="35" t="s">
        <v>86</v>
      </c>
      <c r="K6" s="35" t="str">
        <f>J6&amp;"[trans]"</f>
        <v>LAWRENCE PARK CREDIT STRATEGIES FD SR H UNITS(6455)[trans]</v>
      </c>
      <c r="L6" s="35" t="s">
        <v>87</v>
      </c>
      <c r="M6" s="35" t="str">
        <f>L6&amp;"[trans]"</f>
        <v>LIGHTWATER LONG/SHORT FUND CLASS F (111)[trans]</v>
      </c>
      <c r="N6" s="35" t="s">
        <v>88</v>
      </c>
      <c r="O6" s="35" t="str">
        <f>N6&amp;"[trans]"</f>
        <v>ROSS SMITH CAPITAL INVESTMENT FUND CL F (201)[trans]</v>
      </c>
      <c r="P6" s="35" t="s">
        <v>89</v>
      </c>
      <c r="Q6" s="35" t="str">
        <f>P6&amp;"[trans]"</f>
        <v>RP DEBT OPPORTUNITIES FUND TRUST CL F-A (520)[trans]</v>
      </c>
      <c r="R6" s="35" t="s">
        <v>90</v>
      </c>
      <c r="S6" s="35" t="str">
        <f>R6&amp;"[trans]"</f>
        <v>ACORN DIVERSIFIED TRUST CLASS F SM (DFM)[trans]</v>
      </c>
      <c r="T6" s="35" t="s">
        <v>91</v>
      </c>
      <c r="U6" s="35" t="str">
        <f>T6&amp;"[trans]"</f>
        <v>BLACKHEATH VOLATILITY ARBITRAGE FD LP (CAD) CLASS F[trans]</v>
      </c>
      <c r="V6" s="35" t="s">
        <v>92</v>
      </c>
      <c r="W6" s="35" t="str">
        <f>V6&amp;"[trans]"</f>
        <v>PICTON MAHONEY MARKET NEUTRAL EQUITY FD CL.F (101)[trans]</v>
      </c>
      <c r="X6" s="35" t="s">
        <v>93</v>
      </c>
      <c r="Y6" s="35" t="str">
        <f>X6&amp;"[trans]"</f>
        <v>SPROTT HEDGE FUND L.P. II SERIES F (104)[trans]</v>
      </c>
      <c r="Z6" s="35" t="s">
        <v>94</v>
      </c>
      <c r="AA6" s="35" t="str">
        <f>Z6&amp;"[trans]"</f>
        <v>SPARTAN MULTI STRATEGY FUND LP CL F (111)[trans]</v>
      </c>
      <c r="AB6" s="35" t="s">
        <v>78</v>
      </c>
      <c r="AC6" s="35" t="str">
        <f>AB6&amp;"[trans]"</f>
        <v>Qwest Productivity Media Income Trust[trans]</v>
      </c>
      <c r="AD6" s="35" t="s">
        <v>95</v>
      </c>
      <c r="AE6" s="35" t="str">
        <f>AD6&amp;"[trans]"</f>
        <v>LUMEN LONG SHORT EQTY FUND LP CL A - SR FS1 (100MA)[trans]</v>
      </c>
      <c r="AF6" s="35" t="s">
        <v>96</v>
      </c>
      <c r="AG6" s="35" t="str">
        <f>AF6&amp;"[trans]"</f>
        <v>HGC ARBITRAGE FUND TRUST CL F SR 2018-09 (233F)[trans]</v>
      </c>
    </row>
    <row r="7" spans="1:33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F7+H7+J7+L7+N7+P7+R7+T7+V7+X7+Z7+AB7+AD7+AF7</f>
        <v>0</v>
      </c>
      <c r="E7" s="139">
        <f>G7+I7+K7+M7+O7+Q7+S7+U7+W7+Y7+AA7+AC7+AE7+AG7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</row>
    <row r="8" spans="1:33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F8+H8+J8+L8+N8+P8+R8+T8+V8+X8+Z8+AB8+AD8+AF8</f>
        <v>0</v>
      </c>
      <c r="E8" s="139">
        <f t="shared" ref="E8:E71" si="1">G8+I8+K8+M8+O8+Q8+S8+U8+W8+Y8+AA8+AC8+AE8+AG8</f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</row>
    <row r="9" spans="1:33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20027</v>
      </c>
      <c r="E9" s="139">
        <f t="shared" si="1"/>
        <v>20000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>
        <v>20027</v>
      </c>
      <c r="W9" s="140">
        <v>20000</v>
      </c>
      <c r="X9" s="140"/>
      <c r="Y9" s="140"/>
      <c r="Z9" s="140"/>
      <c r="AA9" s="140"/>
      <c r="AB9" s="140"/>
      <c r="AC9" s="140"/>
      <c r="AD9" s="140"/>
      <c r="AE9" s="140"/>
      <c r="AF9" s="140"/>
      <c r="AG9" s="140"/>
    </row>
    <row r="10" spans="1:33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59714</v>
      </c>
      <c r="E10" s="139">
        <f t="shared" si="1"/>
        <v>40000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>
        <v>19959</v>
      </c>
      <c r="W10" s="140"/>
      <c r="X10" s="140">
        <v>9458</v>
      </c>
      <c r="Y10" s="140">
        <v>10000</v>
      </c>
      <c r="Z10" s="140">
        <v>30297</v>
      </c>
      <c r="AA10" s="140">
        <v>30000</v>
      </c>
      <c r="AB10" s="140"/>
      <c r="AC10" s="140"/>
      <c r="AD10" s="140"/>
      <c r="AE10" s="140"/>
      <c r="AF10" s="140"/>
      <c r="AG10" s="140"/>
    </row>
    <row r="11" spans="1:33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59718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>
        <v>19963</v>
      </c>
      <c r="W11" s="140"/>
      <c r="X11" s="140">
        <v>9458</v>
      </c>
      <c r="Y11" s="140"/>
      <c r="Z11" s="140">
        <v>30297</v>
      </c>
      <c r="AA11" s="140"/>
      <c r="AB11" s="140"/>
      <c r="AC11" s="140"/>
      <c r="AD11" s="140"/>
      <c r="AE11" s="140"/>
      <c r="AF11" s="140"/>
      <c r="AG11" s="140"/>
    </row>
    <row r="12" spans="1:33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57482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>
        <v>19975</v>
      </c>
      <c r="W12" s="140"/>
      <c r="X12" s="140">
        <v>8673</v>
      </c>
      <c r="Y12" s="140"/>
      <c r="Z12" s="140">
        <v>28834</v>
      </c>
      <c r="AA12" s="140"/>
      <c r="AB12" s="140"/>
      <c r="AC12" s="140"/>
      <c r="AD12" s="140"/>
      <c r="AE12" s="140"/>
      <c r="AF12" s="140"/>
      <c r="AG12" s="140"/>
    </row>
    <row r="13" spans="1:33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57718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>
        <v>20097</v>
      </c>
      <c r="W13" s="140"/>
      <c r="X13" s="140">
        <v>8725</v>
      </c>
      <c r="Y13" s="140"/>
      <c r="Z13" s="140">
        <v>28896</v>
      </c>
      <c r="AA13" s="140"/>
      <c r="AB13" s="140"/>
      <c r="AC13" s="140"/>
      <c r="AD13" s="140"/>
      <c r="AE13" s="140"/>
      <c r="AF13" s="140"/>
      <c r="AG13" s="140"/>
    </row>
    <row r="14" spans="1:33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57956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>
        <v>20026</v>
      </c>
      <c r="W14" s="140"/>
      <c r="X14" s="140">
        <v>9233</v>
      </c>
      <c r="Y14" s="140"/>
      <c r="Z14" s="140">
        <v>28697</v>
      </c>
      <c r="AA14" s="140"/>
      <c r="AB14" s="140"/>
      <c r="AC14" s="140"/>
      <c r="AD14" s="140"/>
      <c r="AE14" s="140"/>
      <c r="AF14" s="140"/>
      <c r="AG14" s="140"/>
    </row>
    <row r="15" spans="1:33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58459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>
        <v>20208</v>
      </c>
      <c r="W15" s="140"/>
      <c r="X15" s="140">
        <v>9724</v>
      </c>
      <c r="Y15" s="140"/>
      <c r="Z15" s="140">
        <v>28527</v>
      </c>
      <c r="AA15" s="140"/>
      <c r="AB15" s="140"/>
      <c r="AC15" s="140"/>
      <c r="AD15" s="140"/>
      <c r="AE15" s="140"/>
      <c r="AF15" s="140"/>
      <c r="AG15" s="140"/>
    </row>
    <row r="16" spans="1:33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58118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>
        <v>20233</v>
      </c>
      <c r="W16" s="140"/>
      <c r="X16" s="140">
        <v>9304</v>
      </c>
      <c r="Y16" s="140"/>
      <c r="Z16" s="140">
        <v>28581</v>
      </c>
      <c r="AA16" s="140"/>
      <c r="AB16" s="140"/>
      <c r="AC16" s="140"/>
      <c r="AD16" s="140"/>
      <c r="AE16" s="140"/>
      <c r="AF16" s="140"/>
      <c r="AG16" s="140"/>
    </row>
    <row r="17" spans="1:33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57543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>
        <v>20361</v>
      </c>
      <c r="W17" s="140"/>
      <c r="X17" s="140">
        <v>8874</v>
      </c>
      <c r="Y17" s="140"/>
      <c r="Z17" s="140">
        <v>28308</v>
      </c>
      <c r="AA17" s="140"/>
      <c r="AB17" s="140"/>
      <c r="AC17" s="140"/>
      <c r="AD17" s="140"/>
      <c r="AE17" s="140"/>
      <c r="AF17" s="140"/>
      <c r="AG17" s="140"/>
    </row>
    <row r="18" spans="1:33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56356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>
        <v>20272</v>
      </c>
      <c r="W18" s="140"/>
      <c r="X18" s="140">
        <v>8102</v>
      </c>
      <c r="Y18" s="140"/>
      <c r="Z18" s="140">
        <v>27982</v>
      </c>
      <c r="AA18" s="140"/>
      <c r="AB18" s="140"/>
      <c r="AC18" s="140"/>
      <c r="AD18" s="140"/>
      <c r="AE18" s="140"/>
      <c r="AF18" s="140"/>
      <c r="AG18" s="140"/>
    </row>
    <row r="19" spans="1:33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55860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>
        <v>20410</v>
      </c>
      <c r="W19" s="140"/>
      <c r="X19" s="140">
        <v>7675</v>
      </c>
      <c r="Y19" s="140"/>
      <c r="Z19" s="140">
        <v>27775</v>
      </c>
      <c r="AA19" s="140"/>
      <c r="AB19" s="140"/>
      <c r="AC19" s="140"/>
      <c r="AD19" s="140"/>
      <c r="AE19" s="140"/>
      <c r="AF19" s="140"/>
      <c r="AG19" s="140"/>
    </row>
    <row r="20" spans="1:33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55169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>
        <v>20395</v>
      </c>
      <c r="W20" s="140"/>
      <c r="X20" s="140">
        <v>6827</v>
      </c>
      <c r="Y20" s="140"/>
      <c r="Z20" s="140">
        <v>27947</v>
      </c>
      <c r="AA20" s="140"/>
      <c r="AB20" s="140"/>
      <c r="AC20" s="140"/>
      <c r="AD20" s="140"/>
      <c r="AE20" s="140"/>
      <c r="AF20" s="140"/>
      <c r="AG20" s="140"/>
    </row>
    <row r="21" spans="1:33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55007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>
        <v>20570</v>
      </c>
      <c r="W21" s="140"/>
      <c r="X21" s="140">
        <v>6625</v>
      </c>
      <c r="Y21" s="140"/>
      <c r="Z21" s="140">
        <v>27812</v>
      </c>
      <c r="AA21" s="140"/>
      <c r="AB21" s="140"/>
      <c r="AC21" s="140"/>
      <c r="AD21" s="140"/>
      <c r="AE21" s="140"/>
      <c r="AF21" s="140"/>
      <c r="AG21" s="140"/>
    </row>
    <row r="22" spans="1:33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54446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>
        <v>20523</v>
      </c>
      <c r="W22" s="140"/>
      <c r="X22" s="140">
        <v>6367</v>
      </c>
      <c r="Y22" s="140"/>
      <c r="Z22" s="140">
        <v>27556</v>
      </c>
      <c r="AA22" s="140"/>
      <c r="AB22" s="140"/>
      <c r="AC22" s="140"/>
      <c r="AD22" s="140"/>
      <c r="AE22" s="140"/>
      <c r="AF22" s="140"/>
      <c r="AG22" s="140"/>
    </row>
    <row r="23" spans="1:33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72836</v>
      </c>
      <c r="E23" s="139">
        <f t="shared" si="1"/>
        <v>20000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>
        <v>20000</v>
      </c>
      <c r="Q23" s="140">
        <v>20000</v>
      </c>
      <c r="R23" s="140"/>
      <c r="S23" s="140"/>
      <c r="T23" s="140"/>
      <c r="U23" s="140"/>
      <c r="V23" s="140">
        <v>20615</v>
      </c>
      <c r="W23" s="140"/>
      <c r="X23" s="140">
        <v>5112</v>
      </c>
      <c r="Y23" s="140"/>
      <c r="Z23" s="140">
        <v>27109</v>
      </c>
      <c r="AA23" s="140"/>
      <c r="AB23" s="140"/>
      <c r="AC23" s="140"/>
      <c r="AD23" s="140"/>
      <c r="AE23" s="140"/>
      <c r="AF23" s="140"/>
      <c r="AG23" s="140"/>
    </row>
    <row r="24" spans="1:33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143406</v>
      </c>
      <c r="E24" s="139">
        <f t="shared" si="1"/>
        <v>70000</v>
      </c>
      <c r="F24" s="140">
        <v>25796</v>
      </c>
      <c r="G24" s="140">
        <v>25000</v>
      </c>
      <c r="H24" s="140"/>
      <c r="I24" s="140"/>
      <c r="J24" s="140">
        <v>25000</v>
      </c>
      <c r="K24" s="140">
        <v>25000</v>
      </c>
      <c r="L24" s="140"/>
      <c r="M24" s="140"/>
      <c r="N24" s="140"/>
      <c r="O24" s="140"/>
      <c r="P24" s="140">
        <v>20000</v>
      </c>
      <c r="Q24" s="140"/>
      <c r="R24" s="140"/>
      <c r="S24" s="140"/>
      <c r="T24" s="140">
        <v>20000</v>
      </c>
      <c r="U24" s="140">
        <v>20000</v>
      </c>
      <c r="V24" s="140">
        <v>20740</v>
      </c>
      <c r="W24" s="140"/>
      <c r="X24" s="140">
        <v>4641</v>
      </c>
      <c r="Y24" s="140"/>
      <c r="Z24" s="140">
        <v>27229</v>
      </c>
      <c r="AA24" s="140"/>
      <c r="AB24" s="140"/>
      <c r="AC24" s="140"/>
      <c r="AD24" s="140"/>
      <c r="AE24" s="140"/>
      <c r="AF24" s="140"/>
      <c r="AG24" s="140"/>
    </row>
    <row r="25" spans="1:33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115573</v>
      </c>
      <c r="E25" s="139">
        <f t="shared" si="1"/>
        <v>-26860.880000000001</v>
      </c>
      <c r="F25" s="140">
        <v>26135</v>
      </c>
      <c r="G25" s="140"/>
      <c r="H25" s="140"/>
      <c r="I25" s="140"/>
      <c r="J25" s="140">
        <v>24300</v>
      </c>
      <c r="K25" s="140"/>
      <c r="L25" s="140"/>
      <c r="M25" s="140"/>
      <c r="N25" s="140"/>
      <c r="O25" s="140"/>
      <c r="P25" s="140">
        <v>20000</v>
      </c>
      <c r="Q25" s="140"/>
      <c r="R25" s="140"/>
      <c r="S25" s="140"/>
      <c r="T25" s="140">
        <v>20000</v>
      </c>
      <c r="U25" s="140"/>
      <c r="V25" s="140">
        <v>21002</v>
      </c>
      <c r="W25" s="140"/>
      <c r="X25" s="140">
        <v>4136</v>
      </c>
      <c r="Y25" s="140"/>
      <c r="Z25" s="140">
        <v>0</v>
      </c>
      <c r="AA25" s="140">
        <v>-26860.880000000001</v>
      </c>
      <c r="AB25" s="140"/>
      <c r="AC25" s="140"/>
      <c r="AD25" s="140"/>
      <c r="AE25" s="140"/>
      <c r="AF25" s="140"/>
      <c r="AG25" s="140"/>
    </row>
    <row r="26" spans="1:33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115867</v>
      </c>
      <c r="E26" s="139">
        <f t="shared" si="1"/>
        <v>0</v>
      </c>
      <c r="F26" s="140">
        <v>26423</v>
      </c>
      <c r="G26" s="140"/>
      <c r="H26" s="140"/>
      <c r="I26" s="140"/>
      <c r="J26" s="140">
        <v>24425</v>
      </c>
      <c r="K26" s="140"/>
      <c r="L26" s="140"/>
      <c r="M26" s="140"/>
      <c r="N26" s="140"/>
      <c r="O26" s="140"/>
      <c r="P26" s="140">
        <v>20002</v>
      </c>
      <c r="Q26" s="140"/>
      <c r="R26" s="140"/>
      <c r="S26" s="140"/>
      <c r="T26" s="140">
        <v>19673</v>
      </c>
      <c r="U26" s="140"/>
      <c r="V26" s="140">
        <v>21056</v>
      </c>
      <c r="W26" s="140"/>
      <c r="X26" s="140">
        <v>4288</v>
      </c>
      <c r="Y26" s="140"/>
      <c r="Z26" s="140"/>
      <c r="AA26" s="140"/>
      <c r="AB26" s="140"/>
      <c r="AC26" s="140"/>
      <c r="AD26" s="140"/>
      <c r="AE26" s="140"/>
      <c r="AF26" s="140"/>
      <c r="AG26" s="140"/>
    </row>
    <row r="27" spans="1:33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117727</v>
      </c>
      <c r="E27" s="139">
        <f t="shared" si="1"/>
        <v>0</v>
      </c>
      <c r="F27" s="140">
        <v>27068</v>
      </c>
      <c r="G27" s="140"/>
      <c r="H27" s="140"/>
      <c r="I27" s="140"/>
      <c r="J27" s="140">
        <v>24500</v>
      </c>
      <c r="K27" s="140"/>
      <c r="L27" s="140"/>
      <c r="M27" s="140"/>
      <c r="N27" s="140"/>
      <c r="O27" s="140"/>
      <c r="P27" s="140">
        <v>20066</v>
      </c>
      <c r="Q27" s="140"/>
      <c r="R27" s="140"/>
      <c r="S27" s="140"/>
      <c r="T27" s="140">
        <v>19673</v>
      </c>
      <c r="U27" s="140"/>
      <c r="V27" s="140">
        <v>21191</v>
      </c>
      <c r="W27" s="140"/>
      <c r="X27" s="140">
        <v>5229</v>
      </c>
      <c r="Y27" s="140"/>
      <c r="Z27" s="140"/>
      <c r="AA27" s="140"/>
      <c r="AB27" s="140"/>
      <c r="AC27" s="140"/>
      <c r="AD27" s="140"/>
      <c r="AE27" s="140"/>
      <c r="AF27" s="140"/>
      <c r="AG27" s="140"/>
    </row>
    <row r="28" spans="1:33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117236</v>
      </c>
      <c r="E28" s="139">
        <f t="shared" si="1"/>
        <v>0</v>
      </c>
      <c r="F28" s="140">
        <v>27037</v>
      </c>
      <c r="G28" s="140"/>
      <c r="H28" s="140"/>
      <c r="I28" s="140"/>
      <c r="J28" s="140">
        <v>24500</v>
      </c>
      <c r="K28" s="140"/>
      <c r="L28" s="140"/>
      <c r="M28" s="140"/>
      <c r="N28" s="140"/>
      <c r="O28" s="140"/>
      <c r="P28" s="140">
        <v>20262</v>
      </c>
      <c r="Q28" s="140"/>
      <c r="R28" s="140"/>
      <c r="S28" s="140"/>
      <c r="T28" s="140">
        <v>19673</v>
      </c>
      <c r="U28" s="140"/>
      <c r="V28" s="140">
        <v>21336</v>
      </c>
      <c r="W28" s="140"/>
      <c r="X28" s="140">
        <v>4428</v>
      </c>
      <c r="Y28" s="140"/>
      <c r="Z28" s="140"/>
      <c r="AA28" s="140"/>
      <c r="AB28" s="140"/>
      <c r="AC28" s="140"/>
      <c r="AD28" s="140"/>
      <c r="AE28" s="140"/>
      <c r="AF28" s="140"/>
      <c r="AG28" s="140"/>
    </row>
    <row r="29" spans="1:33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119378</v>
      </c>
      <c r="E29" s="139">
        <f t="shared" si="1"/>
        <v>0</v>
      </c>
      <c r="F29" s="140">
        <v>28598</v>
      </c>
      <c r="G29" s="140"/>
      <c r="H29" s="140"/>
      <c r="I29" s="140"/>
      <c r="J29" s="140">
        <v>24825</v>
      </c>
      <c r="K29" s="140"/>
      <c r="L29" s="140"/>
      <c r="M29" s="140"/>
      <c r="N29" s="140"/>
      <c r="O29" s="140"/>
      <c r="P29" s="140">
        <v>20574</v>
      </c>
      <c r="Q29" s="140"/>
      <c r="R29" s="140"/>
      <c r="S29" s="140"/>
      <c r="T29" s="140">
        <v>20130</v>
      </c>
      <c r="U29" s="140"/>
      <c r="V29" s="140">
        <v>21579</v>
      </c>
      <c r="W29" s="140"/>
      <c r="X29" s="140">
        <v>3672</v>
      </c>
      <c r="Y29" s="140"/>
      <c r="Z29" s="140"/>
      <c r="AA29" s="140"/>
      <c r="AB29" s="140"/>
      <c r="AC29" s="140"/>
      <c r="AD29" s="140"/>
      <c r="AE29" s="140"/>
      <c r="AF29" s="140"/>
      <c r="AG29" s="140"/>
    </row>
    <row r="30" spans="1:33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120002</v>
      </c>
      <c r="E30" s="139">
        <f t="shared" si="1"/>
        <v>0</v>
      </c>
      <c r="F30" s="140">
        <v>29055</v>
      </c>
      <c r="G30" s="140"/>
      <c r="H30" s="140"/>
      <c r="I30" s="140"/>
      <c r="J30" s="140">
        <v>25050</v>
      </c>
      <c r="K30" s="140"/>
      <c r="L30" s="140"/>
      <c r="M30" s="140"/>
      <c r="N30" s="140"/>
      <c r="O30" s="140"/>
      <c r="P30" s="140">
        <v>20752</v>
      </c>
      <c r="Q30" s="140"/>
      <c r="R30" s="140"/>
      <c r="S30" s="140"/>
      <c r="T30" s="140">
        <v>20094</v>
      </c>
      <c r="U30" s="140"/>
      <c r="V30" s="140">
        <v>21532</v>
      </c>
      <c r="W30" s="140"/>
      <c r="X30" s="140">
        <v>3519</v>
      </c>
      <c r="Y30" s="140"/>
      <c r="Z30" s="140"/>
      <c r="AA30" s="140"/>
      <c r="AB30" s="140"/>
      <c r="AC30" s="140"/>
      <c r="AD30" s="140"/>
      <c r="AE30" s="140"/>
      <c r="AF30" s="140"/>
      <c r="AG30" s="140"/>
    </row>
    <row r="31" spans="1:33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120907</v>
      </c>
      <c r="E31" s="139">
        <f t="shared" si="1"/>
        <v>0</v>
      </c>
      <c r="F31" s="140">
        <v>28660</v>
      </c>
      <c r="G31" s="140"/>
      <c r="H31" s="140"/>
      <c r="I31" s="140"/>
      <c r="J31" s="140">
        <v>25258</v>
      </c>
      <c r="K31" s="140"/>
      <c r="L31" s="140"/>
      <c r="M31" s="140"/>
      <c r="N31" s="140"/>
      <c r="O31" s="140"/>
      <c r="P31" s="140">
        <v>20876</v>
      </c>
      <c r="Q31" s="140"/>
      <c r="R31" s="140"/>
      <c r="S31" s="140"/>
      <c r="T31" s="140">
        <v>20358</v>
      </c>
      <c r="U31" s="140"/>
      <c r="V31" s="140">
        <v>21591</v>
      </c>
      <c r="W31" s="140"/>
      <c r="X31" s="140">
        <v>4164</v>
      </c>
      <c r="Y31" s="140"/>
      <c r="Z31" s="140"/>
      <c r="AA31" s="140"/>
      <c r="AB31" s="140"/>
      <c r="AC31" s="140"/>
      <c r="AD31" s="140"/>
      <c r="AE31" s="140"/>
      <c r="AF31" s="140"/>
      <c r="AG31" s="140"/>
    </row>
    <row r="32" spans="1:33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122349</v>
      </c>
      <c r="E32" s="139">
        <f t="shared" si="1"/>
        <v>0</v>
      </c>
      <c r="F32" s="140">
        <v>28999</v>
      </c>
      <c r="G32" s="140"/>
      <c r="H32" s="140"/>
      <c r="I32" s="140"/>
      <c r="J32" s="140">
        <v>25358</v>
      </c>
      <c r="K32" s="140"/>
      <c r="L32" s="140"/>
      <c r="M32" s="140"/>
      <c r="N32" s="140"/>
      <c r="O32" s="140"/>
      <c r="P32" s="140">
        <v>21087</v>
      </c>
      <c r="Q32" s="140"/>
      <c r="R32" s="140"/>
      <c r="S32" s="140"/>
      <c r="T32" s="140">
        <v>20358</v>
      </c>
      <c r="U32" s="140"/>
      <c r="V32" s="140">
        <v>21766</v>
      </c>
      <c r="W32" s="140"/>
      <c r="X32" s="140">
        <v>4781</v>
      </c>
      <c r="Y32" s="140"/>
      <c r="Z32" s="140"/>
      <c r="AA32" s="140"/>
      <c r="AB32" s="140"/>
      <c r="AC32" s="140"/>
      <c r="AD32" s="140"/>
      <c r="AE32" s="140"/>
      <c r="AF32" s="140"/>
      <c r="AG32" s="140"/>
    </row>
    <row r="33" spans="1:33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123042</v>
      </c>
      <c r="E33" s="139">
        <f t="shared" si="1"/>
        <v>0</v>
      </c>
      <c r="F33" s="140">
        <v>30116</v>
      </c>
      <c r="G33" s="140"/>
      <c r="H33" s="140"/>
      <c r="I33" s="140"/>
      <c r="J33" s="140">
        <v>25707</v>
      </c>
      <c r="K33" s="140"/>
      <c r="L33" s="140"/>
      <c r="M33" s="140"/>
      <c r="N33" s="140"/>
      <c r="O33" s="140"/>
      <c r="P33" s="140">
        <v>21325</v>
      </c>
      <c r="Q33" s="140"/>
      <c r="R33" s="140"/>
      <c r="S33" s="140"/>
      <c r="T33" s="140">
        <v>20158</v>
      </c>
      <c r="U33" s="140"/>
      <c r="V33" s="140">
        <v>21691</v>
      </c>
      <c r="W33" s="140"/>
      <c r="X33" s="140">
        <v>4045</v>
      </c>
      <c r="Y33" s="140"/>
      <c r="Z33" s="140"/>
      <c r="AA33" s="140"/>
      <c r="AB33" s="140"/>
      <c r="AC33" s="140"/>
      <c r="AD33" s="140"/>
      <c r="AE33" s="140"/>
      <c r="AF33" s="140"/>
      <c r="AG33" s="140"/>
    </row>
    <row r="34" spans="1:33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123709</v>
      </c>
      <c r="E34" s="139">
        <f t="shared" si="1"/>
        <v>0</v>
      </c>
      <c r="F34" s="140">
        <v>30901</v>
      </c>
      <c r="G34" s="140"/>
      <c r="H34" s="140"/>
      <c r="I34" s="140"/>
      <c r="J34" s="140">
        <v>25931</v>
      </c>
      <c r="K34" s="140"/>
      <c r="L34" s="140"/>
      <c r="M34" s="140"/>
      <c r="N34" s="140"/>
      <c r="O34" s="140"/>
      <c r="P34" s="140">
        <v>21410</v>
      </c>
      <c r="Q34" s="140"/>
      <c r="R34" s="140"/>
      <c r="S34" s="140"/>
      <c r="T34" s="140">
        <v>19815</v>
      </c>
      <c r="U34" s="140"/>
      <c r="V34" s="140">
        <v>21717</v>
      </c>
      <c r="W34" s="140"/>
      <c r="X34" s="140">
        <v>3935</v>
      </c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3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123413</v>
      </c>
      <c r="E35" s="139">
        <f t="shared" si="1"/>
        <v>0</v>
      </c>
      <c r="F35" s="140">
        <v>31282</v>
      </c>
      <c r="G35" s="140"/>
      <c r="H35" s="140"/>
      <c r="I35" s="140"/>
      <c r="J35" s="140">
        <v>26155</v>
      </c>
      <c r="K35" s="140"/>
      <c r="L35" s="140"/>
      <c r="M35" s="140"/>
      <c r="N35" s="140"/>
      <c r="O35" s="140"/>
      <c r="P35" s="140">
        <v>21521</v>
      </c>
      <c r="Q35" s="140"/>
      <c r="R35" s="140"/>
      <c r="S35" s="140"/>
      <c r="T35" s="140">
        <v>19208</v>
      </c>
      <c r="U35" s="140"/>
      <c r="V35" s="140">
        <v>21732</v>
      </c>
      <c r="W35" s="140"/>
      <c r="X35" s="140">
        <v>3515</v>
      </c>
      <c r="Y35" s="140"/>
      <c r="Z35" s="140"/>
      <c r="AA35" s="140"/>
      <c r="AB35" s="140"/>
      <c r="AC35" s="140"/>
      <c r="AD35" s="140"/>
      <c r="AE35" s="140"/>
      <c r="AF35" s="140"/>
      <c r="AG35" s="140"/>
    </row>
    <row r="36" spans="1:33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124317</v>
      </c>
      <c r="E36" s="139">
        <f t="shared" si="1"/>
        <v>0</v>
      </c>
      <c r="F36" s="140">
        <v>30988</v>
      </c>
      <c r="G36" s="140"/>
      <c r="H36" s="140"/>
      <c r="I36" s="140"/>
      <c r="J36" s="140">
        <v>26280</v>
      </c>
      <c r="K36" s="140"/>
      <c r="L36" s="140"/>
      <c r="M36" s="140"/>
      <c r="N36" s="140"/>
      <c r="O36" s="140"/>
      <c r="P36" s="140">
        <v>21694</v>
      </c>
      <c r="Q36" s="140"/>
      <c r="R36" s="140"/>
      <c r="S36" s="140"/>
      <c r="T36" s="140">
        <v>19208</v>
      </c>
      <c r="U36" s="140"/>
      <c r="V36" s="140">
        <v>21983</v>
      </c>
      <c r="W36" s="140"/>
      <c r="X36" s="140">
        <v>4164</v>
      </c>
      <c r="Y36" s="140"/>
      <c r="Z36" s="140"/>
      <c r="AA36" s="140"/>
      <c r="AB36" s="140"/>
      <c r="AC36" s="140"/>
      <c r="AD36" s="140"/>
      <c r="AE36" s="140"/>
      <c r="AF36" s="140"/>
      <c r="AG36" s="140"/>
    </row>
    <row r="37" spans="1:33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127217</v>
      </c>
      <c r="E37" s="139">
        <f t="shared" si="1"/>
        <v>0</v>
      </c>
      <c r="F37" s="140">
        <v>32139</v>
      </c>
      <c r="G37" s="140"/>
      <c r="H37" s="140"/>
      <c r="I37" s="140"/>
      <c r="J37" s="140">
        <v>26379</v>
      </c>
      <c r="K37" s="140"/>
      <c r="L37" s="140"/>
      <c r="M37" s="140"/>
      <c r="N37" s="140"/>
      <c r="O37" s="140"/>
      <c r="P37" s="140">
        <v>21815</v>
      </c>
      <c r="Q37" s="140"/>
      <c r="R37" s="140"/>
      <c r="S37" s="140"/>
      <c r="T37" s="140">
        <v>20789</v>
      </c>
      <c r="U37" s="140"/>
      <c r="V37" s="140">
        <v>21919</v>
      </c>
      <c r="W37" s="140"/>
      <c r="X37" s="140">
        <v>4176</v>
      </c>
      <c r="Y37" s="140"/>
      <c r="Z37" s="140"/>
      <c r="AA37" s="140"/>
      <c r="AB37" s="140"/>
      <c r="AC37" s="140"/>
      <c r="AD37" s="140"/>
      <c r="AE37" s="140"/>
      <c r="AF37" s="140"/>
      <c r="AG37" s="140"/>
    </row>
    <row r="38" spans="1:33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126118</v>
      </c>
      <c r="E38" s="139">
        <f t="shared" si="1"/>
        <v>0</v>
      </c>
      <c r="F38" s="140">
        <v>31146</v>
      </c>
      <c r="G38" s="140"/>
      <c r="H38" s="140"/>
      <c r="I38" s="140"/>
      <c r="J38" s="140">
        <v>26379</v>
      </c>
      <c r="K38" s="140"/>
      <c r="L38" s="140"/>
      <c r="M38" s="140"/>
      <c r="N38" s="140"/>
      <c r="O38" s="140"/>
      <c r="P38" s="140">
        <v>21883</v>
      </c>
      <c r="Q38" s="140"/>
      <c r="R38" s="140"/>
      <c r="S38" s="140"/>
      <c r="T38" s="140">
        <v>20790</v>
      </c>
      <c r="U38" s="140"/>
      <c r="V38" s="140">
        <v>21896</v>
      </c>
      <c r="W38" s="140"/>
      <c r="X38" s="140">
        <v>4024</v>
      </c>
      <c r="Y38" s="140"/>
      <c r="Z38" s="140"/>
      <c r="AA38" s="140"/>
      <c r="AB38" s="140"/>
      <c r="AC38" s="140"/>
      <c r="AD38" s="140"/>
      <c r="AE38" s="140"/>
      <c r="AF38" s="140"/>
      <c r="AG38" s="140"/>
    </row>
    <row r="39" spans="1:33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123794</v>
      </c>
      <c r="E39" s="139">
        <f t="shared" si="1"/>
        <v>0</v>
      </c>
      <c r="F39" s="140">
        <v>31348</v>
      </c>
      <c r="G39" s="140"/>
      <c r="H39" s="140"/>
      <c r="I39" s="140"/>
      <c r="J39" s="140">
        <v>26404</v>
      </c>
      <c r="K39" s="140"/>
      <c r="L39" s="140"/>
      <c r="M39" s="140"/>
      <c r="N39" s="140"/>
      <c r="O39" s="140"/>
      <c r="P39" s="140">
        <v>21859</v>
      </c>
      <c r="Q39" s="140"/>
      <c r="R39" s="140"/>
      <c r="S39" s="140"/>
      <c r="T39" s="140">
        <v>19063</v>
      </c>
      <c r="U39" s="140"/>
      <c r="V39" s="140">
        <v>21806</v>
      </c>
      <c r="W39" s="140"/>
      <c r="X39" s="140">
        <v>3314</v>
      </c>
      <c r="Y39" s="140"/>
      <c r="Z39" s="140"/>
      <c r="AA39" s="140"/>
      <c r="AB39" s="140"/>
      <c r="AC39" s="140"/>
      <c r="AD39" s="140"/>
      <c r="AE39" s="140"/>
      <c r="AF39" s="140"/>
      <c r="AG39" s="140"/>
    </row>
    <row r="40" spans="1:33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123820</v>
      </c>
      <c r="E40" s="139">
        <f t="shared" si="1"/>
        <v>0</v>
      </c>
      <c r="F40" s="140">
        <v>32178</v>
      </c>
      <c r="G40" s="140"/>
      <c r="H40" s="140"/>
      <c r="I40" s="140"/>
      <c r="J40" s="140">
        <v>26329</v>
      </c>
      <c r="K40" s="140"/>
      <c r="L40" s="140"/>
      <c r="M40" s="140"/>
      <c r="N40" s="140"/>
      <c r="O40" s="140"/>
      <c r="P40" s="140">
        <v>21808</v>
      </c>
      <c r="Q40" s="140"/>
      <c r="R40" s="140"/>
      <c r="S40" s="140"/>
      <c r="T40" s="140">
        <v>19063</v>
      </c>
      <c r="U40" s="140"/>
      <c r="V40" s="140">
        <v>21756</v>
      </c>
      <c r="W40" s="140"/>
      <c r="X40" s="140">
        <v>2686</v>
      </c>
      <c r="Y40" s="140"/>
      <c r="Z40" s="140"/>
      <c r="AA40" s="140"/>
      <c r="AB40" s="140"/>
      <c r="AC40" s="140"/>
      <c r="AD40" s="140"/>
      <c r="AE40" s="140"/>
      <c r="AF40" s="140"/>
      <c r="AG40" s="140"/>
    </row>
    <row r="41" spans="1:33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124393</v>
      </c>
      <c r="E41" s="139">
        <f t="shared" si="1"/>
        <v>0</v>
      </c>
      <c r="F41" s="140">
        <v>32199</v>
      </c>
      <c r="G41" s="140"/>
      <c r="H41" s="140"/>
      <c r="I41" s="140"/>
      <c r="J41" s="140">
        <v>26429</v>
      </c>
      <c r="K41" s="140"/>
      <c r="L41" s="140"/>
      <c r="M41" s="140"/>
      <c r="N41" s="140"/>
      <c r="O41" s="140"/>
      <c r="P41" s="140">
        <v>21749</v>
      </c>
      <c r="Q41" s="140"/>
      <c r="R41" s="140"/>
      <c r="S41" s="140"/>
      <c r="T41" s="140">
        <v>19280</v>
      </c>
      <c r="U41" s="140"/>
      <c r="V41" s="140">
        <v>21943</v>
      </c>
      <c r="W41" s="140"/>
      <c r="X41" s="140">
        <v>2793</v>
      </c>
      <c r="Y41" s="140"/>
      <c r="Z41" s="140"/>
      <c r="AA41" s="140"/>
      <c r="AB41" s="140"/>
      <c r="AC41" s="140"/>
      <c r="AD41" s="140"/>
      <c r="AE41" s="140"/>
      <c r="AF41" s="140"/>
      <c r="AG41" s="140"/>
    </row>
    <row r="42" spans="1:33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125489</v>
      </c>
      <c r="E42" s="139">
        <f t="shared" si="1"/>
        <v>0</v>
      </c>
      <c r="F42" s="140">
        <v>32877</v>
      </c>
      <c r="G42" s="140"/>
      <c r="H42" s="140"/>
      <c r="I42" s="140"/>
      <c r="J42" s="140">
        <v>26454</v>
      </c>
      <c r="K42" s="140"/>
      <c r="L42" s="140"/>
      <c r="M42" s="140"/>
      <c r="N42" s="140"/>
      <c r="O42" s="140"/>
      <c r="P42" s="140">
        <v>21842</v>
      </c>
      <c r="Q42" s="140"/>
      <c r="R42" s="140"/>
      <c r="S42" s="140"/>
      <c r="T42" s="140">
        <v>19544</v>
      </c>
      <c r="U42" s="140"/>
      <c r="V42" s="140">
        <v>21979</v>
      </c>
      <c r="W42" s="140"/>
      <c r="X42" s="140">
        <v>2793</v>
      </c>
      <c r="Y42" s="140"/>
      <c r="Z42" s="140"/>
      <c r="AA42" s="140"/>
      <c r="AB42" s="140"/>
      <c r="AC42" s="140"/>
      <c r="AD42" s="140"/>
      <c r="AE42" s="140"/>
      <c r="AF42" s="140"/>
      <c r="AG42" s="140"/>
    </row>
    <row r="43" spans="1:33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127812</v>
      </c>
      <c r="E43" s="139">
        <f t="shared" si="1"/>
        <v>0</v>
      </c>
      <c r="F43" s="140">
        <v>34598</v>
      </c>
      <c r="G43" s="140"/>
      <c r="H43" s="140"/>
      <c r="I43" s="140"/>
      <c r="J43" s="140">
        <v>26369</v>
      </c>
      <c r="K43" s="140"/>
      <c r="L43" s="140"/>
      <c r="M43" s="140"/>
      <c r="N43" s="140"/>
      <c r="O43" s="140"/>
      <c r="P43" s="140">
        <v>21825</v>
      </c>
      <c r="Q43" s="140"/>
      <c r="R43" s="140"/>
      <c r="S43" s="140"/>
      <c r="T43" s="140">
        <v>19480</v>
      </c>
      <c r="U43" s="140"/>
      <c r="V43" s="140">
        <v>22108</v>
      </c>
      <c r="W43" s="140"/>
      <c r="X43" s="140">
        <v>3432</v>
      </c>
      <c r="Y43" s="140"/>
      <c r="Z43" s="140"/>
      <c r="AA43" s="140"/>
      <c r="AB43" s="140"/>
      <c r="AC43" s="140"/>
      <c r="AD43" s="140"/>
      <c r="AE43" s="140"/>
      <c r="AF43" s="140"/>
      <c r="AG43" s="140"/>
    </row>
    <row r="44" spans="1:33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126678</v>
      </c>
      <c r="E44" s="139">
        <f t="shared" si="1"/>
        <v>0</v>
      </c>
      <c r="F44" s="140">
        <v>35093</v>
      </c>
      <c r="G44" s="140"/>
      <c r="H44" s="140"/>
      <c r="I44" s="140"/>
      <c r="J44" s="140">
        <v>26499</v>
      </c>
      <c r="K44" s="140"/>
      <c r="L44" s="140"/>
      <c r="M44" s="140"/>
      <c r="N44" s="140"/>
      <c r="O44" s="140"/>
      <c r="P44" s="140">
        <v>21927</v>
      </c>
      <c r="Q44" s="140"/>
      <c r="R44" s="140"/>
      <c r="S44" s="140"/>
      <c r="T44" s="140">
        <v>17909</v>
      </c>
      <c r="U44" s="140"/>
      <c r="V44" s="140">
        <v>22082</v>
      </c>
      <c r="W44" s="140"/>
      <c r="X44" s="140">
        <v>3168</v>
      </c>
      <c r="Y44" s="140"/>
      <c r="Z44" s="140"/>
      <c r="AA44" s="140"/>
      <c r="AB44" s="140"/>
      <c r="AC44" s="140"/>
      <c r="AD44" s="140"/>
      <c r="AE44" s="140"/>
      <c r="AF44" s="140"/>
      <c r="AG44" s="140"/>
    </row>
    <row r="45" spans="1:33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128913</v>
      </c>
      <c r="E45" s="139">
        <f t="shared" si="1"/>
        <v>0</v>
      </c>
      <c r="F45" s="140">
        <v>36517</v>
      </c>
      <c r="G45" s="140"/>
      <c r="H45" s="140"/>
      <c r="I45" s="140"/>
      <c r="J45" s="140">
        <v>26839</v>
      </c>
      <c r="K45" s="140"/>
      <c r="L45" s="140"/>
      <c r="M45" s="140"/>
      <c r="N45" s="140"/>
      <c r="O45" s="140"/>
      <c r="P45" s="140">
        <v>22200</v>
      </c>
      <c r="Q45" s="140"/>
      <c r="R45" s="140"/>
      <c r="S45" s="140"/>
      <c r="T45" s="140">
        <v>18085</v>
      </c>
      <c r="U45" s="140"/>
      <c r="V45" s="140">
        <v>22367</v>
      </c>
      <c r="W45" s="140"/>
      <c r="X45" s="140">
        <v>2905</v>
      </c>
      <c r="Y45" s="140"/>
      <c r="Z45" s="140"/>
      <c r="AA45" s="140"/>
      <c r="AB45" s="140"/>
      <c r="AC45" s="140"/>
      <c r="AD45" s="140"/>
      <c r="AE45" s="140"/>
      <c r="AF45" s="140"/>
      <c r="AG45" s="140"/>
    </row>
    <row r="46" spans="1:33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305275</v>
      </c>
      <c r="E46" s="139">
        <f t="shared" si="1"/>
        <v>178000</v>
      </c>
      <c r="F46" s="140">
        <v>35986</v>
      </c>
      <c r="G46" s="140"/>
      <c r="H46" s="140">
        <v>50000</v>
      </c>
      <c r="I46" s="140">
        <v>50000</v>
      </c>
      <c r="J46" s="140">
        <v>26891</v>
      </c>
      <c r="K46" s="140"/>
      <c r="L46" s="140"/>
      <c r="M46" s="140"/>
      <c r="N46" s="140">
        <v>50001</v>
      </c>
      <c r="O46" s="140">
        <v>50000</v>
      </c>
      <c r="P46" s="140">
        <v>50296</v>
      </c>
      <c r="Q46" s="140">
        <v>28000</v>
      </c>
      <c r="R46" s="140">
        <v>50000</v>
      </c>
      <c r="S46" s="140">
        <v>50000</v>
      </c>
      <c r="T46" s="140">
        <v>17108</v>
      </c>
      <c r="U46" s="140"/>
      <c r="V46" s="140">
        <v>22137</v>
      </c>
      <c r="W46" s="140"/>
      <c r="X46" s="140">
        <v>2856</v>
      </c>
      <c r="Y46" s="140"/>
      <c r="Z46" s="140"/>
      <c r="AA46" s="140"/>
      <c r="AB46" s="140"/>
      <c r="AC46" s="140"/>
      <c r="AD46" s="140"/>
      <c r="AE46" s="140"/>
      <c r="AF46" s="140"/>
      <c r="AG46" s="140"/>
    </row>
    <row r="47" spans="1:33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304258</v>
      </c>
      <c r="E47" s="139">
        <f t="shared" si="1"/>
        <v>0</v>
      </c>
      <c r="F47" s="140">
        <v>36355</v>
      </c>
      <c r="G47" s="140"/>
      <c r="H47" s="140">
        <v>49385</v>
      </c>
      <c r="I47" s="140"/>
      <c r="J47" s="140">
        <v>27021</v>
      </c>
      <c r="K47" s="140"/>
      <c r="L47" s="140"/>
      <c r="M47" s="140"/>
      <c r="N47" s="140">
        <v>50046</v>
      </c>
      <c r="O47" s="140"/>
      <c r="P47" s="140">
        <v>50684</v>
      </c>
      <c r="Q47" s="140"/>
      <c r="R47" s="140">
        <v>48467</v>
      </c>
      <c r="S47" s="140"/>
      <c r="T47" s="140">
        <v>16932</v>
      </c>
      <c r="U47" s="140"/>
      <c r="V47" s="140">
        <v>22399</v>
      </c>
      <c r="W47" s="140"/>
      <c r="X47" s="140">
        <v>2969</v>
      </c>
      <c r="Y47" s="140"/>
      <c r="Z47" s="140"/>
      <c r="AA47" s="140"/>
      <c r="AB47" s="140"/>
      <c r="AC47" s="140"/>
      <c r="AD47" s="140"/>
      <c r="AE47" s="140"/>
      <c r="AF47" s="140"/>
      <c r="AG47" s="140"/>
    </row>
    <row r="48" spans="1:33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286392</v>
      </c>
      <c r="E48" s="139">
        <f t="shared" si="1"/>
        <v>-19900.84</v>
      </c>
      <c r="F48" s="140">
        <v>37441</v>
      </c>
      <c r="G48" s="140"/>
      <c r="H48" s="140">
        <v>49502</v>
      </c>
      <c r="I48" s="140"/>
      <c r="J48" s="140">
        <v>27126</v>
      </c>
      <c r="K48" s="140"/>
      <c r="L48" s="140"/>
      <c r="M48" s="140"/>
      <c r="N48" s="140">
        <v>50468</v>
      </c>
      <c r="O48" s="140"/>
      <c r="P48" s="140">
        <v>50951</v>
      </c>
      <c r="Q48" s="140"/>
      <c r="R48" s="140">
        <v>48526</v>
      </c>
      <c r="S48" s="140"/>
      <c r="T48" s="140">
        <v>0</v>
      </c>
      <c r="U48" s="140">
        <v>-16931.78</v>
      </c>
      <c r="V48" s="140">
        <v>22378</v>
      </c>
      <c r="W48" s="140"/>
      <c r="X48" s="140">
        <v>0</v>
      </c>
      <c r="Y48" s="140">
        <v>-2969.06</v>
      </c>
      <c r="Z48" s="140"/>
      <c r="AA48" s="140"/>
      <c r="AB48" s="140"/>
      <c r="AC48" s="140"/>
      <c r="AD48" s="140"/>
      <c r="AE48" s="140"/>
      <c r="AF48" s="140"/>
      <c r="AG48" s="140"/>
    </row>
    <row r="49" spans="1:33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285149</v>
      </c>
      <c r="E49" s="139">
        <f t="shared" si="1"/>
        <v>0</v>
      </c>
      <c r="F49" s="140">
        <v>37789</v>
      </c>
      <c r="G49" s="140"/>
      <c r="H49" s="140">
        <v>49217</v>
      </c>
      <c r="I49" s="140"/>
      <c r="J49" s="140">
        <v>27100</v>
      </c>
      <c r="K49" s="140"/>
      <c r="L49" s="140"/>
      <c r="M49" s="140"/>
      <c r="N49" s="140">
        <v>50949</v>
      </c>
      <c r="O49" s="140"/>
      <c r="P49" s="140">
        <v>50769</v>
      </c>
      <c r="Q49" s="140"/>
      <c r="R49" s="140">
        <v>46600</v>
      </c>
      <c r="S49" s="140"/>
      <c r="T49" s="140"/>
      <c r="U49" s="140"/>
      <c r="V49" s="140">
        <v>22725</v>
      </c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</row>
    <row r="50" spans="1:33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286266</v>
      </c>
      <c r="E50" s="139">
        <f t="shared" si="1"/>
        <v>0</v>
      </c>
      <c r="F50" s="140">
        <v>36744</v>
      </c>
      <c r="G50" s="140"/>
      <c r="H50" s="140">
        <v>49352</v>
      </c>
      <c r="I50" s="140"/>
      <c r="J50" s="140">
        <v>27126</v>
      </c>
      <c r="K50" s="140"/>
      <c r="L50" s="140"/>
      <c r="M50" s="140"/>
      <c r="N50" s="140">
        <v>51789</v>
      </c>
      <c r="O50" s="140"/>
      <c r="P50" s="140">
        <v>50896</v>
      </c>
      <c r="Q50" s="140"/>
      <c r="R50" s="140">
        <v>48028</v>
      </c>
      <c r="S50" s="140"/>
      <c r="T50" s="140"/>
      <c r="U50" s="140"/>
      <c r="V50" s="140">
        <v>22331</v>
      </c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</row>
    <row r="51" spans="1:33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287562</v>
      </c>
      <c r="E51" s="139">
        <f t="shared" si="1"/>
        <v>0</v>
      </c>
      <c r="F51" s="140">
        <v>38102</v>
      </c>
      <c r="G51" s="140"/>
      <c r="H51" s="140">
        <v>49271</v>
      </c>
      <c r="I51" s="140"/>
      <c r="J51" s="140">
        <v>26891</v>
      </c>
      <c r="K51" s="140"/>
      <c r="L51" s="140"/>
      <c r="M51" s="140"/>
      <c r="N51" s="140">
        <v>51445</v>
      </c>
      <c r="O51" s="140"/>
      <c r="P51" s="140">
        <v>50708</v>
      </c>
      <c r="Q51" s="140"/>
      <c r="R51" s="140">
        <v>48804</v>
      </c>
      <c r="S51" s="140"/>
      <c r="T51" s="140"/>
      <c r="U51" s="140"/>
      <c r="V51" s="140">
        <v>22341</v>
      </c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</row>
    <row r="52" spans="1:33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283608</v>
      </c>
      <c r="E52" s="139">
        <f t="shared" si="1"/>
        <v>0</v>
      </c>
      <c r="F52" s="140">
        <v>36803</v>
      </c>
      <c r="G52" s="140"/>
      <c r="H52" s="140">
        <v>49385</v>
      </c>
      <c r="I52" s="140"/>
      <c r="J52" s="140">
        <v>26734</v>
      </c>
      <c r="K52" s="140"/>
      <c r="L52" s="140"/>
      <c r="M52" s="140"/>
      <c r="N52" s="140">
        <v>51096</v>
      </c>
      <c r="O52" s="140"/>
      <c r="P52" s="140">
        <v>50568</v>
      </c>
      <c r="Q52" s="140"/>
      <c r="R52" s="140">
        <v>46798</v>
      </c>
      <c r="S52" s="140"/>
      <c r="T52" s="140"/>
      <c r="U52" s="140"/>
      <c r="V52" s="140">
        <v>22224</v>
      </c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</row>
    <row r="53" spans="1:33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284877</v>
      </c>
      <c r="E53" s="139">
        <f t="shared" si="1"/>
        <v>0</v>
      </c>
      <c r="F53" s="140">
        <v>37979</v>
      </c>
      <c r="G53" s="140"/>
      <c r="H53" s="140">
        <v>50750</v>
      </c>
      <c r="I53" s="140"/>
      <c r="J53" s="140">
        <v>26995</v>
      </c>
      <c r="K53" s="140"/>
      <c r="L53" s="140"/>
      <c r="M53" s="140"/>
      <c r="N53" s="140">
        <v>51322</v>
      </c>
      <c r="O53" s="140"/>
      <c r="P53" s="140">
        <v>51177</v>
      </c>
      <c r="Q53" s="140"/>
      <c r="R53" s="140">
        <v>44124</v>
      </c>
      <c r="S53" s="140"/>
      <c r="T53" s="140"/>
      <c r="U53" s="140"/>
      <c r="V53" s="140">
        <v>22530</v>
      </c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</row>
    <row r="54" spans="1:33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288582</v>
      </c>
      <c r="E54" s="139">
        <f t="shared" si="1"/>
        <v>0</v>
      </c>
      <c r="F54" s="140">
        <v>38582</v>
      </c>
      <c r="G54" s="140"/>
      <c r="H54" s="140">
        <v>51715</v>
      </c>
      <c r="I54" s="140"/>
      <c r="J54" s="140">
        <v>27126</v>
      </c>
      <c r="K54" s="140"/>
      <c r="L54" s="140"/>
      <c r="M54" s="140"/>
      <c r="N54" s="140">
        <v>51028</v>
      </c>
      <c r="O54" s="140"/>
      <c r="P54" s="140">
        <v>51520</v>
      </c>
      <c r="Q54" s="140"/>
      <c r="R54" s="140">
        <v>46133</v>
      </c>
      <c r="S54" s="140"/>
      <c r="T54" s="140"/>
      <c r="U54" s="140"/>
      <c r="V54" s="140">
        <v>22478</v>
      </c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</row>
    <row r="55" spans="1:33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285626</v>
      </c>
      <c r="E55" s="139">
        <f t="shared" si="1"/>
        <v>0</v>
      </c>
      <c r="F55" s="140">
        <v>38687</v>
      </c>
      <c r="G55" s="140"/>
      <c r="H55" s="140">
        <v>51587</v>
      </c>
      <c r="I55" s="140"/>
      <c r="J55" s="140">
        <v>27207</v>
      </c>
      <c r="K55" s="140"/>
      <c r="L55" s="140"/>
      <c r="M55" s="140"/>
      <c r="N55" s="140">
        <v>49673</v>
      </c>
      <c r="O55" s="140"/>
      <c r="P55" s="140">
        <v>51654</v>
      </c>
      <c r="Q55" s="140"/>
      <c r="R55" s="140">
        <v>44594</v>
      </c>
      <c r="S55" s="140"/>
      <c r="T55" s="140"/>
      <c r="U55" s="140"/>
      <c r="V55" s="140">
        <v>22224</v>
      </c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</row>
    <row r="56" spans="1:33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266097</v>
      </c>
      <c r="E56" s="139">
        <f t="shared" si="1"/>
        <v>-21776.080000000002</v>
      </c>
      <c r="F56" s="140">
        <v>37797</v>
      </c>
      <c r="G56" s="140"/>
      <c r="H56" s="140">
        <v>50616</v>
      </c>
      <c r="I56" s="140"/>
      <c r="J56" s="140">
        <v>26934</v>
      </c>
      <c r="K56" s="140"/>
      <c r="L56" s="140"/>
      <c r="M56" s="140"/>
      <c r="N56" s="140">
        <v>50999</v>
      </c>
      <c r="O56" s="140"/>
      <c r="P56" s="140">
        <v>50975</v>
      </c>
      <c r="Q56" s="140"/>
      <c r="R56" s="140">
        <v>48776</v>
      </c>
      <c r="S56" s="140"/>
      <c r="T56" s="140"/>
      <c r="U56" s="140"/>
      <c r="V56" s="140">
        <v>0</v>
      </c>
      <c r="W56" s="140">
        <v>-21776.080000000002</v>
      </c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</row>
    <row r="57" spans="1:33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266156</v>
      </c>
      <c r="E57" s="139">
        <f t="shared" si="1"/>
        <v>0</v>
      </c>
      <c r="F57" s="140">
        <v>36010</v>
      </c>
      <c r="G57" s="140"/>
      <c r="H57" s="140">
        <v>51033</v>
      </c>
      <c r="I57" s="140"/>
      <c r="J57" s="140">
        <v>26716</v>
      </c>
      <c r="K57" s="140"/>
      <c r="L57" s="140"/>
      <c r="M57" s="140"/>
      <c r="N57" s="140">
        <v>50729</v>
      </c>
      <c r="O57" s="140"/>
      <c r="P57" s="140">
        <v>50889</v>
      </c>
      <c r="Q57" s="140"/>
      <c r="R57" s="140">
        <v>50779</v>
      </c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</row>
    <row r="58" spans="1:33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292977</v>
      </c>
      <c r="E58" s="139">
        <f t="shared" si="1"/>
        <v>25000</v>
      </c>
      <c r="F58" s="140">
        <v>35608</v>
      </c>
      <c r="G58" s="140"/>
      <c r="H58" s="140">
        <v>51894</v>
      </c>
      <c r="I58" s="140"/>
      <c r="J58" s="140">
        <v>27343</v>
      </c>
      <c r="K58" s="140"/>
      <c r="L58" s="140">
        <v>25000</v>
      </c>
      <c r="M58" s="140">
        <v>25000</v>
      </c>
      <c r="N58" s="140">
        <v>50984</v>
      </c>
      <c r="O58" s="140"/>
      <c r="P58" s="140">
        <v>52342</v>
      </c>
      <c r="Q58" s="140"/>
      <c r="R58" s="140">
        <v>49806</v>
      </c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</row>
    <row r="59" spans="1:33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292685</v>
      </c>
      <c r="E59" s="139">
        <f t="shared" si="1"/>
        <v>0</v>
      </c>
      <c r="F59" s="140">
        <v>36881</v>
      </c>
      <c r="G59" s="140"/>
      <c r="H59" s="140">
        <v>51978</v>
      </c>
      <c r="I59" s="140"/>
      <c r="J59" s="140">
        <v>27752</v>
      </c>
      <c r="K59" s="140"/>
      <c r="L59" s="140">
        <v>23779</v>
      </c>
      <c r="M59" s="140"/>
      <c r="N59" s="140">
        <v>50759</v>
      </c>
      <c r="O59" s="140"/>
      <c r="P59" s="140">
        <v>53115</v>
      </c>
      <c r="Q59" s="140"/>
      <c r="R59" s="140">
        <v>48421</v>
      </c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</row>
    <row r="60" spans="1:33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293311</v>
      </c>
      <c r="E60" s="139">
        <f t="shared" si="1"/>
        <v>0</v>
      </c>
      <c r="F60" s="140">
        <v>35548</v>
      </c>
      <c r="G60" s="140"/>
      <c r="H60" s="140">
        <v>52847</v>
      </c>
      <c r="I60" s="140"/>
      <c r="J60" s="140">
        <v>27943</v>
      </c>
      <c r="K60" s="140"/>
      <c r="L60" s="140">
        <v>24463</v>
      </c>
      <c r="M60" s="140"/>
      <c r="N60" s="140">
        <v>51840</v>
      </c>
      <c r="O60" s="140"/>
      <c r="P60" s="140">
        <v>53764</v>
      </c>
      <c r="Q60" s="140"/>
      <c r="R60" s="140">
        <v>46906</v>
      </c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</row>
    <row r="61" spans="1:33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296453</v>
      </c>
      <c r="E61" s="139">
        <f t="shared" si="1"/>
        <v>0</v>
      </c>
      <c r="F61" s="140">
        <v>36405</v>
      </c>
      <c r="G61" s="140"/>
      <c r="H61" s="140">
        <v>52865</v>
      </c>
      <c r="I61" s="140"/>
      <c r="J61" s="140">
        <v>27997</v>
      </c>
      <c r="K61" s="140"/>
      <c r="L61" s="140">
        <v>24611</v>
      </c>
      <c r="M61" s="140"/>
      <c r="N61" s="140">
        <v>51902</v>
      </c>
      <c r="O61" s="140"/>
      <c r="P61" s="140">
        <v>54002</v>
      </c>
      <c r="Q61" s="140"/>
      <c r="R61" s="140">
        <v>48671</v>
      </c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</row>
    <row r="62" spans="1:33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298596</v>
      </c>
      <c r="E62" s="139">
        <f t="shared" si="1"/>
        <v>0</v>
      </c>
      <c r="F62" s="140">
        <v>36711</v>
      </c>
      <c r="G62" s="140"/>
      <c r="H62" s="140">
        <v>54158</v>
      </c>
      <c r="I62" s="140"/>
      <c r="J62" s="140">
        <v>28434</v>
      </c>
      <c r="K62" s="140"/>
      <c r="L62" s="140">
        <v>24763</v>
      </c>
      <c r="M62" s="140"/>
      <c r="N62" s="140">
        <v>51341</v>
      </c>
      <c r="O62" s="140"/>
      <c r="P62" s="140">
        <v>54880</v>
      </c>
      <c r="Q62" s="140"/>
      <c r="R62" s="140">
        <v>48309</v>
      </c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</row>
    <row r="63" spans="1:33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298036</v>
      </c>
      <c r="E63" s="139">
        <f t="shared" si="1"/>
        <v>0</v>
      </c>
      <c r="F63" s="140">
        <v>36006</v>
      </c>
      <c r="G63" s="140"/>
      <c r="H63" s="140">
        <v>54351</v>
      </c>
      <c r="I63" s="140"/>
      <c r="J63" s="140">
        <v>28706</v>
      </c>
      <c r="K63" s="140"/>
      <c r="L63" s="140">
        <v>24944</v>
      </c>
      <c r="M63" s="140"/>
      <c r="N63" s="140">
        <v>51723</v>
      </c>
      <c r="O63" s="140"/>
      <c r="P63" s="140">
        <v>55657</v>
      </c>
      <c r="Q63" s="140"/>
      <c r="R63" s="140">
        <v>46649</v>
      </c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</row>
    <row r="64" spans="1:33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296079</v>
      </c>
      <c r="E64" s="139">
        <f t="shared" si="1"/>
        <v>0</v>
      </c>
      <c r="F64" s="140">
        <v>36109</v>
      </c>
      <c r="G64" s="140"/>
      <c r="H64" s="140">
        <v>54614</v>
      </c>
      <c r="I64" s="140"/>
      <c r="J64" s="140">
        <v>28815</v>
      </c>
      <c r="K64" s="140"/>
      <c r="L64" s="140">
        <v>25793</v>
      </c>
      <c r="M64" s="140"/>
      <c r="N64" s="140">
        <v>52004</v>
      </c>
      <c r="O64" s="140"/>
      <c r="P64" s="140">
        <v>55943</v>
      </c>
      <c r="Q64" s="140"/>
      <c r="R64" s="140">
        <v>42801</v>
      </c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</row>
    <row r="65" spans="1:33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296162</v>
      </c>
      <c r="E65" s="139">
        <f t="shared" si="1"/>
        <v>0</v>
      </c>
      <c r="F65" s="140">
        <v>34793</v>
      </c>
      <c r="G65" s="140"/>
      <c r="H65" s="140">
        <v>54114</v>
      </c>
      <c r="I65" s="140"/>
      <c r="J65" s="140">
        <v>29006</v>
      </c>
      <c r="K65" s="140"/>
      <c r="L65" s="140">
        <v>26754</v>
      </c>
      <c r="M65" s="140"/>
      <c r="N65" s="140">
        <v>52233</v>
      </c>
      <c r="O65" s="140"/>
      <c r="P65" s="140">
        <v>56548</v>
      </c>
      <c r="Q65" s="140"/>
      <c r="R65" s="140">
        <v>42714</v>
      </c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</row>
    <row r="66" spans="1:33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297749</v>
      </c>
      <c r="E66" s="139">
        <f t="shared" si="1"/>
        <v>0</v>
      </c>
      <c r="F66" s="140">
        <v>34092</v>
      </c>
      <c r="G66" s="140"/>
      <c r="H66" s="140">
        <v>54581</v>
      </c>
      <c r="I66" s="140"/>
      <c r="J66" s="140">
        <v>29033</v>
      </c>
      <c r="K66" s="140"/>
      <c r="L66" s="140">
        <v>26526</v>
      </c>
      <c r="M66" s="140"/>
      <c r="N66" s="140">
        <v>52784</v>
      </c>
      <c r="O66" s="140"/>
      <c r="P66" s="140">
        <v>56748</v>
      </c>
      <c r="Q66" s="140"/>
      <c r="R66" s="140">
        <v>43985</v>
      </c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</row>
    <row r="67" spans="1:33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297402</v>
      </c>
      <c r="E67" s="139">
        <f t="shared" si="1"/>
        <v>0</v>
      </c>
      <c r="F67" s="140">
        <v>33004</v>
      </c>
      <c r="G67" s="140"/>
      <c r="H67" s="140">
        <v>56210</v>
      </c>
      <c r="I67" s="140"/>
      <c r="J67" s="140">
        <v>29305</v>
      </c>
      <c r="K67" s="140"/>
      <c r="L67" s="140">
        <v>26457</v>
      </c>
      <c r="M67" s="140"/>
      <c r="N67" s="140">
        <v>52784</v>
      </c>
      <c r="O67" s="140"/>
      <c r="P67" s="140">
        <v>57181</v>
      </c>
      <c r="Q67" s="140"/>
      <c r="R67" s="140">
        <v>42461</v>
      </c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</row>
    <row r="68" spans="1:33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295183</v>
      </c>
      <c r="E68" s="139">
        <f t="shared" si="1"/>
        <v>0</v>
      </c>
      <c r="F68" s="140">
        <v>32178</v>
      </c>
      <c r="G68" s="140"/>
      <c r="H68" s="140">
        <v>55947</v>
      </c>
      <c r="I68" s="140"/>
      <c r="J68" s="140">
        <v>29570</v>
      </c>
      <c r="K68" s="140"/>
      <c r="L68" s="140">
        <v>25921</v>
      </c>
      <c r="M68" s="140"/>
      <c r="N68" s="140">
        <v>52817</v>
      </c>
      <c r="O68" s="140"/>
      <c r="P68" s="140">
        <v>57949</v>
      </c>
      <c r="Q68" s="140"/>
      <c r="R68" s="140">
        <v>40801</v>
      </c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</row>
    <row r="69" spans="1:33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295052</v>
      </c>
      <c r="E69" s="139">
        <f t="shared" si="1"/>
        <v>0</v>
      </c>
      <c r="F69" s="140">
        <v>32572</v>
      </c>
      <c r="G69" s="140"/>
      <c r="H69" s="140">
        <v>56608</v>
      </c>
      <c r="I69" s="140"/>
      <c r="J69" s="140">
        <v>29953</v>
      </c>
      <c r="K69" s="140"/>
      <c r="L69" s="140">
        <v>26055</v>
      </c>
      <c r="M69" s="140"/>
      <c r="N69" s="140">
        <v>52734</v>
      </c>
      <c r="O69" s="140"/>
      <c r="P69" s="140">
        <v>58604</v>
      </c>
      <c r="Q69" s="140"/>
      <c r="R69" s="140">
        <v>38526</v>
      </c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</row>
    <row r="70" spans="1:33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264748</v>
      </c>
      <c r="E70" s="139">
        <f t="shared" si="1"/>
        <v>-28500</v>
      </c>
      <c r="F70" s="140">
        <v>32002</v>
      </c>
      <c r="G70" s="140"/>
      <c r="H70" s="140">
        <v>57302</v>
      </c>
      <c r="I70" s="140"/>
      <c r="J70" s="140">
        <v>30101</v>
      </c>
      <c r="K70" s="140"/>
      <c r="L70" s="140">
        <v>25382</v>
      </c>
      <c r="M70" s="140"/>
      <c r="N70" s="140">
        <v>52973</v>
      </c>
      <c r="O70" s="140"/>
      <c r="P70" s="140">
        <v>58722</v>
      </c>
      <c r="Q70" s="140"/>
      <c r="R70" s="140">
        <v>8266</v>
      </c>
      <c r="S70" s="140">
        <v>-28500</v>
      </c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</row>
    <row r="71" spans="1:33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266791</v>
      </c>
      <c r="E71" s="139">
        <f t="shared" si="1"/>
        <v>0</v>
      </c>
      <c r="F71" s="140">
        <v>32630</v>
      </c>
      <c r="G71" s="140"/>
      <c r="H71" s="140">
        <v>57678</v>
      </c>
      <c r="I71" s="140"/>
      <c r="J71" s="140">
        <v>30189</v>
      </c>
      <c r="K71" s="140"/>
      <c r="L71" s="140">
        <v>26177</v>
      </c>
      <c r="M71" s="140"/>
      <c r="N71" s="140">
        <v>53067</v>
      </c>
      <c r="O71" s="140"/>
      <c r="P71" s="140">
        <v>59150</v>
      </c>
      <c r="Q71" s="140"/>
      <c r="R71" s="140">
        <v>7900</v>
      </c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</row>
    <row r="72" spans="1:33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F72+H72+J72+L72+N72+P72+R72+T72+V72+X72+Z72+AB72+AD72+AF72</f>
        <v>267226</v>
      </c>
      <c r="E72" s="139">
        <f t="shared" ref="E72:E116" si="3">G72+I72+K72+M72+O72+Q72+S72+U72+W72+Y72+AA72+AC72+AE72+AG72</f>
        <v>0</v>
      </c>
      <c r="F72" s="140">
        <v>32445</v>
      </c>
      <c r="G72" s="140"/>
      <c r="H72" s="140">
        <v>58182</v>
      </c>
      <c r="I72" s="140"/>
      <c r="J72" s="140">
        <v>30395</v>
      </c>
      <c r="K72" s="140"/>
      <c r="L72" s="140">
        <v>26193</v>
      </c>
      <c r="M72" s="140"/>
      <c r="N72" s="140">
        <v>52951</v>
      </c>
      <c r="O72" s="140"/>
      <c r="P72" s="140">
        <v>59473</v>
      </c>
      <c r="Q72" s="140"/>
      <c r="R72" s="140">
        <v>7587</v>
      </c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</row>
    <row r="73" spans="1:33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266856</v>
      </c>
      <c r="E73" s="139">
        <f t="shared" si="3"/>
        <v>0</v>
      </c>
      <c r="F73" s="140">
        <v>31988</v>
      </c>
      <c r="G73" s="140"/>
      <c r="H73" s="140">
        <v>58415</v>
      </c>
      <c r="I73" s="140"/>
      <c r="J73" s="140">
        <v>30601</v>
      </c>
      <c r="K73" s="140"/>
      <c r="L73" s="140">
        <v>25793</v>
      </c>
      <c r="M73" s="140"/>
      <c r="N73" s="140">
        <v>53084</v>
      </c>
      <c r="O73" s="140"/>
      <c r="P73" s="140">
        <v>59726</v>
      </c>
      <c r="Q73" s="140"/>
      <c r="R73" s="140">
        <v>7249</v>
      </c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</row>
    <row r="74" spans="1:33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258799</v>
      </c>
      <c r="E74" s="139">
        <f t="shared" si="3"/>
        <v>-7225.48</v>
      </c>
      <c r="F74" s="140">
        <v>31725</v>
      </c>
      <c r="G74" s="140"/>
      <c r="H74" s="140">
        <v>57736</v>
      </c>
      <c r="I74" s="140"/>
      <c r="J74" s="140">
        <v>30778</v>
      </c>
      <c r="K74" s="140"/>
      <c r="L74" s="140">
        <v>25897</v>
      </c>
      <c r="M74" s="140"/>
      <c r="N74" s="140">
        <v>52539</v>
      </c>
      <c r="O74" s="140"/>
      <c r="P74" s="140">
        <v>60124</v>
      </c>
      <c r="Q74" s="140"/>
      <c r="R74" s="140">
        <v>0</v>
      </c>
      <c r="S74" s="140">
        <v>-7225.48</v>
      </c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</row>
    <row r="75" spans="1:33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258212</v>
      </c>
      <c r="E75" s="139">
        <f t="shared" si="3"/>
        <v>0</v>
      </c>
      <c r="F75" s="140">
        <v>31531</v>
      </c>
      <c r="G75" s="140"/>
      <c r="H75" s="140">
        <v>58065</v>
      </c>
      <c r="I75" s="140"/>
      <c r="J75" s="140">
        <v>30807</v>
      </c>
      <c r="K75" s="140"/>
      <c r="L75" s="140">
        <v>25204</v>
      </c>
      <c r="M75" s="140"/>
      <c r="N75" s="140">
        <v>52534</v>
      </c>
      <c r="O75" s="140"/>
      <c r="P75" s="140">
        <v>60071</v>
      </c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</row>
    <row r="76" spans="1:33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258371</v>
      </c>
      <c r="E76" s="139">
        <f t="shared" si="3"/>
        <v>0</v>
      </c>
      <c r="F76" s="140">
        <v>30870</v>
      </c>
      <c r="G76" s="140"/>
      <c r="H76" s="140">
        <v>58649</v>
      </c>
      <c r="I76" s="140"/>
      <c r="J76" s="140">
        <v>30984</v>
      </c>
      <c r="K76" s="140"/>
      <c r="L76" s="140">
        <v>24675</v>
      </c>
      <c r="M76" s="140"/>
      <c r="N76" s="140">
        <v>52689</v>
      </c>
      <c r="O76" s="140"/>
      <c r="P76" s="140">
        <v>60504</v>
      </c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</row>
    <row r="77" spans="1:33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260779</v>
      </c>
      <c r="E77" s="139">
        <f t="shared" si="3"/>
        <v>0</v>
      </c>
      <c r="F77" s="140">
        <v>31785</v>
      </c>
      <c r="G77" s="140"/>
      <c r="H77" s="140">
        <v>59364</v>
      </c>
      <c r="I77" s="140"/>
      <c r="J77" s="140">
        <v>31249</v>
      </c>
      <c r="K77" s="140"/>
      <c r="L77" s="140">
        <v>24939</v>
      </c>
      <c r="M77" s="140"/>
      <c r="N77" s="140">
        <v>52489</v>
      </c>
      <c r="O77" s="140"/>
      <c r="P77" s="140">
        <v>60953</v>
      </c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</row>
    <row r="78" spans="1:33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260973</v>
      </c>
      <c r="E78" s="139">
        <f t="shared" si="3"/>
        <v>0</v>
      </c>
      <c r="F78" s="140">
        <v>32193</v>
      </c>
      <c r="G78" s="140"/>
      <c r="H78" s="140">
        <v>59401</v>
      </c>
      <c r="I78" s="140"/>
      <c r="J78" s="140">
        <v>31308</v>
      </c>
      <c r="K78" s="140"/>
      <c r="L78" s="140">
        <v>24826</v>
      </c>
      <c r="M78" s="140"/>
      <c r="N78" s="140">
        <v>52161</v>
      </c>
      <c r="O78" s="140"/>
      <c r="P78" s="140">
        <v>61084</v>
      </c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</row>
    <row r="79" spans="1:33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229897</v>
      </c>
      <c r="E79" s="139">
        <f t="shared" si="3"/>
        <v>-32656.240000000002</v>
      </c>
      <c r="F79" s="140">
        <v>0</v>
      </c>
      <c r="G79" s="140">
        <v>-32656.240000000002</v>
      </c>
      <c r="H79" s="140">
        <v>60102</v>
      </c>
      <c r="I79" s="140"/>
      <c r="J79" s="140">
        <v>31533</v>
      </c>
      <c r="K79" s="140"/>
      <c r="L79" s="140">
        <v>24808</v>
      </c>
      <c r="M79" s="140"/>
      <c r="N79" s="140">
        <v>52228</v>
      </c>
      <c r="O79" s="140"/>
      <c r="P79" s="140">
        <v>61226</v>
      </c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</row>
    <row r="80" spans="1:33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230845</v>
      </c>
      <c r="E80" s="139">
        <f t="shared" si="3"/>
        <v>0</v>
      </c>
      <c r="F80" s="140"/>
      <c r="G80" s="140"/>
      <c r="H80" s="140">
        <v>60376</v>
      </c>
      <c r="I80" s="140"/>
      <c r="J80" s="140">
        <v>31782</v>
      </c>
      <c r="K80" s="140"/>
      <c r="L80" s="140">
        <v>24791</v>
      </c>
      <c r="M80" s="140"/>
      <c r="N80" s="140">
        <v>52228</v>
      </c>
      <c r="O80" s="140"/>
      <c r="P80" s="140">
        <v>61668</v>
      </c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</row>
    <row r="81" spans="1:33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280312</v>
      </c>
      <c r="E81" s="139">
        <f t="shared" si="3"/>
        <v>50000</v>
      </c>
      <c r="F81" s="140"/>
      <c r="G81" s="140"/>
      <c r="H81" s="140">
        <v>60303</v>
      </c>
      <c r="I81" s="140"/>
      <c r="J81" s="140">
        <v>31652</v>
      </c>
      <c r="K81" s="140"/>
      <c r="L81" s="140">
        <v>24563</v>
      </c>
      <c r="M81" s="140"/>
      <c r="N81" s="140">
        <v>52339</v>
      </c>
      <c r="O81" s="140"/>
      <c r="P81" s="140">
        <v>61456</v>
      </c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>
        <v>49999</v>
      </c>
      <c r="AC81" s="140">
        <v>50000</v>
      </c>
      <c r="AD81" s="140"/>
      <c r="AE81" s="140"/>
      <c r="AF81" s="140"/>
      <c r="AG81" s="140"/>
    </row>
    <row r="82" spans="1:33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279713</v>
      </c>
      <c r="E82" s="139">
        <f>G82+I82+K82+M82+O82+Q82+S82+U82+W82+Y82+AA82+AC82+AE82+AG82</f>
        <v>0</v>
      </c>
      <c r="F82" s="140"/>
      <c r="G82" s="140"/>
      <c r="H82" s="140">
        <v>60190</v>
      </c>
      <c r="I82" s="140"/>
      <c r="J82" s="140">
        <v>31524</v>
      </c>
      <c r="K82" s="140"/>
      <c r="L82" s="140">
        <v>24462</v>
      </c>
      <c r="M82" s="140"/>
      <c r="N82" s="140">
        <v>51983</v>
      </c>
      <c r="P82" s="140">
        <v>61279</v>
      </c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>
        <v>50275</v>
      </c>
      <c r="AC82" s="140"/>
      <c r="AD82" s="140"/>
      <c r="AE82" s="140"/>
      <c r="AF82" s="140"/>
      <c r="AG82" s="140"/>
    </row>
    <row r="83" spans="1:33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252677</v>
      </c>
      <c r="E83" s="139">
        <f>G83+I83+K83+M83+O83+Q83+S83+U83+W83+Y83+AA83+AC83+AE83+AG83</f>
        <v>-27068.21</v>
      </c>
      <c r="F83" s="140"/>
      <c r="G83" s="140"/>
      <c r="H83" s="140">
        <v>60033</v>
      </c>
      <c r="I83" s="140"/>
      <c r="J83" s="140">
        <v>31699</v>
      </c>
      <c r="K83" s="140"/>
      <c r="L83" s="140">
        <v>23990</v>
      </c>
      <c r="M83" s="140"/>
      <c r="N83" s="140">
        <v>24740</v>
      </c>
      <c r="O83" s="140">
        <v>-27068.21</v>
      </c>
      <c r="P83" s="140">
        <v>61632</v>
      </c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>
        <v>50583</v>
      </c>
      <c r="AC83" s="140"/>
      <c r="AD83" s="140"/>
      <c r="AE83" s="140"/>
      <c r="AF83" s="140"/>
      <c r="AG83" s="140"/>
    </row>
    <row r="84" spans="1:33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301955</v>
      </c>
      <c r="E84" s="139">
        <f>G84+I84+K84+M84+O84+Q84+S84+U84+W84+Y84+AA84+AC84+AE84+AG84</f>
        <v>50000</v>
      </c>
      <c r="F84" s="140"/>
      <c r="G84" s="140"/>
      <c r="H84" s="140">
        <v>60606</v>
      </c>
      <c r="I84" s="140"/>
      <c r="J84" s="140">
        <v>31546</v>
      </c>
      <c r="K84" s="140"/>
      <c r="L84" s="140">
        <v>22789</v>
      </c>
      <c r="M84" s="140"/>
      <c r="N84" s="140">
        <v>24740</v>
      </c>
      <c r="O84" s="140"/>
      <c r="P84" s="140">
        <v>61416</v>
      </c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>
        <v>50858</v>
      </c>
      <c r="AC84" s="140"/>
      <c r="AD84" s="140">
        <v>50000</v>
      </c>
      <c r="AE84" s="140">
        <v>50000</v>
      </c>
      <c r="AF84" s="140"/>
      <c r="AG84" s="140"/>
    </row>
    <row r="85" spans="1:33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302146</v>
      </c>
      <c r="E85" s="139">
        <f t="shared" si="3"/>
        <v>0</v>
      </c>
      <c r="F85" s="140"/>
      <c r="G85" s="140"/>
      <c r="H85" s="140">
        <v>61081</v>
      </c>
      <c r="I85" s="140"/>
      <c r="J85" s="140">
        <v>31511</v>
      </c>
      <c r="K85" s="140"/>
      <c r="L85" s="140">
        <v>22415</v>
      </c>
      <c r="M85" s="140"/>
      <c r="N85" s="140">
        <v>24607</v>
      </c>
      <c r="O85" s="140"/>
      <c r="P85" s="140">
        <v>61332</v>
      </c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>
        <v>51198</v>
      </c>
      <c r="AC85" s="140"/>
      <c r="AD85" s="140">
        <v>50002</v>
      </c>
      <c r="AE85" s="140"/>
      <c r="AF85" s="140"/>
      <c r="AG85" s="140"/>
    </row>
    <row r="86" spans="1:33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276713</v>
      </c>
      <c r="E86" s="139">
        <f t="shared" si="3"/>
        <v>-24568.21</v>
      </c>
      <c r="F86" s="140"/>
      <c r="G86" s="140"/>
      <c r="H86" s="140">
        <v>60350</v>
      </c>
      <c r="I86" s="140"/>
      <c r="J86" s="140">
        <v>31728</v>
      </c>
      <c r="K86" s="140"/>
      <c r="L86" s="140">
        <v>21654</v>
      </c>
      <c r="M86" s="140"/>
      <c r="N86" s="140">
        <v>0</v>
      </c>
      <c r="O86" s="140">
        <v>-24568.21</v>
      </c>
      <c r="P86" s="140">
        <v>61774</v>
      </c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>
        <v>51497</v>
      </c>
      <c r="AC86" s="140"/>
      <c r="AD86" s="140">
        <v>49710</v>
      </c>
      <c r="AE86" s="140"/>
      <c r="AF86" s="140"/>
      <c r="AG86" s="140"/>
    </row>
    <row r="87" spans="1:33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304012</v>
      </c>
      <c r="E87" s="139">
        <f t="shared" si="3"/>
        <v>25000</v>
      </c>
      <c r="F87" s="140"/>
      <c r="G87" s="140"/>
      <c r="H87" s="140">
        <v>60270</v>
      </c>
      <c r="I87" s="140"/>
      <c r="J87" s="140">
        <v>31840</v>
      </c>
      <c r="K87" s="140"/>
      <c r="L87" s="140">
        <v>22795</v>
      </c>
      <c r="M87" s="140"/>
      <c r="N87" s="140"/>
      <c r="O87" s="140"/>
      <c r="P87" s="140">
        <v>61968</v>
      </c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>
        <v>51809</v>
      </c>
      <c r="AC87" s="140"/>
      <c r="AD87" s="140">
        <v>50330</v>
      </c>
      <c r="AE87" s="140"/>
      <c r="AF87" s="140">
        <v>25000</v>
      </c>
      <c r="AG87" s="140">
        <v>25000</v>
      </c>
    </row>
    <row r="88" spans="1:33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304251</v>
      </c>
      <c r="E88" s="139">
        <f t="shared" si="3"/>
        <v>0</v>
      </c>
      <c r="F88" s="140"/>
      <c r="G88" s="140"/>
      <c r="H88" s="140">
        <v>59865</v>
      </c>
      <c r="I88" s="140"/>
      <c r="J88" s="140">
        <v>31869</v>
      </c>
      <c r="K88" s="140"/>
      <c r="L88" s="140">
        <v>23073</v>
      </c>
      <c r="M88" s="140"/>
      <c r="N88" s="140"/>
      <c r="O88" s="140"/>
      <c r="P88" s="140">
        <v>62348</v>
      </c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>
        <v>52099</v>
      </c>
      <c r="AC88" s="140"/>
      <c r="AD88" s="140">
        <v>49889</v>
      </c>
      <c r="AE88" s="140"/>
      <c r="AF88" s="140">
        <v>25108</v>
      </c>
      <c r="AG88" s="140"/>
    </row>
    <row r="89" spans="1:33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300403</v>
      </c>
      <c r="E89" s="139">
        <f t="shared" si="3"/>
        <v>0</v>
      </c>
      <c r="F89" s="140"/>
      <c r="G89" s="140"/>
      <c r="H89" s="140">
        <v>57813</v>
      </c>
      <c r="I89" s="140"/>
      <c r="J89" s="140">
        <v>31773</v>
      </c>
      <c r="K89" s="140"/>
      <c r="L89" s="140">
        <v>23359</v>
      </c>
      <c r="M89" s="140"/>
      <c r="N89" s="140"/>
      <c r="O89" s="140"/>
      <c r="P89" s="140">
        <v>62078</v>
      </c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>
        <v>52443</v>
      </c>
      <c r="AC89" s="140"/>
      <c r="AD89" s="140">
        <v>47779</v>
      </c>
      <c r="AE89" s="140"/>
      <c r="AF89" s="140">
        <v>25158</v>
      </c>
      <c r="AG89" s="140"/>
    </row>
    <row r="90" spans="1:33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296899</v>
      </c>
      <c r="E90" s="139">
        <f t="shared" si="3"/>
        <v>0</v>
      </c>
      <c r="F90" s="140"/>
      <c r="G90" s="140"/>
      <c r="H90" s="140">
        <v>57353</v>
      </c>
      <c r="I90" s="140"/>
      <c r="J90" s="140">
        <v>31546</v>
      </c>
      <c r="K90" s="140"/>
      <c r="L90" s="140">
        <v>21983</v>
      </c>
      <c r="M90" s="140"/>
      <c r="N90" s="140"/>
      <c r="O90" s="140"/>
      <c r="P90" s="140">
        <v>61465</v>
      </c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>
        <v>52756</v>
      </c>
      <c r="AC90" s="140"/>
      <c r="AD90" s="140">
        <v>46531</v>
      </c>
      <c r="AE90" s="140"/>
      <c r="AF90" s="140">
        <v>25265</v>
      </c>
      <c r="AG90" s="140"/>
    </row>
    <row r="91" spans="1:33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292770</v>
      </c>
      <c r="E91" s="139">
        <f t="shared" si="3"/>
        <v>-650.58000000000004</v>
      </c>
      <c r="F91" s="140"/>
      <c r="G91" s="140"/>
      <c r="H91" s="140">
        <v>56666</v>
      </c>
      <c r="I91" s="140"/>
      <c r="J91" s="140">
        <v>31463</v>
      </c>
      <c r="K91" s="140"/>
      <c r="L91" s="140">
        <v>21357</v>
      </c>
      <c r="M91" s="140"/>
      <c r="N91" s="140"/>
      <c r="O91" s="140"/>
      <c r="P91" s="140">
        <v>60968</v>
      </c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>
        <v>52420</v>
      </c>
      <c r="AC91" s="140">
        <v>-650.58000000000004</v>
      </c>
      <c r="AD91" s="140">
        <v>44601</v>
      </c>
      <c r="AE91" s="140"/>
      <c r="AF91" s="140">
        <v>25295</v>
      </c>
      <c r="AG91" s="140"/>
    </row>
    <row r="92" spans="1:33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296430</v>
      </c>
      <c r="E92" s="139">
        <f t="shared" si="3"/>
        <v>0</v>
      </c>
      <c r="F92" s="140"/>
      <c r="G92" s="140"/>
      <c r="H92" s="140">
        <v>57920</v>
      </c>
      <c r="I92" s="140"/>
      <c r="J92" s="140">
        <v>31965</v>
      </c>
      <c r="K92" s="140"/>
      <c r="L92" s="140">
        <v>19933</v>
      </c>
      <c r="M92" s="140"/>
      <c r="N92" s="140"/>
      <c r="O92" s="140"/>
      <c r="P92" s="140">
        <v>62076</v>
      </c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>
        <v>52955</v>
      </c>
      <c r="AC92" s="140"/>
      <c r="AD92" s="140">
        <v>45911</v>
      </c>
      <c r="AE92" s="140"/>
      <c r="AF92" s="140">
        <v>25670</v>
      </c>
      <c r="AG92" s="140"/>
    </row>
    <row r="93" spans="1:33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298962</v>
      </c>
      <c r="E93" s="139">
        <f t="shared" si="3"/>
        <v>0</v>
      </c>
      <c r="F93" s="140"/>
      <c r="G93" s="140"/>
      <c r="H93" s="140">
        <v>57590</v>
      </c>
      <c r="I93" s="140"/>
      <c r="J93" s="140">
        <v>32153</v>
      </c>
      <c r="K93" s="140"/>
      <c r="L93" s="140">
        <v>20225</v>
      </c>
      <c r="M93" s="140"/>
      <c r="N93" s="140"/>
      <c r="O93" s="140"/>
      <c r="P93" s="140">
        <v>62575</v>
      </c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>
        <v>53073</v>
      </c>
      <c r="AC93" s="140"/>
      <c r="AD93" s="140">
        <v>47524</v>
      </c>
      <c r="AE93" s="140"/>
      <c r="AF93" s="140">
        <v>25822</v>
      </c>
      <c r="AG93" s="140"/>
    </row>
    <row r="94" spans="1:33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299885</v>
      </c>
      <c r="E94" s="139">
        <f t="shared" si="3"/>
        <v>-652.1</v>
      </c>
      <c r="F94" s="140"/>
      <c r="G94" s="140"/>
      <c r="H94" s="140">
        <v>57816</v>
      </c>
      <c r="I94" s="140"/>
      <c r="J94" s="140">
        <v>32356</v>
      </c>
      <c r="K94" s="140"/>
      <c r="L94" s="140">
        <v>20930</v>
      </c>
      <c r="M94" s="140"/>
      <c r="N94" s="140"/>
      <c r="O94" s="140"/>
      <c r="P94" s="140">
        <v>62964</v>
      </c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>
        <v>52756</v>
      </c>
      <c r="AC94" s="140">
        <v>-652.1</v>
      </c>
      <c r="AD94" s="140">
        <v>47018</v>
      </c>
      <c r="AE94" s="140"/>
      <c r="AF94" s="140">
        <v>26045</v>
      </c>
      <c r="AG94" s="140"/>
    </row>
    <row r="95" spans="1:33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303237</v>
      </c>
      <c r="E95" s="139">
        <f t="shared" si="3"/>
        <v>0</v>
      </c>
      <c r="F95" s="140"/>
      <c r="G95" s="140"/>
      <c r="H95" s="140">
        <v>57955</v>
      </c>
      <c r="I95" s="140"/>
      <c r="J95" s="140">
        <v>32748</v>
      </c>
      <c r="K95" s="140"/>
      <c r="L95" s="140">
        <v>21107</v>
      </c>
      <c r="M95" s="140"/>
      <c r="N95" s="140"/>
      <c r="O95" s="140"/>
      <c r="P95" s="140">
        <v>63734</v>
      </c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>
        <v>53114</v>
      </c>
      <c r="AC95" s="140"/>
      <c r="AD95" s="140">
        <v>48355</v>
      </c>
      <c r="AE95" s="140"/>
      <c r="AF95" s="140">
        <v>26224</v>
      </c>
      <c r="AG95" s="140"/>
    </row>
    <row r="96" spans="1:33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302607</v>
      </c>
      <c r="E96" s="139">
        <f t="shared" si="3"/>
        <v>0</v>
      </c>
      <c r="F96" s="140"/>
      <c r="G96" s="140"/>
      <c r="H96" s="140">
        <v>57612</v>
      </c>
      <c r="I96" s="140"/>
      <c r="J96" s="140">
        <v>32708</v>
      </c>
      <c r="K96" s="140"/>
      <c r="L96" s="140">
        <v>21900</v>
      </c>
      <c r="M96" s="140"/>
      <c r="N96" s="140"/>
      <c r="O96" s="140"/>
      <c r="P96" s="140">
        <v>63335</v>
      </c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>
        <v>53468</v>
      </c>
      <c r="AC96" s="140"/>
      <c r="AD96" s="140">
        <v>47155</v>
      </c>
      <c r="AE96" s="140"/>
      <c r="AF96" s="140">
        <v>26429</v>
      </c>
      <c r="AG96" s="140"/>
    </row>
    <row r="97" spans="1:33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302268</v>
      </c>
      <c r="E97" s="139">
        <f t="shared" si="3"/>
        <v>-659.02</v>
      </c>
      <c r="F97" s="140"/>
      <c r="G97" s="140"/>
      <c r="H97" s="140">
        <v>57641</v>
      </c>
      <c r="I97" s="140"/>
      <c r="J97" s="140">
        <v>33017</v>
      </c>
      <c r="K97" s="140"/>
      <c r="L97" s="140">
        <v>20699</v>
      </c>
      <c r="M97" s="140"/>
      <c r="N97" s="140"/>
      <c r="O97" s="140"/>
      <c r="P97" s="140">
        <v>64082</v>
      </c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>
        <v>53073</v>
      </c>
      <c r="AC97" s="140">
        <v>-659.02</v>
      </c>
      <c r="AD97" s="140">
        <v>47188</v>
      </c>
      <c r="AE97" s="140"/>
      <c r="AF97" s="140">
        <v>26568</v>
      </c>
      <c r="AG97" s="140"/>
    </row>
    <row r="98" spans="1:33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305144</v>
      </c>
      <c r="E98" s="139">
        <f t="shared" si="3"/>
        <v>0</v>
      </c>
      <c r="F98" s="140"/>
      <c r="G98" s="140"/>
      <c r="H98" s="140">
        <v>57780</v>
      </c>
      <c r="I98" s="140"/>
      <c r="J98" s="140">
        <v>33214</v>
      </c>
      <c r="K98" s="140"/>
      <c r="L98" s="140">
        <v>21522</v>
      </c>
      <c r="M98" s="140"/>
      <c r="N98" s="140"/>
      <c r="O98" s="140"/>
      <c r="P98" s="140">
        <v>64820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>
        <v>53450</v>
      </c>
      <c r="AC98" s="140"/>
      <c r="AD98" s="140">
        <v>47672</v>
      </c>
      <c r="AE98" s="140"/>
      <c r="AF98" s="140">
        <v>26686</v>
      </c>
      <c r="AG98" s="140"/>
    </row>
    <row r="99" spans="1:33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306228</v>
      </c>
      <c r="E99" s="139">
        <f t="shared" si="3"/>
        <v>0</v>
      </c>
      <c r="F99" s="140"/>
      <c r="G99" s="140"/>
      <c r="H99" s="140">
        <v>57192</v>
      </c>
      <c r="I99" s="140"/>
      <c r="J99" s="140">
        <v>33198</v>
      </c>
      <c r="K99" s="140"/>
      <c r="L99" s="140">
        <v>22097</v>
      </c>
      <c r="M99" s="140"/>
      <c r="N99" s="140"/>
      <c r="O99" s="140"/>
      <c r="P99" s="140">
        <v>64281</v>
      </c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>
        <v>53776</v>
      </c>
      <c r="AC99" s="140"/>
      <c r="AD99" s="140">
        <v>48954</v>
      </c>
      <c r="AE99" s="140"/>
      <c r="AF99" s="140">
        <v>26730</v>
      </c>
      <c r="AG99" s="140"/>
    </row>
    <row r="100" spans="1:33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307247</v>
      </c>
      <c r="E100" s="139">
        <f t="shared" si="3"/>
        <v>-665.67</v>
      </c>
      <c r="F100" s="140"/>
      <c r="G100" s="140"/>
      <c r="H100" s="140">
        <v>57743</v>
      </c>
      <c r="I100" s="140"/>
      <c r="J100" s="140">
        <v>33323</v>
      </c>
      <c r="K100" s="140"/>
      <c r="L100" s="140">
        <v>22755</v>
      </c>
      <c r="M100" s="140"/>
      <c r="N100" s="140"/>
      <c r="O100" s="140"/>
      <c r="P100" s="140">
        <v>64978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>
        <v>53436</v>
      </c>
      <c r="AC100" s="140">
        <v>-665.67</v>
      </c>
      <c r="AD100" s="140">
        <v>48193</v>
      </c>
      <c r="AE100" s="140"/>
      <c r="AF100" s="140">
        <v>26819</v>
      </c>
      <c r="AG100" s="140"/>
    </row>
    <row r="101" spans="1:33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310658</v>
      </c>
      <c r="E101" s="139">
        <f t="shared" si="3"/>
        <v>0</v>
      </c>
      <c r="F101" s="140"/>
      <c r="G101" s="140"/>
      <c r="H101" s="140">
        <v>58079</v>
      </c>
      <c r="I101" s="140"/>
      <c r="J101" s="140">
        <v>33510</v>
      </c>
      <c r="K101" s="140"/>
      <c r="L101" s="140">
        <v>22514</v>
      </c>
      <c r="M101" s="140"/>
      <c r="N101" s="140"/>
      <c r="O101" s="140"/>
      <c r="P101" s="140">
        <v>65612</v>
      </c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>
        <v>53758</v>
      </c>
      <c r="AC101" s="140"/>
      <c r="AD101" s="140">
        <v>50270</v>
      </c>
      <c r="AE101" s="140"/>
      <c r="AF101" s="140">
        <v>26915</v>
      </c>
      <c r="AG101" s="140"/>
    </row>
    <row r="102" spans="1:33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314166</v>
      </c>
      <c r="E102" s="139">
        <f t="shared" si="3"/>
        <v>0</v>
      </c>
      <c r="F102" s="140"/>
      <c r="G102" s="140"/>
      <c r="H102" s="140">
        <v>58795</v>
      </c>
      <c r="I102" s="140"/>
      <c r="J102" s="140">
        <v>33688</v>
      </c>
      <c r="K102" s="140"/>
      <c r="L102" s="140">
        <v>23140</v>
      </c>
      <c r="M102" s="140"/>
      <c r="N102" s="140"/>
      <c r="O102" s="140"/>
      <c r="P102" s="140">
        <v>65997</v>
      </c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>
        <v>54107</v>
      </c>
      <c r="AC102" s="140"/>
      <c r="AD102" s="140">
        <v>51351</v>
      </c>
      <c r="AE102" s="140"/>
      <c r="AF102" s="140">
        <v>27088</v>
      </c>
      <c r="AG102" s="140"/>
    </row>
    <row r="103" spans="1:33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313634</v>
      </c>
      <c r="E103" s="139">
        <f t="shared" si="3"/>
        <v>-668.82</v>
      </c>
      <c r="F103" s="140"/>
      <c r="G103" s="140"/>
      <c r="H103" s="140">
        <v>58780</v>
      </c>
      <c r="I103" s="140"/>
      <c r="J103" s="140">
        <v>34003</v>
      </c>
      <c r="K103" s="140"/>
      <c r="L103" s="140">
        <v>21806</v>
      </c>
      <c r="M103" s="140"/>
      <c r="N103" s="140"/>
      <c r="O103" s="140"/>
      <c r="P103" s="140">
        <v>66849</v>
      </c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>
        <v>53758</v>
      </c>
      <c r="AC103" s="140">
        <v>-668.82</v>
      </c>
      <c r="AD103" s="140">
        <v>50952</v>
      </c>
      <c r="AE103" s="140"/>
      <c r="AF103" s="140">
        <v>27486</v>
      </c>
      <c r="AG103" s="140"/>
    </row>
    <row r="104" spans="1:33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316971</v>
      </c>
      <c r="E104" s="139">
        <f t="shared" si="3"/>
        <v>0</v>
      </c>
      <c r="F104" s="140"/>
      <c r="G104" s="140"/>
      <c r="H104" s="140">
        <v>59164</v>
      </c>
      <c r="I104" s="140"/>
      <c r="J104" s="140">
        <v>34327</v>
      </c>
      <c r="K104" s="140"/>
      <c r="L104" s="140">
        <v>21926</v>
      </c>
      <c r="M104" s="140"/>
      <c r="N104" s="140"/>
      <c r="O104" s="140"/>
      <c r="P104" s="140">
        <v>67383</v>
      </c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>
        <v>54038</v>
      </c>
      <c r="AC104" s="140"/>
      <c r="AD104" s="140">
        <v>51842</v>
      </c>
      <c r="AE104" s="140"/>
      <c r="AF104" s="140">
        <v>28291</v>
      </c>
      <c r="AG104" s="140"/>
    </row>
    <row r="105" spans="1:33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312233</v>
      </c>
      <c r="E105" s="139">
        <f t="shared" si="3"/>
        <v>0</v>
      </c>
      <c r="F105" s="140"/>
      <c r="G105" s="140"/>
      <c r="H105" s="140">
        <v>57816</v>
      </c>
      <c r="I105" s="140"/>
      <c r="J105" s="140">
        <v>34267</v>
      </c>
      <c r="K105" s="140"/>
      <c r="L105" s="140">
        <v>20618</v>
      </c>
      <c r="M105" s="140"/>
      <c r="N105" s="140"/>
      <c r="O105" s="140"/>
      <c r="P105" s="140">
        <v>66568</v>
      </c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>
        <v>54336</v>
      </c>
      <c r="AC105" s="140"/>
      <c r="AD105" s="140">
        <v>50154</v>
      </c>
      <c r="AE105" s="140"/>
      <c r="AF105" s="140">
        <v>28474</v>
      </c>
      <c r="AG105" s="140"/>
    </row>
    <row r="106" spans="1:33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285441</v>
      </c>
      <c r="E106" s="139">
        <f t="shared" si="3"/>
        <v>-671.89</v>
      </c>
      <c r="F106" s="140"/>
      <c r="G106" s="140"/>
      <c r="H106" s="140">
        <v>53205</v>
      </c>
      <c r="I106" s="140"/>
      <c r="J106" s="140">
        <v>28407</v>
      </c>
      <c r="K106" s="140"/>
      <c r="L106" s="140">
        <v>21394</v>
      </c>
      <c r="M106" s="140"/>
      <c r="N106" s="140"/>
      <c r="O106" s="140"/>
      <c r="P106" s="140">
        <v>52601</v>
      </c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>
        <v>54038</v>
      </c>
      <c r="AC106" s="140">
        <v>-671.89</v>
      </c>
      <c r="AD106" s="140">
        <v>48695</v>
      </c>
      <c r="AE106" s="140"/>
      <c r="AF106" s="140">
        <v>27101</v>
      </c>
      <c r="AG106" s="140"/>
    </row>
    <row r="107" spans="1:33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297442</v>
      </c>
      <c r="E107" s="139">
        <f t="shared" si="3"/>
        <v>0</v>
      </c>
      <c r="F107" s="140"/>
      <c r="G107" s="140"/>
      <c r="H107" s="140">
        <v>57444</v>
      </c>
      <c r="I107" s="140"/>
      <c r="J107" s="140">
        <v>29623</v>
      </c>
      <c r="K107" s="140"/>
      <c r="L107" s="140">
        <v>22186</v>
      </c>
      <c r="M107" s="140"/>
      <c r="N107" s="140"/>
      <c r="O107" s="140"/>
      <c r="P107" s="140">
        <v>57048</v>
      </c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>
        <v>54378</v>
      </c>
      <c r="AC107" s="140"/>
      <c r="AD107" s="140">
        <v>49041</v>
      </c>
      <c r="AE107" s="140"/>
      <c r="AF107" s="140">
        <v>27722</v>
      </c>
      <c r="AG107" s="140"/>
    </row>
    <row r="108" spans="1:33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302604</v>
      </c>
      <c r="E108" s="139">
        <f t="shared" si="3"/>
        <v>0</v>
      </c>
      <c r="F108" s="140"/>
      <c r="G108" s="140"/>
      <c r="H108" s="140">
        <v>58083</v>
      </c>
      <c r="I108" s="140"/>
      <c r="J108" s="140">
        <v>30093</v>
      </c>
      <c r="K108" s="140"/>
      <c r="L108" s="140">
        <v>21420</v>
      </c>
      <c r="M108" s="140"/>
      <c r="N108" s="140"/>
      <c r="O108" s="140"/>
      <c r="P108" s="140">
        <v>58954</v>
      </c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>
        <v>54709</v>
      </c>
      <c r="AC108" s="140"/>
      <c r="AD108" s="140">
        <v>51010</v>
      </c>
      <c r="AE108" s="140"/>
      <c r="AF108" s="140">
        <v>28335</v>
      </c>
      <c r="AG108" s="140"/>
    </row>
    <row r="109" spans="1:33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309568</v>
      </c>
      <c r="E109" s="139">
        <f t="shared" si="3"/>
        <v>-670.35</v>
      </c>
      <c r="F109" s="140"/>
      <c r="G109" s="140"/>
      <c r="H109" s="140">
        <v>57908</v>
      </c>
      <c r="I109" s="140"/>
      <c r="J109" s="140">
        <v>31371</v>
      </c>
      <c r="K109" s="140"/>
      <c r="L109" s="140">
        <v>21037</v>
      </c>
      <c r="M109" s="140"/>
      <c r="N109" s="140"/>
      <c r="O109" s="140"/>
      <c r="P109" s="140">
        <v>61721</v>
      </c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>
        <v>54355</v>
      </c>
      <c r="AC109" s="140">
        <v>-670.35</v>
      </c>
      <c r="AD109" s="140">
        <v>52262</v>
      </c>
      <c r="AE109" s="140"/>
      <c r="AF109" s="140">
        <v>30914</v>
      </c>
      <c r="AG109" s="140"/>
    </row>
    <row r="110" spans="1:33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317221</v>
      </c>
      <c r="E110" s="139">
        <f t="shared" si="3"/>
        <v>0</v>
      </c>
      <c r="F110" s="140"/>
      <c r="G110" s="140"/>
      <c r="H110" s="140">
        <v>60128</v>
      </c>
      <c r="I110" s="140"/>
      <c r="J110" s="140">
        <v>32611</v>
      </c>
      <c r="K110" s="140"/>
      <c r="L110" s="140">
        <v>21089</v>
      </c>
      <c r="M110" s="140"/>
      <c r="N110" s="140"/>
      <c r="O110" s="140"/>
      <c r="P110" s="140">
        <v>63558</v>
      </c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>
        <v>54690</v>
      </c>
      <c r="AC110" s="140"/>
      <c r="AD110" s="140">
        <v>53869</v>
      </c>
      <c r="AE110" s="140"/>
      <c r="AF110" s="140">
        <v>31276</v>
      </c>
      <c r="AG110" s="140"/>
    </row>
    <row r="111" spans="1:33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299254</v>
      </c>
      <c r="E111" s="139">
        <f t="shared" si="3"/>
        <v>-22453.49</v>
      </c>
      <c r="F111" s="140"/>
      <c r="G111" s="140"/>
      <c r="H111" s="140">
        <v>61219</v>
      </c>
      <c r="I111" s="140"/>
      <c r="J111" s="140">
        <v>33425</v>
      </c>
      <c r="K111" s="140"/>
      <c r="L111" s="140">
        <v>0</v>
      </c>
      <c r="M111" s="140">
        <v>-22453.49</v>
      </c>
      <c r="N111" s="140"/>
      <c r="O111" s="140"/>
      <c r="P111" s="140">
        <v>64598</v>
      </c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>
        <v>55026</v>
      </c>
      <c r="AC111" s="140"/>
      <c r="AD111" s="140">
        <v>53668</v>
      </c>
      <c r="AE111" s="140"/>
      <c r="AF111" s="140">
        <v>31318</v>
      </c>
      <c r="AG111" s="140"/>
    </row>
    <row r="112" spans="1:33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302349</v>
      </c>
      <c r="E112" s="139">
        <f t="shared" si="3"/>
        <v>0</v>
      </c>
      <c r="F112" s="140"/>
      <c r="G112" s="140"/>
      <c r="H112" s="140">
        <v>60924</v>
      </c>
      <c r="I112" s="140"/>
      <c r="J112" s="140">
        <v>33520</v>
      </c>
      <c r="K112" s="140"/>
      <c r="L112" s="140"/>
      <c r="M112" s="140"/>
      <c r="N112" s="140"/>
      <c r="O112" s="140"/>
      <c r="P112" s="140">
        <v>64428</v>
      </c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>
        <v>55360</v>
      </c>
      <c r="AC112" s="140"/>
      <c r="AD112" s="140">
        <v>55197</v>
      </c>
      <c r="AE112" s="140"/>
      <c r="AF112" s="140">
        <v>32920</v>
      </c>
      <c r="AG112" s="140"/>
    </row>
    <row r="113" spans="1:33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303558</v>
      </c>
      <c r="E113" s="139">
        <f t="shared" si="3"/>
        <v>0</v>
      </c>
      <c r="F113" s="140"/>
      <c r="G113" s="140"/>
      <c r="H113" s="140">
        <v>61004</v>
      </c>
      <c r="I113" s="140"/>
      <c r="J113" s="140">
        <v>33790</v>
      </c>
      <c r="K113" s="140"/>
      <c r="L113" s="140"/>
      <c r="M113" s="140"/>
      <c r="N113" s="140"/>
      <c r="O113" s="140"/>
      <c r="P113" s="140">
        <v>65256</v>
      </c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>
        <v>55695</v>
      </c>
      <c r="AC113" s="140"/>
      <c r="AD113" s="140">
        <v>56113</v>
      </c>
      <c r="AE113" s="140"/>
      <c r="AF113" s="140">
        <v>31700</v>
      </c>
      <c r="AG113" s="140"/>
    </row>
    <row r="114" spans="1:33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312494</v>
      </c>
      <c r="E114" s="139">
        <f t="shared" si="3"/>
        <v>0</v>
      </c>
      <c r="F114" s="140"/>
      <c r="G114" s="140"/>
      <c r="H114" s="140">
        <v>62669</v>
      </c>
      <c r="I114" s="140"/>
      <c r="J114" s="140">
        <v>34719</v>
      </c>
      <c r="K114" s="140"/>
      <c r="L114" s="140"/>
      <c r="M114" s="140"/>
      <c r="N114" s="140"/>
      <c r="O114" s="140"/>
      <c r="P114" s="140">
        <v>67075</v>
      </c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>
        <v>56034</v>
      </c>
      <c r="AC114" s="140"/>
      <c r="AD114" s="140">
        <v>58199</v>
      </c>
      <c r="AE114" s="140"/>
      <c r="AF114" s="140">
        <v>33798</v>
      </c>
      <c r="AG114" s="140"/>
    </row>
    <row r="115" spans="1:33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319583</v>
      </c>
      <c r="E115" s="139">
        <f t="shared" si="3"/>
        <v>0</v>
      </c>
      <c r="F115" s="140"/>
      <c r="G115" s="140"/>
      <c r="H115" s="140">
        <v>63297</v>
      </c>
      <c r="I115" s="140"/>
      <c r="J115" s="140">
        <v>35250</v>
      </c>
      <c r="K115" s="140"/>
      <c r="L115" s="140"/>
      <c r="M115" s="140"/>
      <c r="N115" s="140"/>
      <c r="O115" s="140"/>
      <c r="P115" s="140">
        <v>67977</v>
      </c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>
        <v>56372</v>
      </c>
      <c r="AC115" s="140"/>
      <c r="AD115" s="140">
        <v>58724</v>
      </c>
      <c r="AE115" s="140"/>
      <c r="AF115" s="140">
        <v>37963</v>
      </c>
      <c r="AG115" s="140"/>
    </row>
    <row r="116" spans="1:33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321869</v>
      </c>
      <c r="E116" s="139">
        <f t="shared" si="3"/>
        <v>0</v>
      </c>
      <c r="F116" s="140"/>
      <c r="G116" s="140"/>
      <c r="H116" s="140">
        <v>63761</v>
      </c>
      <c r="I116" s="140"/>
      <c r="J116" s="140">
        <v>35565</v>
      </c>
      <c r="K116" s="140"/>
      <c r="L116" s="140"/>
      <c r="M116" s="140"/>
      <c r="N116" s="140"/>
      <c r="O116" s="140"/>
      <c r="P116" s="140">
        <v>68557</v>
      </c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>
        <v>56716</v>
      </c>
      <c r="AC116" s="140"/>
      <c r="AD116" s="140">
        <v>56836</v>
      </c>
      <c r="AE116" s="140"/>
      <c r="AF116" s="140">
        <v>40434</v>
      </c>
      <c r="AG116" s="140"/>
    </row>
    <row r="117" spans="1:33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F117+H117+J117+L117+N117+P117+R117+T117+V117+X117+Z117+AB117+AD117+AF117</f>
        <v>326844</v>
      </c>
      <c r="E117" s="139">
        <f t="shared" ref="E117" si="5">G117+I117+K117+M117+O117+Q117+S117+U117+W117+Y117+AA117+AC117+AE117+AG117</f>
        <v>0</v>
      </c>
      <c r="H117" s="145">
        <v>64619</v>
      </c>
      <c r="J117" s="145">
        <v>35812</v>
      </c>
      <c r="P117" s="145">
        <v>69156</v>
      </c>
      <c r="AB117" s="145">
        <v>57069</v>
      </c>
      <c r="AD117" s="145">
        <v>57535</v>
      </c>
      <c r="AF117" s="145">
        <v>42653</v>
      </c>
    </row>
    <row r="119" spans="1:33">
      <c r="E119" s="140"/>
    </row>
    <row r="120" spans="1:33">
      <c r="E120" s="140"/>
    </row>
  </sheetData>
  <dataValidations count="1">
    <dataValidation allowBlank="1" showInputMessage="1" showErrorMessage="1" errorTitle="Invalid holding" error="The holding you entered is not part of the UNIVERSE tab." sqref="F3:AA3" xr:uid="{FAEC5AE6-645B-4F3D-AED6-C8EEDAEBAFD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27D-9701-40C2-B5F8-7FB45C39D389}">
  <dimension ref="A1:G119"/>
  <sheetViews>
    <sheetView workbookViewId="0">
      <pane ySplit="6" topLeftCell="A92" activePane="bottomLeft" state="frozen"/>
      <selection pane="bottomLeft" activeCell="F119" sqref="F119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  <col min="6" max="6" width="15.5703125" style="58" bestFit="1" customWidth="1"/>
    <col min="7" max="7" width="16.7109375" customWidth="1"/>
  </cols>
  <sheetData>
    <row r="1" spans="1:7" ht="15.6">
      <c r="A1" s="2" t="s">
        <v>0</v>
      </c>
      <c r="B1" s="3"/>
      <c r="C1" s="45"/>
      <c r="D1" s="45"/>
      <c r="E1" s="113"/>
      <c r="F1" s="135" t="s">
        <v>65</v>
      </c>
    </row>
    <row r="2" spans="1:7">
      <c r="A2" s="13" t="s">
        <v>1</v>
      </c>
      <c r="B2" s="14"/>
      <c r="C2" s="46"/>
      <c r="D2" s="46"/>
      <c r="E2" s="114"/>
      <c r="F2" s="111" t="s">
        <v>97</v>
      </c>
    </row>
    <row r="3" spans="1:7" ht="41.45">
      <c r="A3" s="17" t="s">
        <v>2</v>
      </c>
      <c r="B3" s="18"/>
      <c r="C3" s="47"/>
      <c r="D3" s="47"/>
      <c r="E3" s="115"/>
      <c r="F3" s="132" t="s">
        <v>98</v>
      </c>
    </row>
    <row r="4" spans="1:7">
      <c r="A4" s="23" t="s">
        <v>3</v>
      </c>
      <c r="B4" s="14"/>
      <c r="C4" s="46"/>
      <c r="D4" s="46"/>
      <c r="E4" s="114"/>
      <c r="F4" s="48" t="s">
        <v>55</v>
      </c>
    </row>
    <row r="5" spans="1:7">
      <c r="A5" s="25"/>
      <c r="B5" s="1"/>
      <c r="C5" s="49"/>
      <c r="D5" s="49"/>
      <c r="E5" s="116"/>
      <c r="F5" s="80"/>
    </row>
    <row r="6" spans="1:7" ht="82.9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134" t="s">
        <v>99</v>
      </c>
      <c r="G6" s="35" t="str">
        <f>F6&amp;"[trans]"</f>
        <v>BARCLAYS BK PLC IPATH SERIES B S&amp;P 500 VIX SHORT TERM FUTURES ETN[trans]</v>
      </c>
    </row>
    <row r="7" spans="1:7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F7+H7+J7+L7+N7+P7+R7+T7+V7+X7+Z7+AB7+AD7+AF7</f>
        <v>0</v>
      </c>
      <c r="E7" s="139">
        <f>G7+I7+K7+M7+O7+Q7+S7+U7+W7+Y7+AA7+AC7+AE7+AG7</f>
        <v>0</v>
      </c>
      <c r="F7" s="140"/>
    </row>
    <row r="8" spans="1:7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E71" si="0">F8+H8+J8+L8+N8+P8+R8+T8+V8+X8+Z8+AB8+AD8+AF8</f>
        <v>0</v>
      </c>
      <c r="E8" s="139">
        <f t="shared" si="0"/>
        <v>0</v>
      </c>
      <c r="F8" s="80"/>
    </row>
    <row r="9" spans="1:7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0"/>
        <v>0</v>
      </c>
      <c r="F9" s="80"/>
    </row>
    <row r="10" spans="1:7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0"/>
        <v>0</v>
      </c>
      <c r="F10" s="80"/>
    </row>
    <row r="11" spans="1:7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0"/>
        <v>0</v>
      </c>
      <c r="F11" s="80"/>
    </row>
    <row r="12" spans="1:7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0"/>
        <v>0</v>
      </c>
      <c r="F12" s="80"/>
    </row>
    <row r="13" spans="1:7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0"/>
        <v>0</v>
      </c>
      <c r="F13" s="80"/>
    </row>
    <row r="14" spans="1:7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0"/>
        <v>0</v>
      </c>
      <c r="F14" s="80"/>
    </row>
    <row r="15" spans="1:7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0"/>
        <v>0</v>
      </c>
      <c r="F15" s="80"/>
    </row>
    <row r="16" spans="1:7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0"/>
        <v>0</v>
      </c>
      <c r="F16" s="80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0"/>
        <v>0</v>
      </c>
      <c r="F17" s="80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0"/>
        <v>0</v>
      </c>
      <c r="F18" s="80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0"/>
        <v>0</v>
      </c>
      <c r="F19" s="80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0"/>
        <v>0</v>
      </c>
      <c r="F20" s="80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0"/>
        <v>0</v>
      </c>
      <c r="F21" s="80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0"/>
        <v>0</v>
      </c>
      <c r="F22" s="80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0"/>
        <v>0</v>
      </c>
      <c r="F23" s="80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0"/>
        <v>0</v>
      </c>
      <c r="F24" s="80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0"/>
        <v>0</v>
      </c>
      <c r="F25" s="80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0"/>
        <v>0</v>
      </c>
      <c r="F26" s="80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0"/>
        <v>0</v>
      </c>
      <c r="F27" s="80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0"/>
        <v>0</v>
      </c>
      <c r="F28" s="80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0"/>
        <v>0</v>
      </c>
      <c r="F29" s="80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0"/>
        <v>0</v>
      </c>
      <c r="F30" s="80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0"/>
        <v>0</v>
      </c>
      <c r="F31" s="80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0"/>
        <v>0</v>
      </c>
      <c r="F32" s="80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0"/>
        <v>0</v>
      </c>
      <c r="F33" s="80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0"/>
        <v>0</v>
      </c>
      <c r="F34" s="80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0"/>
        <v>0</v>
      </c>
      <c r="F35" s="80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0"/>
        <v>0</v>
      </c>
      <c r="F36" s="80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0"/>
        <v>0</v>
      </c>
      <c r="F37" s="80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0"/>
        <v>0</v>
      </c>
      <c r="F38" s="80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0"/>
        <v>0</v>
      </c>
      <c r="F39" s="80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0"/>
        <v>0</v>
      </c>
      <c r="F40" s="80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0"/>
        <v>0</v>
      </c>
      <c r="F41" s="80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0"/>
        <v>0</v>
      </c>
      <c r="F42" s="80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0"/>
        <v>0</v>
      </c>
      <c r="F43" s="80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0"/>
        <v>0</v>
      </c>
      <c r="F44" s="80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0"/>
        <v>0</v>
      </c>
      <c r="F45" s="80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0"/>
        <v>0</v>
      </c>
      <c r="F46" s="80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0"/>
        <v>0</v>
      </c>
      <c r="F47" s="80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0"/>
        <v>0</v>
      </c>
      <c r="F48" s="80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0"/>
        <v>0</v>
      </c>
      <c r="F49" s="80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0"/>
        <v>0</v>
      </c>
      <c r="F50" s="80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0"/>
        <v>0</v>
      </c>
      <c r="F51" s="80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0"/>
        <v>0</v>
      </c>
      <c r="F52" s="80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0"/>
        <v>0</v>
      </c>
      <c r="F53" s="80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0"/>
        <v>0</v>
      </c>
      <c r="F54" s="80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0"/>
        <v>0</v>
      </c>
      <c r="F55" s="80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0"/>
        <v>0</v>
      </c>
      <c r="F56" s="80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0"/>
        <v>0</v>
      </c>
      <c r="F57" s="80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0"/>
        <v>0</v>
      </c>
      <c r="F58" s="80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0"/>
        <v>0</v>
      </c>
      <c r="F59" s="80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0"/>
        <v>0</v>
      </c>
      <c r="F60" s="80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0"/>
        <v>0</v>
      </c>
      <c r="F61" s="80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0"/>
        <v>0</v>
      </c>
      <c r="F62" s="80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0"/>
        <v>0</v>
      </c>
      <c r="F63" s="80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0"/>
        <v>0</v>
      </c>
      <c r="F64" s="80"/>
    </row>
    <row r="65" spans="1:6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0"/>
        <v>0</v>
      </c>
      <c r="F65" s="80"/>
    </row>
    <row r="66" spans="1:6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0"/>
        <v>0</v>
      </c>
      <c r="F66" s="80"/>
    </row>
    <row r="67" spans="1:6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0"/>
        <v>0</v>
      </c>
      <c r="F67" s="80"/>
    </row>
    <row r="68" spans="1:6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0"/>
        <v>0</v>
      </c>
      <c r="F68" s="80"/>
    </row>
    <row r="69" spans="1:6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0"/>
        <v>0</v>
      </c>
      <c r="F69" s="80"/>
    </row>
    <row r="70" spans="1:6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0"/>
        <v>0</v>
      </c>
      <c r="F70" s="80"/>
    </row>
    <row r="71" spans="1:6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0"/>
        <v>0</v>
      </c>
      <c r="F71" s="80"/>
    </row>
    <row r="72" spans="1:6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E116" si="1">F72+H72+J72+L72+N72+P72+R72+T72+V72+X72+Z72+AB72+AD72+AF72</f>
        <v>0</v>
      </c>
      <c r="E72" s="139">
        <f t="shared" si="1"/>
        <v>0</v>
      </c>
      <c r="F72" s="80"/>
    </row>
    <row r="73" spans="1:6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1"/>
        <v>0</v>
      </c>
      <c r="E73" s="139">
        <f t="shared" si="1"/>
        <v>0</v>
      </c>
      <c r="F73" s="80"/>
    </row>
    <row r="74" spans="1:6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1"/>
        <v>0</v>
      </c>
      <c r="E74" s="139">
        <f t="shared" si="1"/>
        <v>0</v>
      </c>
      <c r="F74" s="80"/>
    </row>
    <row r="75" spans="1:6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1"/>
        <v>0</v>
      </c>
      <c r="E75" s="139">
        <f t="shared" si="1"/>
        <v>0</v>
      </c>
      <c r="F75" s="80"/>
    </row>
    <row r="76" spans="1:6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1"/>
        <v>0</v>
      </c>
      <c r="E76" s="139">
        <f t="shared" si="1"/>
        <v>0</v>
      </c>
      <c r="F76" s="80"/>
    </row>
    <row r="77" spans="1:6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1"/>
        <v>0</v>
      </c>
      <c r="E77" s="139">
        <f t="shared" si="1"/>
        <v>0</v>
      </c>
      <c r="F77" s="80"/>
    </row>
    <row r="78" spans="1:6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1"/>
        <v>0</v>
      </c>
      <c r="E78" s="139">
        <f t="shared" si="1"/>
        <v>0</v>
      </c>
      <c r="F78" s="80"/>
    </row>
    <row r="79" spans="1:6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1"/>
        <v>0</v>
      </c>
      <c r="E79" s="139">
        <f t="shared" si="1"/>
        <v>0</v>
      </c>
      <c r="F79" s="80"/>
    </row>
    <row r="80" spans="1:6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1"/>
        <v>0</v>
      </c>
      <c r="E80" s="139">
        <f t="shared" si="1"/>
        <v>0</v>
      </c>
      <c r="F80" s="80"/>
    </row>
    <row r="81" spans="1:7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1"/>
        <v>0</v>
      </c>
      <c r="E81" s="139">
        <f t="shared" si="1"/>
        <v>0</v>
      </c>
      <c r="F81" s="79"/>
    </row>
    <row r="82" spans="1:7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1"/>
        <v>0</v>
      </c>
      <c r="E82" s="139">
        <f>G82+I82+K82+M82+O82+Q82+S82+U82+W82+Y82+AA82+AC82+AE82+AG82</f>
        <v>0</v>
      </c>
      <c r="F82" s="79"/>
    </row>
    <row r="83" spans="1:7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1"/>
        <v>0</v>
      </c>
      <c r="E83" s="139">
        <f>G83+I83+K83+M83+O83+Q83+S83+U83+W83+Y83+AA83+AC83+AE83+AG83</f>
        <v>0</v>
      </c>
      <c r="F83" s="79"/>
    </row>
    <row r="84" spans="1:7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1"/>
        <v>0</v>
      </c>
      <c r="E84" s="139">
        <f>G84+I84+K84+M84+O84+Q84+S84+U84+W84+Y84+AA84+AC84+AE84+AG84</f>
        <v>0</v>
      </c>
      <c r="F84" s="79"/>
    </row>
    <row r="85" spans="1:7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1"/>
        <v>0</v>
      </c>
      <c r="E85" s="139">
        <f t="shared" si="1"/>
        <v>0</v>
      </c>
      <c r="F85" s="79"/>
    </row>
    <row r="86" spans="1:7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1"/>
        <v>0</v>
      </c>
      <c r="E86" s="139">
        <f t="shared" si="1"/>
        <v>0</v>
      </c>
      <c r="F86" s="79"/>
    </row>
    <row r="87" spans="1:7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1"/>
        <v>0</v>
      </c>
      <c r="E87" s="139">
        <f t="shared" si="1"/>
        <v>0</v>
      </c>
      <c r="F87" s="79"/>
    </row>
    <row r="88" spans="1:7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1"/>
        <v>0</v>
      </c>
      <c r="E88" s="139">
        <f t="shared" si="1"/>
        <v>0</v>
      </c>
      <c r="F88" s="79"/>
    </row>
    <row r="89" spans="1:7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1"/>
        <v>0</v>
      </c>
      <c r="E89" s="139">
        <f t="shared" si="1"/>
        <v>0</v>
      </c>
      <c r="F89" s="79"/>
    </row>
    <row r="90" spans="1:7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1"/>
        <v>0</v>
      </c>
      <c r="E90" s="139">
        <f t="shared" si="1"/>
        <v>0</v>
      </c>
      <c r="F90" s="79"/>
    </row>
    <row r="91" spans="1:7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1"/>
        <v>0</v>
      </c>
      <c r="E91" s="139">
        <f t="shared" si="1"/>
        <v>0</v>
      </c>
      <c r="F91" s="79"/>
    </row>
    <row r="92" spans="1:7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1"/>
        <v>0</v>
      </c>
      <c r="E92" s="139">
        <f t="shared" si="1"/>
        <v>0</v>
      </c>
      <c r="F92" s="79"/>
    </row>
    <row r="93" spans="1:7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1"/>
        <v>5121</v>
      </c>
      <c r="E93" s="139">
        <f t="shared" si="1"/>
        <v>4999.75</v>
      </c>
      <c r="F93" s="140">
        <v>5121</v>
      </c>
      <c r="G93" s="140">
        <v>4999.75</v>
      </c>
    </row>
    <row r="94" spans="1:7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1"/>
        <v>4494</v>
      </c>
      <c r="E94" s="139">
        <f t="shared" si="1"/>
        <v>0</v>
      </c>
      <c r="F94" s="140">
        <v>4494</v>
      </c>
      <c r="G94" s="140"/>
    </row>
    <row r="95" spans="1:7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1"/>
        <v>0</v>
      </c>
      <c r="E95" s="139">
        <f t="shared" si="1"/>
        <v>-4829.8999999999996</v>
      </c>
      <c r="F95" s="79">
        <v>0</v>
      </c>
      <c r="G95" s="140">
        <v>-4829.8999999999996</v>
      </c>
    </row>
    <row r="96" spans="1:7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1"/>
        <v>0</v>
      </c>
      <c r="E96" s="139">
        <f t="shared" si="1"/>
        <v>0</v>
      </c>
      <c r="F96" s="79"/>
    </row>
    <row r="97" spans="1:6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1"/>
        <v>0</v>
      </c>
      <c r="E97" s="139">
        <f t="shared" si="1"/>
        <v>0</v>
      </c>
      <c r="F97" s="79"/>
    </row>
    <row r="98" spans="1:6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1"/>
        <v>0</v>
      </c>
      <c r="E98" s="139">
        <f t="shared" si="1"/>
        <v>0</v>
      </c>
      <c r="F98" s="79"/>
    </row>
    <row r="99" spans="1:6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1"/>
        <v>0</v>
      </c>
      <c r="E99" s="139">
        <f t="shared" si="1"/>
        <v>0</v>
      </c>
      <c r="F99" s="79"/>
    </row>
    <row r="100" spans="1:6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1"/>
        <v>0</v>
      </c>
      <c r="E100" s="139">
        <f t="shared" si="1"/>
        <v>0</v>
      </c>
      <c r="F100" s="79"/>
    </row>
    <row r="101" spans="1:6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1"/>
        <v>0</v>
      </c>
      <c r="E101" s="139">
        <f t="shared" si="1"/>
        <v>0</v>
      </c>
      <c r="F101" s="79"/>
    </row>
    <row r="102" spans="1:6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1"/>
        <v>0</v>
      </c>
      <c r="E102" s="139">
        <f t="shared" si="1"/>
        <v>0</v>
      </c>
      <c r="F102" s="79"/>
    </row>
    <row r="103" spans="1:6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1"/>
        <v>0</v>
      </c>
      <c r="E103" s="139">
        <f t="shared" si="1"/>
        <v>0</v>
      </c>
      <c r="F103" s="79"/>
    </row>
    <row r="104" spans="1:6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1"/>
        <v>0</v>
      </c>
      <c r="E104" s="139">
        <f t="shared" si="1"/>
        <v>0</v>
      </c>
      <c r="F104" s="79"/>
    </row>
    <row r="105" spans="1:6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1"/>
        <v>0</v>
      </c>
      <c r="E105" s="139">
        <f t="shared" si="1"/>
        <v>0</v>
      </c>
      <c r="F105" s="79"/>
    </row>
    <row r="106" spans="1:6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1"/>
        <v>0</v>
      </c>
      <c r="E106" s="139">
        <f t="shared" si="1"/>
        <v>0</v>
      </c>
      <c r="F106" s="79"/>
    </row>
    <row r="107" spans="1:6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1"/>
        <v>0</v>
      </c>
      <c r="E107" s="139">
        <f t="shared" si="1"/>
        <v>0</v>
      </c>
      <c r="F107" s="79"/>
    </row>
    <row r="108" spans="1:6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1"/>
        <v>0</v>
      </c>
      <c r="E108" s="139">
        <f t="shared" si="1"/>
        <v>0</v>
      </c>
      <c r="F108" s="79"/>
    </row>
    <row r="109" spans="1:6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1"/>
        <v>0</v>
      </c>
      <c r="E109" s="139">
        <f t="shared" si="1"/>
        <v>0</v>
      </c>
      <c r="F109" s="79"/>
    </row>
    <row r="110" spans="1:6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1"/>
        <v>0</v>
      </c>
      <c r="E110" s="139">
        <f t="shared" si="1"/>
        <v>0</v>
      </c>
      <c r="F110" s="79"/>
    </row>
    <row r="111" spans="1:6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1"/>
        <v>0</v>
      </c>
      <c r="E111" s="139">
        <f t="shared" si="1"/>
        <v>0</v>
      </c>
      <c r="F111" s="79"/>
    </row>
    <row r="112" spans="1:6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1"/>
        <v>0</v>
      </c>
      <c r="E112" s="139">
        <f t="shared" si="1"/>
        <v>0</v>
      </c>
      <c r="F112" s="79"/>
    </row>
    <row r="113" spans="1:6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1"/>
        <v>0</v>
      </c>
      <c r="E113" s="139">
        <f t="shared" si="1"/>
        <v>0</v>
      </c>
      <c r="F113" s="79"/>
    </row>
    <row r="114" spans="1:6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1"/>
        <v>0</v>
      </c>
      <c r="E114" s="139">
        <f t="shared" si="1"/>
        <v>0</v>
      </c>
      <c r="F114" s="79"/>
    </row>
    <row r="115" spans="1:6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1"/>
        <v>0</v>
      </c>
      <c r="E115" s="139">
        <f t="shared" si="1"/>
        <v>0</v>
      </c>
      <c r="F115" s="79"/>
    </row>
    <row r="116" spans="1:6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1"/>
        <v>0</v>
      </c>
      <c r="E116" s="139">
        <f t="shared" si="1"/>
        <v>0</v>
      </c>
      <c r="F116" s="79"/>
    </row>
    <row r="117" spans="1:6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2">F117+H117+J117+L117+N117+P117+R117+T117+V117+X117+Z117+AB117+AD117+AF117</f>
        <v>0</v>
      </c>
      <c r="E117" s="139">
        <f t="shared" ref="E117" si="3">G117+I117+K117+M117+O117+Q117+S117+U117+W117+Y117+AA117+AC117+AE117+AG117</f>
        <v>0</v>
      </c>
    </row>
    <row r="119" spans="1:6">
      <c r="E119" s="1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F47E-EE70-4123-9840-55D4E4C5F9A3}">
  <dimension ref="A1:G119"/>
  <sheetViews>
    <sheetView workbookViewId="0">
      <pane ySplit="6" topLeftCell="A94" activePane="bottomLeft" state="frozen"/>
      <selection pane="bottomLeft" activeCell="F118" sqref="F118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  <col min="6" max="6" width="18.85546875" customWidth="1"/>
    <col min="7" max="7" width="18.7109375" customWidth="1"/>
  </cols>
  <sheetData>
    <row r="1" spans="1:7" ht="15.6">
      <c r="A1" s="2" t="s">
        <v>0</v>
      </c>
      <c r="B1" s="3"/>
      <c r="C1" s="45"/>
      <c r="D1" s="45"/>
      <c r="E1" s="113"/>
      <c r="F1" s="7" t="s">
        <v>100</v>
      </c>
    </row>
    <row r="2" spans="1:7">
      <c r="A2" s="13" t="s">
        <v>1</v>
      </c>
      <c r="B2" s="14"/>
      <c r="C2" s="46"/>
      <c r="D2" s="46"/>
      <c r="E2" s="114"/>
      <c r="F2" s="15" t="s">
        <v>47</v>
      </c>
    </row>
    <row r="3" spans="1:7" ht="55.15">
      <c r="A3" s="17" t="s">
        <v>2</v>
      </c>
      <c r="B3" s="18"/>
      <c r="C3" s="47"/>
      <c r="D3" s="47"/>
      <c r="E3" s="115"/>
      <c r="F3" s="21" t="s">
        <v>101</v>
      </c>
    </row>
    <row r="4" spans="1:7">
      <c r="A4" s="23" t="s">
        <v>3</v>
      </c>
      <c r="B4" s="14"/>
      <c r="C4" s="46"/>
      <c r="D4" s="46"/>
      <c r="E4" s="114"/>
      <c r="F4" s="19" t="s">
        <v>55</v>
      </c>
    </row>
    <row r="5" spans="1:7">
      <c r="A5" s="25"/>
      <c r="B5" s="1"/>
      <c r="C5" s="49"/>
      <c r="D5" s="49"/>
      <c r="E5" s="116"/>
      <c r="F5" s="29"/>
    </row>
    <row r="6" spans="1:7" ht="55.1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5" t="s">
        <v>102</v>
      </c>
      <c r="G6" s="35" t="str">
        <f>F6&amp;"[trans]"</f>
        <v>WARATAH ALTERNATIVE ESG FUND CLASS F[trans]</v>
      </c>
    </row>
    <row r="7" spans="1:7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F7+H7+J7+L7+N7+P7+R7+T7+V7+X7+Z7+AB7+AD7+AF7</f>
        <v>0</v>
      </c>
      <c r="E7" s="139">
        <f>G7+I7+K7+M7+O7+Q7+S7+U7+W7+Y7+AA7+AC7+AE7+AG7</f>
        <v>0</v>
      </c>
      <c r="F7" s="29"/>
    </row>
    <row r="8" spans="1:7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E71" si="0">F8+H8+J8+L8+N8+P8+R8+T8+V8+X8+Z8+AB8+AD8+AF8</f>
        <v>0</v>
      </c>
      <c r="E8" s="139">
        <f t="shared" si="0"/>
        <v>0</v>
      </c>
      <c r="F8" s="29"/>
    </row>
    <row r="9" spans="1:7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0"/>
        <v>0</v>
      </c>
      <c r="F9" s="29"/>
    </row>
    <row r="10" spans="1:7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0"/>
        <v>0</v>
      </c>
      <c r="F10" s="29"/>
    </row>
    <row r="11" spans="1:7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0"/>
        <v>0</v>
      </c>
      <c r="F11" s="29"/>
    </row>
    <row r="12" spans="1:7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0"/>
        <v>0</v>
      </c>
      <c r="F12" s="29"/>
    </row>
    <row r="13" spans="1:7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0"/>
        <v>0</v>
      </c>
      <c r="F13" s="29"/>
    </row>
    <row r="14" spans="1:7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0"/>
        <v>0</v>
      </c>
      <c r="F14" s="29"/>
    </row>
    <row r="15" spans="1:7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0"/>
        <v>0</v>
      </c>
      <c r="F15" s="29"/>
    </row>
    <row r="16" spans="1:7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0"/>
        <v>0</v>
      </c>
      <c r="F16" s="29"/>
    </row>
    <row r="17" spans="1:6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0"/>
        <v>0</v>
      </c>
      <c r="F17" s="29"/>
    </row>
    <row r="18" spans="1:6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0"/>
        <v>0</v>
      </c>
      <c r="F18" s="29"/>
    </row>
    <row r="19" spans="1:6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0"/>
        <v>0</v>
      </c>
      <c r="F19" s="29"/>
    </row>
    <row r="20" spans="1:6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0"/>
        <v>0</v>
      </c>
      <c r="F20" s="29"/>
    </row>
    <row r="21" spans="1:6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0"/>
        <v>0</v>
      </c>
      <c r="F21" s="29"/>
    </row>
    <row r="22" spans="1:6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0"/>
        <v>0</v>
      </c>
      <c r="F22" s="29"/>
    </row>
    <row r="23" spans="1:6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0"/>
        <v>0</v>
      </c>
      <c r="F23" s="29"/>
    </row>
    <row r="24" spans="1:6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0"/>
        <v>0</v>
      </c>
      <c r="F24" s="29"/>
    </row>
    <row r="25" spans="1:6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0"/>
        <v>0</v>
      </c>
      <c r="F25" s="29"/>
    </row>
    <row r="26" spans="1:6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0"/>
        <v>0</v>
      </c>
      <c r="F26" s="29"/>
    </row>
    <row r="27" spans="1:6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0"/>
        <v>0</v>
      </c>
      <c r="F27" s="29"/>
    </row>
    <row r="28" spans="1:6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0"/>
        <v>0</v>
      </c>
      <c r="F28" s="29"/>
    </row>
    <row r="29" spans="1:6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0"/>
        <v>0</v>
      </c>
      <c r="F29" s="29"/>
    </row>
    <row r="30" spans="1:6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0"/>
        <v>0</v>
      </c>
      <c r="F30" s="29"/>
    </row>
    <row r="31" spans="1:6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0"/>
        <v>0</v>
      </c>
      <c r="F31" s="29"/>
    </row>
    <row r="32" spans="1:6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0"/>
        <v>0</v>
      </c>
      <c r="F32" s="29"/>
    </row>
    <row r="33" spans="1:6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0"/>
        <v>0</v>
      </c>
      <c r="F33" s="29"/>
    </row>
    <row r="34" spans="1:6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0"/>
        <v>0</v>
      </c>
      <c r="F34" s="29"/>
    </row>
    <row r="35" spans="1:6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0"/>
        <v>0</v>
      </c>
      <c r="F35" s="29"/>
    </row>
    <row r="36" spans="1:6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0"/>
        <v>0</v>
      </c>
      <c r="F36" s="29"/>
    </row>
    <row r="37" spans="1:6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0"/>
        <v>0</v>
      </c>
      <c r="F37" s="29"/>
    </row>
    <row r="38" spans="1:6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0"/>
        <v>0</v>
      </c>
      <c r="F38" s="29"/>
    </row>
    <row r="39" spans="1:6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0"/>
        <v>0</v>
      </c>
      <c r="F39" s="29"/>
    </row>
    <row r="40" spans="1:6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0"/>
        <v>0</v>
      </c>
      <c r="F40" s="29"/>
    </row>
    <row r="41" spans="1:6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0"/>
        <v>0</v>
      </c>
      <c r="F41" s="29"/>
    </row>
    <row r="42" spans="1:6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0"/>
        <v>0</v>
      </c>
      <c r="F42" s="29"/>
    </row>
    <row r="43" spans="1:6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0"/>
        <v>0</v>
      </c>
      <c r="F43" s="29"/>
    </row>
    <row r="44" spans="1:6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0"/>
        <v>0</v>
      </c>
      <c r="F44" s="29"/>
    </row>
    <row r="45" spans="1:6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0"/>
        <v>0</v>
      </c>
      <c r="F45" s="29"/>
    </row>
    <row r="46" spans="1:6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0"/>
        <v>0</v>
      </c>
      <c r="F46" s="29"/>
    </row>
    <row r="47" spans="1:6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0"/>
        <v>0</v>
      </c>
      <c r="F47" s="29"/>
    </row>
    <row r="48" spans="1:6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0"/>
        <v>0</v>
      </c>
      <c r="F48" s="29"/>
    </row>
    <row r="49" spans="1:6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0"/>
        <v>0</v>
      </c>
      <c r="F49" s="29"/>
    </row>
    <row r="50" spans="1:6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0"/>
        <v>0</v>
      </c>
      <c r="F50" s="29"/>
    </row>
    <row r="51" spans="1:6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0"/>
        <v>0</v>
      </c>
      <c r="F51" s="29"/>
    </row>
    <row r="52" spans="1:6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0"/>
        <v>0</v>
      </c>
      <c r="F52" s="29"/>
    </row>
    <row r="53" spans="1:6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0"/>
        <v>0</v>
      </c>
      <c r="F53" s="29"/>
    </row>
    <row r="54" spans="1:6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0"/>
        <v>0</v>
      </c>
      <c r="F54" s="29"/>
    </row>
    <row r="55" spans="1:6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0"/>
        <v>0</v>
      </c>
      <c r="F55" s="29"/>
    </row>
    <row r="56" spans="1:6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0"/>
        <v>0</v>
      </c>
      <c r="F56" s="29"/>
    </row>
    <row r="57" spans="1:6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0"/>
        <v>0</v>
      </c>
      <c r="F57" s="29"/>
    </row>
    <row r="58" spans="1:6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0"/>
        <v>0</v>
      </c>
      <c r="F58" s="29"/>
    </row>
    <row r="59" spans="1:6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0"/>
        <v>0</v>
      </c>
      <c r="F59" s="29"/>
    </row>
    <row r="60" spans="1:6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0"/>
        <v>0</v>
      </c>
      <c r="F60" s="29"/>
    </row>
    <row r="61" spans="1:6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0"/>
        <v>0</v>
      </c>
      <c r="F61" s="29"/>
    </row>
    <row r="62" spans="1:6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0"/>
        <v>0</v>
      </c>
      <c r="F62" s="29"/>
    </row>
    <row r="63" spans="1:6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0"/>
        <v>0</v>
      </c>
      <c r="F63" s="29"/>
    </row>
    <row r="64" spans="1:6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0"/>
        <v>0</v>
      </c>
      <c r="F64" s="29"/>
    </row>
    <row r="65" spans="1:6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0"/>
        <v>0</v>
      </c>
      <c r="F65" s="29"/>
    </row>
    <row r="66" spans="1:6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0"/>
        <v>0</v>
      </c>
      <c r="F66" s="29"/>
    </row>
    <row r="67" spans="1:6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0"/>
        <v>0</v>
      </c>
      <c r="F67" s="29"/>
    </row>
    <row r="68" spans="1:6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0"/>
        <v>0</v>
      </c>
      <c r="F68" s="29"/>
    </row>
    <row r="69" spans="1:6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0"/>
        <v>0</v>
      </c>
      <c r="F69" s="29"/>
    </row>
    <row r="70" spans="1:6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0"/>
        <v>0</v>
      </c>
      <c r="F70" s="29"/>
    </row>
    <row r="71" spans="1:6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0"/>
        <v>0</v>
      </c>
      <c r="F71" s="29"/>
    </row>
    <row r="72" spans="1:6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E116" si="1">F72+H72+J72+L72+N72+P72+R72+T72+V72+X72+Z72+AB72+AD72+AF72</f>
        <v>0</v>
      </c>
      <c r="E72" s="139">
        <f t="shared" si="1"/>
        <v>0</v>
      </c>
      <c r="F72" s="29"/>
    </row>
    <row r="73" spans="1:6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1"/>
        <v>0</v>
      </c>
      <c r="E73" s="139">
        <f t="shared" si="1"/>
        <v>0</v>
      </c>
      <c r="F73" s="29"/>
    </row>
    <row r="74" spans="1:6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1"/>
        <v>0</v>
      </c>
      <c r="E74" s="139">
        <f t="shared" si="1"/>
        <v>0</v>
      </c>
      <c r="F74" s="29"/>
    </row>
    <row r="75" spans="1:6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1"/>
        <v>0</v>
      </c>
      <c r="E75" s="139">
        <f t="shared" si="1"/>
        <v>0</v>
      </c>
      <c r="F75" s="29"/>
    </row>
    <row r="76" spans="1:6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1"/>
        <v>0</v>
      </c>
      <c r="E76" s="139">
        <f t="shared" si="1"/>
        <v>0</v>
      </c>
      <c r="F76" s="29"/>
    </row>
    <row r="77" spans="1:6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1"/>
        <v>0</v>
      </c>
      <c r="E77" s="139">
        <f t="shared" si="1"/>
        <v>0</v>
      </c>
      <c r="F77" s="29"/>
    </row>
    <row r="78" spans="1:6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1"/>
        <v>0</v>
      </c>
      <c r="E78" s="139">
        <f t="shared" si="1"/>
        <v>0</v>
      </c>
      <c r="F78" s="29"/>
    </row>
    <row r="79" spans="1:6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1"/>
        <v>0</v>
      </c>
      <c r="E79" s="139">
        <f t="shared" si="1"/>
        <v>0</v>
      </c>
      <c r="F79" s="29"/>
    </row>
    <row r="80" spans="1:6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1"/>
        <v>0</v>
      </c>
      <c r="E80" s="139">
        <f t="shared" si="1"/>
        <v>0</v>
      </c>
      <c r="F80" s="29"/>
    </row>
    <row r="81" spans="1:6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1"/>
        <v>0</v>
      </c>
      <c r="E81" s="139">
        <f t="shared" si="1"/>
        <v>0</v>
      </c>
      <c r="F81" s="42"/>
    </row>
    <row r="82" spans="1:6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1"/>
        <v>0</v>
      </c>
      <c r="E82" s="139">
        <f>G82+I82+K82+M82+O82+Q82+S82+U82+W82+Y82+AA82+AC82+AE82+AG82</f>
        <v>0</v>
      </c>
      <c r="F82" s="42"/>
    </row>
    <row r="83" spans="1:6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1"/>
        <v>0</v>
      </c>
      <c r="E83" s="139">
        <f>G83+I83+K83+M83+O83+Q83+S83+U83+W83+Y83+AA83+AC83+AE83+AG83</f>
        <v>0</v>
      </c>
      <c r="F83" s="42"/>
    </row>
    <row r="84" spans="1:6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1"/>
        <v>0</v>
      </c>
      <c r="E84" s="139">
        <f>G84+I84+K84+M84+O84+Q84+S84+U84+W84+Y84+AA84+AC84+AE84+AG84</f>
        <v>0</v>
      </c>
      <c r="F84" s="42"/>
    </row>
    <row r="85" spans="1:6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1"/>
        <v>0</v>
      </c>
      <c r="E85" s="139">
        <f t="shared" si="1"/>
        <v>0</v>
      </c>
      <c r="F85" s="42"/>
    </row>
    <row r="86" spans="1:6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1"/>
        <v>0</v>
      </c>
      <c r="E86" s="139">
        <f t="shared" si="1"/>
        <v>0</v>
      </c>
      <c r="F86" s="42"/>
    </row>
    <row r="87" spans="1:6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1"/>
        <v>0</v>
      </c>
      <c r="E87" s="139">
        <f t="shared" si="1"/>
        <v>0</v>
      </c>
      <c r="F87" s="79"/>
    </row>
    <row r="88" spans="1:6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1"/>
        <v>0</v>
      </c>
      <c r="E88" s="139">
        <f t="shared" si="1"/>
        <v>0</v>
      </c>
      <c r="F88" s="79"/>
    </row>
    <row r="89" spans="1:6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1"/>
        <v>0</v>
      </c>
      <c r="E89" s="139">
        <f t="shared" si="1"/>
        <v>0</v>
      </c>
      <c r="F89" s="79"/>
    </row>
    <row r="90" spans="1:6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1"/>
        <v>0</v>
      </c>
      <c r="E90" s="139">
        <f t="shared" si="1"/>
        <v>0</v>
      </c>
      <c r="F90" s="42"/>
    </row>
    <row r="91" spans="1:6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1"/>
        <v>0</v>
      </c>
      <c r="E91" s="139">
        <f t="shared" si="1"/>
        <v>0</v>
      </c>
      <c r="F91" s="42"/>
    </row>
    <row r="92" spans="1:6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1"/>
        <v>0</v>
      </c>
      <c r="E92" s="139">
        <f t="shared" si="1"/>
        <v>0</v>
      </c>
      <c r="F92" s="42"/>
    </row>
    <row r="93" spans="1:6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1"/>
        <v>0</v>
      </c>
      <c r="E93" s="139">
        <f t="shared" si="1"/>
        <v>0</v>
      </c>
      <c r="F93" s="79"/>
    </row>
    <row r="94" spans="1:6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1"/>
        <v>0</v>
      </c>
      <c r="E94" s="139">
        <f t="shared" si="1"/>
        <v>0</v>
      </c>
      <c r="F94" s="42"/>
    </row>
    <row r="95" spans="1:6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1"/>
        <v>0</v>
      </c>
      <c r="E95" s="139">
        <f t="shared" si="1"/>
        <v>0</v>
      </c>
      <c r="F95" s="79"/>
    </row>
    <row r="96" spans="1:6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1"/>
        <v>0</v>
      </c>
      <c r="E96" s="139">
        <f t="shared" si="1"/>
        <v>0</v>
      </c>
      <c r="F96" s="42"/>
    </row>
    <row r="97" spans="1:6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1"/>
        <v>0</v>
      </c>
      <c r="E97" s="139">
        <f t="shared" si="1"/>
        <v>0</v>
      </c>
      <c r="F97" s="42"/>
    </row>
    <row r="98" spans="1:6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1"/>
        <v>0</v>
      </c>
      <c r="E98" s="139">
        <f t="shared" si="1"/>
        <v>0</v>
      </c>
      <c r="F98" s="42"/>
    </row>
    <row r="99" spans="1:6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1"/>
        <v>0</v>
      </c>
      <c r="E99" s="139">
        <f t="shared" si="1"/>
        <v>0</v>
      </c>
      <c r="F99" s="42"/>
    </row>
    <row r="100" spans="1:6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1"/>
        <v>0</v>
      </c>
      <c r="E100" s="139">
        <f t="shared" si="1"/>
        <v>0</v>
      </c>
      <c r="F100" s="42"/>
    </row>
    <row r="101" spans="1:6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1"/>
        <v>0</v>
      </c>
      <c r="E101" s="139">
        <f t="shared" si="1"/>
        <v>0</v>
      </c>
      <c r="F101" s="42"/>
    </row>
    <row r="102" spans="1:6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1"/>
        <v>0</v>
      </c>
      <c r="E102" s="139">
        <f t="shared" si="1"/>
        <v>0</v>
      </c>
      <c r="F102" s="42"/>
    </row>
    <row r="103" spans="1:6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1"/>
        <v>0</v>
      </c>
      <c r="E103" s="139">
        <f t="shared" si="1"/>
        <v>0</v>
      </c>
      <c r="F103" s="42"/>
    </row>
    <row r="104" spans="1:6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1"/>
        <v>0</v>
      </c>
      <c r="E104" s="139">
        <f t="shared" si="1"/>
        <v>0</v>
      </c>
      <c r="F104" s="42"/>
    </row>
    <row r="105" spans="1:6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1"/>
        <v>0</v>
      </c>
      <c r="E105" s="139">
        <f t="shared" si="1"/>
        <v>0</v>
      </c>
      <c r="F105" s="42"/>
    </row>
    <row r="106" spans="1:6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1"/>
        <v>0</v>
      </c>
      <c r="E106" s="139">
        <f t="shared" si="1"/>
        <v>0</v>
      </c>
      <c r="F106" s="79"/>
    </row>
    <row r="107" spans="1:6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1"/>
        <v>0</v>
      </c>
      <c r="E107" s="139">
        <f t="shared" si="1"/>
        <v>0</v>
      </c>
      <c r="F107" s="79"/>
    </row>
    <row r="108" spans="1:6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1"/>
        <v>0</v>
      </c>
      <c r="E108" s="139">
        <f t="shared" si="1"/>
        <v>0</v>
      </c>
      <c r="F108" s="42"/>
    </row>
    <row r="109" spans="1:6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1"/>
        <v>0</v>
      </c>
      <c r="E109" s="139">
        <f t="shared" si="1"/>
        <v>0</v>
      </c>
      <c r="F109" s="42"/>
    </row>
    <row r="110" spans="1:6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1"/>
        <v>0</v>
      </c>
      <c r="E110" s="139">
        <f t="shared" si="1"/>
        <v>0</v>
      </c>
      <c r="F110" s="42"/>
    </row>
    <row r="111" spans="1:6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1"/>
        <v>0</v>
      </c>
      <c r="E111" s="139">
        <f t="shared" si="1"/>
        <v>0</v>
      </c>
      <c r="F111" s="42"/>
    </row>
    <row r="112" spans="1:6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1"/>
        <v>0</v>
      </c>
      <c r="E112" s="139">
        <f t="shared" si="1"/>
        <v>0</v>
      </c>
      <c r="F112" s="79"/>
    </row>
    <row r="113" spans="1:7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1"/>
        <v>0</v>
      </c>
      <c r="E113" s="139">
        <f t="shared" si="1"/>
        <v>0</v>
      </c>
      <c r="F113" s="42"/>
    </row>
    <row r="114" spans="1:7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1"/>
        <v>0</v>
      </c>
      <c r="E114" s="139">
        <f t="shared" si="1"/>
        <v>0</v>
      </c>
      <c r="F114" s="79"/>
    </row>
    <row r="115" spans="1:7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1"/>
        <v>0</v>
      </c>
      <c r="E115" s="139">
        <f t="shared" si="1"/>
        <v>0</v>
      </c>
      <c r="F115" s="42"/>
    </row>
    <row r="116" spans="1:7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1"/>
        <v>15056</v>
      </c>
      <c r="E116" s="139">
        <f t="shared" si="1"/>
        <v>15000</v>
      </c>
      <c r="F116" s="140">
        <v>15056</v>
      </c>
      <c r="G116" s="140">
        <v>15000</v>
      </c>
    </row>
    <row r="117" spans="1:7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2">F117+H117+J117+L117+N117+P117+R117+T117+V117+X117+Z117+AB117+AD117+AF117</f>
        <v>14767</v>
      </c>
      <c r="E117" s="139">
        <f t="shared" ref="E117" si="3">G117+I117+K117+M117+O117+Q117+S117+U117+W117+Y117+AA117+AC117+AE117+AG117</f>
        <v>0</v>
      </c>
      <c r="F117" s="140">
        <v>14767</v>
      </c>
    </row>
    <row r="119" spans="1:7">
      <c r="E119" s="138"/>
    </row>
  </sheetData>
  <conditionalFormatting sqref="F3">
    <cfRule type="expression" dxfId="1" priority="1">
      <formula>IF(COUNTIF($3:$3,$C3),TRUE,FALSE)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4640-AE84-494C-BCE7-48DC2B2F0929}">
  <dimension ref="A1:E119"/>
  <sheetViews>
    <sheetView workbookViewId="0">
      <pane ySplit="6" topLeftCell="A85" activePane="bottomLeft" state="frozen"/>
      <selection pane="bottomLeft" activeCell="B117" sqref="B117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</cols>
  <sheetData>
    <row r="1" spans="1:5" ht="15.6">
      <c r="A1" s="2" t="s">
        <v>0</v>
      </c>
      <c r="B1" s="3"/>
      <c r="C1" s="45"/>
      <c r="D1" s="45"/>
      <c r="E1" s="113"/>
    </row>
    <row r="2" spans="1:5">
      <c r="A2" s="13" t="s">
        <v>1</v>
      </c>
      <c r="B2" s="14"/>
      <c r="C2" s="46"/>
      <c r="D2" s="46"/>
      <c r="E2" s="114"/>
    </row>
    <row r="3" spans="1:5">
      <c r="A3" s="17" t="s">
        <v>2</v>
      </c>
      <c r="B3" s="18"/>
      <c r="C3" s="47"/>
      <c r="D3" s="47"/>
      <c r="E3" s="115"/>
    </row>
    <row r="4" spans="1:5">
      <c r="A4" s="23" t="s">
        <v>3</v>
      </c>
      <c r="B4" s="14"/>
      <c r="C4" s="46"/>
      <c r="D4" s="46"/>
      <c r="E4" s="114"/>
    </row>
    <row r="5" spans="1:5">
      <c r="A5" s="25"/>
      <c r="B5" s="1"/>
      <c r="C5" s="49"/>
      <c r="D5" s="49"/>
      <c r="E5" s="116"/>
    </row>
    <row r="6" spans="1: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</row>
    <row r="7" spans="1:5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F7+H7+J7+L7+N7+P7+R7+T7+V7+X7+Z7+AB7+AD7+AF7</f>
        <v>0</v>
      </c>
      <c r="E7" s="139">
        <f>G7+I7+K7+M7+O7+Q7+S7+U7+W7+Y7+AA7+AC7+AE7+AG7</f>
        <v>0</v>
      </c>
    </row>
    <row r="8" spans="1:5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E71" si="0">F8+H8+J8+L8+N8+P8+R8+T8+V8+X8+Z8+AB8+AD8+AF8</f>
        <v>0</v>
      </c>
      <c r="E8" s="139">
        <f t="shared" si="0"/>
        <v>0</v>
      </c>
    </row>
    <row r="9" spans="1:5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0"/>
        <v>0</v>
      </c>
    </row>
    <row r="10" spans="1:5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0"/>
        <v>0</v>
      </c>
    </row>
    <row r="11" spans="1:5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0"/>
        <v>0</v>
      </c>
    </row>
    <row r="12" spans="1:5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0"/>
        <v>0</v>
      </c>
    </row>
    <row r="13" spans="1:5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0"/>
        <v>0</v>
      </c>
    </row>
    <row r="14" spans="1:5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0"/>
        <v>0</v>
      </c>
    </row>
    <row r="15" spans="1:5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0"/>
        <v>0</v>
      </c>
    </row>
    <row r="16" spans="1:5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0"/>
        <v>0</v>
      </c>
    </row>
    <row r="17" spans="1:5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0"/>
        <v>0</v>
      </c>
    </row>
    <row r="18" spans="1:5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0"/>
        <v>0</v>
      </c>
    </row>
    <row r="19" spans="1:5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0"/>
        <v>0</v>
      </c>
    </row>
    <row r="20" spans="1:5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0"/>
        <v>0</v>
      </c>
    </row>
    <row r="21" spans="1:5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0"/>
        <v>0</v>
      </c>
    </row>
    <row r="22" spans="1:5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0"/>
        <v>0</v>
      </c>
    </row>
    <row r="23" spans="1:5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0"/>
        <v>0</v>
      </c>
    </row>
    <row r="24" spans="1:5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0"/>
        <v>0</v>
      </c>
    </row>
    <row r="25" spans="1:5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0"/>
        <v>0</v>
      </c>
    </row>
    <row r="26" spans="1:5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0"/>
        <v>0</v>
      </c>
    </row>
    <row r="27" spans="1:5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0"/>
        <v>0</v>
      </c>
    </row>
    <row r="28" spans="1:5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0"/>
        <v>0</v>
      </c>
    </row>
    <row r="29" spans="1:5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0"/>
        <v>0</v>
      </c>
    </row>
    <row r="30" spans="1:5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0"/>
        <v>0</v>
      </c>
    </row>
    <row r="31" spans="1:5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0"/>
        <v>0</v>
      </c>
    </row>
    <row r="32" spans="1:5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0"/>
        <v>0</v>
      </c>
    </row>
    <row r="33" spans="1:5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0"/>
        <v>0</v>
      </c>
    </row>
    <row r="34" spans="1:5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0"/>
        <v>0</v>
      </c>
    </row>
    <row r="35" spans="1:5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0"/>
        <v>0</v>
      </c>
    </row>
    <row r="36" spans="1:5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0"/>
        <v>0</v>
      </c>
    </row>
    <row r="37" spans="1:5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0"/>
        <v>0</v>
      </c>
    </row>
    <row r="38" spans="1:5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0"/>
        <v>0</v>
      </c>
    </row>
    <row r="39" spans="1:5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0"/>
        <v>0</v>
      </c>
    </row>
    <row r="40" spans="1:5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0"/>
        <v>0</v>
      </c>
    </row>
    <row r="41" spans="1:5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0"/>
        <v>0</v>
      </c>
    </row>
    <row r="42" spans="1:5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0"/>
        <v>0</v>
      </c>
    </row>
    <row r="43" spans="1:5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0"/>
        <v>0</v>
      </c>
    </row>
    <row r="44" spans="1:5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0"/>
        <v>0</v>
      </c>
    </row>
    <row r="45" spans="1:5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0"/>
        <v>0</v>
      </c>
    </row>
    <row r="46" spans="1:5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0"/>
        <v>0</v>
      </c>
    </row>
    <row r="47" spans="1:5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0"/>
        <v>0</v>
      </c>
    </row>
    <row r="48" spans="1:5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0"/>
        <v>0</v>
      </c>
    </row>
    <row r="49" spans="1:5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0"/>
        <v>0</v>
      </c>
    </row>
    <row r="50" spans="1:5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0"/>
        <v>0</v>
      </c>
    </row>
    <row r="51" spans="1:5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0"/>
        <v>0</v>
      </c>
    </row>
    <row r="52" spans="1:5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0"/>
        <v>0</v>
      </c>
    </row>
    <row r="53" spans="1:5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0"/>
        <v>0</v>
      </c>
    </row>
    <row r="54" spans="1:5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0"/>
        <v>0</v>
      </c>
    </row>
    <row r="55" spans="1:5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0"/>
        <v>0</v>
      </c>
    </row>
    <row r="56" spans="1:5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0"/>
        <v>0</v>
      </c>
    </row>
    <row r="57" spans="1:5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0"/>
        <v>0</v>
      </c>
    </row>
    <row r="58" spans="1:5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0"/>
        <v>0</v>
      </c>
    </row>
    <row r="59" spans="1:5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0"/>
        <v>0</v>
      </c>
    </row>
    <row r="60" spans="1:5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0"/>
        <v>0</v>
      </c>
    </row>
    <row r="61" spans="1:5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0"/>
        <v>0</v>
      </c>
    </row>
    <row r="62" spans="1:5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0"/>
        <v>0</v>
      </c>
    </row>
    <row r="63" spans="1:5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0"/>
        <v>0</v>
      </c>
    </row>
    <row r="64" spans="1:5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0"/>
        <v>0</v>
      </c>
    </row>
    <row r="65" spans="1:5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0"/>
        <v>0</v>
      </c>
    </row>
    <row r="66" spans="1:5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0"/>
        <v>0</v>
      </c>
    </row>
    <row r="67" spans="1:5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0"/>
        <v>0</v>
      </c>
    </row>
    <row r="68" spans="1:5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0"/>
        <v>0</v>
      </c>
    </row>
    <row r="69" spans="1:5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0"/>
        <v>0</v>
      </c>
    </row>
    <row r="70" spans="1:5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0"/>
        <v>0</v>
      </c>
    </row>
    <row r="71" spans="1:5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0"/>
        <v>0</v>
      </c>
    </row>
    <row r="72" spans="1:5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E116" si="1">F72+H72+J72+L72+N72+P72+R72+T72+V72+X72+Z72+AB72+AD72+AF72</f>
        <v>0</v>
      </c>
      <c r="E72" s="139">
        <f t="shared" si="1"/>
        <v>0</v>
      </c>
    </row>
    <row r="73" spans="1:5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1"/>
        <v>0</v>
      </c>
      <c r="E73" s="139">
        <f t="shared" si="1"/>
        <v>0</v>
      </c>
    </row>
    <row r="74" spans="1:5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1"/>
        <v>0</v>
      </c>
      <c r="E74" s="139">
        <f t="shared" si="1"/>
        <v>0</v>
      </c>
    </row>
    <row r="75" spans="1:5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1"/>
        <v>0</v>
      </c>
      <c r="E75" s="139">
        <f t="shared" si="1"/>
        <v>0</v>
      </c>
    </row>
    <row r="76" spans="1:5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1"/>
        <v>0</v>
      </c>
      <c r="E76" s="139">
        <f t="shared" si="1"/>
        <v>0</v>
      </c>
    </row>
    <row r="77" spans="1:5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1"/>
        <v>0</v>
      </c>
      <c r="E77" s="139">
        <f t="shared" si="1"/>
        <v>0</v>
      </c>
    </row>
    <row r="78" spans="1:5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1"/>
        <v>0</v>
      </c>
      <c r="E78" s="139">
        <f t="shared" si="1"/>
        <v>0</v>
      </c>
    </row>
    <row r="79" spans="1:5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1"/>
        <v>0</v>
      </c>
      <c r="E79" s="139">
        <f t="shared" si="1"/>
        <v>0</v>
      </c>
    </row>
    <row r="80" spans="1:5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1"/>
        <v>0</v>
      </c>
      <c r="E80" s="139">
        <f t="shared" si="1"/>
        <v>0</v>
      </c>
    </row>
    <row r="81" spans="1:5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1"/>
        <v>0</v>
      </c>
      <c r="E81" s="139">
        <f t="shared" si="1"/>
        <v>0</v>
      </c>
    </row>
    <row r="82" spans="1:5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1"/>
        <v>0</v>
      </c>
      <c r="E82" s="139">
        <f>G82+I82+K82+M82+O82+Q82+S82+U82+W82+Y82+AA82+AC82+AE82+AG82</f>
        <v>0</v>
      </c>
    </row>
    <row r="83" spans="1:5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1"/>
        <v>0</v>
      </c>
      <c r="E83" s="139">
        <f>G83+I83+K83+M83+O83+Q83+S83+U83+W83+Y83+AA83+AC83+AE83+AG83</f>
        <v>0</v>
      </c>
    </row>
    <row r="84" spans="1:5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1"/>
        <v>0</v>
      </c>
      <c r="E84" s="139">
        <f>G84+I84+K84+M84+O84+Q84+S84+U84+W84+Y84+AA84+AC84+AE84+AG84</f>
        <v>0</v>
      </c>
    </row>
    <row r="85" spans="1:5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1"/>
        <v>0</v>
      </c>
      <c r="E85" s="139">
        <f t="shared" si="1"/>
        <v>0</v>
      </c>
    </row>
    <row r="86" spans="1:5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1"/>
        <v>0</v>
      </c>
      <c r="E86" s="139">
        <f t="shared" si="1"/>
        <v>0</v>
      </c>
    </row>
    <row r="87" spans="1:5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1"/>
        <v>0</v>
      </c>
      <c r="E87" s="139">
        <f t="shared" si="1"/>
        <v>0</v>
      </c>
    </row>
    <row r="88" spans="1:5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1"/>
        <v>0</v>
      </c>
      <c r="E88" s="139">
        <f t="shared" si="1"/>
        <v>0</v>
      </c>
    </row>
    <row r="89" spans="1:5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1"/>
        <v>0</v>
      </c>
      <c r="E89" s="139">
        <f t="shared" si="1"/>
        <v>0</v>
      </c>
    </row>
    <row r="90" spans="1:5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1"/>
        <v>0</v>
      </c>
      <c r="E90" s="139">
        <f t="shared" si="1"/>
        <v>0</v>
      </c>
    </row>
    <row r="91" spans="1:5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1"/>
        <v>0</v>
      </c>
      <c r="E91" s="139">
        <f t="shared" si="1"/>
        <v>0</v>
      </c>
    </row>
    <row r="92" spans="1:5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1"/>
        <v>0</v>
      </c>
      <c r="E92" s="139">
        <f t="shared" si="1"/>
        <v>0</v>
      </c>
    </row>
    <row r="93" spans="1:5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1"/>
        <v>0</v>
      </c>
      <c r="E93" s="139">
        <f t="shared" si="1"/>
        <v>0</v>
      </c>
    </row>
    <row r="94" spans="1:5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1"/>
        <v>0</v>
      </c>
      <c r="E94" s="139">
        <f t="shared" si="1"/>
        <v>0</v>
      </c>
    </row>
    <row r="95" spans="1:5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1"/>
        <v>0</v>
      </c>
      <c r="E95" s="139">
        <f t="shared" si="1"/>
        <v>0</v>
      </c>
    </row>
    <row r="96" spans="1:5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1"/>
        <v>0</v>
      </c>
      <c r="E96" s="139">
        <f t="shared" si="1"/>
        <v>0</v>
      </c>
    </row>
    <row r="97" spans="1:5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1"/>
        <v>0</v>
      </c>
      <c r="E97" s="139">
        <f t="shared" si="1"/>
        <v>0</v>
      </c>
    </row>
    <row r="98" spans="1:5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1"/>
        <v>0</v>
      </c>
      <c r="E98" s="139">
        <f t="shared" si="1"/>
        <v>0</v>
      </c>
    </row>
    <row r="99" spans="1:5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1"/>
        <v>0</v>
      </c>
      <c r="E99" s="139">
        <f t="shared" si="1"/>
        <v>0</v>
      </c>
    </row>
    <row r="100" spans="1:5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1"/>
        <v>0</v>
      </c>
      <c r="E100" s="139">
        <f t="shared" si="1"/>
        <v>0</v>
      </c>
    </row>
    <row r="101" spans="1:5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1"/>
        <v>0</v>
      </c>
      <c r="E101" s="139">
        <f t="shared" si="1"/>
        <v>0</v>
      </c>
    </row>
    <row r="102" spans="1:5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1"/>
        <v>0</v>
      </c>
      <c r="E102" s="139">
        <f t="shared" si="1"/>
        <v>0</v>
      </c>
    </row>
    <row r="103" spans="1:5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1"/>
        <v>0</v>
      </c>
      <c r="E103" s="139">
        <f t="shared" si="1"/>
        <v>0</v>
      </c>
    </row>
    <row r="104" spans="1:5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1"/>
        <v>0</v>
      </c>
      <c r="E104" s="139">
        <f t="shared" si="1"/>
        <v>0</v>
      </c>
    </row>
    <row r="105" spans="1:5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1"/>
        <v>0</v>
      </c>
      <c r="E105" s="139">
        <f t="shared" si="1"/>
        <v>0</v>
      </c>
    </row>
    <row r="106" spans="1:5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1"/>
        <v>0</v>
      </c>
      <c r="E106" s="139">
        <f t="shared" si="1"/>
        <v>0</v>
      </c>
    </row>
    <row r="107" spans="1:5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1"/>
        <v>0</v>
      </c>
      <c r="E107" s="139">
        <f t="shared" si="1"/>
        <v>0</v>
      </c>
    </row>
    <row r="108" spans="1:5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1"/>
        <v>0</v>
      </c>
      <c r="E108" s="139">
        <f t="shared" si="1"/>
        <v>0</v>
      </c>
    </row>
    <row r="109" spans="1:5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1"/>
        <v>0</v>
      </c>
      <c r="E109" s="139">
        <f t="shared" si="1"/>
        <v>0</v>
      </c>
    </row>
    <row r="110" spans="1:5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1"/>
        <v>0</v>
      </c>
      <c r="E110" s="139">
        <f t="shared" si="1"/>
        <v>0</v>
      </c>
    </row>
    <row r="111" spans="1:5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1"/>
        <v>0</v>
      </c>
      <c r="E111" s="139">
        <f t="shared" si="1"/>
        <v>0</v>
      </c>
    </row>
    <row r="112" spans="1:5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1"/>
        <v>0</v>
      </c>
      <c r="E112" s="139">
        <f t="shared" si="1"/>
        <v>0</v>
      </c>
    </row>
    <row r="113" spans="1:5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1"/>
        <v>0</v>
      </c>
      <c r="E113" s="139">
        <f t="shared" si="1"/>
        <v>0</v>
      </c>
    </row>
    <row r="114" spans="1:5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1"/>
        <v>0</v>
      </c>
      <c r="E114" s="139">
        <f t="shared" si="1"/>
        <v>0</v>
      </c>
    </row>
    <row r="115" spans="1:5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1"/>
        <v>0</v>
      </c>
      <c r="E115" s="139">
        <f t="shared" si="1"/>
        <v>0</v>
      </c>
    </row>
    <row r="116" spans="1:5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1"/>
        <v>0</v>
      </c>
      <c r="E116" s="139">
        <f t="shared" si="1"/>
        <v>0</v>
      </c>
    </row>
    <row r="117" spans="1:5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2">F117+H117+J117+L117+N117+P117+R117+T117+V117+X117+Z117+AB117+AD117+AF117</f>
        <v>0</v>
      </c>
      <c r="E117" s="139">
        <f t="shared" ref="E117" si="3">G117+I117+K117+M117+O117+Q117+S117+U117+W117+Y117+AA117+AC117+AE117+AG117</f>
        <v>0</v>
      </c>
    </row>
    <row r="119" spans="1:5">
      <c r="E119" s="1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CB45-B3EB-42A7-AE33-F26C03F60458}">
  <dimension ref="A1:K119"/>
  <sheetViews>
    <sheetView workbookViewId="0">
      <pane ySplit="6" topLeftCell="A103" activePane="bottomLeft" state="frozen"/>
      <selection pane="bottomLeft" activeCell="H6" sqref="H6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  <col min="6" max="11" width="16.85546875" customWidth="1"/>
  </cols>
  <sheetData>
    <row r="1" spans="1:11" ht="15.6">
      <c r="A1" s="2" t="s">
        <v>0</v>
      </c>
      <c r="B1" s="3"/>
      <c r="C1" s="45"/>
      <c r="D1" s="45"/>
      <c r="E1" s="113"/>
      <c r="F1" s="4" t="s">
        <v>103</v>
      </c>
      <c r="G1" s="4"/>
      <c r="H1" s="4" t="s">
        <v>103</v>
      </c>
      <c r="I1" s="4"/>
      <c r="J1" s="4" t="s">
        <v>103</v>
      </c>
    </row>
    <row r="2" spans="1:11">
      <c r="A2" s="13" t="s">
        <v>1</v>
      </c>
      <c r="B2" s="14"/>
      <c r="C2" s="46"/>
      <c r="D2" s="46"/>
      <c r="E2" s="114"/>
      <c r="F2" s="15" t="s">
        <v>66</v>
      </c>
      <c r="G2" s="15"/>
      <c r="H2" s="15" t="s">
        <v>66</v>
      </c>
      <c r="I2" s="15"/>
      <c r="J2" s="15" t="s">
        <v>66</v>
      </c>
    </row>
    <row r="3" spans="1:11" ht="27.6">
      <c r="A3" s="17" t="s">
        <v>2</v>
      </c>
      <c r="B3" s="18"/>
      <c r="C3" s="47"/>
      <c r="D3" s="47"/>
      <c r="E3" s="115"/>
      <c r="F3" s="18" t="s">
        <v>104</v>
      </c>
      <c r="G3" s="18"/>
      <c r="H3" s="18" t="s">
        <v>105</v>
      </c>
      <c r="I3" s="18"/>
      <c r="J3" s="18" t="s">
        <v>106</v>
      </c>
    </row>
    <row r="4" spans="1:11">
      <c r="A4" s="23" t="s">
        <v>3</v>
      </c>
      <c r="B4" s="14"/>
      <c r="C4" s="46"/>
      <c r="D4" s="46"/>
      <c r="E4" s="114"/>
      <c r="F4" s="15" t="s">
        <v>55</v>
      </c>
      <c r="G4" s="15"/>
      <c r="H4" s="15" t="s">
        <v>55</v>
      </c>
      <c r="I4" s="15"/>
      <c r="J4" s="15" t="s">
        <v>55</v>
      </c>
    </row>
    <row r="5" spans="1:11">
      <c r="A5" s="25"/>
      <c r="B5" s="1"/>
      <c r="C5" s="49"/>
      <c r="D5" s="49"/>
      <c r="E5" s="116"/>
      <c r="F5" s="26"/>
      <c r="G5" s="26"/>
      <c r="H5" s="26"/>
      <c r="I5" s="26"/>
      <c r="J5" s="26"/>
    </row>
    <row r="6" spans="1:11" ht="41.45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34" t="s">
        <v>104</v>
      </c>
      <c r="G6" s="35" t="str">
        <f>F6&amp;"[trans]"</f>
        <v>CloudMD[trans]</v>
      </c>
      <c r="H6" s="34" t="s">
        <v>105</v>
      </c>
      <c r="I6" s="35" t="str">
        <f>H6&amp;"[trans]"</f>
        <v>IMMUNOPRECISE ANTIBODIES[trans]</v>
      </c>
      <c r="J6" s="34" t="s">
        <v>106</v>
      </c>
      <c r="K6" s="35" t="str">
        <f>J6&amp;"[trans]"</f>
        <v>Well Health[trans]</v>
      </c>
    </row>
    <row r="7" spans="1:11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</f>
        <v>0</v>
      </c>
      <c r="E7" s="139">
        <f>G7+I7+K7</f>
        <v>0</v>
      </c>
      <c r="F7" s="140"/>
      <c r="G7" s="140"/>
      <c r="H7" s="140"/>
      <c r="I7" s="140"/>
      <c r="J7" s="140"/>
      <c r="K7" s="140"/>
    </row>
    <row r="8" spans="1:11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F8+H8+J8</f>
        <v>0</v>
      </c>
      <c r="E8" s="139">
        <f t="shared" ref="E8:E71" si="1">G8+I8+K8</f>
        <v>0</v>
      </c>
      <c r="F8" s="140"/>
      <c r="G8" s="140"/>
      <c r="H8" s="140"/>
      <c r="I8" s="140"/>
      <c r="J8" s="140"/>
      <c r="K8" s="140"/>
    </row>
    <row r="9" spans="1:11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</row>
    <row r="10" spans="1:11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</row>
    <row r="11" spans="1:11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</row>
    <row r="12" spans="1:11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</row>
    <row r="13" spans="1:11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</row>
    <row r="14" spans="1:11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</row>
    <row r="15" spans="1:11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</row>
    <row r="16" spans="1:11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</row>
    <row r="17" spans="1:11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</row>
    <row r="18" spans="1:11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</row>
    <row r="19" spans="1:11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</row>
    <row r="20" spans="1:11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</row>
    <row r="21" spans="1:11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</row>
    <row r="22" spans="1:11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</row>
    <row r="23" spans="1:11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</row>
    <row r="24" spans="1:11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</row>
    <row r="25" spans="1:11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</row>
    <row r="26" spans="1:11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</row>
    <row r="27" spans="1:11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</row>
    <row r="28" spans="1:11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</row>
    <row r="29" spans="1:11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</row>
    <row r="30" spans="1:11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</row>
    <row r="31" spans="1:11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</row>
    <row r="32" spans="1:11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</row>
    <row r="33" spans="1:11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</row>
    <row r="34" spans="1:11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</row>
    <row r="35" spans="1:11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</row>
    <row r="36" spans="1:11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</row>
    <row r="37" spans="1:11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</row>
    <row r="38" spans="1:11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</row>
    <row r="39" spans="1:11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1"/>
        <v>0</v>
      </c>
      <c r="F39" s="140"/>
      <c r="G39" s="140"/>
      <c r="H39" s="140"/>
      <c r="I39" s="140"/>
      <c r="J39" s="140"/>
      <c r="K39" s="140"/>
    </row>
    <row r="40" spans="1:11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1"/>
        <v>0</v>
      </c>
      <c r="F40" s="140"/>
      <c r="G40" s="140"/>
      <c r="H40" s="140"/>
      <c r="I40" s="140"/>
      <c r="J40" s="140"/>
      <c r="K40" s="140"/>
    </row>
    <row r="41" spans="1:11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1"/>
        <v>0</v>
      </c>
      <c r="F41" s="140"/>
      <c r="G41" s="140"/>
      <c r="H41" s="140"/>
      <c r="I41" s="140"/>
      <c r="J41" s="140"/>
      <c r="K41" s="140"/>
    </row>
    <row r="42" spans="1:11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1"/>
        <v>0</v>
      </c>
      <c r="F42" s="140"/>
      <c r="G42" s="140"/>
      <c r="H42" s="140"/>
      <c r="I42" s="140"/>
      <c r="J42" s="140"/>
      <c r="K42" s="140"/>
    </row>
    <row r="43" spans="1:11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1"/>
        <v>0</v>
      </c>
      <c r="F43" s="140"/>
      <c r="G43" s="140"/>
      <c r="H43" s="140"/>
      <c r="I43" s="140"/>
      <c r="J43" s="140"/>
      <c r="K43" s="140"/>
    </row>
    <row r="44" spans="1:11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1"/>
        <v>0</v>
      </c>
      <c r="F44" s="140"/>
      <c r="G44" s="140"/>
      <c r="H44" s="140"/>
      <c r="I44" s="140"/>
      <c r="J44" s="140"/>
      <c r="K44" s="140"/>
    </row>
    <row r="45" spans="1:11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1"/>
        <v>0</v>
      </c>
      <c r="F45" s="140"/>
      <c r="G45" s="140"/>
      <c r="H45" s="140"/>
      <c r="I45" s="140"/>
      <c r="J45" s="140"/>
      <c r="K45" s="140"/>
    </row>
    <row r="46" spans="1:11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1"/>
        <v>0</v>
      </c>
      <c r="F46" s="140"/>
      <c r="G46" s="140"/>
      <c r="H46" s="140"/>
      <c r="I46" s="140"/>
      <c r="J46" s="140"/>
      <c r="K46" s="140"/>
    </row>
    <row r="47" spans="1:11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1"/>
        <v>0</v>
      </c>
      <c r="F47" s="140"/>
      <c r="G47" s="140"/>
      <c r="H47" s="140"/>
      <c r="I47" s="140"/>
      <c r="J47" s="140"/>
      <c r="K47" s="140"/>
    </row>
    <row r="48" spans="1:11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1"/>
        <v>0</v>
      </c>
      <c r="F48" s="140"/>
      <c r="G48" s="140"/>
      <c r="H48" s="140"/>
      <c r="I48" s="140"/>
      <c r="J48" s="140"/>
      <c r="K48" s="140"/>
    </row>
    <row r="49" spans="1:11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1"/>
        <v>0</v>
      </c>
      <c r="F49" s="140"/>
      <c r="G49" s="140"/>
      <c r="H49" s="140"/>
      <c r="I49" s="140"/>
      <c r="J49" s="140"/>
      <c r="K49" s="140"/>
    </row>
    <row r="50" spans="1:11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1"/>
        <v>0</v>
      </c>
      <c r="F50" s="140"/>
      <c r="G50" s="140"/>
      <c r="H50" s="140"/>
      <c r="I50" s="140"/>
      <c r="J50" s="140"/>
      <c r="K50" s="140"/>
    </row>
    <row r="51" spans="1:11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1"/>
        <v>0</v>
      </c>
      <c r="F51" s="140"/>
      <c r="G51" s="140"/>
      <c r="H51" s="140"/>
      <c r="I51" s="140"/>
      <c r="J51" s="140"/>
      <c r="K51" s="140"/>
    </row>
    <row r="52" spans="1:11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1"/>
        <v>0</v>
      </c>
      <c r="F52" s="140"/>
      <c r="G52" s="140"/>
      <c r="H52" s="140"/>
      <c r="I52" s="140"/>
      <c r="J52" s="140"/>
      <c r="K52" s="140"/>
    </row>
    <row r="53" spans="1:11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1"/>
        <v>0</v>
      </c>
      <c r="F53" s="140"/>
      <c r="G53" s="140"/>
      <c r="H53" s="140"/>
      <c r="I53" s="140"/>
      <c r="J53" s="140"/>
      <c r="K53" s="140"/>
    </row>
    <row r="54" spans="1:11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1"/>
        <v>0</v>
      </c>
      <c r="F54" s="140"/>
      <c r="G54" s="140"/>
      <c r="H54" s="140"/>
      <c r="I54" s="140"/>
      <c r="J54" s="140"/>
      <c r="K54" s="140"/>
    </row>
    <row r="55" spans="1:11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1"/>
        <v>0</v>
      </c>
      <c r="F55" s="140"/>
      <c r="G55" s="140"/>
      <c r="H55" s="140"/>
      <c r="I55" s="140"/>
      <c r="J55" s="140"/>
      <c r="K55" s="140"/>
    </row>
    <row r="56" spans="1:11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1"/>
        <v>0</v>
      </c>
      <c r="F56" s="140"/>
      <c r="G56" s="140"/>
      <c r="H56" s="140"/>
      <c r="I56" s="140"/>
      <c r="J56" s="140"/>
      <c r="K56" s="140"/>
    </row>
    <row r="57" spans="1:11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1"/>
        <v>0</v>
      </c>
      <c r="F57" s="140"/>
      <c r="G57" s="140"/>
      <c r="H57" s="140"/>
      <c r="I57" s="140"/>
      <c r="J57" s="140"/>
      <c r="K57" s="140"/>
    </row>
    <row r="58" spans="1:11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1"/>
        <v>0</v>
      </c>
      <c r="F58" s="140"/>
      <c r="G58" s="140"/>
      <c r="H58" s="140"/>
      <c r="I58" s="140"/>
      <c r="J58" s="140"/>
      <c r="K58" s="140"/>
    </row>
    <row r="59" spans="1:11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1"/>
        <v>0</v>
      </c>
      <c r="F59" s="140"/>
      <c r="G59" s="140"/>
      <c r="H59" s="140"/>
      <c r="I59" s="140"/>
      <c r="J59" s="140"/>
      <c r="K59" s="140"/>
    </row>
    <row r="60" spans="1:11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1"/>
        <v>0</v>
      </c>
      <c r="F60" s="140"/>
      <c r="G60" s="140"/>
      <c r="H60" s="140"/>
      <c r="I60" s="140"/>
      <c r="J60" s="140"/>
      <c r="K60" s="140"/>
    </row>
    <row r="61" spans="1:11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1"/>
        <v>0</v>
      </c>
      <c r="F61" s="140"/>
      <c r="G61" s="140"/>
      <c r="H61" s="140"/>
      <c r="I61" s="140"/>
      <c r="J61" s="140"/>
      <c r="K61" s="140"/>
    </row>
    <row r="62" spans="1:11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1"/>
        <v>0</v>
      </c>
      <c r="F62" s="140"/>
      <c r="G62" s="140"/>
      <c r="H62" s="140"/>
      <c r="I62" s="140"/>
      <c r="J62" s="140"/>
      <c r="K62" s="140"/>
    </row>
    <row r="63" spans="1:11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1"/>
        <v>0</v>
      </c>
      <c r="F63" s="140"/>
      <c r="G63" s="140"/>
      <c r="H63" s="140"/>
      <c r="I63" s="140"/>
      <c r="J63" s="140"/>
      <c r="K63" s="140"/>
    </row>
    <row r="64" spans="1:11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1"/>
        <v>0</v>
      </c>
      <c r="F64" s="140"/>
      <c r="G64" s="140"/>
      <c r="H64" s="140"/>
      <c r="I64" s="140"/>
      <c r="J64" s="140"/>
      <c r="K64" s="140"/>
    </row>
    <row r="65" spans="1:11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1"/>
        <v>0</v>
      </c>
      <c r="F65" s="140"/>
      <c r="G65" s="140"/>
      <c r="H65" s="140"/>
      <c r="I65" s="140"/>
      <c r="J65" s="140"/>
      <c r="K65" s="140"/>
    </row>
    <row r="66" spans="1:11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1"/>
        <v>0</v>
      </c>
      <c r="F66" s="140"/>
      <c r="G66" s="140"/>
      <c r="H66" s="140"/>
      <c r="I66" s="140"/>
      <c r="J66" s="140"/>
      <c r="K66" s="140"/>
    </row>
    <row r="67" spans="1:11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1"/>
        <v>0</v>
      </c>
      <c r="F67" s="140"/>
      <c r="G67" s="140"/>
      <c r="H67" s="140"/>
      <c r="I67" s="140"/>
      <c r="J67" s="140"/>
      <c r="K67" s="140"/>
    </row>
    <row r="68" spans="1:11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1"/>
        <v>0</v>
      </c>
      <c r="F68" s="140"/>
      <c r="G68" s="140"/>
      <c r="H68" s="140"/>
      <c r="I68" s="140"/>
      <c r="J68" s="140"/>
      <c r="K68" s="140"/>
    </row>
    <row r="69" spans="1:11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1"/>
        <v>0</v>
      </c>
      <c r="F69" s="140"/>
      <c r="G69" s="140"/>
      <c r="H69" s="140"/>
      <c r="I69" s="140"/>
      <c r="J69" s="140"/>
      <c r="K69" s="140"/>
    </row>
    <row r="70" spans="1:11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1"/>
        <v>0</v>
      </c>
      <c r="F70" s="140"/>
      <c r="G70" s="140"/>
      <c r="H70" s="140"/>
      <c r="I70" s="140"/>
      <c r="J70" s="140"/>
      <c r="K70" s="140"/>
    </row>
    <row r="71" spans="1:11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1"/>
        <v>0</v>
      </c>
      <c r="F71" s="140"/>
      <c r="G71" s="140"/>
      <c r="H71" s="140"/>
      <c r="I71" s="140"/>
      <c r="J71" s="140"/>
      <c r="K71" s="140"/>
    </row>
    <row r="72" spans="1:11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F72+H72+J72</f>
        <v>0</v>
      </c>
      <c r="E72" s="139">
        <f t="shared" ref="E72:E116" si="3">G72+I72+K72</f>
        <v>0</v>
      </c>
      <c r="F72" s="140"/>
      <c r="G72" s="140"/>
      <c r="H72" s="140"/>
      <c r="I72" s="140"/>
      <c r="J72" s="140"/>
      <c r="K72" s="140"/>
    </row>
    <row r="73" spans="1:11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0</v>
      </c>
      <c r="E73" s="139">
        <f t="shared" si="3"/>
        <v>0</v>
      </c>
      <c r="F73" s="140"/>
      <c r="G73" s="140"/>
      <c r="H73" s="140"/>
      <c r="I73" s="140"/>
      <c r="J73" s="140"/>
      <c r="K73" s="140"/>
    </row>
    <row r="74" spans="1:11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0</v>
      </c>
      <c r="E74" s="139">
        <f t="shared" si="3"/>
        <v>0</v>
      </c>
      <c r="F74" s="140"/>
      <c r="G74" s="140"/>
      <c r="H74" s="140"/>
      <c r="I74" s="140"/>
      <c r="J74" s="140"/>
      <c r="K74" s="140"/>
    </row>
    <row r="75" spans="1:11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0</v>
      </c>
      <c r="E75" s="139">
        <f t="shared" si="3"/>
        <v>0</v>
      </c>
      <c r="F75" s="140"/>
      <c r="G75" s="140"/>
      <c r="H75" s="140"/>
      <c r="I75" s="140"/>
      <c r="J75" s="140"/>
      <c r="K75" s="140"/>
    </row>
    <row r="76" spans="1:11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0</v>
      </c>
      <c r="E76" s="139">
        <f t="shared" si="3"/>
        <v>0</v>
      </c>
      <c r="F76" s="140"/>
      <c r="G76" s="140"/>
      <c r="H76" s="140"/>
      <c r="I76" s="140"/>
      <c r="J76" s="140"/>
      <c r="K76" s="140"/>
    </row>
    <row r="77" spans="1:11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0</v>
      </c>
      <c r="E77" s="139">
        <f t="shared" si="3"/>
        <v>0</v>
      </c>
      <c r="F77" s="140"/>
      <c r="G77" s="140"/>
      <c r="H77" s="140"/>
      <c r="I77" s="140"/>
      <c r="J77" s="140"/>
      <c r="K77" s="140"/>
    </row>
    <row r="78" spans="1:11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0</v>
      </c>
      <c r="E78" s="139">
        <f t="shared" si="3"/>
        <v>0</v>
      </c>
      <c r="F78" s="140"/>
      <c r="G78" s="140"/>
      <c r="H78" s="140"/>
      <c r="I78" s="140"/>
      <c r="J78" s="140"/>
      <c r="K78" s="140"/>
    </row>
    <row r="79" spans="1:11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0</v>
      </c>
      <c r="E79" s="139">
        <f t="shared" si="3"/>
        <v>0</v>
      </c>
      <c r="F79" s="140"/>
      <c r="G79" s="140"/>
      <c r="H79" s="140"/>
      <c r="I79" s="140"/>
      <c r="J79" s="140"/>
      <c r="K79" s="140"/>
    </row>
    <row r="80" spans="1:11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0</v>
      </c>
      <c r="E80" s="139">
        <f t="shared" si="3"/>
        <v>0</v>
      </c>
      <c r="F80" s="140"/>
      <c r="G80" s="140"/>
      <c r="H80" s="140"/>
      <c r="I80" s="140"/>
      <c r="J80" s="140"/>
      <c r="K80" s="140"/>
    </row>
    <row r="81" spans="1:11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0</v>
      </c>
      <c r="E81" s="139">
        <f t="shared" si="3"/>
        <v>0</v>
      </c>
      <c r="F81" s="140"/>
      <c r="G81" s="140"/>
      <c r="H81" s="140"/>
      <c r="I81" s="140"/>
      <c r="J81" s="140"/>
      <c r="K81" s="140"/>
    </row>
    <row r="82" spans="1:11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0</v>
      </c>
      <c r="E82" s="139">
        <f t="shared" si="3"/>
        <v>0</v>
      </c>
      <c r="F82" s="140"/>
      <c r="G82" s="140"/>
      <c r="H82" s="140"/>
      <c r="I82" s="140"/>
      <c r="J82" s="140"/>
      <c r="K82" s="140"/>
    </row>
    <row r="83" spans="1:11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0</v>
      </c>
      <c r="E83" s="139">
        <f t="shared" si="3"/>
        <v>0</v>
      </c>
      <c r="F83" s="140"/>
      <c r="G83" s="140"/>
      <c r="H83" s="140"/>
      <c r="I83" s="140"/>
      <c r="J83" s="140"/>
      <c r="K83" s="140"/>
    </row>
    <row r="84" spans="1:11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0</v>
      </c>
      <c r="E84" s="139">
        <f t="shared" si="3"/>
        <v>0</v>
      </c>
      <c r="F84" s="140"/>
      <c r="G84" s="140"/>
      <c r="H84" s="140"/>
      <c r="I84" s="140"/>
      <c r="J84" s="140"/>
      <c r="K84" s="140"/>
    </row>
    <row r="85" spans="1:11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0</v>
      </c>
      <c r="E85" s="139">
        <f t="shared" si="3"/>
        <v>0</v>
      </c>
      <c r="F85" s="140"/>
      <c r="G85" s="140"/>
      <c r="H85" s="140"/>
      <c r="I85" s="140"/>
      <c r="J85" s="140"/>
      <c r="K85" s="140"/>
    </row>
    <row r="86" spans="1:11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0</v>
      </c>
      <c r="E86" s="139">
        <f t="shared" si="3"/>
        <v>0</v>
      </c>
      <c r="F86" s="140"/>
      <c r="G86" s="140"/>
      <c r="H86" s="140"/>
      <c r="I86" s="140"/>
      <c r="J86" s="140"/>
      <c r="K86" s="140"/>
    </row>
    <row r="87" spans="1:11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0</v>
      </c>
      <c r="E87" s="139">
        <f t="shared" si="3"/>
        <v>0</v>
      </c>
      <c r="F87" s="140"/>
      <c r="G87" s="140"/>
      <c r="H87" s="140"/>
      <c r="I87" s="140"/>
      <c r="J87" s="140"/>
      <c r="K87" s="140"/>
    </row>
    <row r="88" spans="1:11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0</v>
      </c>
      <c r="E88" s="139">
        <f t="shared" si="3"/>
        <v>0</v>
      </c>
      <c r="F88" s="140"/>
      <c r="G88" s="140"/>
      <c r="H88" s="140"/>
      <c r="I88" s="140"/>
      <c r="J88" s="140"/>
      <c r="K88" s="140"/>
    </row>
    <row r="89" spans="1:11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0</v>
      </c>
      <c r="E89" s="139">
        <f t="shared" si="3"/>
        <v>0</v>
      </c>
      <c r="F89" s="140"/>
      <c r="G89" s="140"/>
      <c r="H89" s="140"/>
      <c r="I89" s="140"/>
      <c r="J89" s="140"/>
      <c r="K89" s="140"/>
    </row>
    <row r="90" spans="1:11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0</v>
      </c>
      <c r="E90" s="139">
        <f t="shared" si="3"/>
        <v>0</v>
      </c>
      <c r="F90" s="140"/>
      <c r="G90" s="140"/>
      <c r="H90" s="140"/>
      <c r="I90" s="140"/>
      <c r="J90" s="140"/>
      <c r="K90" s="140"/>
    </row>
    <row r="91" spans="1:11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0</v>
      </c>
      <c r="E91" s="139">
        <f t="shared" si="3"/>
        <v>0</v>
      </c>
      <c r="F91" s="140"/>
      <c r="G91" s="140"/>
      <c r="H91" s="140"/>
      <c r="I91" s="140"/>
      <c r="J91" s="140"/>
      <c r="K91" s="140"/>
    </row>
    <row r="92" spans="1:11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0</v>
      </c>
      <c r="E92" s="139">
        <f t="shared" si="3"/>
        <v>0</v>
      </c>
      <c r="F92" s="140"/>
      <c r="G92" s="140"/>
      <c r="H92" s="140"/>
      <c r="I92" s="140"/>
      <c r="J92" s="140"/>
      <c r="K92" s="140"/>
    </row>
    <row r="93" spans="1:11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0</v>
      </c>
      <c r="E93" s="139">
        <f t="shared" si="3"/>
        <v>0</v>
      </c>
      <c r="F93" s="140"/>
      <c r="G93" s="140"/>
      <c r="H93" s="140"/>
      <c r="I93" s="140"/>
      <c r="J93" s="140"/>
      <c r="K93" s="140"/>
    </row>
    <row r="94" spans="1:11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0</v>
      </c>
      <c r="E94" s="139">
        <f t="shared" si="3"/>
        <v>0</v>
      </c>
      <c r="F94" s="140"/>
      <c r="G94" s="140"/>
      <c r="H94" s="140"/>
      <c r="I94" s="140"/>
      <c r="J94" s="140"/>
      <c r="K94" s="140"/>
    </row>
    <row r="95" spans="1:11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0</v>
      </c>
      <c r="E95" s="139">
        <f t="shared" si="3"/>
        <v>0</v>
      </c>
      <c r="F95" s="140"/>
      <c r="G95" s="140"/>
      <c r="H95" s="140"/>
      <c r="I95" s="140"/>
      <c r="J95" s="140"/>
      <c r="K95" s="140"/>
    </row>
    <row r="96" spans="1:11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0</v>
      </c>
      <c r="E96" s="139">
        <f t="shared" si="3"/>
        <v>0</v>
      </c>
      <c r="F96" s="140"/>
      <c r="G96" s="140"/>
      <c r="H96" s="140"/>
      <c r="I96" s="140"/>
      <c r="J96" s="140"/>
      <c r="K96" s="140"/>
    </row>
    <row r="97" spans="1:11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0</v>
      </c>
      <c r="E97" s="139">
        <f t="shared" si="3"/>
        <v>0</v>
      </c>
      <c r="F97" s="140"/>
      <c r="G97" s="140"/>
      <c r="H97" s="140"/>
      <c r="I97" s="140"/>
      <c r="J97" s="140"/>
      <c r="K97" s="140"/>
    </row>
    <row r="98" spans="1:11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0</v>
      </c>
      <c r="E98" s="139">
        <f t="shared" si="3"/>
        <v>0</v>
      </c>
      <c r="F98" s="140"/>
      <c r="G98" s="140"/>
      <c r="H98" s="140"/>
      <c r="I98" s="140"/>
      <c r="J98" s="140"/>
      <c r="K98" s="140"/>
    </row>
    <row r="99" spans="1:11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0</v>
      </c>
      <c r="E99" s="139">
        <f t="shared" si="3"/>
        <v>0</v>
      </c>
      <c r="F99" s="140"/>
      <c r="G99" s="140"/>
      <c r="H99" s="140"/>
      <c r="I99" s="140"/>
      <c r="J99" s="140"/>
      <c r="K99" s="140"/>
    </row>
    <row r="100" spans="1:11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0</v>
      </c>
      <c r="E100" s="139">
        <f t="shared" si="3"/>
        <v>0</v>
      </c>
      <c r="F100" s="140"/>
      <c r="G100" s="140"/>
      <c r="H100" s="140"/>
      <c r="I100" s="140"/>
      <c r="J100" s="140"/>
      <c r="K100" s="140"/>
    </row>
    <row r="101" spans="1:11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0</v>
      </c>
      <c r="E101" s="139">
        <f t="shared" si="3"/>
        <v>0</v>
      </c>
      <c r="F101" s="140"/>
      <c r="G101" s="140"/>
      <c r="H101" s="140"/>
      <c r="I101" s="140"/>
      <c r="J101" s="140"/>
      <c r="K101" s="140"/>
    </row>
    <row r="102" spans="1:11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0</v>
      </c>
      <c r="E102" s="139">
        <f t="shared" si="3"/>
        <v>0</v>
      </c>
      <c r="F102" s="140"/>
      <c r="G102" s="140"/>
      <c r="H102" s="140"/>
      <c r="I102" s="140"/>
      <c r="J102" s="140"/>
      <c r="K102" s="140"/>
    </row>
    <row r="103" spans="1:11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0</v>
      </c>
      <c r="E103" s="139">
        <f t="shared" si="3"/>
        <v>0</v>
      </c>
      <c r="F103" s="140"/>
      <c r="G103" s="140"/>
      <c r="H103" s="140"/>
      <c r="I103" s="140"/>
      <c r="J103" s="140"/>
      <c r="K103" s="140"/>
    </row>
    <row r="104" spans="1:11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0</v>
      </c>
      <c r="E104" s="139">
        <f t="shared" si="3"/>
        <v>0</v>
      </c>
      <c r="F104" s="140"/>
      <c r="G104" s="140"/>
      <c r="H104" s="140"/>
      <c r="I104" s="140"/>
      <c r="J104" s="140"/>
      <c r="K104" s="140"/>
    </row>
    <row r="105" spans="1:11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0</v>
      </c>
      <c r="E105" s="139">
        <f t="shared" si="3"/>
        <v>0</v>
      </c>
      <c r="F105" s="140"/>
      <c r="G105" s="140"/>
      <c r="H105" s="140"/>
      <c r="I105" s="140"/>
      <c r="J105" s="140"/>
      <c r="K105" s="140"/>
    </row>
    <row r="106" spans="1:11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0</v>
      </c>
      <c r="E106" s="139">
        <f t="shared" si="3"/>
        <v>0</v>
      </c>
      <c r="F106" s="140"/>
      <c r="G106" s="140"/>
      <c r="H106" s="140"/>
      <c r="I106" s="140"/>
      <c r="J106" s="140"/>
      <c r="K106" s="140"/>
    </row>
    <row r="107" spans="1:11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0</v>
      </c>
      <c r="E107" s="139">
        <f t="shared" si="3"/>
        <v>0</v>
      </c>
      <c r="F107" s="140"/>
      <c r="G107" s="140"/>
      <c r="H107" s="140"/>
      <c r="I107" s="140"/>
      <c r="J107" s="140"/>
      <c r="K107" s="140"/>
    </row>
    <row r="108" spans="1:11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0</v>
      </c>
      <c r="E108" s="139">
        <f t="shared" si="3"/>
        <v>0</v>
      </c>
      <c r="F108" s="140"/>
      <c r="G108" s="140"/>
      <c r="H108" s="140"/>
      <c r="I108" s="140"/>
      <c r="J108" s="140"/>
      <c r="K108" s="140"/>
    </row>
    <row r="109" spans="1:11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5652</v>
      </c>
      <c r="E109" s="139">
        <f t="shared" si="3"/>
        <v>4788.1399999999994</v>
      </c>
      <c r="F109" s="140">
        <v>2654</v>
      </c>
      <c r="G109" s="140">
        <v>2297.6</v>
      </c>
      <c r="H109" s="140"/>
      <c r="I109" s="140"/>
      <c r="J109" s="140">
        <v>2998</v>
      </c>
      <c r="K109" s="140">
        <v>2490.54</v>
      </c>
    </row>
    <row r="110" spans="1:11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5731</v>
      </c>
      <c r="E110" s="139">
        <f t="shared" si="3"/>
        <v>-3288.48</v>
      </c>
      <c r="F110" s="140">
        <v>5731</v>
      </c>
      <c r="G110" s="140"/>
      <c r="H110" s="140"/>
      <c r="I110" s="140"/>
      <c r="J110" s="140">
        <v>0</v>
      </c>
      <c r="K110" s="140">
        <v>-3288.48</v>
      </c>
    </row>
    <row r="111" spans="1:11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8077</v>
      </c>
      <c r="E111" s="139">
        <f t="shared" si="3"/>
        <v>0</v>
      </c>
      <c r="F111" s="140">
        <v>8077</v>
      </c>
      <c r="G111" s="140"/>
      <c r="H111" s="140"/>
      <c r="I111" s="140"/>
      <c r="J111" s="140"/>
      <c r="K111" s="140"/>
    </row>
    <row r="112" spans="1:11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3058</v>
      </c>
      <c r="E112" s="139">
        <f t="shared" si="3"/>
        <v>-6096.12</v>
      </c>
      <c r="F112" s="140">
        <v>3058</v>
      </c>
      <c r="G112" s="140">
        <v>-6096.12</v>
      </c>
      <c r="H112" s="140"/>
      <c r="I112" s="140"/>
      <c r="J112" s="140"/>
      <c r="K112" s="140"/>
    </row>
    <row r="113" spans="1:11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2673</v>
      </c>
      <c r="E113" s="139">
        <f t="shared" si="3"/>
        <v>0</v>
      </c>
      <c r="F113" s="140">
        <v>2673</v>
      </c>
      <c r="G113" s="140"/>
      <c r="H113" s="140"/>
      <c r="I113" s="140"/>
      <c r="J113" s="140"/>
      <c r="K113" s="140"/>
    </row>
    <row r="114" spans="1:11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4562</v>
      </c>
      <c r="E114" s="139">
        <f t="shared" si="3"/>
        <v>1405</v>
      </c>
      <c r="F114" s="140">
        <v>2618</v>
      </c>
      <c r="G114" s="140"/>
      <c r="H114" s="140">
        <v>1944</v>
      </c>
      <c r="I114" s="140">
        <v>1405</v>
      </c>
      <c r="J114" s="140"/>
      <c r="K114" s="140"/>
    </row>
    <row r="115" spans="1:11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4802</v>
      </c>
      <c r="E115" s="139">
        <f t="shared" si="3"/>
        <v>0</v>
      </c>
      <c r="F115" s="140">
        <v>2651</v>
      </c>
      <c r="G115" s="140"/>
      <c r="H115" s="140">
        <v>2151</v>
      </c>
      <c r="I115" s="140"/>
      <c r="J115" s="140"/>
      <c r="K115" s="140"/>
    </row>
    <row r="116" spans="1:11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3404</v>
      </c>
      <c r="E116" s="139">
        <f t="shared" si="3"/>
        <v>-1340.78</v>
      </c>
      <c r="F116" s="140">
        <v>1689</v>
      </c>
      <c r="G116" s="140">
        <v>-1340.78</v>
      </c>
      <c r="H116" s="140">
        <v>1715</v>
      </c>
      <c r="I116" s="140"/>
      <c r="J116" s="140"/>
      <c r="K116" s="140"/>
    </row>
    <row r="117" spans="1:11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F117+H117+J117</f>
        <v>2461</v>
      </c>
      <c r="E117" s="139">
        <f t="shared" ref="E117" si="5">G117+I117+K117</f>
        <v>0</v>
      </c>
      <c r="F117" s="145">
        <v>1238</v>
      </c>
      <c r="H117" s="145">
        <v>1223</v>
      </c>
    </row>
    <row r="119" spans="1:11">
      <c r="E119" s="1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37A7-41D2-41CC-8947-6A4E908320BD}">
  <dimension ref="A1:U119"/>
  <sheetViews>
    <sheetView workbookViewId="0">
      <pane ySplit="6" topLeftCell="A7" activePane="bottomLeft" state="frozen"/>
      <selection pane="bottomLeft" activeCell="G6" sqref="G6"/>
    </sheetView>
  </sheetViews>
  <sheetFormatPr defaultRowHeight="14.45"/>
  <cols>
    <col min="3" max="3" width="12.140625" bestFit="1" customWidth="1"/>
    <col min="4" max="4" width="11.28515625" customWidth="1"/>
    <col min="5" max="5" width="14.28515625" customWidth="1"/>
    <col min="6" max="20" width="18.7109375" style="58" customWidth="1"/>
    <col min="21" max="21" width="18.7109375" customWidth="1"/>
  </cols>
  <sheetData>
    <row r="1" spans="1:21" ht="15.6">
      <c r="A1" s="2" t="s">
        <v>0</v>
      </c>
      <c r="B1" s="3"/>
      <c r="C1" s="45"/>
      <c r="D1" s="45"/>
      <c r="E1" s="113"/>
      <c r="F1" s="110" t="s">
        <v>103</v>
      </c>
      <c r="G1" s="110"/>
      <c r="H1" s="110" t="s">
        <v>103</v>
      </c>
      <c r="I1" s="110"/>
      <c r="J1" s="110" t="s">
        <v>103</v>
      </c>
      <c r="K1" s="110"/>
      <c r="L1" s="110" t="s">
        <v>103</v>
      </c>
      <c r="M1" s="110"/>
      <c r="N1" s="110" t="s">
        <v>103</v>
      </c>
      <c r="O1" s="110"/>
      <c r="P1" s="110" t="s">
        <v>103</v>
      </c>
      <c r="Q1" s="110"/>
      <c r="R1" s="110" t="s">
        <v>103</v>
      </c>
      <c r="S1" s="110"/>
      <c r="T1" s="110" t="s">
        <v>103</v>
      </c>
    </row>
    <row r="2" spans="1:21">
      <c r="A2" s="13" t="s">
        <v>1</v>
      </c>
      <c r="B2" s="14"/>
      <c r="C2" s="46"/>
      <c r="D2" s="46"/>
      <c r="E2" s="114"/>
      <c r="F2" s="111" t="s">
        <v>107</v>
      </c>
      <c r="G2" s="111"/>
      <c r="H2" s="111" t="s">
        <v>107</v>
      </c>
      <c r="I2" s="111"/>
      <c r="J2" s="111" t="s">
        <v>107</v>
      </c>
      <c r="K2" s="111"/>
      <c r="L2" s="111" t="s">
        <v>107</v>
      </c>
      <c r="M2" s="111"/>
      <c r="N2" s="111" t="s">
        <v>107</v>
      </c>
      <c r="O2" s="111"/>
      <c r="P2" s="111" t="s">
        <v>107</v>
      </c>
      <c r="Q2" s="111"/>
      <c r="R2" s="111" t="s">
        <v>107</v>
      </c>
      <c r="S2" s="111"/>
      <c r="T2" s="111" t="s">
        <v>107</v>
      </c>
    </row>
    <row r="3" spans="1:21">
      <c r="A3" s="17" t="s">
        <v>2</v>
      </c>
      <c r="B3" s="18"/>
      <c r="C3" s="47"/>
      <c r="D3" s="47"/>
      <c r="E3" s="115"/>
      <c r="F3" s="47" t="s">
        <v>108</v>
      </c>
      <c r="G3" s="47"/>
      <c r="H3" s="47" t="s">
        <v>109</v>
      </c>
      <c r="I3" s="47"/>
      <c r="J3" s="47" t="s">
        <v>110</v>
      </c>
      <c r="K3" s="47"/>
      <c r="L3" s="47" t="s">
        <v>111</v>
      </c>
      <c r="M3" s="47"/>
      <c r="N3" s="47" t="s">
        <v>112</v>
      </c>
      <c r="O3" s="47"/>
      <c r="P3" s="47" t="s">
        <v>113</v>
      </c>
      <c r="Q3" s="47"/>
      <c r="R3" s="47" t="s">
        <v>114</v>
      </c>
      <c r="S3" s="47"/>
      <c r="T3" s="47" t="s">
        <v>115</v>
      </c>
    </row>
    <row r="4" spans="1:21">
      <c r="A4" s="23" t="s">
        <v>3</v>
      </c>
      <c r="B4" s="14"/>
      <c r="C4" s="46"/>
      <c r="D4" s="46"/>
      <c r="E4" s="114"/>
      <c r="F4" s="111" t="s">
        <v>55</v>
      </c>
      <c r="G4" s="111"/>
      <c r="H4" s="111" t="s">
        <v>55</v>
      </c>
      <c r="I4" s="111"/>
      <c r="J4" s="111" t="s">
        <v>55</v>
      </c>
      <c r="K4" s="111"/>
      <c r="L4" s="111" t="s">
        <v>55</v>
      </c>
      <c r="M4" s="111"/>
      <c r="N4" s="111" t="s">
        <v>55</v>
      </c>
      <c r="O4" s="111"/>
      <c r="P4" s="111" t="s">
        <v>55</v>
      </c>
      <c r="Q4" s="111"/>
      <c r="R4" s="111" t="s">
        <v>55</v>
      </c>
      <c r="S4" s="111"/>
      <c r="T4" s="111" t="s">
        <v>55</v>
      </c>
    </row>
    <row r="5" spans="1:21">
      <c r="A5" s="25"/>
      <c r="B5" s="1"/>
      <c r="C5" s="49"/>
      <c r="D5" s="49"/>
      <c r="E5" s="116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1" ht="27.6">
      <c r="A6" s="32" t="s">
        <v>5</v>
      </c>
      <c r="B6" s="33" t="s">
        <v>6</v>
      </c>
      <c r="C6" s="51" t="s">
        <v>7</v>
      </c>
      <c r="D6" s="51" t="s">
        <v>56</v>
      </c>
      <c r="E6" s="124" t="s">
        <v>57</v>
      </c>
      <c r="F6" s="112" t="s">
        <v>116</v>
      </c>
      <c r="G6" s="35" t="str">
        <f>F6&amp;"[trans]"</f>
        <v>Zillow Group Inc. [trans]</v>
      </c>
      <c r="H6" s="112" t="s">
        <v>109</v>
      </c>
      <c r="I6" s="35" t="str">
        <f>H6&amp;"[trans]"</f>
        <v>SQUARE Inc.[trans]</v>
      </c>
      <c r="J6" s="112" t="s">
        <v>110</v>
      </c>
      <c r="K6" s="35" t="str">
        <f>J6&amp;"[trans]"</f>
        <v>Sea Limited [trans]</v>
      </c>
      <c r="L6" s="112" t="s">
        <v>111</v>
      </c>
      <c r="M6" s="35" t="str">
        <f>L6&amp;"[trans]"</f>
        <v>Mitek Systems Inc[trans]</v>
      </c>
      <c r="N6" s="112" t="s">
        <v>112</v>
      </c>
      <c r="O6" s="35" t="str">
        <f>N6&amp;"[trans]"</f>
        <v>Mercadolibre Inc[trans]</v>
      </c>
      <c r="P6" s="112" t="s">
        <v>113</v>
      </c>
      <c r="Q6" s="35" t="str">
        <f>P6&amp;"[trans]"</f>
        <v>ABBVIE INC[trans]</v>
      </c>
      <c r="R6" s="112" t="s">
        <v>114</v>
      </c>
      <c r="S6" s="35" t="str">
        <f>R6&amp;"[trans]"</f>
        <v>ALECTOR INC[trans]</v>
      </c>
      <c r="T6" s="112" t="s">
        <v>115</v>
      </c>
      <c r="U6" s="35" t="str">
        <f>T6&amp;"[trans]"</f>
        <v>ZYMEWORKS INC[trans]</v>
      </c>
    </row>
    <row r="7" spans="1:21">
      <c r="A7" s="38">
        <f>summary!A7</f>
        <v>40939</v>
      </c>
      <c r="B7" s="39">
        <f>summary!B7</f>
        <v>40939</v>
      </c>
      <c r="C7" s="54">
        <f>summary!C7</f>
        <v>40939</v>
      </c>
      <c r="D7" s="140">
        <f>F7+H7+J7+L7+N7+P7+R7+T7</f>
        <v>0</v>
      </c>
      <c r="E7" s="139">
        <f>G7+I7+K7+M7+O7+Q7+S7+U7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</row>
    <row r="8" spans="1:21">
      <c r="A8" s="38">
        <f>summary!A8</f>
        <v>40968</v>
      </c>
      <c r="B8" s="39">
        <f>summary!B8</f>
        <v>40968</v>
      </c>
      <c r="C8" s="54">
        <f>summary!C8</f>
        <v>40968</v>
      </c>
      <c r="D8" s="140">
        <f t="shared" ref="D8:D71" si="0">F8+H8+J8+L8+N8+P8+R8+T8</f>
        <v>0</v>
      </c>
      <c r="E8" s="139">
        <f t="shared" ref="E8:E71" si="1">G8+I8+K8+M8+O8+Q8+S8+U8</f>
        <v>0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</row>
    <row r="9" spans="1:21">
      <c r="A9" s="38">
        <f>summary!A9</f>
        <v>40999</v>
      </c>
      <c r="B9" s="39">
        <f>summary!B9</f>
        <v>40999</v>
      </c>
      <c r="C9" s="54">
        <f>summary!C9</f>
        <v>40999</v>
      </c>
      <c r="D9" s="140">
        <f t="shared" si="0"/>
        <v>0</v>
      </c>
      <c r="E9" s="139">
        <f t="shared" si="1"/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</row>
    <row r="10" spans="1:21">
      <c r="A10" s="38">
        <f>summary!A10</f>
        <v>41029</v>
      </c>
      <c r="B10" s="39">
        <f>summary!B10</f>
        <v>41029</v>
      </c>
      <c r="C10" s="54">
        <f>summary!C10</f>
        <v>41029</v>
      </c>
      <c r="D10" s="140">
        <f t="shared" si="0"/>
        <v>0</v>
      </c>
      <c r="E10" s="139">
        <f t="shared" si="1"/>
        <v>0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</row>
    <row r="11" spans="1:21">
      <c r="A11" s="38">
        <f>summary!A11</f>
        <v>41060</v>
      </c>
      <c r="B11" s="39">
        <f>summary!B11</f>
        <v>41060</v>
      </c>
      <c r="C11" s="54">
        <f>summary!C11</f>
        <v>41060</v>
      </c>
      <c r="D11" s="140">
        <f t="shared" si="0"/>
        <v>0</v>
      </c>
      <c r="E11" s="139">
        <f t="shared" si="1"/>
        <v>0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</row>
    <row r="12" spans="1:21">
      <c r="A12" s="38">
        <f>summary!A12</f>
        <v>41090</v>
      </c>
      <c r="B12" s="39">
        <f>summary!B12</f>
        <v>41090</v>
      </c>
      <c r="C12" s="54">
        <f>summary!C12</f>
        <v>41090</v>
      </c>
      <c r="D12" s="140">
        <f t="shared" si="0"/>
        <v>0</v>
      </c>
      <c r="E12" s="139">
        <f t="shared" si="1"/>
        <v>0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</row>
    <row r="13" spans="1:21">
      <c r="A13" s="38">
        <f>summary!A13</f>
        <v>41121</v>
      </c>
      <c r="B13" s="39">
        <f>summary!B13</f>
        <v>41121</v>
      </c>
      <c r="C13" s="54">
        <f>summary!C13</f>
        <v>41121</v>
      </c>
      <c r="D13" s="140">
        <f t="shared" si="0"/>
        <v>0</v>
      </c>
      <c r="E13" s="139">
        <f t="shared" si="1"/>
        <v>0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</row>
    <row r="14" spans="1:21">
      <c r="A14" s="38">
        <f>summary!A14</f>
        <v>41152</v>
      </c>
      <c r="B14" s="39">
        <f>summary!B14</f>
        <v>41152</v>
      </c>
      <c r="C14" s="54">
        <f>summary!C14</f>
        <v>41152</v>
      </c>
      <c r="D14" s="140">
        <f t="shared" si="0"/>
        <v>0</v>
      </c>
      <c r="E14" s="139">
        <f t="shared" si="1"/>
        <v>0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</row>
    <row r="15" spans="1:21">
      <c r="A15" s="38">
        <f>summary!A15</f>
        <v>41182</v>
      </c>
      <c r="B15" s="39">
        <f>summary!B15</f>
        <v>41182</v>
      </c>
      <c r="C15" s="54">
        <f>summary!C15</f>
        <v>41182</v>
      </c>
      <c r="D15" s="140">
        <f t="shared" si="0"/>
        <v>0</v>
      </c>
      <c r="E15" s="139">
        <f t="shared" si="1"/>
        <v>0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</row>
    <row r="16" spans="1:21">
      <c r="A16" s="38">
        <f>summary!A16</f>
        <v>41213</v>
      </c>
      <c r="B16" s="39">
        <f>summary!B16</f>
        <v>41213</v>
      </c>
      <c r="C16" s="54">
        <f>summary!C16</f>
        <v>41213</v>
      </c>
      <c r="D16" s="140">
        <f t="shared" si="0"/>
        <v>0</v>
      </c>
      <c r="E16" s="139">
        <f t="shared" si="1"/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</row>
    <row r="17" spans="1:21">
      <c r="A17" s="38">
        <f>summary!A17</f>
        <v>41243</v>
      </c>
      <c r="B17" s="39">
        <f>summary!B17</f>
        <v>41243</v>
      </c>
      <c r="C17" s="54">
        <f>summary!C17</f>
        <v>41243</v>
      </c>
      <c r="D17" s="140">
        <f t="shared" si="0"/>
        <v>0</v>
      </c>
      <c r="E17" s="139">
        <f t="shared" si="1"/>
        <v>0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</row>
    <row r="18" spans="1:21">
      <c r="A18" s="38">
        <f>summary!A18</f>
        <v>41274</v>
      </c>
      <c r="B18" s="39">
        <f>summary!B18</f>
        <v>41274</v>
      </c>
      <c r="C18" s="54">
        <f>summary!C18</f>
        <v>41274</v>
      </c>
      <c r="D18" s="140">
        <f t="shared" si="0"/>
        <v>0</v>
      </c>
      <c r="E18" s="139">
        <f t="shared" si="1"/>
        <v>0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21">
      <c r="A19" s="38">
        <f>summary!A19</f>
        <v>41305</v>
      </c>
      <c r="B19" s="39">
        <f>summary!B19</f>
        <v>41305</v>
      </c>
      <c r="C19" s="54">
        <f>summary!C19</f>
        <v>41305</v>
      </c>
      <c r="D19" s="140">
        <f t="shared" si="0"/>
        <v>0</v>
      </c>
      <c r="E19" s="139">
        <f t="shared" si="1"/>
        <v>0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</row>
    <row r="20" spans="1:21">
      <c r="A20" s="38">
        <f>summary!A20</f>
        <v>41333</v>
      </c>
      <c r="B20" s="39">
        <f>summary!B20</f>
        <v>41333</v>
      </c>
      <c r="C20" s="54">
        <f>summary!C20</f>
        <v>41333</v>
      </c>
      <c r="D20" s="140">
        <f t="shared" si="0"/>
        <v>0</v>
      </c>
      <c r="E20" s="139">
        <f t="shared" si="1"/>
        <v>0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1">
      <c r="A21" s="38">
        <f>summary!A21</f>
        <v>41364</v>
      </c>
      <c r="B21" s="39">
        <f>summary!B21</f>
        <v>41364</v>
      </c>
      <c r="C21" s="54">
        <f>summary!C21</f>
        <v>41364</v>
      </c>
      <c r="D21" s="140">
        <f t="shared" si="0"/>
        <v>0</v>
      </c>
      <c r="E21" s="139">
        <f t="shared" si="1"/>
        <v>0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</row>
    <row r="22" spans="1:21">
      <c r="A22" s="38">
        <f>summary!A22</f>
        <v>41394</v>
      </c>
      <c r="B22" s="39">
        <f>summary!B22</f>
        <v>41394</v>
      </c>
      <c r="C22" s="54">
        <f>summary!C22</f>
        <v>41394</v>
      </c>
      <c r="D22" s="140">
        <f t="shared" si="0"/>
        <v>0</v>
      </c>
      <c r="E22" s="139">
        <f t="shared" si="1"/>
        <v>0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</row>
    <row r="23" spans="1:21">
      <c r="A23" s="38">
        <f>summary!A23</f>
        <v>41425</v>
      </c>
      <c r="B23" s="39">
        <f>summary!B23</f>
        <v>41425</v>
      </c>
      <c r="C23" s="54">
        <f>summary!C23</f>
        <v>41425</v>
      </c>
      <c r="D23" s="140">
        <f t="shared" si="0"/>
        <v>0</v>
      </c>
      <c r="E23" s="139">
        <f t="shared" si="1"/>
        <v>0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</row>
    <row r="24" spans="1:21">
      <c r="A24" s="38">
        <f>summary!A24</f>
        <v>41455</v>
      </c>
      <c r="B24" s="39">
        <f>summary!B24</f>
        <v>41455</v>
      </c>
      <c r="C24" s="54">
        <f>summary!C24</f>
        <v>41455</v>
      </c>
      <c r="D24" s="140">
        <f t="shared" si="0"/>
        <v>0</v>
      </c>
      <c r="E24" s="139">
        <f t="shared" si="1"/>
        <v>0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</row>
    <row r="25" spans="1:21">
      <c r="A25" s="38">
        <f>summary!A25</f>
        <v>41486</v>
      </c>
      <c r="B25" s="39">
        <f>summary!B25</f>
        <v>41486</v>
      </c>
      <c r="C25" s="54">
        <f>summary!C25</f>
        <v>41486</v>
      </c>
      <c r="D25" s="140">
        <f t="shared" si="0"/>
        <v>0</v>
      </c>
      <c r="E25" s="139">
        <f t="shared" si="1"/>
        <v>0</v>
      </c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</row>
    <row r="26" spans="1:21">
      <c r="A26" s="38">
        <f>summary!A26</f>
        <v>41517</v>
      </c>
      <c r="B26" s="39">
        <f>summary!B26</f>
        <v>41517</v>
      </c>
      <c r="C26" s="54">
        <f>summary!C26</f>
        <v>41517</v>
      </c>
      <c r="D26" s="140">
        <f t="shared" si="0"/>
        <v>0</v>
      </c>
      <c r="E26" s="139">
        <f t="shared" si="1"/>
        <v>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</row>
    <row r="27" spans="1:21">
      <c r="A27" s="38">
        <f>summary!A27</f>
        <v>41547</v>
      </c>
      <c r="B27" s="39">
        <f>summary!B27</f>
        <v>41547</v>
      </c>
      <c r="C27" s="54">
        <f>summary!C27</f>
        <v>41547</v>
      </c>
      <c r="D27" s="140">
        <f t="shared" si="0"/>
        <v>0</v>
      </c>
      <c r="E27" s="139">
        <f t="shared" si="1"/>
        <v>0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</row>
    <row r="28" spans="1:21">
      <c r="A28" s="38">
        <f>summary!A28</f>
        <v>41578</v>
      </c>
      <c r="B28" s="39">
        <f>summary!B28</f>
        <v>41578</v>
      </c>
      <c r="C28" s="54">
        <f>summary!C28</f>
        <v>41578</v>
      </c>
      <c r="D28" s="140">
        <f t="shared" si="0"/>
        <v>0</v>
      </c>
      <c r="E28" s="139">
        <f t="shared" si="1"/>
        <v>0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</row>
    <row r="29" spans="1:21">
      <c r="A29" s="38">
        <f>summary!A29</f>
        <v>41608</v>
      </c>
      <c r="B29" s="39">
        <f>summary!B29</f>
        <v>41608</v>
      </c>
      <c r="C29" s="54">
        <f>summary!C29</f>
        <v>41608</v>
      </c>
      <c r="D29" s="140">
        <f t="shared" si="0"/>
        <v>0</v>
      </c>
      <c r="E29" s="139">
        <f t="shared" si="1"/>
        <v>0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</row>
    <row r="30" spans="1:21">
      <c r="A30" s="38">
        <f>summary!A30</f>
        <v>41639</v>
      </c>
      <c r="B30" s="39">
        <f>summary!B30</f>
        <v>41639</v>
      </c>
      <c r="C30" s="54">
        <f>summary!C30</f>
        <v>41639</v>
      </c>
      <c r="D30" s="140">
        <f t="shared" si="0"/>
        <v>0</v>
      </c>
      <c r="E30" s="139">
        <f t="shared" si="1"/>
        <v>0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</row>
    <row r="31" spans="1:21">
      <c r="A31" s="38">
        <f>summary!A31</f>
        <v>41670</v>
      </c>
      <c r="B31" s="39">
        <f>summary!B31</f>
        <v>41670</v>
      </c>
      <c r="C31" s="54">
        <f>summary!C31</f>
        <v>41670</v>
      </c>
      <c r="D31" s="140">
        <f t="shared" si="0"/>
        <v>0</v>
      </c>
      <c r="E31" s="139">
        <f t="shared" si="1"/>
        <v>0</v>
      </c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</row>
    <row r="32" spans="1:21">
      <c r="A32" s="38">
        <f>summary!A32</f>
        <v>41698</v>
      </c>
      <c r="B32" s="39">
        <f>summary!B32</f>
        <v>41698</v>
      </c>
      <c r="C32" s="54">
        <f>summary!C32</f>
        <v>41698</v>
      </c>
      <c r="D32" s="140">
        <f t="shared" si="0"/>
        <v>0</v>
      </c>
      <c r="E32" s="139">
        <f t="shared" si="1"/>
        <v>0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</row>
    <row r="33" spans="1:21">
      <c r="A33" s="38">
        <f>summary!A33</f>
        <v>41729</v>
      </c>
      <c r="B33" s="39">
        <f>summary!B33</f>
        <v>41729</v>
      </c>
      <c r="C33" s="54">
        <f>summary!C33</f>
        <v>41729</v>
      </c>
      <c r="D33" s="140">
        <f t="shared" si="0"/>
        <v>0</v>
      </c>
      <c r="E33" s="139">
        <f t="shared" si="1"/>
        <v>0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</row>
    <row r="34" spans="1:21">
      <c r="A34" s="38">
        <f>summary!A34</f>
        <v>41759</v>
      </c>
      <c r="B34" s="39">
        <f>summary!B34</f>
        <v>41759</v>
      </c>
      <c r="C34" s="54">
        <f>summary!C34</f>
        <v>41759</v>
      </c>
      <c r="D34" s="140">
        <f t="shared" si="0"/>
        <v>0</v>
      </c>
      <c r="E34" s="139">
        <f t="shared" si="1"/>
        <v>0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</row>
    <row r="35" spans="1:21">
      <c r="A35" s="38">
        <f>summary!A35</f>
        <v>41790</v>
      </c>
      <c r="B35" s="39">
        <f>summary!B35</f>
        <v>41790</v>
      </c>
      <c r="C35" s="54">
        <f>summary!C35</f>
        <v>41790</v>
      </c>
      <c r="D35" s="140">
        <f t="shared" si="0"/>
        <v>0</v>
      </c>
      <c r="E35" s="139">
        <f t="shared" si="1"/>
        <v>0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</row>
    <row r="36" spans="1:21">
      <c r="A36" s="38">
        <f>summary!A36</f>
        <v>41820</v>
      </c>
      <c r="B36" s="39">
        <f>summary!B36</f>
        <v>41820</v>
      </c>
      <c r="C36" s="54">
        <f>summary!C36</f>
        <v>41820</v>
      </c>
      <c r="D36" s="140">
        <f t="shared" si="0"/>
        <v>0</v>
      </c>
      <c r="E36" s="139">
        <f t="shared" si="1"/>
        <v>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</row>
    <row r="37" spans="1:21">
      <c r="A37" s="38">
        <f>summary!A37</f>
        <v>41851</v>
      </c>
      <c r="B37" s="39">
        <f>summary!B37</f>
        <v>41851</v>
      </c>
      <c r="C37" s="54">
        <f>summary!C37</f>
        <v>41851</v>
      </c>
      <c r="D37" s="140">
        <f t="shared" si="0"/>
        <v>0</v>
      </c>
      <c r="E37" s="139">
        <f t="shared" si="1"/>
        <v>0</v>
      </c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1">
      <c r="A38" s="38">
        <f>summary!A38</f>
        <v>41882</v>
      </c>
      <c r="B38" s="39">
        <f>summary!B38</f>
        <v>41882</v>
      </c>
      <c r="C38" s="54">
        <f>summary!C38</f>
        <v>41882</v>
      </c>
      <c r="D38" s="140">
        <f t="shared" si="0"/>
        <v>0</v>
      </c>
      <c r="E38" s="139">
        <f t="shared" si="1"/>
        <v>0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</row>
    <row r="39" spans="1:21">
      <c r="A39" s="38">
        <f>summary!A39</f>
        <v>41912</v>
      </c>
      <c r="B39" s="39">
        <f>summary!B39</f>
        <v>41912</v>
      </c>
      <c r="C39" s="54">
        <f>summary!C39</f>
        <v>41912</v>
      </c>
      <c r="D39" s="140">
        <f t="shared" si="0"/>
        <v>0</v>
      </c>
      <c r="E39" s="139">
        <f t="shared" si="1"/>
        <v>0</v>
      </c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</row>
    <row r="40" spans="1:21">
      <c r="A40" s="38">
        <f>summary!A40</f>
        <v>41943</v>
      </c>
      <c r="B40" s="39">
        <f>summary!B40</f>
        <v>41943</v>
      </c>
      <c r="C40" s="54">
        <f>summary!C40</f>
        <v>41943</v>
      </c>
      <c r="D40" s="140">
        <f t="shared" si="0"/>
        <v>0</v>
      </c>
      <c r="E40" s="139">
        <f t="shared" si="1"/>
        <v>0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</row>
    <row r="41" spans="1:21">
      <c r="A41" s="38">
        <f>summary!A41</f>
        <v>41973</v>
      </c>
      <c r="B41" s="39">
        <f>summary!B41</f>
        <v>41973</v>
      </c>
      <c r="C41" s="54">
        <f>summary!C41</f>
        <v>41973</v>
      </c>
      <c r="D41" s="140">
        <f t="shared" si="0"/>
        <v>0</v>
      </c>
      <c r="E41" s="139">
        <f t="shared" si="1"/>
        <v>0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</row>
    <row r="42" spans="1:21">
      <c r="A42" s="38">
        <f>summary!A42</f>
        <v>42004</v>
      </c>
      <c r="B42" s="39">
        <f>summary!B42</f>
        <v>42004</v>
      </c>
      <c r="C42" s="54">
        <f>summary!C42</f>
        <v>42004</v>
      </c>
      <c r="D42" s="140">
        <f t="shared" si="0"/>
        <v>0</v>
      </c>
      <c r="E42" s="139">
        <f t="shared" si="1"/>
        <v>0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</row>
    <row r="43" spans="1:21">
      <c r="A43" s="38">
        <f>summary!A43</f>
        <v>42035</v>
      </c>
      <c r="B43" s="39">
        <f>summary!B43</f>
        <v>42035</v>
      </c>
      <c r="C43" s="54">
        <f>summary!C43</f>
        <v>42035</v>
      </c>
      <c r="D43" s="140">
        <f t="shared" si="0"/>
        <v>0</v>
      </c>
      <c r="E43" s="139">
        <f t="shared" si="1"/>
        <v>0</v>
      </c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</row>
    <row r="44" spans="1:21">
      <c r="A44" s="38">
        <f>summary!A44</f>
        <v>42063</v>
      </c>
      <c r="B44" s="39">
        <f>summary!B44</f>
        <v>42063</v>
      </c>
      <c r="C44" s="54">
        <f>summary!C44</f>
        <v>42063</v>
      </c>
      <c r="D44" s="140">
        <f t="shared" si="0"/>
        <v>0</v>
      </c>
      <c r="E44" s="139">
        <f t="shared" si="1"/>
        <v>0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</row>
    <row r="45" spans="1:21">
      <c r="A45" s="38">
        <f>summary!A45</f>
        <v>42094</v>
      </c>
      <c r="B45" s="39">
        <f>summary!B45</f>
        <v>42094</v>
      </c>
      <c r="C45" s="54">
        <f>summary!C45</f>
        <v>42094</v>
      </c>
      <c r="D45" s="140">
        <f t="shared" si="0"/>
        <v>0</v>
      </c>
      <c r="E45" s="139">
        <f t="shared" si="1"/>
        <v>0</v>
      </c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</row>
    <row r="46" spans="1:21">
      <c r="A46" s="38">
        <f>summary!A46</f>
        <v>42124</v>
      </c>
      <c r="B46" s="39">
        <f>summary!B46</f>
        <v>42124</v>
      </c>
      <c r="C46" s="54">
        <f>summary!C46</f>
        <v>42124</v>
      </c>
      <c r="D46" s="140">
        <f t="shared" si="0"/>
        <v>0</v>
      </c>
      <c r="E46" s="139">
        <f t="shared" si="1"/>
        <v>0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</row>
    <row r="47" spans="1:21">
      <c r="A47" s="38">
        <f>summary!A47</f>
        <v>42155</v>
      </c>
      <c r="B47" s="39">
        <f>summary!B47</f>
        <v>42155</v>
      </c>
      <c r="C47" s="54">
        <f>summary!C47</f>
        <v>42155</v>
      </c>
      <c r="D47" s="140">
        <f t="shared" si="0"/>
        <v>0</v>
      </c>
      <c r="E47" s="139">
        <f t="shared" si="1"/>
        <v>0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</row>
    <row r="48" spans="1:21">
      <c r="A48" s="38">
        <f>summary!A48</f>
        <v>42185</v>
      </c>
      <c r="B48" s="39">
        <f>summary!B48</f>
        <v>42185</v>
      </c>
      <c r="C48" s="54">
        <f>summary!C48</f>
        <v>42185</v>
      </c>
      <c r="D48" s="140">
        <f t="shared" si="0"/>
        <v>0</v>
      </c>
      <c r="E48" s="139">
        <f t="shared" si="1"/>
        <v>0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1">
      <c r="A49" s="38">
        <f>summary!A49</f>
        <v>42216</v>
      </c>
      <c r="B49" s="39">
        <f>summary!B49</f>
        <v>42216</v>
      </c>
      <c r="C49" s="54">
        <f>summary!C49</f>
        <v>42216</v>
      </c>
      <c r="D49" s="140">
        <f t="shared" si="0"/>
        <v>0</v>
      </c>
      <c r="E49" s="139">
        <f t="shared" si="1"/>
        <v>0</v>
      </c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</row>
    <row r="50" spans="1:21">
      <c r="A50" s="38">
        <f>summary!A50</f>
        <v>42247</v>
      </c>
      <c r="B50" s="39">
        <f>summary!B50</f>
        <v>42247</v>
      </c>
      <c r="C50" s="54">
        <f>summary!C50</f>
        <v>42247</v>
      </c>
      <c r="D50" s="140">
        <f t="shared" si="0"/>
        <v>0</v>
      </c>
      <c r="E50" s="139">
        <f t="shared" si="1"/>
        <v>0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</row>
    <row r="51" spans="1:21">
      <c r="A51" s="38">
        <f>summary!A51</f>
        <v>42277</v>
      </c>
      <c r="B51" s="39">
        <f>summary!B51</f>
        <v>42277</v>
      </c>
      <c r="C51" s="54">
        <f>summary!C51</f>
        <v>42277</v>
      </c>
      <c r="D51" s="140">
        <f t="shared" si="0"/>
        <v>0</v>
      </c>
      <c r="E51" s="139">
        <f t="shared" si="1"/>
        <v>0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</row>
    <row r="52" spans="1:21">
      <c r="A52" s="38">
        <f>summary!A52</f>
        <v>42308</v>
      </c>
      <c r="B52" s="39">
        <f>summary!B52</f>
        <v>42308</v>
      </c>
      <c r="C52" s="54">
        <f>summary!C52</f>
        <v>42308</v>
      </c>
      <c r="D52" s="140">
        <f t="shared" si="0"/>
        <v>0</v>
      </c>
      <c r="E52" s="139">
        <f t="shared" si="1"/>
        <v>0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</row>
    <row r="53" spans="1:21">
      <c r="A53" s="38">
        <f>summary!A53</f>
        <v>42338</v>
      </c>
      <c r="B53" s="39">
        <f>summary!B53</f>
        <v>42338</v>
      </c>
      <c r="C53" s="54">
        <f>summary!C53</f>
        <v>42338</v>
      </c>
      <c r="D53" s="140">
        <f t="shared" si="0"/>
        <v>0</v>
      </c>
      <c r="E53" s="139">
        <f t="shared" si="1"/>
        <v>0</v>
      </c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</row>
    <row r="54" spans="1:21">
      <c r="A54" s="38">
        <f>summary!A54</f>
        <v>42369</v>
      </c>
      <c r="B54" s="39">
        <f>summary!B54</f>
        <v>42369</v>
      </c>
      <c r="C54" s="54">
        <f>summary!C54</f>
        <v>42369</v>
      </c>
      <c r="D54" s="140">
        <f t="shared" si="0"/>
        <v>0</v>
      </c>
      <c r="E54" s="139">
        <f t="shared" si="1"/>
        <v>0</v>
      </c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</row>
    <row r="55" spans="1:21">
      <c r="A55" s="38">
        <f>summary!A55</f>
        <v>42400</v>
      </c>
      <c r="B55" s="39">
        <f>summary!B55</f>
        <v>42400</v>
      </c>
      <c r="C55" s="54">
        <f>summary!C55</f>
        <v>42400</v>
      </c>
      <c r="D55" s="140">
        <f t="shared" si="0"/>
        <v>0</v>
      </c>
      <c r="E55" s="139">
        <f t="shared" si="1"/>
        <v>0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</row>
    <row r="56" spans="1:21">
      <c r="A56" s="38">
        <f>summary!A56</f>
        <v>42429</v>
      </c>
      <c r="B56" s="39">
        <f>summary!B56</f>
        <v>42429</v>
      </c>
      <c r="C56" s="54">
        <f>summary!C56</f>
        <v>42429</v>
      </c>
      <c r="D56" s="140">
        <f t="shared" si="0"/>
        <v>0</v>
      </c>
      <c r="E56" s="139">
        <f t="shared" si="1"/>
        <v>0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</row>
    <row r="57" spans="1:21">
      <c r="A57" s="38">
        <f>summary!A57</f>
        <v>42460</v>
      </c>
      <c r="B57" s="39">
        <f>summary!B57</f>
        <v>42460</v>
      </c>
      <c r="C57" s="54">
        <f>summary!C57</f>
        <v>42460</v>
      </c>
      <c r="D57" s="140">
        <f t="shared" si="0"/>
        <v>0</v>
      </c>
      <c r="E57" s="139">
        <f t="shared" si="1"/>
        <v>0</v>
      </c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</row>
    <row r="58" spans="1:21">
      <c r="A58" s="38">
        <f>summary!A58</f>
        <v>42490</v>
      </c>
      <c r="B58" s="39">
        <f>summary!B58</f>
        <v>42490</v>
      </c>
      <c r="C58" s="54">
        <f>summary!C58</f>
        <v>42490</v>
      </c>
      <c r="D58" s="140">
        <f t="shared" si="0"/>
        <v>0</v>
      </c>
      <c r="E58" s="139">
        <f t="shared" si="1"/>
        <v>0</v>
      </c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</row>
    <row r="59" spans="1:21">
      <c r="A59" s="38">
        <f>summary!A59</f>
        <v>42521</v>
      </c>
      <c r="B59" s="39">
        <f>summary!B59</f>
        <v>42521</v>
      </c>
      <c r="C59" s="54">
        <f>summary!C59</f>
        <v>42521</v>
      </c>
      <c r="D59" s="140">
        <f t="shared" si="0"/>
        <v>0</v>
      </c>
      <c r="E59" s="139">
        <f t="shared" si="1"/>
        <v>0</v>
      </c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</row>
    <row r="60" spans="1:21">
      <c r="A60" s="38">
        <f>summary!A60</f>
        <v>42551</v>
      </c>
      <c r="B60" s="39">
        <f>summary!B60</f>
        <v>42551</v>
      </c>
      <c r="C60" s="54">
        <f>summary!C60</f>
        <v>42551</v>
      </c>
      <c r="D60" s="140">
        <f t="shared" si="0"/>
        <v>0</v>
      </c>
      <c r="E60" s="139">
        <f t="shared" si="1"/>
        <v>0</v>
      </c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</row>
    <row r="61" spans="1:21">
      <c r="A61" s="38">
        <f>summary!A61</f>
        <v>42582</v>
      </c>
      <c r="B61" s="39">
        <f>summary!B61</f>
        <v>42582</v>
      </c>
      <c r="C61" s="54">
        <f>summary!C61</f>
        <v>42582</v>
      </c>
      <c r="D61" s="140">
        <f t="shared" si="0"/>
        <v>0</v>
      </c>
      <c r="E61" s="139">
        <f t="shared" si="1"/>
        <v>0</v>
      </c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</row>
    <row r="62" spans="1:21">
      <c r="A62" s="38">
        <f>summary!A62</f>
        <v>42613</v>
      </c>
      <c r="B62" s="39">
        <f>summary!B62</f>
        <v>42613</v>
      </c>
      <c r="C62" s="54">
        <f>summary!C62</f>
        <v>42613</v>
      </c>
      <c r="D62" s="140">
        <f t="shared" si="0"/>
        <v>0</v>
      </c>
      <c r="E62" s="139">
        <f t="shared" si="1"/>
        <v>0</v>
      </c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</row>
    <row r="63" spans="1:21">
      <c r="A63" s="38">
        <f>summary!A63</f>
        <v>42643</v>
      </c>
      <c r="B63" s="39">
        <f>summary!B63</f>
        <v>42643</v>
      </c>
      <c r="C63" s="54">
        <f>summary!C63</f>
        <v>42643</v>
      </c>
      <c r="D63" s="140">
        <f t="shared" si="0"/>
        <v>0</v>
      </c>
      <c r="E63" s="139">
        <f t="shared" si="1"/>
        <v>0</v>
      </c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1">
      <c r="A64" s="38">
        <f>summary!A64</f>
        <v>42674</v>
      </c>
      <c r="B64" s="39">
        <f>summary!B64</f>
        <v>42674</v>
      </c>
      <c r="C64" s="54">
        <f>summary!C64</f>
        <v>42674</v>
      </c>
      <c r="D64" s="140">
        <f t="shared" si="0"/>
        <v>0</v>
      </c>
      <c r="E64" s="139">
        <f t="shared" si="1"/>
        <v>0</v>
      </c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</row>
    <row r="65" spans="1:21">
      <c r="A65" s="38">
        <f>summary!A65</f>
        <v>42704</v>
      </c>
      <c r="B65" s="39">
        <f>summary!B65</f>
        <v>42704</v>
      </c>
      <c r="C65" s="54">
        <f>summary!C65</f>
        <v>42704</v>
      </c>
      <c r="D65" s="140">
        <f t="shared" si="0"/>
        <v>0</v>
      </c>
      <c r="E65" s="139">
        <f t="shared" si="1"/>
        <v>0</v>
      </c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</row>
    <row r="66" spans="1:21">
      <c r="A66" s="38">
        <f>summary!A66</f>
        <v>42735</v>
      </c>
      <c r="B66" s="39">
        <f>summary!B66</f>
        <v>42735</v>
      </c>
      <c r="C66" s="54">
        <f>summary!C66</f>
        <v>42735</v>
      </c>
      <c r="D66" s="140">
        <f t="shared" si="0"/>
        <v>0</v>
      </c>
      <c r="E66" s="139">
        <f t="shared" si="1"/>
        <v>0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</row>
    <row r="67" spans="1:21">
      <c r="A67" s="38">
        <f>summary!A67</f>
        <v>42766</v>
      </c>
      <c r="B67" s="39">
        <f>summary!B67</f>
        <v>42766</v>
      </c>
      <c r="C67" s="54">
        <f>summary!C67</f>
        <v>42766</v>
      </c>
      <c r="D67" s="140">
        <f t="shared" si="0"/>
        <v>0</v>
      </c>
      <c r="E67" s="139">
        <f t="shared" si="1"/>
        <v>0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</row>
    <row r="68" spans="1:21">
      <c r="A68" s="38">
        <f>summary!A68</f>
        <v>42794</v>
      </c>
      <c r="B68" s="39">
        <f>summary!B68</f>
        <v>42794</v>
      </c>
      <c r="C68" s="54">
        <f>summary!C68</f>
        <v>42794</v>
      </c>
      <c r="D68" s="140">
        <f t="shared" si="0"/>
        <v>0</v>
      </c>
      <c r="E68" s="139">
        <f t="shared" si="1"/>
        <v>0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</row>
    <row r="69" spans="1:21">
      <c r="A69" s="38">
        <f>summary!A69</f>
        <v>42825</v>
      </c>
      <c r="B69" s="39">
        <f>summary!B69</f>
        <v>42825</v>
      </c>
      <c r="C69" s="54">
        <f>summary!C69</f>
        <v>42825</v>
      </c>
      <c r="D69" s="140">
        <f t="shared" si="0"/>
        <v>0</v>
      </c>
      <c r="E69" s="139">
        <f t="shared" si="1"/>
        <v>0</v>
      </c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</row>
    <row r="70" spans="1:21">
      <c r="A70" s="38">
        <f>summary!A70</f>
        <v>42855</v>
      </c>
      <c r="B70" s="39">
        <f>summary!B70</f>
        <v>42855</v>
      </c>
      <c r="C70" s="54">
        <f>summary!C70</f>
        <v>42855</v>
      </c>
      <c r="D70" s="140">
        <f t="shared" si="0"/>
        <v>0</v>
      </c>
      <c r="E70" s="139">
        <f t="shared" si="1"/>
        <v>0</v>
      </c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</row>
    <row r="71" spans="1:21">
      <c r="A71" s="38">
        <f>summary!A71</f>
        <v>42886</v>
      </c>
      <c r="B71" s="39">
        <f>summary!B71</f>
        <v>42886</v>
      </c>
      <c r="C71" s="54">
        <f>summary!C71</f>
        <v>42886</v>
      </c>
      <c r="D71" s="140">
        <f t="shared" si="0"/>
        <v>0</v>
      </c>
      <c r="E71" s="139">
        <f t="shared" si="1"/>
        <v>0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</row>
    <row r="72" spans="1:21">
      <c r="A72" s="38">
        <f>summary!A72</f>
        <v>42916</v>
      </c>
      <c r="B72" s="39">
        <f>summary!B72</f>
        <v>42916</v>
      </c>
      <c r="C72" s="54">
        <f>summary!C72</f>
        <v>42916</v>
      </c>
      <c r="D72" s="140">
        <f t="shared" ref="D72:D116" si="2">F72+H72+J72+L72+N72+P72+R72+T72</f>
        <v>0</v>
      </c>
      <c r="E72" s="139">
        <f t="shared" ref="E72:E116" si="3">G72+I72+K72+M72+O72+Q72+S72+U72</f>
        <v>0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</row>
    <row r="73" spans="1:21">
      <c r="A73" s="38">
        <f>summary!A73</f>
        <v>42947</v>
      </c>
      <c r="B73" s="39">
        <f>summary!B73</f>
        <v>42947</v>
      </c>
      <c r="C73" s="54">
        <f>summary!C73</f>
        <v>42947</v>
      </c>
      <c r="D73" s="140">
        <f t="shared" si="2"/>
        <v>0</v>
      </c>
      <c r="E73" s="139">
        <f t="shared" si="3"/>
        <v>0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</row>
    <row r="74" spans="1:21">
      <c r="A74" s="38">
        <f>summary!A74</f>
        <v>42978</v>
      </c>
      <c r="B74" s="39">
        <f>summary!B74</f>
        <v>42978</v>
      </c>
      <c r="C74" s="54">
        <f>summary!C74</f>
        <v>42978</v>
      </c>
      <c r="D74" s="140">
        <f t="shared" si="2"/>
        <v>0</v>
      </c>
      <c r="E74" s="139">
        <f t="shared" si="3"/>
        <v>0</v>
      </c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</row>
    <row r="75" spans="1:21">
      <c r="A75" s="38">
        <f>summary!A75</f>
        <v>43008</v>
      </c>
      <c r="B75" s="39">
        <f>summary!B75</f>
        <v>43008</v>
      </c>
      <c r="C75" s="54">
        <f>summary!C75</f>
        <v>43008</v>
      </c>
      <c r="D75" s="140">
        <f t="shared" si="2"/>
        <v>0</v>
      </c>
      <c r="E75" s="139">
        <f t="shared" si="3"/>
        <v>0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</row>
    <row r="76" spans="1:21">
      <c r="A76" s="38">
        <f>summary!A76</f>
        <v>43039</v>
      </c>
      <c r="B76" s="39">
        <f>summary!B76</f>
        <v>43039</v>
      </c>
      <c r="C76" s="54">
        <f>summary!C76</f>
        <v>43039</v>
      </c>
      <c r="D76" s="140">
        <f t="shared" si="2"/>
        <v>0</v>
      </c>
      <c r="E76" s="139">
        <f t="shared" si="3"/>
        <v>0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</row>
    <row r="77" spans="1:21">
      <c r="A77" s="38">
        <f>summary!A77</f>
        <v>43069</v>
      </c>
      <c r="B77" s="39">
        <f>summary!B77</f>
        <v>43069</v>
      </c>
      <c r="C77" s="54">
        <f>summary!C77</f>
        <v>43069</v>
      </c>
      <c r="D77" s="140">
        <f t="shared" si="2"/>
        <v>0</v>
      </c>
      <c r="E77" s="139">
        <f t="shared" si="3"/>
        <v>0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</row>
    <row r="78" spans="1:21">
      <c r="A78" s="38">
        <f>summary!A78</f>
        <v>43100</v>
      </c>
      <c r="B78" s="39">
        <f>summary!B78</f>
        <v>43100</v>
      </c>
      <c r="C78" s="54">
        <f>summary!C78</f>
        <v>43100</v>
      </c>
      <c r="D78" s="140">
        <f t="shared" si="2"/>
        <v>0</v>
      </c>
      <c r="E78" s="139">
        <f t="shared" si="3"/>
        <v>0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1">
      <c r="A79" s="38">
        <f>summary!A79</f>
        <v>43131</v>
      </c>
      <c r="B79" s="39">
        <f>summary!B79</f>
        <v>43131</v>
      </c>
      <c r="C79" s="54">
        <f>summary!C79</f>
        <v>43131</v>
      </c>
      <c r="D79" s="140">
        <f t="shared" si="2"/>
        <v>0</v>
      </c>
      <c r="E79" s="139">
        <f t="shared" si="3"/>
        <v>0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</row>
    <row r="80" spans="1:21">
      <c r="A80" s="38">
        <f>summary!A80</f>
        <v>43159</v>
      </c>
      <c r="B80" s="39">
        <f>summary!B80</f>
        <v>43159</v>
      </c>
      <c r="C80" s="54">
        <f>summary!C80</f>
        <v>43159</v>
      </c>
      <c r="D80" s="140">
        <f t="shared" si="2"/>
        <v>0</v>
      </c>
      <c r="E80" s="139">
        <f t="shared" si="3"/>
        <v>0</v>
      </c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</row>
    <row r="81" spans="1:21">
      <c r="A81" s="38">
        <f>summary!A81</f>
        <v>43190</v>
      </c>
      <c r="B81" s="39">
        <f>summary!B81</f>
        <v>43190</v>
      </c>
      <c r="C81" s="54">
        <f>summary!C81</f>
        <v>43190</v>
      </c>
      <c r="D81" s="140">
        <f t="shared" si="2"/>
        <v>0</v>
      </c>
      <c r="E81" s="139">
        <f t="shared" si="3"/>
        <v>0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</row>
    <row r="82" spans="1:21">
      <c r="A82" s="38">
        <f>summary!A82</f>
        <v>43220</v>
      </c>
      <c r="B82" s="39">
        <f>summary!B82</f>
        <v>43220</v>
      </c>
      <c r="C82" s="54">
        <f>summary!C82</f>
        <v>43220</v>
      </c>
      <c r="D82" s="140">
        <f t="shared" si="2"/>
        <v>0</v>
      </c>
      <c r="E82" s="139">
        <f t="shared" si="3"/>
        <v>0</v>
      </c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</row>
    <row r="83" spans="1:21">
      <c r="A83" s="38">
        <f>summary!A83</f>
        <v>43251</v>
      </c>
      <c r="B83" s="39">
        <f>summary!B83</f>
        <v>43251</v>
      </c>
      <c r="C83" s="54">
        <f>summary!C83</f>
        <v>43251</v>
      </c>
      <c r="D83" s="140">
        <f t="shared" si="2"/>
        <v>0</v>
      </c>
      <c r="E83" s="139">
        <f t="shared" si="3"/>
        <v>0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</row>
    <row r="84" spans="1:21">
      <c r="A84" s="38">
        <f>summary!A84</f>
        <v>43281</v>
      </c>
      <c r="B84" s="39">
        <f>summary!B84</f>
        <v>43281</v>
      </c>
      <c r="C84" s="54">
        <f>summary!C84</f>
        <v>43281</v>
      </c>
      <c r="D84" s="140">
        <f t="shared" si="2"/>
        <v>0</v>
      </c>
      <c r="E84" s="139">
        <f t="shared" si="3"/>
        <v>0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</row>
    <row r="85" spans="1:21">
      <c r="A85" s="38">
        <f>summary!A85</f>
        <v>43312</v>
      </c>
      <c r="B85" s="39">
        <f>summary!B85</f>
        <v>43312</v>
      </c>
      <c r="C85" s="54">
        <f>summary!C85</f>
        <v>43312</v>
      </c>
      <c r="D85" s="140">
        <f t="shared" si="2"/>
        <v>0</v>
      </c>
      <c r="E85" s="139">
        <f t="shared" si="3"/>
        <v>0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</row>
    <row r="86" spans="1:21">
      <c r="A86" s="38">
        <f>summary!A86</f>
        <v>43343</v>
      </c>
      <c r="B86" s="39">
        <f>summary!B86</f>
        <v>43343</v>
      </c>
      <c r="C86" s="54">
        <f>summary!C86</f>
        <v>43343</v>
      </c>
      <c r="D86" s="140">
        <f t="shared" si="2"/>
        <v>0</v>
      </c>
      <c r="E86" s="139">
        <f t="shared" si="3"/>
        <v>0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</row>
    <row r="87" spans="1:21">
      <c r="A87" s="38">
        <f>summary!A87</f>
        <v>43373</v>
      </c>
      <c r="B87" s="39">
        <f>summary!B87</f>
        <v>43373</v>
      </c>
      <c r="C87" s="54">
        <f>summary!C87</f>
        <v>43373</v>
      </c>
      <c r="D87" s="140">
        <f t="shared" si="2"/>
        <v>0</v>
      </c>
      <c r="E87" s="139">
        <f t="shared" si="3"/>
        <v>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</row>
    <row r="88" spans="1:21">
      <c r="A88" s="38">
        <f>summary!A88</f>
        <v>43404</v>
      </c>
      <c r="B88" s="39">
        <f>summary!B88</f>
        <v>43404</v>
      </c>
      <c r="C88" s="54">
        <f>summary!C88</f>
        <v>43404</v>
      </c>
      <c r="D88" s="140">
        <f t="shared" si="2"/>
        <v>0</v>
      </c>
      <c r="E88" s="139">
        <f t="shared" si="3"/>
        <v>0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</row>
    <row r="89" spans="1:21">
      <c r="A89" s="38">
        <f>summary!A89</f>
        <v>43434</v>
      </c>
      <c r="B89" s="39">
        <f>summary!B89</f>
        <v>43434</v>
      </c>
      <c r="C89" s="54">
        <f>summary!C89</f>
        <v>43434</v>
      </c>
      <c r="D89" s="140">
        <f t="shared" si="2"/>
        <v>0</v>
      </c>
      <c r="E89" s="139">
        <f t="shared" si="3"/>
        <v>0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</row>
    <row r="90" spans="1:21">
      <c r="A90" s="38">
        <f>summary!A90</f>
        <v>43465</v>
      </c>
      <c r="B90" s="39">
        <f>summary!B90</f>
        <v>43465</v>
      </c>
      <c r="C90" s="54">
        <f>summary!C90</f>
        <v>43465</v>
      </c>
      <c r="D90" s="140">
        <f t="shared" si="2"/>
        <v>0</v>
      </c>
      <c r="E90" s="139">
        <f t="shared" si="3"/>
        <v>0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</row>
    <row r="91" spans="1:21">
      <c r="A91" s="38">
        <f>summary!A91</f>
        <v>43496</v>
      </c>
      <c r="B91" s="39">
        <f>summary!B91</f>
        <v>43496</v>
      </c>
      <c r="C91" s="54">
        <f>summary!C91</f>
        <v>43496</v>
      </c>
      <c r="D91" s="140">
        <f t="shared" si="2"/>
        <v>0</v>
      </c>
      <c r="E91" s="139">
        <f t="shared" si="3"/>
        <v>0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</row>
    <row r="92" spans="1:21">
      <c r="A92" s="38">
        <f>summary!A92</f>
        <v>43524</v>
      </c>
      <c r="B92" s="39">
        <f>summary!B92</f>
        <v>43524</v>
      </c>
      <c r="C92" s="54">
        <f>summary!C92</f>
        <v>43524</v>
      </c>
      <c r="D92" s="140">
        <f t="shared" si="2"/>
        <v>0</v>
      </c>
      <c r="E92" s="139">
        <f t="shared" si="3"/>
        <v>0</v>
      </c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</row>
    <row r="93" spans="1:21">
      <c r="A93" s="38">
        <f>summary!A93</f>
        <v>43555</v>
      </c>
      <c r="B93" s="39">
        <f>summary!B93</f>
        <v>43555</v>
      </c>
      <c r="C93" s="54">
        <f>summary!C93</f>
        <v>43555</v>
      </c>
      <c r="D93" s="140">
        <f t="shared" si="2"/>
        <v>0</v>
      </c>
      <c r="E93" s="139">
        <f t="shared" si="3"/>
        <v>0</v>
      </c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1">
      <c r="A94" s="38">
        <f>summary!A94</f>
        <v>43585</v>
      </c>
      <c r="B94" s="39">
        <f>summary!B94</f>
        <v>43585</v>
      </c>
      <c r="C94" s="54">
        <f>summary!C94</f>
        <v>43585</v>
      </c>
      <c r="D94" s="140">
        <f t="shared" si="2"/>
        <v>0</v>
      </c>
      <c r="E94" s="139">
        <f t="shared" si="3"/>
        <v>0</v>
      </c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</row>
    <row r="95" spans="1:21">
      <c r="A95" s="38">
        <f>summary!A95</f>
        <v>43616</v>
      </c>
      <c r="B95" s="39">
        <f>summary!B95</f>
        <v>43616</v>
      </c>
      <c r="C95" s="54">
        <f>summary!C95</f>
        <v>43616</v>
      </c>
      <c r="D95" s="140">
        <f t="shared" si="2"/>
        <v>0</v>
      </c>
      <c r="E95" s="139">
        <f t="shared" si="3"/>
        <v>0</v>
      </c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</row>
    <row r="96" spans="1:21">
      <c r="A96" s="38">
        <f>summary!A96</f>
        <v>43646</v>
      </c>
      <c r="B96" s="39">
        <f>summary!B96</f>
        <v>43646</v>
      </c>
      <c r="C96" s="54">
        <f>summary!C96</f>
        <v>43646</v>
      </c>
      <c r="D96" s="140">
        <f t="shared" si="2"/>
        <v>0</v>
      </c>
      <c r="E96" s="139">
        <f t="shared" si="3"/>
        <v>0</v>
      </c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</row>
    <row r="97" spans="1:21">
      <c r="A97" s="38">
        <f>summary!A97</f>
        <v>43677</v>
      </c>
      <c r="B97" s="39">
        <f>summary!B97</f>
        <v>43677</v>
      </c>
      <c r="C97" s="54">
        <f>summary!C97</f>
        <v>43677</v>
      </c>
      <c r="D97" s="140">
        <f t="shared" si="2"/>
        <v>0</v>
      </c>
      <c r="E97" s="139">
        <f t="shared" si="3"/>
        <v>0</v>
      </c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</row>
    <row r="98" spans="1:21">
      <c r="A98" s="38">
        <f>summary!A98</f>
        <v>43708</v>
      </c>
      <c r="B98" s="39">
        <f>summary!B98</f>
        <v>43708</v>
      </c>
      <c r="C98" s="54">
        <f>summary!C98</f>
        <v>43708</v>
      </c>
      <c r="D98" s="140">
        <f t="shared" si="2"/>
        <v>0</v>
      </c>
      <c r="E98" s="139">
        <f t="shared" si="3"/>
        <v>0</v>
      </c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</row>
    <row r="99" spans="1:21">
      <c r="A99" s="38" t="str">
        <f>summary!A99</f>
        <v>Sept</v>
      </c>
      <c r="B99" s="39">
        <f>summary!B99</f>
        <v>43738</v>
      </c>
      <c r="C99" s="54">
        <f>summary!C99</f>
        <v>43738</v>
      </c>
      <c r="D99" s="140">
        <f t="shared" si="2"/>
        <v>0</v>
      </c>
      <c r="E99" s="139">
        <f t="shared" si="3"/>
        <v>0</v>
      </c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</row>
    <row r="100" spans="1:21">
      <c r="A100" s="38" t="str">
        <f>summary!A100</f>
        <v>Oct</v>
      </c>
      <c r="B100" s="39">
        <f>summary!B100</f>
        <v>43709</v>
      </c>
      <c r="C100" s="54">
        <f>summary!C100</f>
        <v>43769</v>
      </c>
      <c r="D100" s="140">
        <f t="shared" si="2"/>
        <v>0</v>
      </c>
      <c r="E100" s="139">
        <f t="shared" si="3"/>
        <v>0</v>
      </c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</row>
    <row r="101" spans="1:21">
      <c r="A101" s="38" t="str">
        <f>summary!A101</f>
        <v>Nov</v>
      </c>
      <c r="B101" s="39">
        <f>summary!B101</f>
        <v>43799</v>
      </c>
      <c r="C101" s="54">
        <f>summary!C101</f>
        <v>43799</v>
      </c>
      <c r="D101" s="140">
        <f t="shared" si="2"/>
        <v>0</v>
      </c>
      <c r="E101" s="139">
        <f t="shared" si="3"/>
        <v>0</v>
      </c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</row>
    <row r="102" spans="1:21">
      <c r="A102" s="38" t="str">
        <f>summary!A102</f>
        <v>Dec</v>
      </c>
      <c r="B102" s="39">
        <f>summary!B102</f>
        <v>43829</v>
      </c>
      <c r="C102" s="54">
        <f>summary!C102</f>
        <v>43830</v>
      </c>
      <c r="D102" s="140">
        <f t="shared" si="2"/>
        <v>0</v>
      </c>
      <c r="E102" s="139">
        <f t="shared" si="3"/>
        <v>0</v>
      </c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</row>
    <row r="103" spans="1:21">
      <c r="A103" s="38" t="str">
        <f>summary!A103</f>
        <v>Jan</v>
      </c>
      <c r="B103" s="39">
        <f>summary!B103</f>
        <v>43861</v>
      </c>
      <c r="C103" s="54">
        <f>summary!C103</f>
        <v>43861</v>
      </c>
      <c r="D103" s="140">
        <f t="shared" si="2"/>
        <v>0</v>
      </c>
      <c r="E103" s="139">
        <f t="shared" si="3"/>
        <v>0</v>
      </c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1:21">
      <c r="A104" s="38" t="str">
        <f>summary!A104</f>
        <v>Feb</v>
      </c>
      <c r="B104" s="39">
        <f>summary!B104</f>
        <v>43889</v>
      </c>
      <c r="C104" s="54">
        <f>summary!C104</f>
        <v>43890</v>
      </c>
      <c r="D104" s="140">
        <f t="shared" si="2"/>
        <v>0</v>
      </c>
      <c r="E104" s="139">
        <f t="shared" si="3"/>
        <v>0</v>
      </c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</row>
    <row r="105" spans="1:21">
      <c r="A105" s="38" t="str">
        <f>summary!A105</f>
        <v>Mar</v>
      </c>
      <c r="B105" s="39">
        <f>summary!B105</f>
        <v>43921</v>
      </c>
      <c r="C105" s="54">
        <f>summary!C105</f>
        <v>43921</v>
      </c>
      <c r="D105" s="140">
        <f t="shared" si="2"/>
        <v>0</v>
      </c>
      <c r="E105" s="139">
        <f t="shared" si="3"/>
        <v>0</v>
      </c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</row>
    <row r="106" spans="1:21">
      <c r="A106" s="38" t="str">
        <f>summary!A106</f>
        <v>Apr</v>
      </c>
      <c r="B106" s="39">
        <f>summary!B106</f>
        <v>43951</v>
      </c>
      <c r="C106" s="54">
        <f>summary!C106</f>
        <v>43951</v>
      </c>
      <c r="D106" s="140">
        <f t="shared" si="2"/>
        <v>0</v>
      </c>
      <c r="E106" s="139">
        <f t="shared" si="3"/>
        <v>0</v>
      </c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</row>
    <row r="107" spans="1:21">
      <c r="A107" s="38" t="str">
        <f>summary!A107</f>
        <v>May</v>
      </c>
      <c r="B107" s="39">
        <f>summary!B107</f>
        <v>43981</v>
      </c>
      <c r="C107" s="54">
        <f>summary!C107</f>
        <v>43982</v>
      </c>
      <c r="D107" s="140">
        <f t="shared" si="2"/>
        <v>0</v>
      </c>
      <c r="E107" s="139">
        <f t="shared" si="3"/>
        <v>0</v>
      </c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</row>
    <row r="108" spans="1:21">
      <c r="A108" s="38" t="str">
        <f>summary!A108</f>
        <v>Jun</v>
      </c>
      <c r="B108" s="39">
        <f>summary!B108</f>
        <v>44012</v>
      </c>
      <c r="C108" s="54">
        <f>summary!C108</f>
        <v>44012</v>
      </c>
      <c r="D108" s="140">
        <f t="shared" si="2"/>
        <v>0</v>
      </c>
      <c r="E108" s="139">
        <f t="shared" si="3"/>
        <v>0</v>
      </c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21">
      <c r="A109" s="38" t="str">
        <f>summary!A109</f>
        <v>Jul</v>
      </c>
      <c r="B109" s="39">
        <f>summary!B109</f>
        <v>44043</v>
      </c>
      <c r="C109" s="54">
        <f>summary!C109</f>
        <v>44043</v>
      </c>
      <c r="D109" s="140">
        <f t="shared" si="2"/>
        <v>0</v>
      </c>
      <c r="E109" s="139">
        <f t="shared" si="3"/>
        <v>0</v>
      </c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</row>
    <row r="110" spans="1:21">
      <c r="A110" s="38" t="str">
        <f>summary!A110</f>
        <v>Aug</v>
      </c>
      <c r="B110" s="39">
        <f>summary!B110</f>
        <v>44074</v>
      </c>
      <c r="C110" s="54">
        <f>summary!C110</f>
        <v>44074</v>
      </c>
      <c r="D110" s="140">
        <f t="shared" si="2"/>
        <v>0</v>
      </c>
      <c r="E110" s="139">
        <f t="shared" si="3"/>
        <v>0</v>
      </c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</row>
    <row r="111" spans="1:21">
      <c r="A111" s="38" t="str">
        <f>summary!A111</f>
        <v>Sep</v>
      </c>
      <c r="B111" s="39">
        <f>summary!B111</f>
        <v>44104</v>
      </c>
      <c r="C111" s="54">
        <f>summary!C111</f>
        <v>44104</v>
      </c>
      <c r="D111" s="140">
        <f t="shared" si="2"/>
        <v>0</v>
      </c>
      <c r="E111" s="139">
        <f t="shared" si="3"/>
        <v>0</v>
      </c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</row>
    <row r="112" spans="1:21">
      <c r="A112" s="38" t="str">
        <f>summary!A112</f>
        <v>Oct</v>
      </c>
      <c r="B112" s="39">
        <f>summary!B112</f>
        <v>44135</v>
      </c>
      <c r="C112" s="54">
        <f>summary!C112</f>
        <v>44135</v>
      </c>
      <c r="D112" s="140">
        <f t="shared" si="2"/>
        <v>13990</v>
      </c>
      <c r="E112" s="139">
        <f t="shared" si="3"/>
        <v>14676.77</v>
      </c>
      <c r="F112" s="140">
        <v>2393</v>
      </c>
      <c r="G112" s="140">
        <v>3004.93</v>
      </c>
      <c r="H112" s="140">
        <v>1394</v>
      </c>
      <c r="I112" s="140">
        <v>1618.85</v>
      </c>
      <c r="J112" s="140">
        <v>1892</v>
      </c>
      <c r="K112" s="140">
        <v>1888.56</v>
      </c>
      <c r="L112" s="140">
        <v>4669</v>
      </c>
      <c r="M112" s="140">
        <v>4884.5</v>
      </c>
      <c r="N112" s="140">
        <v>3642</v>
      </c>
      <c r="O112" s="140">
        <v>3279.93</v>
      </c>
      <c r="P112" s="140"/>
      <c r="Q112" s="140"/>
      <c r="R112" s="140"/>
      <c r="S112" s="140"/>
      <c r="T112" s="140"/>
      <c r="U112" s="140"/>
    </row>
    <row r="113" spans="1:21">
      <c r="A113" s="38" t="str">
        <f>summary!A113</f>
        <v>Nov</v>
      </c>
      <c r="B113" s="39">
        <f>summary!B113</f>
        <v>44165</v>
      </c>
      <c r="C113" s="54">
        <f>summary!C113</f>
        <v>44165</v>
      </c>
      <c r="D113" s="140">
        <f t="shared" si="2"/>
        <v>16052</v>
      </c>
      <c r="E113" s="139">
        <f t="shared" si="3"/>
        <v>0</v>
      </c>
      <c r="F113" s="140">
        <v>2911</v>
      </c>
      <c r="G113" s="140"/>
      <c r="H113" s="140">
        <v>1899</v>
      </c>
      <c r="I113" s="140"/>
      <c r="J113" s="140">
        <v>2164</v>
      </c>
      <c r="K113" s="140"/>
      <c r="L113" s="140">
        <v>4418</v>
      </c>
      <c r="M113" s="140"/>
      <c r="N113" s="140">
        <v>4660</v>
      </c>
      <c r="O113" s="140"/>
      <c r="P113" s="140"/>
      <c r="Q113" s="140"/>
      <c r="R113" s="140"/>
      <c r="S113" s="140"/>
      <c r="T113" s="140"/>
      <c r="U113" s="140"/>
    </row>
    <row r="114" spans="1:21">
      <c r="A114" s="38" t="str">
        <f>summary!A114</f>
        <v>Dec</v>
      </c>
      <c r="B114" s="39">
        <f>summary!B114</f>
        <v>44196</v>
      </c>
      <c r="C114" s="54">
        <f>summary!C114</f>
        <v>44196</v>
      </c>
      <c r="D114" s="140">
        <f t="shared" si="2"/>
        <v>20849</v>
      </c>
      <c r="E114" s="139">
        <f t="shared" si="3"/>
        <v>1042.06</v>
      </c>
      <c r="F114" s="140">
        <v>3505</v>
      </c>
      <c r="G114" s="140"/>
      <c r="H114" s="140">
        <v>1959</v>
      </c>
      <c r="I114" s="140"/>
      <c r="J114" s="140">
        <v>2389</v>
      </c>
      <c r="K114" s="140"/>
      <c r="L114" s="140">
        <v>3272</v>
      </c>
      <c r="M114" s="140">
        <v>-3728.23</v>
      </c>
      <c r="N114" s="140">
        <v>5026</v>
      </c>
      <c r="O114" s="140"/>
      <c r="P114" s="140">
        <v>2357</v>
      </c>
      <c r="Q114" s="140">
        <v>2263.31</v>
      </c>
      <c r="R114" s="140">
        <v>923</v>
      </c>
      <c r="S114" s="140">
        <v>962.58</v>
      </c>
      <c r="T114" s="140">
        <v>1418</v>
      </c>
      <c r="U114" s="140">
        <v>1544.4</v>
      </c>
    </row>
    <row r="115" spans="1:21">
      <c r="A115" s="38" t="str">
        <f>summary!A115</f>
        <v>Jan</v>
      </c>
      <c r="B115" s="39">
        <f>summary!B115</f>
        <v>44227</v>
      </c>
      <c r="C115" s="54">
        <f>summary!C115</f>
        <v>44227</v>
      </c>
      <c r="D115" s="140">
        <f t="shared" si="2"/>
        <v>20704</v>
      </c>
      <c r="E115" s="139">
        <f t="shared" si="3"/>
        <v>0</v>
      </c>
      <c r="F115" s="140">
        <v>3522</v>
      </c>
      <c r="G115" s="140"/>
      <c r="H115" s="140">
        <v>1944</v>
      </c>
      <c r="I115" s="140"/>
      <c r="J115" s="140">
        <v>2601</v>
      </c>
      <c r="K115" s="140"/>
      <c r="L115" s="140">
        <v>2972</v>
      </c>
      <c r="M115" s="140"/>
      <c r="N115" s="140">
        <v>5339</v>
      </c>
      <c r="O115" s="140"/>
      <c r="P115" s="140">
        <f>2255+29</f>
        <v>2284</v>
      </c>
      <c r="Q115" s="140"/>
      <c r="R115" s="140">
        <v>1027</v>
      </c>
      <c r="S115" s="140"/>
      <c r="T115" s="140">
        <v>1015</v>
      </c>
      <c r="U115" s="140"/>
    </row>
    <row r="116" spans="1:21">
      <c r="A116" s="38" t="str">
        <f>summary!A116</f>
        <v>Feb</v>
      </c>
      <c r="B116" s="39">
        <f>summary!B116</f>
        <v>44227</v>
      </c>
      <c r="C116" s="54">
        <f>summary!C116</f>
        <v>44255</v>
      </c>
      <c r="D116" s="140">
        <f t="shared" si="2"/>
        <v>7380</v>
      </c>
      <c r="E116" s="139">
        <f t="shared" si="3"/>
        <v>-17284.93</v>
      </c>
      <c r="F116" s="140">
        <v>0</v>
      </c>
      <c r="G116" s="140">
        <v>-5569.33</v>
      </c>
      <c r="H116" s="140">
        <v>0</v>
      </c>
      <c r="I116" s="140">
        <v>-2487.31</v>
      </c>
      <c r="J116" s="140">
        <v>0</v>
      </c>
      <c r="K116" s="140">
        <v>-3354.6</v>
      </c>
      <c r="L116" s="140">
        <v>2812</v>
      </c>
      <c r="M116" s="140"/>
      <c r="N116" s="140">
        <v>0</v>
      </c>
      <c r="O116" s="140">
        <v>-5845.09</v>
      </c>
      <c r="P116" s="140">
        <v>2370</v>
      </c>
      <c r="Q116" s="140">
        <v>-28.6</v>
      </c>
      <c r="R116" s="140">
        <v>1109</v>
      </c>
      <c r="S116" s="140"/>
      <c r="T116" s="140">
        <v>1089</v>
      </c>
      <c r="U116" s="140"/>
    </row>
    <row r="117" spans="1:21">
      <c r="A117" s="38" t="str">
        <f>summary!A117</f>
        <v>Mar</v>
      </c>
      <c r="B117" s="39">
        <f>summary!B117</f>
        <v>44227</v>
      </c>
      <c r="C117" s="54">
        <f>summary!C117</f>
        <v>44286</v>
      </c>
      <c r="D117" s="140">
        <f t="shared" ref="D117" si="4">F117+H117+J117+L117+N117+P117+R117+T117</f>
        <v>7240</v>
      </c>
      <c r="E117" s="139">
        <f t="shared" ref="E117" si="5">G117+I117+K117+M117+O117+Q117+S117+U117</f>
        <v>0</v>
      </c>
      <c r="F117" s="140"/>
      <c r="G117" s="140"/>
      <c r="H117" s="140"/>
      <c r="I117" s="140"/>
      <c r="J117" s="140"/>
      <c r="K117" s="140"/>
      <c r="L117" s="140">
        <v>2683</v>
      </c>
      <c r="M117" s="140"/>
      <c r="N117" s="140"/>
      <c r="O117" s="140"/>
      <c r="P117" s="140">
        <v>2381</v>
      </c>
      <c r="Q117" s="140"/>
      <c r="R117" s="140">
        <v>1229</v>
      </c>
      <c r="S117" s="140"/>
      <c r="T117" s="140">
        <v>947</v>
      </c>
      <c r="U117" s="140"/>
    </row>
    <row r="119" spans="1:21">
      <c r="E119" s="1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275E9F07C0754A9FD46AE273A8A016" ma:contentTypeVersion="12" ma:contentTypeDescription="Create a new document." ma:contentTypeScope="" ma:versionID="691d175f728cd3ae2646d0c35c38bb8f">
  <xsd:schema xmlns:xsd="http://www.w3.org/2001/XMLSchema" xmlns:xs="http://www.w3.org/2001/XMLSchema" xmlns:p="http://schemas.microsoft.com/office/2006/metadata/properties" xmlns:ns2="b5d8b4f3-1021-48c9-af12-6fdff4f17daf" xmlns:ns3="1ef2a5bf-8751-4c78-940c-04198ac181df" targetNamespace="http://schemas.microsoft.com/office/2006/metadata/properties" ma:root="true" ma:fieldsID="a26472ca3e528b0ec5c85b5b6870ff20" ns2:_="" ns3:_="">
    <xsd:import namespace="b5d8b4f3-1021-48c9-af12-6fdff4f17daf"/>
    <xsd:import namespace="1ef2a5bf-8751-4c78-940c-04198ac18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8b4f3-1021-48c9-af12-6fdff4f17d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2a5bf-8751-4c78-940c-04198ac18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9A7AB9-74F1-4291-B930-DBC930486F44}"/>
</file>

<file path=customXml/itemProps2.xml><?xml version="1.0" encoding="utf-8"?>
<ds:datastoreItem xmlns:ds="http://schemas.openxmlformats.org/officeDocument/2006/customXml" ds:itemID="{3873E1C2-C578-4AB2-82C5-48EB667D7149}"/>
</file>

<file path=customXml/itemProps3.xml><?xml version="1.0" encoding="utf-8"?>
<ds:datastoreItem xmlns:ds="http://schemas.openxmlformats.org/officeDocument/2006/customXml" ds:itemID="{218158C3-F39E-4AC5-A0D4-FA69071658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 Luoqi</dc:creator>
  <cp:keywords/>
  <dc:description/>
  <cp:lastModifiedBy>Chao Wang</cp:lastModifiedBy>
  <cp:revision/>
  <dcterms:created xsi:type="dcterms:W3CDTF">2015-06-05T18:17:20Z</dcterms:created>
  <dcterms:modified xsi:type="dcterms:W3CDTF">2021-05-26T06:02:34Z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0x01010020275E9F07C0754A9FD46AE273A8A016</vt:lpwstr>
  </property>
</Properties>
</file>