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yla\Dropbox\Homework\Excel Homework\"/>
    </mc:Choice>
  </mc:AlternateContent>
  <xr:revisionPtr revIDLastSave="0" documentId="13_ncr:1_{810AB520-40A5-4A64-A935-B177DBED3FE8}" xr6:coauthVersionLast="41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Data" sheetId="1" r:id="rId1"/>
    <sheet name="Category Pivot Table" sheetId="2" r:id="rId2"/>
    <sheet name="Sub-Category Pivot Table" sheetId="3" r:id="rId3"/>
    <sheet name="Date Pivot Table" sheetId="4" r:id="rId4"/>
    <sheet name="Bonus" sheetId="5" r:id="rId5"/>
  </sheets>
  <definedNames>
    <definedName name="_xlnm._FilterDatabase" localSheetId="0" hidden="1">Data!$A$1:$S$4115</definedName>
  </definedNames>
  <calcPr calcId="191029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5" l="1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<sst xmlns="http://schemas.openxmlformats.org/spreadsheetml/2006/main" count="24818" uniqueCount="8400">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</sst>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 Pivot Table!PivotTable1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B-4B0B-AD6E-0FB8AF3ABFD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B-4B0B-AD6E-0FB8AF3ABFDD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8B-4B0B-AD6E-0FB8AF3ABFDD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B-4B0B-AD6E-0FB8AF3AB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649696"/>
        <c:axId val="540650024"/>
      </c:barChart>
      <c:catAx>
        <c:axId val="54064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50024"/>
        <c:crosses val="autoZero"/>
        <c:auto val="1"/>
        <c:lblAlgn val="ctr"/>
        <c:lblOffset val="100"/>
        <c:noMultiLvlLbl val="0"/>
      </c:catAx>
      <c:valAx>
        <c:axId val="54065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Chart.xlsx]Sub-Category Pivot Table!PivotTable2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8-4C6A-8604-980FA6D451F0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8-4C6A-8604-980FA6D451F0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8-4C6A-8604-980FA6D451F0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68-4C6A-8604-980FA6D45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573152"/>
        <c:axId val="551578728"/>
      </c:barChart>
      <c:catAx>
        <c:axId val="5515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78728"/>
        <c:crosses val="autoZero"/>
        <c:auto val="1"/>
        <c:lblAlgn val="ctr"/>
        <c:lblOffset val="100"/>
        <c:noMultiLvlLbl val="0"/>
      </c:catAx>
      <c:valAx>
        <c:axId val="55157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7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Chart.xlsx]Date Pivot Table!PivotTable3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2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4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5-4609-BBE1-91C752D79368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5-4609-BBE1-91C752D79368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F5-4609-BBE1-91C752D79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749816"/>
        <c:axId val="86757760"/>
      </c:lineChart>
      <c:catAx>
        <c:axId val="311749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7760"/>
        <c:crosses val="autoZero"/>
        <c:auto val="1"/>
        <c:lblAlgn val="ctr"/>
        <c:lblOffset val="100"/>
        <c:noMultiLvlLbl val="0"/>
      </c:catAx>
      <c:valAx>
        <c:axId val="867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4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A-4B2F-879D-81DA6F2AD03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A-4B2F-879D-81DA6F2AD03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5A-4B2F-879D-81DA6F2AD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14448"/>
        <c:axId val="608018712"/>
      </c:lineChart>
      <c:catAx>
        <c:axId val="60801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18712"/>
        <c:crosses val="autoZero"/>
        <c:auto val="1"/>
        <c:lblAlgn val="ctr"/>
        <c:lblOffset val="100"/>
        <c:noMultiLvlLbl val="0"/>
      </c:catAx>
      <c:valAx>
        <c:axId val="60801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1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0</xdr:row>
      <xdr:rowOff>76200</xdr:rowOff>
    </xdr:from>
    <xdr:to>
      <xdr:col>19</xdr:col>
      <xdr:colOff>22860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9FE0F-72C1-4599-BDDF-4DCBD0068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4</xdr:row>
      <xdr:rowOff>11430</xdr:rowOff>
    </xdr:from>
    <xdr:to>
      <xdr:col>19</xdr:col>
      <xdr:colOff>0</xdr:colOff>
      <xdr:row>34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DAD95-2FB9-4EC2-A974-257165F1A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0</xdr:row>
      <xdr:rowOff>156210</xdr:rowOff>
    </xdr:from>
    <xdr:to>
      <xdr:col>20</xdr:col>
      <xdr:colOff>68580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97DD8-DAD0-4A57-900F-DB4E24475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868680</xdr:colOff>
      <xdr:row>15</xdr:row>
      <xdr:rowOff>34290</xdr:rowOff>
    </xdr:from>
    <xdr:to>
      <xdr:col>7</xdr:col>
      <xdr:colOff>30480</xdr:colOff>
      <xdr:row>45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3CE757-B869-4382-8E51-DB4D14B03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la tariq" refreshedDate="43748.902628009258" createdVersion="6" refreshedVersion="6" minRefreshableVersion="3" recordCount="4115" xr:uid="{AF86CFE1-F119-4F2A-B41A-26FAB114AEB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la tariq" refreshedDate="43748.912476851852" createdVersion="6" refreshedVersion="6" minRefreshableVersion="3" recordCount="4114" xr:uid="{44BD8E06-8786-41FD-B583-0471774CFA3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la tariq" refreshedDate="43748.922239814812" createdVersion="6" refreshedVersion="6" minRefreshableVersion="3" recordCount="4115" xr:uid="{84D7CE03-59EA-43EA-8806-7C4F27A6640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508E5-644E-4159-A812-555895BCCA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9D41D-E33F-4617-91E2-2DBED73A88A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7C7FD-C830-4591-B6E3-4C1B83FB4C3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O1" zoomScaleNormal="100" workbookViewId="0">
      <selection activeCell="Q2" sqref="Q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16.109375" bestFit="1" customWidth="1"/>
    <col min="18" max="18" width="20.88671875" bestFit="1" customWidth="1"/>
    <col min="19" max="19" width="26.5546875" style="13" bestFit="1" customWidth="1"/>
    <col min="20" max="20" width="20.7773437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$E2/$D2</f>
        <v>1.3685882352941177</v>
      </c>
      <c r="P2" s="7">
        <f>$E2/$L2</f>
        <v>63.917582417582416</v>
      </c>
      <c r="Q2" t="str">
        <f>LEFT(N2,SEARCH("/",N2,1)-1)</f>
        <v>film &amp; video</v>
      </c>
      <c r="R2" t="str">
        <f>RIGHT(N2,LEN(N2) - SEARCH("/",N2))</f>
        <v>television</v>
      </c>
      <c r="S2" s="13">
        <f>(((J2/60)/60/24)+DATE(1970,1,1))</f>
        <v>42177.007071759261</v>
      </c>
      <c r="T2" s="13">
        <f>(((I2/60)/60/24)+DATE(1970,1,1))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$E3/$D3</f>
        <v>1.4260827250608272</v>
      </c>
      <c r="P3" s="7">
        <f t="shared" ref="P3:P66" si="1">$E3/$L3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SEARCH("/",N3))</f>
        <v>television</v>
      </c>
      <c r="S3" s="13">
        <f t="shared" ref="S3:S66" si="4">(((J3/60)/60/24)+DATE(1970,1,1))</f>
        <v>42766.600497685184</v>
      </c>
      <c r="T3" s="13">
        <f t="shared" ref="T3:T66" si="5">(((I3/60)/60/24)+DATE(1970,1,1))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$E67/$D67</f>
        <v>1.0752857142857142</v>
      </c>
      <c r="P67" s="7">
        <f t="shared" ref="P67:P130" si="7">$E67/$L67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 - SEARCH("/",N67))</f>
        <v>shorts</v>
      </c>
      <c r="S67" s="13">
        <f t="shared" ref="S67:S130" si="10">(((J67/60)/60/24)+DATE(1970,1,1))</f>
        <v>41835.821226851855</v>
      </c>
      <c r="T67" s="13">
        <f t="shared" ref="T67:T130" si="11">(((I67/60)/60/24)+DATE(1970,1,1))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$E131/$D131</f>
        <v>0</v>
      </c>
      <c r="P131" s="7" t="e">
        <f t="shared" ref="P131:P194" si="13">$E131/$L131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 - SEARCH("/",N131))</f>
        <v>science fiction</v>
      </c>
      <c r="S131" s="13">
        <f t="shared" ref="S131:S194" si="16">(((J131/60)/60/24)+DATE(1970,1,1))</f>
        <v>41882.937303240738</v>
      </c>
      <c r="T131" s="13">
        <f t="shared" ref="T131:T194" si="17">(((I131/60)/60/24)+DATE(1970,1,1))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$E195/$D195</f>
        <v>0</v>
      </c>
      <c r="P195" s="7" t="e">
        <f t="shared" ref="P195:P258" si="19">$E195/$L195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 - SEARCH("/",N195))</f>
        <v>drama</v>
      </c>
      <c r="S195" s="13">
        <f t="shared" ref="S195:S258" si="22">(((J195/60)/60/24)+DATE(1970,1,1))</f>
        <v>41911.934791666667</v>
      </c>
      <c r="T195" s="13">
        <f t="shared" ref="T195:T258" si="23">(((I195/60)/60/24)+DATE(1970,1,1))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$E259/$D259</f>
        <v>1.0672648571428571</v>
      </c>
      <c r="P259" s="7">
        <f t="shared" ref="P259:P322" si="25">$E259/$L259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 - SEARCH("/",N259))</f>
        <v>documentary</v>
      </c>
      <c r="S259" s="13">
        <f t="shared" ref="S259:S322" si="28">(((J259/60)/60/24)+DATE(1970,1,1))</f>
        <v>42479.626875000002</v>
      </c>
      <c r="T259" s="13">
        <f t="shared" ref="T259:T322" si="29">(((I259/60)/60/24)+DATE(1970,1,1))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$E323/$D323</f>
        <v>1.0266285714285714</v>
      </c>
      <c r="P323" s="7">
        <f t="shared" ref="P323:P386" si="31">$E323/$L323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 - SEARCH("/",N323))</f>
        <v>documentary</v>
      </c>
      <c r="S323" s="13">
        <f t="shared" ref="S323:S386" si="34">(((J323/60)/60/24)+DATE(1970,1,1))</f>
        <v>42647.446597222224</v>
      </c>
      <c r="T323" s="13">
        <f t="shared" ref="T323:T386" si="35">(((I323/60)/60/24)+DATE(1970,1,1))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$E387/$D387</f>
        <v>1.05982</v>
      </c>
      <c r="P387" s="7">
        <f t="shared" ref="P387:P450" si="37">$E387/$L387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 - SEARCH("/",N387))</f>
        <v>documentary</v>
      </c>
      <c r="S387" s="13">
        <f t="shared" ref="S387:S450" si="40">(((J387/60)/60/24)+DATE(1970,1,1))</f>
        <v>41934.584502314814</v>
      </c>
      <c r="T387" s="13">
        <f t="shared" ref="T387:T450" si="41">(((I387/60)/60/24)+DATE(1970,1,1))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$E451/$D451</f>
        <v>2.2499999999999999E-2</v>
      </c>
      <c r="P451" s="7">
        <f t="shared" ref="P451:P514" si="43">$E451/$L451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SEARCH("/",N451))</f>
        <v>animation</v>
      </c>
      <c r="S451" s="13">
        <f t="shared" ref="S451:S514" si="46">(((J451/60)/60/24)+DATE(1970,1,1))</f>
        <v>41534.568113425928</v>
      </c>
      <c r="T451" s="13">
        <f t="shared" ref="T451:T514" si="47">(((I451/60)/60/24)+DATE(1970,1,1))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$E515/$D515</f>
        <v>0.13924</v>
      </c>
      <c r="P515" s="7">
        <f t="shared" ref="P515:P578" si="49">$E515/$L515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 - SEARCH("/",N515))</f>
        <v>animation</v>
      </c>
      <c r="S515" s="13">
        <f t="shared" ref="S515:S578" si="52">(((J515/60)/60/24)+DATE(1970,1,1))</f>
        <v>42552.653993055559</v>
      </c>
      <c r="T515" s="13">
        <f t="shared" ref="T515:T578" si="53">(((I515/60)/60/24)+DATE(1970,1,1))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$E579/$D579</f>
        <v>2E-3</v>
      </c>
      <c r="P579" s="7">
        <f t="shared" ref="P579:P642" si="55">$E579/$L579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SEARCH("/",N579))</f>
        <v>web</v>
      </c>
      <c r="S579" s="13">
        <f t="shared" ref="S579:S642" si="58">(((J579/60)/60/24)+DATE(1970,1,1))</f>
        <v>42450.589143518519</v>
      </c>
      <c r="T579" s="13">
        <f t="shared" ref="T579:T642" si="59">(((I579/60)/60/24)+DATE(1970,1,1))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$E643/$D643</f>
        <v>1.1916249999999999</v>
      </c>
      <c r="P643" s="7">
        <f t="shared" ref="P643:P706" si="61">$E643/$L643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 - SEARCH("/",N643))</f>
        <v>wearables</v>
      </c>
      <c r="S643" s="13">
        <f t="shared" ref="S643:S706" si="64">(((J643/60)/60/24)+DATE(1970,1,1))</f>
        <v>42199.57</v>
      </c>
      <c r="T643" s="13">
        <f t="shared" ref="T643:T706" si="65">(((I643/60)/60/24)+DATE(1970,1,1))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$E707/$D707</f>
        <v>9.7699999999999992E-3</v>
      </c>
      <c r="P707" s="7">
        <f t="shared" ref="P707:P770" si="67">$E707/$L707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SEARCH("/",N707))</f>
        <v>wearables</v>
      </c>
      <c r="S707" s="13">
        <f t="shared" ref="S707:S770" si="70">(((J707/60)/60/24)+DATE(1970,1,1))</f>
        <v>42726.491643518515</v>
      </c>
      <c r="T707" s="13">
        <f t="shared" ref="T707:T770" si="71">(((I707/60)/60/24)+DATE(1970,1,1))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$E771/$D771</f>
        <v>0.41399999999999998</v>
      </c>
      <c r="P771" s="7">
        <f t="shared" ref="P771:P834" si="73">$E771/$L771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 - SEARCH("/",N771))</f>
        <v>fiction</v>
      </c>
      <c r="S771" s="13">
        <f t="shared" ref="S771:S834" si="76">(((J771/60)/60/24)+DATE(1970,1,1))</f>
        <v>41604.996458333335</v>
      </c>
      <c r="T771" s="13">
        <f t="shared" ref="T771:T834" si="77">(((I771/60)/60/24)+DATE(1970,1,1))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$E835/$D835</f>
        <v>1.0166666666666666</v>
      </c>
      <c r="P835" s="7">
        <f t="shared" ref="P835:P898" si="79">$E835/$L835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 - SEARCH("/",N835))</f>
        <v>rock</v>
      </c>
      <c r="S835" s="13">
        <f t="shared" ref="S835:S898" si="82">(((J835/60)/60/24)+DATE(1970,1,1))</f>
        <v>41718.878182870372</v>
      </c>
      <c r="T835" s="13">
        <f t="shared" ref="T835:T898" si="83">(((I835/60)/60/24)+DATE(1970,1,1))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$E899/$D899</f>
        <v>0</v>
      </c>
      <c r="P899" s="7" t="e">
        <f t="shared" ref="P899:P962" si="85">$E899/$L899</f>
        <v>#DIV/0!</v>
      </c>
      <c r="Q899" t="str">
        <f t="shared" ref="Q899:Q962" si="86">LEFT(N899,SEARCH("/",N899,1)-1)</f>
        <v>music</v>
      </c>
      <c r="R899" t="str">
        <f t="shared" ref="R899:R962" si="87">RIGHT(N899,LEN(N899) - SEARCH("/",N899))</f>
        <v>indie rock</v>
      </c>
      <c r="S899" s="13">
        <f t="shared" ref="S899:S962" si="88">(((J899/60)/60/24)+DATE(1970,1,1))</f>
        <v>41211.688750000001</v>
      </c>
      <c r="T899" s="13">
        <f t="shared" ref="T899:T962" si="89">(((I899/60)/60/24)+DATE(1970,1,1))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$E963/$D963</f>
        <v>0.42188421052631581</v>
      </c>
      <c r="P963" s="7">
        <f t="shared" ref="P963:P1026" si="91">$E963/$L963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 - SEARCH("/",N963))</f>
        <v>wearables</v>
      </c>
      <c r="S963" s="13">
        <f t="shared" ref="S963:S1026" si="94">(((J963/60)/60/24)+DATE(1970,1,1))</f>
        <v>42740.693692129629</v>
      </c>
      <c r="T963" s="13">
        <f t="shared" ref="T963:T1026" si="95">(((I963/60)/60/24)+DATE(1970,1,1))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$E1027/$D1027</f>
        <v>1.099283142857143</v>
      </c>
      <c r="P1027" s="7">
        <f t="shared" ref="P1027:P1090" si="97">$E1027/$L1027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 - SEARCH("/",N1027))</f>
        <v>electronic music</v>
      </c>
      <c r="S1027" s="13">
        <f t="shared" ref="S1027:S1090" si="100">(((J1027/60)/60/24)+DATE(1970,1,1))</f>
        <v>42049.833761574075</v>
      </c>
      <c r="T1027" s="13">
        <f t="shared" ref="T1027:T1090" si="101">(((I1027/60)/60/24)+DATE(1970,1,1))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$E1091/$D1091</f>
        <v>7.8266666666666665E-2</v>
      </c>
      <c r="P1091" s="7">
        <f t="shared" ref="P1091:P1154" si="103">$E1091/$L1091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SEARCH("/",N1091))</f>
        <v>video games</v>
      </c>
      <c r="S1091" s="13">
        <f t="shared" ref="S1091:S1154" si="106">(((J1091/60)/60/24)+DATE(1970,1,1))</f>
        <v>42151.189525462964</v>
      </c>
      <c r="T1091" s="13">
        <f t="shared" ref="T1091:T1154" si="107">(((I1091/60)/60/24)+DATE(1970,1,1))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$E1155/$D1155</f>
        <v>6.2500000000000003E-3</v>
      </c>
      <c r="P1155" s="7">
        <f t="shared" ref="P1155:P1218" si="109">$E1155/$L1155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SEARCH("/",N1155))</f>
        <v>food trucks</v>
      </c>
      <c r="S1155" s="13">
        <f t="shared" ref="S1155:S1218" si="112">(((J1155/60)/60/24)+DATE(1970,1,1))</f>
        <v>42143.714178240742</v>
      </c>
      <c r="T1155" s="13">
        <f t="shared" ref="T1155:T1218" si="113">(((I1155/60)/60/24)+DATE(1970,1,1))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$E1219/$D1219</f>
        <v>1.026</v>
      </c>
      <c r="P1219" s="7">
        <f t="shared" ref="P1219:P1282" si="115">$E1219/$L1219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SEARCH("/",N1219))</f>
        <v>photobooks</v>
      </c>
      <c r="S1219" s="13">
        <f t="shared" ref="S1219:S1282" si="118">(((J1219/60)/60/24)+DATE(1970,1,1))</f>
        <v>42535.809490740736</v>
      </c>
      <c r="T1219" s="13">
        <f t="shared" ref="T1219:T1282" si="119">(((I1219/60)/60/24)+DATE(1970,1,1))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$E1283/$D1283</f>
        <v>1.1071428571428572</v>
      </c>
      <c r="P1283" s="7">
        <f t="shared" ref="P1283:P1346" si="121">$E1283/$L1283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SEARCH("/",N1283))</f>
        <v>rock</v>
      </c>
      <c r="S1283" s="13">
        <f t="shared" ref="S1283:S1346" si="124">(((J1283/60)/60/24)+DATE(1970,1,1))</f>
        <v>41463.743472222224</v>
      </c>
      <c r="T1283" s="13">
        <f t="shared" ref="T1283:T1346" si="125">(((I1283/60)/60/24)+DATE(1970,1,1))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$E1347/$D1347</f>
        <v>1.25</v>
      </c>
      <c r="P1347" s="7">
        <f t="shared" ref="P1347:P1410" si="127">$E1347/$L1347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SEARCH("/",N1347))</f>
        <v>nonfiction</v>
      </c>
      <c r="S1347" s="13">
        <f t="shared" ref="S1347:S1410" si="130">(((J1347/60)/60/24)+DATE(1970,1,1))</f>
        <v>41799.814340277779</v>
      </c>
      <c r="T1347" s="13">
        <f t="shared" ref="T1347:T1410" si="131">(((I1347/60)/60/24)+DATE(1970,1,1))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$E1411/$D1411</f>
        <v>0</v>
      </c>
      <c r="P1411" s="7" t="e">
        <f t="shared" ref="P1411:P1474" si="133">$E1411/$L1411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SEARCH("/",N1411))</f>
        <v>translations</v>
      </c>
      <c r="S1411" s="13">
        <f t="shared" ref="S1411:S1474" si="136">(((J1411/60)/60/24)+DATE(1970,1,1))</f>
        <v>41945.133506944447</v>
      </c>
      <c r="T1411" s="13">
        <f t="shared" ref="T1411:T1474" si="137">(((I1411/60)/60/24)+DATE(1970,1,1))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$E1475/$D1475</f>
        <v>1.20516</v>
      </c>
      <c r="P1475" s="7">
        <f t="shared" ref="P1475:P1538" si="139">$E1475/$L1475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SEARCH("/",N1475))</f>
        <v>radio &amp; podcasts</v>
      </c>
      <c r="S1475" s="13">
        <f t="shared" ref="S1475:S1538" si="142">(((J1475/60)/60/24)+DATE(1970,1,1))</f>
        <v>40939.979618055557</v>
      </c>
      <c r="T1475" s="13">
        <f t="shared" ref="T1475:T1538" si="143">(((I1475/60)/60/24)+DATE(1970,1,1))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$E1539/$D1539</f>
        <v>1.7989999999999999</v>
      </c>
      <c r="P1539" s="7">
        <f t="shared" ref="P1539:P1602" si="145">$E1539/$L1539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SEARCH("/",N1539))</f>
        <v>photobooks</v>
      </c>
      <c r="S1539" s="13">
        <f t="shared" ref="S1539:S1602" si="148">(((J1539/60)/60/24)+DATE(1970,1,1))</f>
        <v>42552.315127314811</v>
      </c>
      <c r="T1539" s="13">
        <f t="shared" ref="T1539:T1602" si="149">(((I1539/60)/60/24)+DATE(1970,1,1))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$E1603/$D1603</f>
        <v>1.082492</v>
      </c>
      <c r="P1603" s="7">
        <f t="shared" ref="P1603:P1666" si="151">$E1603/$L1603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SEARCH("/",N1603))</f>
        <v>rock</v>
      </c>
      <c r="S1603" s="13">
        <f t="shared" ref="S1603:S1666" si="154">(((J1603/60)/60/24)+DATE(1970,1,1))</f>
        <v>40638.092974537038</v>
      </c>
      <c r="T1603" s="13">
        <f t="shared" ref="T1603:T1666" si="155">(((I1603/60)/60/24)+DATE(1970,1,1))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$E1667/$D1667</f>
        <v>1.1945714285714286</v>
      </c>
      <c r="P1667" s="7">
        <f t="shared" ref="P1667:P1730" si="157">$E1667/$L1667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SEARCH("/",N1667))</f>
        <v>pop</v>
      </c>
      <c r="S1667" s="13">
        <f t="shared" ref="S1667:S1730" si="160">(((J1667/60)/60/24)+DATE(1970,1,1))</f>
        <v>40564.649456018517</v>
      </c>
      <c r="T1667" s="13">
        <f t="shared" ref="T1667:T1730" si="161">(((I1667/60)/60/24)+DATE(1970,1,1))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$E1731/$D1731</f>
        <v>0</v>
      </c>
      <c r="P1731" s="7" t="e">
        <f t="shared" ref="P1731:P1794" si="163">$E1731/$L1731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 - SEARCH("/",N1731))</f>
        <v>faith</v>
      </c>
      <c r="S1731" s="13">
        <f t="shared" ref="S1731:S1794" si="166">(((J1731/60)/60/24)+DATE(1970,1,1))</f>
        <v>42471.052152777775</v>
      </c>
      <c r="T1731" s="13">
        <f t="shared" ref="T1731:T1794" si="167">(((I1731/60)/60/24)+DATE(1970,1,1))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$E1795/$D1795</f>
        <v>1.3333333333333334E-2</v>
      </c>
      <c r="P1795" s="7">
        <f t="shared" ref="P1795:P1858" si="169">$E1795/$L1795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SEARCH("/",N1795))</f>
        <v>photobooks</v>
      </c>
      <c r="S1795" s="13">
        <f t="shared" ref="S1795:S1858" si="172">(((J1795/60)/60/24)+DATE(1970,1,1))</f>
        <v>41940.89166666667</v>
      </c>
      <c r="T1795" s="13">
        <f t="shared" ref="T1795:T1858" si="173">(((I1795/60)/60/24)+DATE(1970,1,1))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$E1859/$D1859</f>
        <v>1</v>
      </c>
      <c r="P1859" s="7">
        <f t="shared" ref="P1859:P1922" si="175">$E1859/$L1859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SEARCH("/",N1859))</f>
        <v>rock</v>
      </c>
      <c r="S1859" s="13">
        <f t="shared" ref="S1859:S1922" si="178">(((J1859/60)/60/24)+DATE(1970,1,1))</f>
        <v>41864.76866898148</v>
      </c>
      <c r="T1859" s="13">
        <f t="shared" ref="T1859:T1922" si="179">(((I1859/60)/60/24)+DATE(1970,1,1))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$E1923/$D1923</f>
        <v>1.3680000000000001</v>
      </c>
      <c r="P1923" s="7">
        <f t="shared" ref="P1923:P1986" si="181">$E1923/$L1923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SEARCH("/",N1923))</f>
        <v>indie rock</v>
      </c>
      <c r="S1923" s="13">
        <f t="shared" ref="S1923:S1986" si="184">(((J1923/60)/60/24)+DATE(1970,1,1))</f>
        <v>41074.221562500003</v>
      </c>
      <c r="T1923" s="13">
        <f t="shared" ref="T1923:T1986" si="185">(((I1923/60)/60/24)+DATE(1970,1,1))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$E1987/$D1987</f>
        <v>3.1875000000000001E-2</v>
      </c>
      <c r="P1987" s="7">
        <f t="shared" ref="P1987:P2050" si="187">$E1987/$L1987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SEARCH("/",N1987))</f>
        <v>people</v>
      </c>
      <c r="S1987" s="13">
        <f t="shared" ref="S1987:S2050" si="190">(((J1987/60)/60/24)+DATE(1970,1,1))</f>
        <v>42555.698738425926</v>
      </c>
      <c r="T1987" s="13">
        <f t="shared" ref="T1987:T2050" si="191">(((I1987/60)/60/24)+DATE(1970,1,1))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$E2051/$D2051</f>
        <v>1.2019070000000001</v>
      </c>
      <c r="P2051" s="7">
        <f t="shared" ref="P2051:P2114" si="193">$E2051/$L2051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SEARCH("/",N2051))</f>
        <v>hardware</v>
      </c>
      <c r="S2051" s="13">
        <f t="shared" ref="S2051:S2114" si="196">(((J2051/60)/60/24)+DATE(1970,1,1))</f>
        <v>41575.527349537035</v>
      </c>
      <c r="T2051" s="13">
        <f t="shared" ref="T2051:T2114" si="197">(((I2051/60)/60/24)+DATE(1970,1,1))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$E2115/$D2115</f>
        <v>1.0485714285714285</v>
      </c>
      <c r="P2115" s="7">
        <f t="shared" ref="P2115:P2178" si="199">$E2115/$L2115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SEARCH("/",N2115))</f>
        <v>indie rock</v>
      </c>
      <c r="S2115" s="13">
        <f t="shared" ref="S2115:S2178" si="202">(((J2115/60)/60/24)+DATE(1970,1,1))</f>
        <v>41870.86546296296</v>
      </c>
      <c r="T2115" s="13">
        <f t="shared" ref="T2115:T2178" si="203">(((I2115/60)/60/24)+DATE(1970,1,1))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$E2179/$D2179</f>
        <v>1.0012000000000001</v>
      </c>
      <c r="P2179" s="7">
        <f t="shared" ref="P2179:P2242" si="205">$E2179/$L2179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SEARCH("/",N2179))</f>
        <v>rock</v>
      </c>
      <c r="S2179" s="13">
        <f t="shared" ref="S2179:S2242" si="208">(((J2179/60)/60/24)+DATE(1970,1,1))</f>
        <v>42502.250775462962</v>
      </c>
      <c r="T2179" s="13">
        <f t="shared" ref="T2179:T2242" si="209">(((I2179/60)/60/24)+DATE(1970,1,1))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$E2243/$D2243</f>
        <v>8.0640000000000001</v>
      </c>
      <c r="P2243" s="7">
        <f t="shared" ref="P2243:P2306" si="211">$E2243/$L2243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SEARCH("/",N2243))</f>
        <v>tabletop games</v>
      </c>
      <c r="S2243" s="13">
        <f t="shared" ref="S2243:S2306" si="214">(((J2243/60)/60/24)+DATE(1970,1,1))</f>
        <v>42766.827546296292</v>
      </c>
      <c r="T2243" s="13">
        <f t="shared" ref="T2243:T2306" si="215">(((I2243/60)/60/24)+DATE(1970,1,1))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$E2307/$D2307</f>
        <v>1.0122777777777778</v>
      </c>
      <c r="P2307" s="7">
        <f t="shared" ref="P2307:P2370" si="217">$E2307/$L2307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SEARCH("/",N2307))</f>
        <v>indie rock</v>
      </c>
      <c r="S2307" s="13">
        <f t="shared" ref="S2307:S2370" si="220">(((J2307/60)/60/24)+DATE(1970,1,1))</f>
        <v>41834.695277777777</v>
      </c>
      <c r="T2307" s="13">
        <f t="shared" ref="T2307:T2370" si="221">(((I2307/60)/60/24)+DATE(1970,1,1))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$E2371/$D2371</f>
        <v>0</v>
      </c>
      <c r="P2371" s="7" t="e">
        <f t="shared" ref="P2371:P2434" si="223">$E2371/$L2371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SEARCH("/",N2371))</f>
        <v>web</v>
      </c>
      <c r="S2371" s="13">
        <f t="shared" ref="S2371:S2434" si="226">(((J2371/60)/60/24)+DATE(1970,1,1))</f>
        <v>42380.812627314815</v>
      </c>
      <c r="T2371" s="13">
        <f t="shared" ref="T2371:T2434" si="227">(((I2371/60)/60/24)+DATE(1970,1,1))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$E2435/$D2435</f>
        <v>0</v>
      </c>
      <c r="P2435" s="7" t="e">
        <f t="shared" ref="P2435:P2498" si="229">$E2435/$L2435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 - SEARCH("/",N2435))</f>
        <v>food trucks</v>
      </c>
      <c r="S2435" s="13">
        <f t="shared" ref="S2435:S2498" si="232">(((J2435/60)/60/24)+DATE(1970,1,1))</f>
        <v>42397.89980324074</v>
      </c>
      <c r="T2435" s="13">
        <f t="shared" ref="T2435:T2498" si="233">(((I2435/60)/60/24)+DATE(1970,1,1))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$E2499/$D2499</f>
        <v>1.127715</v>
      </c>
      <c r="P2499" s="7">
        <f t="shared" ref="P2499:P2562" si="235">$E2499/$L2499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SEARCH("/",N2499))</f>
        <v>indie rock</v>
      </c>
      <c r="S2499" s="13">
        <f t="shared" ref="S2499:S2562" si="238">(((J2499/60)/60/24)+DATE(1970,1,1))</f>
        <v>40730.878912037035</v>
      </c>
      <c r="T2499" s="13">
        <f t="shared" ref="T2499:T2562" si="239">(((I2499/60)/60/24)+DATE(1970,1,1))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$E2563/$D2563</f>
        <v>0</v>
      </c>
      <c r="P2563" s="7" t="e">
        <f t="shared" ref="P2563:P2626" si="241">$E2563/$L2563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 - SEARCH("/",N2563))</f>
        <v>food trucks</v>
      </c>
      <c r="S2563" s="13">
        <f t="shared" ref="S2563:S2626" si="244">(((J2563/60)/60/24)+DATE(1970,1,1))</f>
        <v>42260.528807870374</v>
      </c>
      <c r="T2563" s="13">
        <f t="shared" ref="T2563:T2626" si="245">(((I2563/60)/60/24)+DATE(1970,1,1))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$E2627/$D2627</f>
        <v>9.56</v>
      </c>
      <c r="P2627" s="7">
        <f t="shared" ref="P2627:P2690" si="247">$E2627/$L2627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SEARCH("/",N2627))</f>
        <v>space exploration</v>
      </c>
      <c r="S2627" s="13">
        <f t="shared" ref="S2627:S2690" si="250">(((J2627/60)/60/24)+DATE(1970,1,1))</f>
        <v>42658.810277777782</v>
      </c>
      <c r="T2627" s="13">
        <f t="shared" ref="T2627:T2690" si="251">(((I2627/60)/60/24)+DATE(1970,1,1))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$E2691/$D2691</f>
        <v>2.8571428571428571E-5</v>
      </c>
      <c r="P2691" s="7">
        <f t="shared" ref="P2691:P2754" si="253">$E2691/$L2691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SEARCH("/",N2691))</f>
        <v>food trucks</v>
      </c>
      <c r="S2691" s="13">
        <f t="shared" ref="S2691:S2754" si="256">(((J2691/60)/60/24)+DATE(1970,1,1))</f>
        <v>42551.961689814809</v>
      </c>
      <c r="T2691" s="13">
        <f t="shared" ref="T2691:T2754" si="257">(((I2691/60)/60/24)+DATE(1970,1,1))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$E2755/$D2755</f>
        <v>0.19</v>
      </c>
      <c r="P2755" s="7">
        <f t="shared" ref="P2755:P2818" si="259">$E2755/$L2755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SEARCH("/",N2755))</f>
        <v>children's books</v>
      </c>
      <c r="S2755" s="13">
        <f t="shared" ref="S2755:S2818" si="262">(((J2755/60)/60/24)+DATE(1970,1,1))</f>
        <v>41117.900729166664</v>
      </c>
      <c r="T2755" s="13">
        <f t="shared" ref="T2755:T2818" si="263">(((I2755/60)/60/24)+DATE(1970,1,1))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$E2819/$D2819</f>
        <v>1.3</v>
      </c>
      <c r="P2819" s="7">
        <f t="shared" ref="P2819:P2882" si="265">$E2819/$L2819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SEARCH("/",N2819))</f>
        <v>plays</v>
      </c>
      <c r="S2819" s="13">
        <f t="shared" ref="S2819:S2882" si="268">(((J2819/60)/60/24)+DATE(1970,1,1))</f>
        <v>42023.634976851856</v>
      </c>
      <c r="T2819" s="13">
        <f t="shared" ref="T2819:T2882" si="269">(((I2819/60)/60/24)+DATE(1970,1,1))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$E2883/$D2883</f>
        <v>0</v>
      </c>
      <c r="P2883" s="7" t="e">
        <f t="shared" ref="P2883:P2946" si="271">$E2883/$L2883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 - SEARCH("/",N2883))</f>
        <v>plays</v>
      </c>
      <c r="S2883" s="13">
        <f t="shared" ref="S2883:S2946" si="274">(((J2883/60)/60/24)+DATE(1970,1,1))</f>
        <v>41916.597638888888</v>
      </c>
      <c r="T2883" s="13">
        <f t="shared" ref="T2883:T2946" si="275">(((I2883/60)/60/24)+DATE(1970,1,1))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$E2947/$D2947</f>
        <v>0</v>
      </c>
      <c r="P2947" s="7" t="e">
        <f t="shared" ref="P2947:P3010" si="277">$E2947/$L2947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 - SEARCH("/",N2947))</f>
        <v>spaces</v>
      </c>
      <c r="S2947" s="13">
        <f t="shared" ref="S2947:S3010" si="280">(((J2947/60)/60/24)+DATE(1970,1,1))</f>
        <v>42118.139583333337</v>
      </c>
      <c r="T2947" s="13">
        <f t="shared" ref="T2947:T3010" si="281">(((I2947/60)/60/24)+DATE(1970,1,1))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$E3011/$D3011</f>
        <v>1.19756</v>
      </c>
      <c r="P3011" s="7">
        <f t="shared" ref="P3011:P3074" si="283">$E3011/$L3011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SEARCH("/",N3011))</f>
        <v>spaces</v>
      </c>
      <c r="S3011" s="13">
        <f t="shared" ref="S3011:S3074" si="286">(((J3011/60)/60/24)+DATE(1970,1,1))</f>
        <v>41939.569907407407</v>
      </c>
      <c r="T3011" s="13">
        <f t="shared" ref="T3011:T3074" si="287">(((I3011/60)/60/24)+DATE(1970,1,1))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$E3075/$D3075</f>
        <v>2.3035714285714285E-4</v>
      </c>
      <c r="P3075" s="7">
        <f t="shared" ref="P3075:P3138" si="289">$E3075/$L3075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SEARCH("/",N3075))</f>
        <v>spaces</v>
      </c>
      <c r="S3075" s="13">
        <f t="shared" ref="S3075:S3138" si="292">(((J3075/60)/60/24)+DATE(1970,1,1))</f>
        <v>42111.684027777781</v>
      </c>
      <c r="T3075" s="13">
        <f t="shared" ref="T3075:T3138" si="293">(((I3075/60)/60/24)+DATE(1970,1,1))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$E3139/$D3139</f>
        <v>3.3333333333333333E-2</v>
      </c>
      <c r="P3139" s="7">
        <f t="shared" ref="P3139:P3202" si="295">$E3139/$L3139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SEARCH("/",N3139))</f>
        <v>plays</v>
      </c>
      <c r="S3139" s="13">
        <f t="shared" ref="S3139:S3202" si="298">(((J3139/60)/60/24)+DATE(1970,1,1))</f>
        <v>42807.885057870371</v>
      </c>
      <c r="T3139" s="13">
        <f t="shared" ref="T3139:T3202" si="299">(((I3139/60)/60/24)+DATE(1970,1,1))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$E3203/$D3203</f>
        <v>1.2500000000000001E-2</v>
      </c>
      <c r="P3203" s="7">
        <f t="shared" ref="P3203:P3266" si="301">$E3203/$L3203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SEARCH("/",N3203))</f>
        <v>musical</v>
      </c>
      <c r="S3203" s="13">
        <f t="shared" ref="S3203:S3266" si="304">(((J3203/60)/60/24)+DATE(1970,1,1))</f>
        <v>41861.767094907409</v>
      </c>
      <c r="T3203" s="13">
        <f t="shared" ref="T3203:T3266" si="305">(((I3203/60)/60/24)+DATE(1970,1,1))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$E3267/$D3267</f>
        <v>1.64</v>
      </c>
      <c r="P3267" s="7">
        <f t="shared" ref="P3267:P3330" si="307">$E3267/$L3267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SEARCH("/",N3267))</f>
        <v>plays</v>
      </c>
      <c r="S3267" s="13">
        <f t="shared" ref="S3267:S3330" si="310">(((J3267/60)/60/24)+DATE(1970,1,1))</f>
        <v>42311.711979166663</v>
      </c>
      <c r="T3267" s="13">
        <f t="shared" ref="T3267:T3330" si="311">(((I3267/60)/60/24)+DATE(1970,1,1))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$E3331/$D3331</f>
        <v>1.1679999999999999</v>
      </c>
      <c r="P3331" s="7">
        <f t="shared" ref="P3331:P3394" si="313">$E3331/$L3331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SEARCH("/",N3331))</f>
        <v>plays</v>
      </c>
      <c r="S3331" s="13">
        <f t="shared" ref="S3331:S3394" si="316">(((J3331/60)/60/24)+DATE(1970,1,1))</f>
        <v>41837.323009259257</v>
      </c>
      <c r="T3331" s="13">
        <f t="shared" ref="T3331:T3394" si="317">(((I3331/60)/60/24)+DATE(1970,1,1))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$E3395/$D3395</f>
        <v>1.0580000000000001</v>
      </c>
      <c r="P3395" s="7">
        <f t="shared" ref="P3395:P3458" si="319">$E3395/$L3395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SEARCH("/",N3395))</f>
        <v>plays</v>
      </c>
      <c r="S3395" s="13">
        <f t="shared" ref="S3395:S3458" si="322">(((J3395/60)/60/24)+DATE(1970,1,1))</f>
        <v>41923.921643518523</v>
      </c>
      <c r="T3395" s="13">
        <f t="shared" ref="T3395:T3458" si="323">(((I3395/60)/60/24)+DATE(1970,1,1))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$E3459/$D3459</f>
        <v>1.4019999999999999</v>
      </c>
      <c r="P3459" s="7">
        <f t="shared" ref="P3459:P3522" si="325">$E3459/$L3459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SEARCH("/",N3459))</f>
        <v>plays</v>
      </c>
      <c r="S3459" s="13">
        <f t="shared" ref="S3459:S3522" si="328">(((J3459/60)/60/24)+DATE(1970,1,1))</f>
        <v>42016.706678240742</v>
      </c>
      <c r="T3459" s="13">
        <f t="shared" ref="T3459:T3522" si="329">(((I3459/60)/60/24)+DATE(1970,1,1))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$E3523/$D3523</f>
        <v>1.6942857142857144</v>
      </c>
      <c r="P3523" s="7">
        <f t="shared" ref="P3523:P3586" si="331">$E3523/$L3523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SEARCH("/",N3523))</f>
        <v>plays</v>
      </c>
      <c r="S3523" s="13">
        <f t="shared" ref="S3523:S3586" si="334">(((J3523/60)/60/24)+DATE(1970,1,1))</f>
        <v>41881.361342592594</v>
      </c>
      <c r="T3523" s="13">
        <f t="shared" ref="T3523:T3586" si="335">(((I3523/60)/60/24)+DATE(1970,1,1))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$E3587/$D3587</f>
        <v>1.1911764705882353</v>
      </c>
      <c r="P3587" s="7">
        <f t="shared" ref="P3587:P3650" si="337">$E3587/$L3587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SEARCH("/",N3587))</f>
        <v>plays</v>
      </c>
      <c r="S3587" s="13">
        <f t="shared" ref="S3587:S3650" si="340">(((J3587/60)/60/24)+DATE(1970,1,1))</f>
        <v>41964.716319444444</v>
      </c>
      <c r="T3587" s="13">
        <f t="shared" ref="T3587:T3650" si="341">(((I3587/60)/60/24)+DATE(1970,1,1))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$E3651/$D3651</f>
        <v>1.04</v>
      </c>
      <c r="P3651" s="7">
        <f t="shared" ref="P3651:P3714" si="343">$E3651/$L3651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SEARCH("/",N3651))</f>
        <v>plays</v>
      </c>
      <c r="S3651" s="13">
        <f t="shared" ref="S3651:S3714" si="346">(((J3651/60)/60/24)+DATE(1970,1,1))</f>
        <v>41780.712893518517</v>
      </c>
      <c r="T3651" s="13">
        <f t="shared" ref="T3651:T3714" si="347">(((I3651/60)/60/24)+DATE(1970,1,1))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$E3715/$D3715</f>
        <v>1.0149999999999999</v>
      </c>
      <c r="P3715" s="7">
        <f t="shared" ref="P3715:P3778" si="349">$E3715/$L3715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SEARCH("/",N3715))</f>
        <v>plays</v>
      </c>
      <c r="S3715" s="13">
        <f t="shared" ref="S3715:S3778" si="352">(((J3715/60)/60/24)+DATE(1970,1,1))</f>
        <v>42505.738032407404</v>
      </c>
      <c r="T3715" s="13">
        <f t="shared" ref="T3715:T3778" si="353">(((I3715/60)/60/24)+DATE(1970,1,1))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$E3779/$D3779</f>
        <v>1.4319999999999999</v>
      </c>
      <c r="P3779" s="7">
        <f t="shared" ref="P3779:P3842" si="355">$E3779/$L3779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SEARCH("/",N3779))</f>
        <v>musical</v>
      </c>
      <c r="S3779" s="13">
        <f t="shared" ref="S3779:S3842" si="358">(((J3779/60)/60/24)+DATE(1970,1,1))</f>
        <v>41887.111354166671</v>
      </c>
      <c r="T3779" s="13">
        <f t="shared" ref="T3779:T3842" si="359">(((I3779/60)/60/24)+DATE(1970,1,1))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$E3843/$D3843</f>
        <v>8.72E-2</v>
      </c>
      <c r="P3843" s="7">
        <f t="shared" ref="P3843:P3906" si="361">$E3843/$L3843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SEARCH("/",N3843))</f>
        <v>plays</v>
      </c>
      <c r="S3843" s="13">
        <f t="shared" ref="S3843:S3906" si="364">(((J3843/60)/60/24)+DATE(1970,1,1))</f>
        <v>41780.785729166666</v>
      </c>
      <c r="T3843" s="13">
        <f t="shared" ref="T3843:T3906" si="365">(((I3843/60)/60/24)+DATE(1970,1,1))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$E3907/$D3907</f>
        <v>0.11533333333333333</v>
      </c>
      <c r="P3907" s="7">
        <f t="shared" ref="P3907:P3970" si="367">$E3907/$L3907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SEARCH("/",N3907))</f>
        <v>plays</v>
      </c>
      <c r="S3907" s="13">
        <f t="shared" ref="S3907:S3970" si="370">(((J3907/60)/60/24)+DATE(1970,1,1))</f>
        <v>42124.623877314814</v>
      </c>
      <c r="T3907" s="13">
        <f t="shared" ref="T3907:T3970" si="371">(((I3907/60)/60/24)+DATE(1970,1,1))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$E3971/$D3971</f>
        <v>7.4690265486725665E-2</v>
      </c>
      <c r="P3971" s="7">
        <f t="shared" ref="P3971:P4034" si="373">$E3971/$L3971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SEARCH("/",N3971))</f>
        <v>plays</v>
      </c>
      <c r="S3971" s="13">
        <f t="shared" ref="S3971:S4034" si="376">(((J3971/60)/60/24)+DATE(1970,1,1))</f>
        <v>42601.854699074072</v>
      </c>
      <c r="T3971" s="13">
        <f t="shared" ref="T3971:T4034" si="377">(((I3971/60)/60/24)+DATE(1970,1,1))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$E4035/$D4035</f>
        <v>0.25698702928870293</v>
      </c>
      <c r="P4035" s="7">
        <f t="shared" ref="P4035:P4098" si="379">$E4035/$L4035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SEARCH("/",N4035))</f>
        <v>plays</v>
      </c>
      <c r="S4035" s="13">
        <f t="shared" ref="S4035:S4098" si="382">(((J4035/60)/60/24)+DATE(1970,1,1))</f>
        <v>42614.268796296295</v>
      </c>
      <c r="T4035" s="13">
        <f t="shared" ref="T4035:T4098" si="383">(((I4035/60)/60/24)+DATE(1970,1,1))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$E4099/$D4099</f>
        <v>0</v>
      </c>
      <c r="P4099" s="7" t="e">
        <f t="shared" ref="P4099:P4115" si="385">$E4099/$L4099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 - SEARCH("/",N4099))</f>
        <v>plays</v>
      </c>
      <c r="S4099" s="13">
        <f t="shared" ref="S4099:S4115" si="388">(((J4099/60)/60/24)+DATE(1970,1,1))</f>
        <v>42344.824502314819</v>
      </c>
      <c r="T4099" s="13">
        <f t="shared" ref="T4099:T4115" si="389">(((I4099/60)/60/24)+DATE(1970,1,1))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S4115" xr:uid="{436A2A70-327F-4FDA-A7AC-49030B59AF70}"/>
  <conditionalFormatting sqref="F1:F1048576">
    <cfRule type="containsText" dxfId="4" priority="3" operator="containsText" text="failed">
      <formula>NOT(ISERROR(SEARCH("failed",F1)))</formula>
    </cfRule>
  </conditionalFormatting>
  <conditionalFormatting sqref="F163">
    <cfRule type="containsText" dxfId="3" priority="4" operator="containsText" text="failed">
      <formula>NOT(ISERROR(SEARCH("failed",F163)))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E188FE5F-B140-46E7-8E2D-418E97D89977}">
            <xm:f>NOT(ISERROR(SEARCH($F$2,F1)))</xm:f>
            <xm:f>$F$2</xm:f>
            <x14:dxf>
              <fill>
                <patternFill>
                  <bgColor rgb="FF00B05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14:cfRule type="containsText" priority="5" operator="containsText" id="{9302D4A3-818B-46C7-8D8A-329988D92793}">
            <xm:f>NOT(ISERROR(SEARCH($F$122,F1)))</xm:f>
            <xm:f>$F$122</xm:f>
            <x14:dxf>
              <fill>
                <patternFill>
                  <bgColor rgb="FFFFFF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14:cfRule type="containsText" priority="2" operator="containsText" id="{AF671C86-CB99-489C-92AD-2655F4F7A7EA}">
            <xm:f>NOT(ISERROR(SEARCH($F$1683,F1)))</xm:f>
            <xm:f>$F$1683</xm:f>
            <x14:dxf>
              <fill>
                <patternFill>
                  <bgColor rgb="FFFFC0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3E84-28A9-4CE2-905E-D365BB911968}">
  <sheetPr codeName="Sheet2"/>
  <dimension ref="A1:F14"/>
  <sheetViews>
    <sheetView workbookViewId="0">
      <selection activeCell="W1" sqref="W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8321</v>
      </c>
      <c r="B3" s="9" t="s">
        <v>8322</v>
      </c>
    </row>
    <row r="4" spans="1:6" x14ac:dyDescent="0.3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10" t="s">
        <v>8311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8312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8313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8314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8315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8316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8317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8319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8320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734D2-C8E0-4296-9D70-33553B82ACF6}">
  <sheetPr codeName="Sheet3"/>
  <dimension ref="A2:F47"/>
  <sheetViews>
    <sheetView tabSelected="1" topLeftCell="A13" workbookViewId="0">
      <selection activeCell="A6" sqref="A6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8323</v>
      </c>
    </row>
    <row r="4" spans="1:6" x14ac:dyDescent="0.3">
      <c r="A4" s="9" t="s">
        <v>8321</v>
      </c>
      <c r="B4" s="9" t="s">
        <v>8322</v>
      </c>
    </row>
    <row r="5" spans="1:6" x14ac:dyDescent="0.3">
      <c r="A5" s="9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10" t="s">
        <v>8324</v>
      </c>
      <c r="B6" s="11"/>
      <c r="C6" s="11"/>
      <c r="D6" s="11">
        <v>100</v>
      </c>
      <c r="E6" s="11"/>
      <c r="F6" s="11">
        <v>100</v>
      </c>
    </row>
    <row r="7" spans="1:6" x14ac:dyDescent="0.3">
      <c r="A7" s="10" t="s">
        <v>8325</v>
      </c>
      <c r="B7" s="11"/>
      <c r="C7" s="11"/>
      <c r="D7" s="11"/>
      <c r="E7" s="11">
        <v>20</v>
      </c>
      <c r="F7" s="11">
        <v>20</v>
      </c>
    </row>
    <row r="8" spans="1:6" x14ac:dyDescent="0.3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8327</v>
      </c>
      <c r="B9" s="11"/>
      <c r="C9" s="11"/>
      <c r="D9" s="11">
        <v>40</v>
      </c>
      <c r="E9" s="11"/>
      <c r="F9" s="11">
        <v>40</v>
      </c>
    </row>
    <row r="10" spans="1:6" x14ac:dyDescent="0.3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8330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8332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10" t="s">
        <v>8333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10" t="s">
        <v>8334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10" t="s">
        <v>8335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10" t="s">
        <v>8338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10" t="s">
        <v>8339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8341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10" t="s">
        <v>8342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8345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10" t="s">
        <v>8346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10" t="s">
        <v>8347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10" t="s">
        <v>8348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8353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8355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10" t="s">
        <v>8356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8360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10" t="s">
        <v>8361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10" t="s">
        <v>8362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10" t="s">
        <v>8363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10" t="s">
        <v>8364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10" t="s">
        <v>8320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8775F-16CA-4D47-9B31-D8F800F7437C}">
  <sheetPr codeName="Sheet4"/>
  <dimension ref="A1:E18"/>
  <sheetViews>
    <sheetView workbookViewId="0">
      <selection activeCell="H27" sqref="H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9" t="s">
        <v>8308</v>
      </c>
      <c r="B1" t="s">
        <v>8323</v>
      </c>
    </row>
    <row r="2" spans="1:5" x14ac:dyDescent="0.3">
      <c r="A2" s="9" t="s">
        <v>8379</v>
      </c>
      <c r="B2" t="s">
        <v>8323</v>
      </c>
    </row>
    <row r="4" spans="1:5" x14ac:dyDescent="0.3">
      <c r="A4" s="9" t="s">
        <v>8321</v>
      </c>
      <c r="B4" s="9" t="s">
        <v>8322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0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14236-D218-4CFB-8E9E-6D8DA71E248F}">
  <sheetPr codeName="Sheet5"/>
  <dimension ref="A1:H13"/>
  <sheetViews>
    <sheetView workbookViewId="0">
      <selection activeCell="D7" sqref="D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style="8" bestFit="1" customWidth="1"/>
    <col min="7" max="7" width="15.44140625" bestFit="1" customWidth="1"/>
    <col min="8" max="8" width="18.21875" bestFit="1" customWidth="1"/>
  </cols>
  <sheetData>
    <row r="1" spans="1:8" s="5" customFormat="1" x14ac:dyDescent="0.3">
      <c r="A1" s="5" t="s">
        <v>8380</v>
      </c>
      <c r="B1" s="5" t="s">
        <v>8381</v>
      </c>
      <c r="C1" s="5" t="s">
        <v>8382</v>
      </c>
      <c r="D1" s="5" t="s">
        <v>8399</v>
      </c>
      <c r="E1" s="5" t="s">
        <v>8383</v>
      </c>
      <c r="F1" s="14" t="s">
        <v>8384</v>
      </c>
      <c r="G1" s="5" t="s">
        <v>8385</v>
      </c>
      <c r="H1" s="5" t="s">
        <v>8386</v>
      </c>
    </row>
    <row r="2" spans="1:8" x14ac:dyDescent="0.3">
      <c r="A2" t="s">
        <v>8387</v>
      </c>
      <c r="B2">
        <f>COUNTIFS(Data!$D$2:$D$4115, "&lt;=999", Data!$F$2:$F$4115, "successful")</f>
        <v>322</v>
      </c>
      <c r="C2">
        <f>COUNTIFS(Data!$D$2:$D$4115, "&lt;=999", Data!$F$2:$F$4115, "failed")</f>
        <v>113</v>
      </c>
      <c r="D2">
        <f>COUNTIFS(Data!$D$2:$D$4115, "&lt;=999", Data!$F$2:$F$4115, "canceled")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">
      <c r="A3" t="s">
        <v>8388</v>
      </c>
      <c r="B3">
        <f>COUNTIFS(Data!$D$2:$D$4115, "&gt;=1000",Data!$D$2:$D$4115, "&lt;=4999", Data!$F$2:$F$4115, "successful")</f>
        <v>932</v>
      </c>
      <c r="C3">
        <f>COUNTIFS(Data!$D$2:$D$4115, "&gt;=1000",Data!$D$2:$D$4115, "&lt;=4999", Data!$F$2:$F$4115, "failed")</f>
        <v>420</v>
      </c>
      <c r="D3">
        <f>COUNTIFS(Data!$D$2:$D$4115, "&gt;=1000",Data!$D$2:$D$4115, "&lt;=4999", Data!$F$2:$F$4115, "canceled")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3">
      <c r="A4" t="s">
        <v>8389</v>
      </c>
      <c r="B4">
        <f>COUNTIFS(Data!$D$2:$D$4115, "&gt;=5000",Data!$D$2:$D$4115, "&lt;=9999", Data!$F$2:$F$4115, "successful")</f>
        <v>381</v>
      </c>
      <c r="C4">
        <f>COUNTIFS(Data!$D$2:$D$4115, "&gt;=5000",Data!$D$2:$D$4115, "&lt;=9999", Data!$F$2:$F$4115, "failed")</f>
        <v>283</v>
      </c>
      <c r="D4">
        <f>COUNTIFS(Data!$D$2:$D$4115, "&gt;=5000",Data!$D$2:$D$4115, "&lt;=9999", Data!$F$2:$F$4115, 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">
      <c r="A5" t="s">
        <v>8390</v>
      </c>
      <c r="B5">
        <f>COUNTIFS(Data!$D$2:$D$4115, "&gt;=10000",Data!$D$2:$D$4115, "&lt;=14999", Data!$F$2:$F$4115, "successful")</f>
        <v>168</v>
      </c>
      <c r="C5">
        <f>COUNTIFS(Data!$D$2:$D$4115, "&gt;=10000",Data!$D$2:$D$4115, "&lt;=14999", Data!$F$2:$F$4115, "failed")</f>
        <v>144</v>
      </c>
      <c r="D5">
        <f>COUNTIFS(Data!$D$2:$D$4115, "&gt;=10000",Data!$D$2:$D$4115, "&lt;=14999", Data!$F$2:$F$4115, 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">
      <c r="A6" t="s">
        <v>8391</v>
      </c>
      <c r="B6">
        <f>COUNTIFS(Data!$D$2:$D$4115, "&gt;=15000",Data!$D$2:$D$4115, "&lt;=19999", Data!$F$2:$F$4115, "successful")</f>
        <v>94</v>
      </c>
      <c r="C6">
        <f>COUNTIFS(Data!$D$2:$D$4115, "&gt;=15000",Data!$D$2:$D$4115, "&lt;=19999", Data!$F$2:$F$4115, "failed")</f>
        <v>90</v>
      </c>
      <c r="D6">
        <f>COUNTIFS(Data!$D$2:$D$4115, "&gt;=15000",Data!$D$2:$D$4115, "&lt;=19999", Data!$F$2:$F$4115, 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t="s">
        <v>8392</v>
      </c>
      <c r="B7">
        <f>COUNTIFS(Data!$D$2:$D$4115, "&gt;=20000",Data!$D$2:$D$4115, "&lt;=24999", Data!$F$2:$F$4115, "successful")</f>
        <v>62</v>
      </c>
      <c r="C7">
        <f>COUNTIFS(Data!$D$2:$D$4115, "&gt;=20000",Data!$D$2:$D$4115, "&lt;=24999", Data!$F$2:$F$4115, "failed")</f>
        <v>72</v>
      </c>
      <c r="D7">
        <f>COUNTIFS(Data!$D$2:$D$4115, "&gt;=20000",Data!$D$2:$D$4115, "&lt;=24999", Data!$F$2:$F$4115, 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t="s">
        <v>8393</v>
      </c>
      <c r="B8">
        <f>COUNTIFS(Data!$D$2:$D$4115, "&gt;=25000",Data!$D$2:$D$4115, "&lt;=29999", Data!$F$2:$F$4115, "successful")</f>
        <v>55</v>
      </c>
      <c r="C8">
        <f>COUNTIFS(Data!$D$2:$D$4115, "&gt;=25000",Data!$D$2:$D$4115, "&lt;=29999", Data!$F$2:$F$4115, "failed")</f>
        <v>64</v>
      </c>
      <c r="D8">
        <f>COUNTIFS(Data!$D$2:$D$4115, "&gt;=25000",Data!$D$2:$D$4115, "&lt;=29999", Data!$F$2:$F$4115, 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t="s">
        <v>8394</v>
      </c>
      <c r="B9">
        <f>COUNTIFS(Data!$D$2:$D$4115, "&gt;=30000",Data!$D$2:$D$4115, "&lt;=34999", Data!$F$2:$F$4115, "successful")</f>
        <v>32</v>
      </c>
      <c r="C9">
        <f>COUNTIFS(Data!$D$2:$D$4115, "&gt;=30000",Data!$D$2:$D$4115, "&lt;=34999", Data!$F$2:$F$4115, "failed")</f>
        <v>37</v>
      </c>
      <c r="D9">
        <f>COUNTIFS(Data!$D$2:$D$4115, "&gt;=30000",Data!$D$2:$D$4115, "&lt;=34999", Data!$F$2:$F$4115, 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t="s">
        <v>8395</v>
      </c>
      <c r="B10">
        <f>COUNTIFS(Data!$D$2:$D$4115, "&gt;=35000",Data!$D$2:$D$4115, "&lt;=39999", Data!$F$2:$F$4115, "successful")</f>
        <v>26</v>
      </c>
      <c r="C10">
        <f>COUNTIFS(Data!$D$2:$D$4115, "&gt;=35000",Data!$D$2:$D$4115, "&lt;=39999", Data!$F$2:$F$4115, "failed")</f>
        <v>22</v>
      </c>
      <c r="D10">
        <f>COUNTIFS(Data!$D$2:$D$4115, "&gt;=35000",Data!$D$2:$D$4115, "&lt;=39999", Data!$F$2:$F$4115, 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t="s">
        <v>8396</v>
      </c>
      <c r="B11">
        <f>COUNTIFS(Data!$D$2:$D$4115, "&gt;=40000",Data!$D$2:$D$4115, "&lt;=44999", Data!$F$2:$F$4115, "successful")</f>
        <v>21</v>
      </c>
      <c r="C11">
        <f>COUNTIFS(Data!$D$2:$D$4115, "&gt;=40000",Data!$D$2:$D$4115, "&lt;=44999", Data!$F$2:$F$4115, "failed")</f>
        <v>16</v>
      </c>
      <c r="D11">
        <f>COUNTIFS(Data!$D$2:$D$4115, "&gt;=40000",Data!$D$2:$D$4115, "&lt;=44999", Data!$F$2:$F$4115, 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t="s">
        <v>8397</v>
      </c>
      <c r="B12">
        <f>COUNTIFS(Data!$D$2:$D$4115, "&gt;=45000",Data!$D$2:$D$4115, "&lt;=49999", Data!$F$2:$F$4115, "successful")</f>
        <v>6</v>
      </c>
      <c r="C12">
        <f>COUNTIFS(Data!$D$2:$D$4115, "&gt;=45000",Data!$D$2:$D$4115, "&lt;=49999", Data!$F$2:$F$4115, "failed")</f>
        <v>11</v>
      </c>
      <c r="D12">
        <f>COUNTIFS(Data!$D$2:$D$4115, "&gt;=45000",Data!$D$2:$D$4115, "&lt;=49999", Data!$F$2:$F$4115, 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t="s">
        <v>8398</v>
      </c>
      <c r="B13">
        <f>COUNTIFS(Data!$D$2:$D$4115, "&gt;=50000", Data!$F$2:$F$4115, "successful")</f>
        <v>86</v>
      </c>
      <c r="C13">
        <f>COUNTIFS(Data!$D$2:$D$4115, "&gt;=50000", Data!$F$2:$F$4115, "failed")</f>
        <v>258</v>
      </c>
      <c r="D13">
        <f>COUNTIFS(Data!$D$2:$D$4115, "&gt;=50000", Data!$F$2:$F$4115, 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 Table</vt:lpstr>
      <vt:lpstr>Sub-Category Pivot Table</vt:lpstr>
      <vt:lpstr>Date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layla tariq</cp:lastModifiedBy>
  <dcterms:created xsi:type="dcterms:W3CDTF">2017-04-20T15:17:24Z</dcterms:created>
  <dcterms:modified xsi:type="dcterms:W3CDTF">2019-10-19T14:55:15Z</dcterms:modified>
</cp:coreProperties>
</file>