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Лист1" sheetId="1" r:id="rId1"/>
    <sheet name="Лист2" sheetId="11" r:id="rId2"/>
    <sheet name="Лист3" sheetId="2" r:id="rId3"/>
    <sheet name="Лист4" sheetId="3" r:id="rId4"/>
    <sheet name="Лист5" sheetId="4" r:id="rId5"/>
    <sheet name="Лист6" sheetId="5" r:id="rId6"/>
    <sheet name="Лист7" sheetId="6" r:id="rId7"/>
    <sheet name="Лист8" sheetId="7" r:id="rId8"/>
    <sheet name="Лист9" sheetId="9" r:id="rId9"/>
    <sheet name="Лист10" sheetId="10" r:id="rId10"/>
    <sheet name="Лист11" sheetId="12" r:id="rId11"/>
    <sheet name="Лист12" sheetId="15" r:id="rId12"/>
  </sheets>
  <definedNames>
    <definedName name="_xlchart.v1.0" hidden="1">Лист1!$D$7:$E$11</definedName>
    <definedName name="_xlchart.v1.1" hidden="1">Лист1!$I$7:$I$11</definedName>
    <definedName name="_xlchart.v1.10" hidden="1">Лист1!$I$7:$I$11</definedName>
    <definedName name="_xlchart.v1.11" hidden="1">Лист1!$J$7:$J$11</definedName>
    <definedName name="_xlchart.v1.2" hidden="1">Лист1!$J$7:$J$11</definedName>
    <definedName name="_xlchart.v1.3" hidden="1">Лист1!$D$7:$E$11</definedName>
    <definedName name="_xlchart.v1.4" hidden="1">Лист1!$I$7:$I$11</definedName>
    <definedName name="_xlchart.v1.5" hidden="1">Лист1!$J$7:$J$11</definedName>
    <definedName name="_xlchart.v1.6" hidden="1">Лист1!$D$7:$E$11</definedName>
    <definedName name="_xlchart.v1.7" hidden="1">Лист1!$I$7:$I$11</definedName>
    <definedName name="_xlchart.v1.8" hidden="1">Лист1!$J$7:$J$11</definedName>
    <definedName name="_xlchart.v1.9" hidden="1">Лист1!$D$7:$E$11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5" l="1"/>
  <c r="C4" i="15"/>
  <c r="C5" i="15"/>
  <c r="C6" i="15"/>
  <c r="C7" i="15"/>
  <c r="C3" i="15"/>
  <c r="J3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I3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H3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2" i="12"/>
  <c r="G3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2" i="12"/>
  <c r="P3" i="10"/>
  <c r="P4" i="10"/>
  <c r="P5" i="10"/>
  <c r="P6" i="10"/>
  <c r="P2" i="10"/>
  <c r="O3" i="10"/>
  <c r="O4" i="10"/>
  <c r="O5" i="10"/>
  <c r="O6" i="10"/>
  <c r="O2" i="10"/>
  <c r="N3" i="10"/>
  <c r="N4" i="10"/>
  <c r="N5" i="10"/>
  <c r="N6" i="10"/>
  <c r="N2" i="10"/>
  <c r="G3" i="9"/>
  <c r="G4" i="9"/>
  <c r="G5" i="9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12" i="9"/>
  <c r="H12" i="9" s="1"/>
  <c r="G13" i="9"/>
  <c r="H13" i="9" s="1"/>
  <c r="G14" i="9"/>
  <c r="H14" i="9" s="1"/>
  <c r="G15" i="9"/>
  <c r="G2" i="9"/>
  <c r="H2" i="9"/>
  <c r="H4" i="9"/>
  <c r="H5" i="9"/>
  <c r="H3" i="9"/>
  <c r="H15" i="9"/>
  <c r="K12" i="1"/>
  <c r="H12" i="1"/>
  <c r="K8" i="1"/>
  <c r="K9" i="1"/>
  <c r="K10" i="1"/>
  <c r="K11" i="1"/>
  <c r="K7" i="1"/>
  <c r="H8" i="1"/>
  <c r="H9" i="1"/>
  <c r="H10" i="1"/>
  <c r="H11" i="1"/>
  <c r="H7" i="1"/>
  <c r="N8" i="1"/>
  <c r="N9" i="1"/>
  <c r="N10" i="1"/>
  <c r="N11" i="1"/>
  <c r="N7" i="1"/>
  <c r="J12" i="1"/>
  <c r="I12" i="1"/>
  <c r="G12" i="1"/>
  <c r="F12" i="1"/>
  <c r="H16" i="9" l="1"/>
</calcChain>
</file>

<file path=xl/sharedStrings.xml><?xml version="1.0" encoding="utf-8"?>
<sst xmlns="http://schemas.openxmlformats.org/spreadsheetml/2006/main" count="188" uniqueCount="132">
  <si>
    <t>№</t>
  </si>
  <si>
    <t>Итого</t>
  </si>
  <si>
    <t>-</t>
  </si>
  <si>
    <t>Авиапредприятие</t>
  </si>
  <si>
    <t>Перевезено пассажиров, чел.</t>
  </si>
  <si>
    <t>Процент занятости пассажирских кресел, %</t>
  </si>
  <si>
    <t>январь-февраль</t>
  </si>
  <si>
    <t>прирост, %</t>
  </si>
  <si>
    <t>Пассажирооборот, тыс. пас. км.</t>
  </si>
  <si>
    <t>Аэрофлот</t>
  </si>
  <si>
    <t>Трансаэро</t>
  </si>
  <si>
    <t>Сибирь (S7)</t>
  </si>
  <si>
    <t>Ютэйр</t>
  </si>
  <si>
    <t>Уральские авиалинии</t>
  </si>
  <si>
    <t xml:space="preserve">Итого </t>
  </si>
  <si>
    <r>
      <t>y=x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</si>
  <si>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 xml:space="preserve">№ </t>
  </si>
  <si>
    <t xml:space="preserve">Фамилия </t>
  </si>
  <si>
    <t xml:space="preserve">Имя </t>
  </si>
  <si>
    <t xml:space="preserve">Отчество </t>
  </si>
  <si>
    <t xml:space="preserve">Оклад </t>
  </si>
  <si>
    <t xml:space="preserve">Стаж
работы </t>
  </si>
  <si>
    <t xml:space="preserve">Премия </t>
  </si>
  <si>
    <t>Всего</t>
  </si>
  <si>
    <t xml:space="preserve">Тихов </t>
  </si>
  <si>
    <t xml:space="preserve">Иван </t>
  </si>
  <si>
    <t xml:space="preserve">Андреевич </t>
  </si>
  <si>
    <t xml:space="preserve">Абаев </t>
  </si>
  <si>
    <t xml:space="preserve">Альберт </t>
  </si>
  <si>
    <t xml:space="preserve">Павлович </t>
  </si>
  <si>
    <t xml:space="preserve">Носов </t>
  </si>
  <si>
    <t xml:space="preserve">Юрий </t>
  </si>
  <si>
    <t xml:space="preserve">Игоревич </t>
  </si>
  <si>
    <t xml:space="preserve">Деева </t>
  </si>
  <si>
    <t xml:space="preserve">Ольга </t>
  </si>
  <si>
    <t xml:space="preserve">Олеговна </t>
  </si>
  <si>
    <t xml:space="preserve">Розов </t>
  </si>
  <si>
    <t xml:space="preserve">Игорь </t>
  </si>
  <si>
    <t xml:space="preserve">Юрьевич </t>
  </si>
  <si>
    <t xml:space="preserve">Яковлев </t>
  </si>
  <si>
    <t xml:space="preserve">Лев </t>
  </si>
  <si>
    <t xml:space="preserve">Семенович </t>
  </si>
  <si>
    <t xml:space="preserve">Борисов </t>
  </si>
  <si>
    <t xml:space="preserve">Витальевич </t>
  </si>
  <si>
    <t xml:space="preserve">Смирнов </t>
  </si>
  <si>
    <t xml:space="preserve">Михаил </t>
  </si>
  <si>
    <t xml:space="preserve">Карпович </t>
  </si>
  <si>
    <t xml:space="preserve">Кротов </t>
  </si>
  <si>
    <t xml:space="preserve">Степан </t>
  </si>
  <si>
    <t xml:space="preserve">Борисович </t>
  </si>
  <si>
    <t xml:space="preserve">Дроздова </t>
  </si>
  <si>
    <t xml:space="preserve">Пелагея </t>
  </si>
  <si>
    <t xml:space="preserve">Карповна </t>
  </si>
  <si>
    <t xml:space="preserve">Фролова </t>
  </si>
  <si>
    <t xml:space="preserve">Анжела </t>
  </si>
  <si>
    <t xml:space="preserve">Марковна </t>
  </si>
  <si>
    <t xml:space="preserve">Лыков </t>
  </si>
  <si>
    <t xml:space="preserve">Пётр </t>
  </si>
  <si>
    <t xml:space="preserve">Степанович </t>
  </si>
  <si>
    <t xml:space="preserve">Глазков </t>
  </si>
  <si>
    <t xml:space="preserve">Олег </t>
  </si>
  <si>
    <t xml:space="preserve">Чистова </t>
  </si>
  <si>
    <t xml:space="preserve">Диана </t>
  </si>
  <si>
    <t xml:space="preserve">Викторовна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</si>
  <si>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</si>
  <si>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</si>
  <si>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</si>
  <si>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</si>
  <si>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</si>
  <si>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</si>
  <si>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</si>
  <si>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</si>
  <si>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</si>
  <si>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</si>
  <si>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</si>
  <si>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</si>
  <si>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Общий объём прода
(руб.)</t>
  </si>
  <si>
    <t>Месяцы продаж</t>
  </si>
  <si>
    <t>Средний объём
выручки в месяц</t>
  </si>
  <si>
    <t xml:space="preserve">Шампунь с алоэ </t>
  </si>
  <si>
    <t xml:space="preserve">Мыло «Курортное» </t>
  </si>
  <si>
    <t xml:space="preserve">Крем «Мускатный» </t>
  </si>
  <si>
    <t xml:space="preserve">Маска для лица </t>
  </si>
  <si>
    <t xml:space="preserve">Лосьон «Крапивный» </t>
  </si>
  <si>
    <t>Фамилия и инициалы
сотрудника</t>
  </si>
  <si>
    <t>Отдел</t>
  </si>
  <si>
    <t>Переработка, час.</t>
  </si>
  <si>
    <t>Коэффициент
надбавки</t>
  </si>
  <si>
    <t>Ежемесячная
выплата, руб.</t>
  </si>
  <si>
    <t>Размер
дополнительной
выплаты</t>
  </si>
  <si>
    <t>Взнос в пенсионны
фонд</t>
  </si>
  <si>
    <t>НДФЛ</t>
  </si>
  <si>
    <t>Сумма выплаты</t>
  </si>
  <si>
    <t xml:space="preserve">Григорьева Е.И. </t>
  </si>
  <si>
    <t xml:space="preserve">Отдел продаж </t>
  </si>
  <si>
    <t xml:space="preserve">1,2 </t>
  </si>
  <si>
    <t xml:space="preserve">Иванов Е.Н. </t>
  </si>
  <si>
    <t xml:space="preserve">Кузьмин О.В. </t>
  </si>
  <si>
    <t xml:space="preserve">Отдел рекламы </t>
  </si>
  <si>
    <t xml:space="preserve">Соколова Е.Т. </t>
  </si>
  <si>
    <t xml:space="preserve">Таможенный отдел </t>
  </si>
  <si>
    <t xml:space="preserve">1,5 </t>
  </si>
  <si>
    <t xml:space="preserve">Дмитриева И.С. </t>
  </si>
  <si>
    <t xml:space="preserve">Сетевой отдел </t>
  </si>
  <si>
    <t xml:space="preserve">Самарчук И.А. </t>
  </si>
  <si>
    <t xml:space="preserve">Грегорин С.С. </t>
  </si>
  <si>
    <t xml:space="preserve">Сидорова К.О. </t>
  </si>
  <si>
    <t xml:space="preserve">Пугачёв О.С. </t>
  </si>
  <si>
    <t xml:space="preserve">Попова Н.Н. </t>
  </si>
  <si>
    <t xml:space="preserve">Персиков В.И. </t>
  </si>
  <si>
    <t xml:space="preserve">Жуков Д.И. </t>
  </si>
  <si>
    <t xml:space="preserve">Демченко Л.А. </t>
  </si>
  <si>
    <t xml:space="preserve">Осипчук Т.А. </t>
  </si>
  <si>
    <t xml:space="preserve">Герасимов А.П. </t>
  </si>
  <si>
    <t xml:space="preserve">Бебчук С.М. </t>
  </si>
  <si>
    <t xml:space="preserve">Колесник О.П. </t>
  </si>
  <si>
    <t xml:space="preserve">Брикс М.М. </t>
  </si>
  <si>
    <t xml:space="preserve">Рябов О.С. </t>
  </si>
  <si>
    <t xml:space="preserve">Дергачёва И.Н. </t>
  </si>
  <si>
    <t xml:space="preserve">Иванова Н.И. </t>
  </si>
  <si>
    <t xml:space="preserve">Филисов С.В. </t>
  </si>
  <si>
    <t xml:space="preserve">Сухомлин В.А. </t>
  </si>
  <si>
    <t xml:space="preserve">Отдел информации </t>
  </si>
  <si>
    <t xml:space="preserve">Солнцев В.В. </t>
  </si>
  <si>
    <t xml:space="preserve">Дедов Н.И. </t>
  </si>
  <si>
    <t xml:space="preserve">Королёв В.С. </t>
  </si>
  <si>
    <t xml:space="preserve">Нефедкина Е.И. </t>
  </si>
  <si>
    <t xml:space="preserve">Пермогорцев А.А. </t>
  </si>
  <si>
    <t xml:space="preserve">Транспортный отдел </t>
  </si>
  <si>
    <t xml:space="preserve">Володин В.А. </t>
  </si>
  <si>
    <t xml:space="preserve">Наумов Д.А. </t>
  </si>
  <si>
    <t>Количество
работников в
отделе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</si>
</sst>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i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textRotation="90"/>
    </xf>
    <xf numFmtId="2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4" fontId="6" fillId="0" borderId="1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168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Сравнительный анализ количества перевезённых пассажиров российских</a:t>
            </a:r>
            <a:br>
              <a:rPr lang="ru-RU" sz="1400" b="0" i="0" u="none" strike="noStrike" baseline="0">
                <a:effectLst/>
              </a:rPr>
            </a:br>
            <a:r>
              <a:rPr lang="ru-RU" sz="1400" b="0" i="0" u="none" strike="noStrike" baseline="0">
                <a:effectLst/>
              </a:rPr>
              <a:t>авиакомпаний в январе-феврале 2013 и 2014 годов</a:t>
            </a:r>
            <a:r>
              <a:rPr lang="ru-RU" sz="1400" b="0" i="0" u="none" strike="noStrike" baseline="0"/>
              <a:t> </a:t>
            </a:r>
            <a:br>
              <a:rPr lang="ru-RU" sz="1400" b="0" i="0" u="none" strike="noStrike" baseline="0"/>
            </a:b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58092738407697"/>
          <c:y val="0.18283573928258967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Лист1!$D$7:$E$11</c:f>
              <c:strCache>
                <c:ptCount val="5"/>
                <c:pt idx="0">
                  <c:v>Аэрофлот</c:v>
                </c:pt>
                <c:pt idx="1">
                  <c:v>Трансаэро</c:v>
                </c:pt>
                <c:pt idx="2">
                  <c:v>Сибирь (S7)</c:v>
                </c:pt>
                <c:pt idx="3">
                  <c:v>Ютэйр</c:v>
                </c:pt>
                <c:pt idx="4">
                  <c:v>Уральские авиалинии</c:v>
                </c:pt>
              </c:strCache>
            </c:strRef>
          </c:cat>
          <c:val>
            <c:numRef>
              <c:f>Лист1!$I$7:$I$11</c:f>
              <c:numCache>
                <c:formatCode>General</c:formatCode>
                <c:ptCount val="5"/>
                <c:pt idx="0">
                  <c:v>2750373</c:v>
                </c:pt>
                <c:pt idx="1">
                  <c:v>1402625</c:v>
                </c:pt>
                <c:pt idx="2">
                  <c:v>958798</c:v>
                </c:pt>
                <c:pt idx="3">
                  <c:v>1062006</c:v>
                </c:pt>
                <c:pt idx="4">
                  <c:v>464643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6-4ECC-902C-B1F60A3D1199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Лист1!$D$7:$E$11</c:f>
              <c:strCache>
                <c:ptCount val="5"/>
                <c:pt idx="0">
                  <c:v>Аэрофлот</c:v>
                </c:pt>
                <c:pt idx="1">
                  <c:v>Трансаэро</c:v>
                </c:pt>
                <c:pt idx="2">
                  <c:v>Сибирь (S7)</c:v>
                </c:pt>
                <c:pt idx="3">
                  <c:v>Ютэйр</c:v>
                </c:pt>
                <c:pt idx="4">
                  <c:v>Уральские авиалинии</c:v>
                </c:pt>
              </c:strCache>
            </c:strRef>
          </c:cat>
          <c:val>
            <c:numRef>
              <c:f>Лист1!$J$7:$J$11</c:f>
              <c:numCache>
                <c:formatCode>General</c:formatCode>
                <c:ptCount val="5"/>
                <c:pt idx="0">
                  <c:v>3143521</c:v>
                </c:pt>
                <c:pt idx="1">
                  <c:v>1498974</c:v>
                </c:pt>
                <c:pt idx="2">
                  <c:v>1065102</c:v>
                </c:pt>
                <c:pt idx="3">
                  <c:v>1042277</c:v>
                </c:pt>
                <c:pt idx="4">
                  <c:v>605130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6-4ECC-902C-B1F60A3D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051311"/>
        <c:axId val="768051727"/>
      </c:barChart>
      <c:catAx>
        <c:axId val="7680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051727"/>
        <c:crosses val="autoZero"/>
        <c:auto val="1"/>
        <c:lblAlgn val="ctr"/>
        <c:lblOffset val="100"/>
        <c:noMultiLvlLbl val="0"/>
      </c:catAx>
      <c:valAx>
        <c:axId val="7680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0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5501948401148"/>
          <c:y val="0.8973240179094264"/>
          <c:w val="0.64894439876442778"/>
          <c:h val="8.5011356824039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</a:rPr>
              <a:t>Доли основных российских авиакомпаний по количеству</a:t>
            </a:r>
            <a:br>
              <a:rPr lang="ru-RU" sz="1100" b="0" i="0" u="none" strike="noStrike" baseline="0">
                <a:effectLst/>
              </a:rPr>
            </a:br>
            <a:r>
              <a:rPr lang="ru-RU" sz="1100" b="0" i="0" u="none" strike="noStrike" baseline="0">
                <a:effectLst/>
              </a:rPr>
              <a:t>перевезённых пассажиров январе-феврале 2014 года</a:t>
            </a:r>
            <a:r>
              <a:rPr lang="ru-RU" sz="1100" b="0" i="0" u="none" strike="noStrike" baseline="0"/>
              <a:t> </a:t>
            </a:r>
            <a:endParaRPr lang="ru-RU" sz="1100"/>
          </a:p>
        </c:rich>
      </c:tx>
      <c:layout>
        <c:manualLayout>
          <c:xMode val="edge"/>
          <c:yMode val="edge"/>
          <c:x val="0.23627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9-41A5-8454-D4946D97C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9-41A5-8454-D4946D97C8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9-41A5-8454-D4946D97C8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9-41A5-8454-D4946D97C8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F9-41A5-8454-D4946D97C8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Лист1!$D$7:$E$11</c:f>
              <c:strCache>
                <c:ptCount val="5"/>
                <c:pt idx="0">
                  <c:v>Аэрофлот</c:v>
                </c:pt>
                <c:pt idx="1">
                  <c:v>Трансаэро</c:v>
                </c:pt>
                <c:pt idx="2">
                  <c:v>Сибирь (S7)</c:v>
                </c:pt>
                <c:pt idx="3">
                  <c:v>Ютэйр</c:v>
                </c:pt>
                <c:pt idx="4">
                  <c:v>Уральские авиалинии</c:v>
                </c:pt>
              </c:strCache>
            </c:strRef>
          </c:cat>
          <c:val>
            <c:numRef>
              <c:f>Лист1!$J$7:$J$11</c:f>
              <c:numCache>
                <c:formatCode>General</c:formatCode>
                <c:ptCount val="5"/>
                <c:pt idx="0">
                  <c:v>3143521</c:v>
                </c:pt>
                <c:pt idx="1">
                  <c:v>1498974</c:v>
                </c:pt>
                <c:pt idx="2">
                  <c:v>1065102</c:v>
                </c:pt>
                <c:pt idx="3">
                  <c:v>1042277</c:v>
                </c:pt>
                <c:pt idx="4">
                  <c:v>605130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F9-41A5-8454-D4946D97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34074045609949"/>
          <c:y val="0.28332578759933696"/>
          <c:w val="0.288979515375691"/>
          <c:h val="0.5044910625461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3653944298629339"/>
          <c:w val="0.90787729658792649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y=x2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Лист3!$C$3:$Q$3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F11-A0C0-740F0AC4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73567"/>
        <c:axId val="896576063"/>
      </c:lineChart>
      <c:catAx>
        <c:axId val="89657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576063"/>
        <c:crosses val="autoZero"/>
        <c:auto val="1"/>
        <c:lblAlgn val="ctr"/>
        <c:lblOffset val="100"/>
        <c:noMultiLvlLbl val="0"/>
      </c:catAx>
      <c:valAx>
        <c:axId val="896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5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616322</xdr:colOff>
      <xdr:row>2</xdr:row>
      <xdr:rowOff>1119</xdr:rowOff>
    </xdr:from>
    <xdr:to>
      <xdr:col>25</xdr:col>
      <xdr:colOff>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228600</xdr:colOff>
      <xdr:row>15</xdr:row>
      <xdr:rowOff>176213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4762</xdr:rowOff>
    </xdr:from>
    <xdr:to>
      <xdr:col>10</xdr:col>
      <xdr:colOff>0</xdr:colOff>
      <xdr:row>19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"/>
  <sheetViews>
    <sheetView zoomScaleNormal="100" workbookViewId="0">
      <selection activeCell="O19" sqref="O19"/>
    </sheetView>
  </sheetViews>
  <sheetFormatPr defaultColWidth="9.28515625" defaultRowHeight="26.25" customHeight="1" x14ac:dyDescent="0.25"/>
  <cols>
    <col min="1" max="7" width="9.28515625" style="9"/>
    <col min="8" max="8" width="5.7109375" style="9" customWidth="1"/>
    <col min="9" max="10" width="9.28515625" style="9"/>
    <col min="11" max="11" width="5.7109375" style="9" customWidth="1"/>
    <col min="12" max="13" width="9.28515625" style="9"/>
    <col min="14" max="14" width="5.7109375" style="9" customWidth="1"/>
    <col min="15" max="16384" width="9.28515625" style="9"/>
  </cols>
  <sheetData>
    <row r="3" spans="3:14" ht="26.25" customHeight="1" x14ac:dyDescent="0.25">
      <c r="C3" s="3" t="s">
        <v>0</v>
      </c>
      <c r="D3" s="3" t="s">
        <v>3</v>
      </c>
      <c r="E3" s="3"/>
      <c r="F3" s="2" t="s">
        <v>8</v>
      </c>
      <c r="G3" s="2"/>
      <c r="H3" s="2"/>
      <c r="I3" s="2" t="s">
        <v>4</v>
      </c>
      <c r="J3" s="2"/>
      <c r="K3" s="2"/>
      <c r="L3" s="2" t="s">
        <v>5</v>
      </c>
      <c r="M3" s="2"/>
      <c r="N3" s="2"/>
    </row>
    <row r="4" spans="3:14" ht="26.25" customHeight="1" x14ac:dyDescent="0.25"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</row>
    <row r="5" spans="3:14" ht="26.25" customHeight="1" x14ac:dyDescent="0.25">
      <c r="C5" s="3"/>
      <c r="D5" s="3"/>
      <c r="E5" s="3"/>
      <c r="F5" s="3" t="s">
        <v>6</v>
      </c>
      <c r="G5" s="3"/>
      <c r="H5" s="12" t="s">
        <v>7</v>
      </c>
      <c r="I5" s="3" t="s">
        <v>6</v>
      </c>
      <c r="J5" s="3"/>
      <c r="K5" s="12" t="s">
        <v>7</v>
      </c>
      <c r="L5" s="3" t="s">
        <v>6</v>
      </c>
      <c r="M5" s="3"/>
      <c r="N5" s="12" t="s">
        <v>7</v>
      </c>
    </row>
    <row r="6" spans="3:14" ht="26.25" customHeight="1" x14ac:dyDescent="0.25">
      <c r="C6" s="3"/>
      <c r="D6" s="3"/>
      <c r="E6" s="3"/>
      <c r="F6" s="7">
        <v>2013</v>
      </c>
      <c r="G6" s="7">
        <v>2014</v>
      </c>
      <c r="H6" s="12"/>
      <c r="I6" s="7">
        <v>2013</v>
      </c>
      <c r="J6" s="7">
        <v>2014</v>
      </c>
      <c r="K6" s="12"/>
      <c r="L6" s="7">
        <v>2013</v>
      </c>
      <c r="M6" s="7">
        <v>2014</v>
      </c>
      <c r="N6" s="12"/>
    </row>
    <row r="7" spans="3:14" ht="15" customHeight="1" x14ac:dyDescent="0.25">
      <c r="C7" s="7">
        <v>1</v>
      </c>
      <c r="D7" s="4" t="s">
        <v>9</v>
      </c>
      <c r="E7" s="5"/>
      <c r="F7" s="7">
        <v>8292260</v>
      </c>
      <c r="G7" s="7">
        <v>9124829</v>
      </c>
      <c r="H7" s="13">
        <f>G7/F7</f>
        <v>1.1004031470310869</v>
      </c>
      <c r="I7" s="7">
        <v>2750373</v>
      </c>
      <c r="J7" s="7">
        <v>3143521</v>
      </c>
      <c r="K7" s="13">
        <f>J7/I7</f>
        <v>1.142943520751549</v>
      </c>
      <c r="L7" s="7">
        <v>75.400000000000006</v>
      </c>
      <c r="M7" s="7">
        <v>73.599999999999994</v>
      </c>
      <c r="N7" s="7">
        <f>L7-M7</f>
        <v>1.8000000000000114</v>
      </c>
    </row>
    <row r="8" spans="3:14" ht="15" customHeight="1" x14ac:dyDescent="0.25">
      <c r="C8" s="7">
        <v>2</v>
      </c>
      <c r="D8" s="4" t="s">
        <v>10</v>
      </c>
      <c r="E8" s="5"/>
      <c r="F8" s="7">
        <v>6588197</v>
      </c>
      <c r="G8" s="7">
        <v>6702227</v>
      </c>
      <c r="H8" s="13">
        <f t="shared" ref="H8:H11" si="0">G8/F8</f>
        <v>1.0173082256040613</v>
      </c>
      <c r="I8" s="7">
        <v>1402625</v>
      </c>
      <c r="J8" s="7">
        <v>1498974</v>
      </c>
      <c r="K8" s="13">
        <f t="shared" ref="K8:K11" si="1">J8/I8</f>
        <v>1.068691916941449</v>
      </c>
      <c r="L8" s="7">
        <v>84.9</v>
      </c>
      <c r="M8" s="7">
        <v>83.3</v>
      </c>
      <c r="N8" s="7">
        <f t="shared" ref="N8:N11" si="2">L8-M8</f>
        <v>1.6000000000000085</v>
      </c>
    </row>
    <row r="9" spans="3:14" ht="17.25" customHeight="1" x14ac:dyDescent="0.25">
      <c r="C9" s="7">
        <v>3</v>
      </c>
      <c r="D9" s="4" t="s">
        <v>11</v>
      </c>
      <c r="E9" s="5"/>
      <c r="F9" s="7">
        <v>1975892</v>
      </c>
      <c r="G9" s="7">
        <v>2170292</v>
      </c>
      <c r="H9" s="13">
        <f t="shared" si="0"/>
        <v>1.0983859441710377</v>
      </c>
      <c r="I9" s="7">
        <v>958798</v>
      </c>
      <c r="J9" s="7">
        <v>1065102</v>
      </c>
      <c r="K9" s="13">
        <f t="shared" si="1"/>
        <v>1.1108721545101263</v>
      </c>
      <c r="L9" s="7">
        <v>75.5</v>
      </c>
      <c r="M9" s="7">
        <v>71.8</v>
      </c>
      <c r="N9" s="7">
        <f t="shared" si="2"/>
        <v>3.7000000000000028</v>
      </c>
    </row>
    <row r="10" spans="3:14" ht="15" customHeight="1" x14ac:dyDescent="0.25">
      <c r="C10" s="7">
        <v>4</v>
      </c>
      <c r="D10" s="4" t="s">
        <v>12</v>
      </c>
      <c r="E10" s="5"/>
      <c r="F10" s="7">
        <v>2250387</v>
      </c>
      <c r="G10" s="7">
        <v>2537113</v>
      </c>
      <c r="H10" s="13">
        <f t="shared" si="0"/>
        <v>1.1274118629373526</v>
      </c>
      <c r="I10" s="7">
        <v>1062006</v>
      </c>
      <c r="J10" s="7">
        <v>1042277</v>
      </c>
      <c r="K10" s="13">
        <f t="shared" si="1"/>
        <v>0.98142289214938527</v>
      </c>
      <c r="L10" s="7">
        <v>72.2</v>
      </c>
      <c r="M10" s="7">
        <v>73.7</v>
      </c>
      <c r="N10" s="7">
        <f t="shared" si="2"/>
        <v>-1.5</v>
      </c>
    </row>
    <row r="11" spans="3:14" ht="26.25" customHeight="1" x14ac:dyDescent="0.25">
      <c r="C11" s="7">
        <v>5</v>
      </c>
      <c r="D11" s="10" t="s">
        <v>13</v>
      </c>
      <c r="E11" s="11"/>
      <c r="F11" s="7">
        <v>1254478</v>
      </c>
      <c r="G11" s="7">
        <v>1630373</v>
      </c>
      <c r="H11" s="13">
        <f t="shared" si="0"/>
        <v>1.299642560491296</v>
      </c>
      <c r="I11" s="7">
        <v>464643</v>
      </c>
      <c r="J11" s="8">
        <v>605130</v>
      </c>
      <c r="K11" s="13">
        <f t="shared" si="1"/>
        <v>1.3023547110362148</v>
      </c>
      <c r="L11" s="7">
        <v>65.8</v>
      </c>
      <c r="M11" s="7">
        <v>69.7</v>
      </c>
      <c r="N11" s="7">
        <f t="shared" si="2"/>
        <v>-3.9000000000000057</v>
      </c>
    </row>
    <row r="12" spans="3:14" ht="15" customHeight="1" x14ac:dyDescent="0.25">
      <c r="C12" s="4" t="s">
        <v>1</v>
      </c>
      <c r="D12" s="6"/>
      <c r="E12" s="5"/>
      <c r="F12" s="7">
        <f>SUM(F7:F11)</f>
        <v>20361214</v>
      </c>
      <c r="G12" s="7">
        <f>SUM(G7:G11)</f>
        <v>22164834</v>
      </c>
      <c r="H12" s="13">
        <f>SUM(H7:H11)</f>
        <v>5.6431517402348348</v>
      </c>
      <c r="I12" s="7">
        <f>SUM(I7:I11)</f>
        <v>6638445</v>
      </c>
      <c r="J12" s="7">
        <f>SUM(J7:J11)</f>
        <v>7355004</v>
      </c>
      <c r="K12" s="13">
        <f>SUM(K7:K11)</f>
        <v>5.6062851953887245</v>
      </c>
      <c r="L12" s="7" t="s">
        <v>2</v>
      </c>
      <c r="M12" s="7" t="s">
        <v>2</v>
      </c>
      <c r="N12" s="7" t="s">
        <v>2</v>
      </c>
    </row>
  </sheetData>
  <mergeCells count="17">
    <mergeCell ref="D10:E10"/>
    <mergeCell ref="D11:E11"/>
    <mergeCell ref="C12:E12"/>
    <mergeCell ref="L3:N4"/>
    <mergeCell ref="L5:M5"/>
    <mergeCell ref="N5:N6"/>
    <mergeCell ref="D7:E7"/>
    <mergeCell ref="D8:E8"/>
    <mergeCell ref="D9:E9"/>
    <mergeCell ref="C3:C6"/>
    <mergeCell ref="D3:E6"/>
    <mergeCell ref="F3:H4"/>
    <mergeCell ref="F5:G5"/>
    <mergeCell ref="H5:H6"/>
    <mergeCell ref="I3:K4"/>
    <mergeCell ref="I5:J5"/>
    <mergeCell ref="K5:K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14" sqref="N14"/>
    </sheetView>
  </sheetViews>
  <sheetFormatPr defaultRowHeight="15" x14ac:dyDescent="0.25"/>
  <cols>
    <col min="1" max="1" width="22.5703125" customWidth="1"/>
  </cols>
  <sheetData>
    <row r="1" spans="1:16" ht="115.5" x14ac:dyDescent="0.25"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  <c r="N1" s="23" t="s">
        <v>76</v>
      </c>
      <c r="O1" s="23" t="s">
        <v>77</v>
      </c>
      <c r="P1" s="23" t="s">
        <v>78</v>
      </c>
    </row>
    <row r="2" spans="1:16" ht="15" customHeight="1" x14ac:dyDescent="0.25">
      <c r="A2" s="17" t="s">
        <v>79</v>
      </c>
      <c r="B2" s="17">
        <v>10</v>
      </c>
      <c r="C2" s="17">
        <v>80</v>
      </c>
      <c r="E2" s="17">
        <v>40</v>
      </c>
      <c r="F2" s="17">
        <v>45</v>
      </c>
      <c r="H2" s="17">
        <v>38</v>
      </c>
      <c r="I2" s="14"/>
      <c r="J2" s="17">
        <v>30</v>
      </c>
      <c r="K2" s="14"/>
      <c r="L2" s="14"/>
      <c r="M2" s="14"/>
      <c r="N2" s="14">
        <f>SUM(B2:M2)</f>
        <v>243</v>
      </c>
      <c r="O2" s="14">
        <f>COUNTIF(B2:M2,"&gt;0")</f>
        <v>6</v>
      </c>
      <c r="P2" s="24">
        <f>AVERAGE(B2:M2)</f>
        <v>40.5</v>
      </c>
    </row>
    <row r="3" spans="1:16" ht="15" customHeight="1" x14ac:dyDescent="0.25">
      <c r="A3" s="17" t="s">
        <v>80</v>
      </c>
      <c r="B3" s="17">
        <v>50</v>
      </c>
      <c r="C3" s="17">
        <v>44</v>
      </c>
      <c r="D3" s="17">
        <v>40</v>
      </c>
      <c r="F3" s="17">
        <v>37</v>
      </c>
      <c r="G3" s="17">
        <v>30</v>
      </c>
      <c r="I3" s="14"/>
      <c r="J3" s="17">
        <v>20</v>
      </c>
      <c r="K3" s="17">
        <v>15</v>
      </c>
      <c r="L3" s="14"/>
      <c r="M3" s="14"/>
      <c r="N3" s="14">
        <f t="shared" ref="N3:N6" si="0">SUM(B3:M3)</f>
        <v>236</v>
      </c>
      <c r="O3" s="14">
        <f t="shared" ref="O3:O6" si="1">COUNTIF(B3:M3,"&gt;0")</f>
        <v>7</v>
      </c>
      <c r="P3" s="24">
        <f t="shared" ref="P3:P6" si="2">AVERAGE(B3:M3)</f>
        <v>33.714285714285715</v>
      </c>
    </row>
    <row r="4" spans="1:16" ht="15" customHeight="1" x14ac:dyDescent="0.25">
      <c r="A4" s="17" t="s">
        <v>81</v>
      </c>
      <c r="B4" s="17">
        <v>12</v>
      </c>
      <c r="C4" s="17">
        <v>11</v>
      </c>
      <c r="D4" s="17">
        <v>98</v>
      </c>
      <c r="E4" s="17">
        <v>60</v>
      </c>
      <c r="F4" s="17">
        <v>51</v>
      </c>
      <c r="H4" s="17">
        <v>46</v>
      </c>
      <c r="I4" s="17">
        <v>20</v>
      </c>
      <c r="J4" s="14"/>
      <c r="K4" s="14"/>
      <c r="L4" s="14"/>
      <c r="M4" s="14"/>
      <c r="N4" s="14">
        <f t="shared" si="0"/>
        <v>298</v>
      </c>
      <c r="O4" s="14">
        <f t="shared" si="1"/>
        <v>7</v>
      </c>
      <c r="P4" s="24">
        <f t="shared" si="2"/>
        <v>42.571428571428569</v>
      </c>
    </row>
    <row r="5" spans="1:16" ht="15" customHeight="1" x14ac:dyDescent="0.25">
      <c r="A5" s="17" t="s">
        <v>82</v>
      </c>
      <c r="B5" s="1"/>
      <c r="D5" s="17">
        <v>20</v>
      </c>
      <c r="E5" s="17">
        <v>40</v>
      </c>
      <c r="F5" s="17">
        <v>45</v>
      </c>
      <c r="G5" s="17">
        <v>60</v>
      </c>
      <c r="H5" s="17">
        <v>77</v>
      </c>
      <c r="I5" s="17">
        <v>91</v>
      </c>
      <c r="J5" s="17">
        <v>93</v>
      </c>
      <c r="K5" s="17">
        <v>96</v>
      </c>
      <c r="L5" s="17">
        <v>10</v>
      </c>
      <c r="M5" s="17">
        <v>10</v>
      </c>
      <c r="N5" s="14">
        <f t="shared" si="0"/>
        <v>542</v>
      </c>
      <c r="O5" s="14">
        <f t="shared" si="1"/>
        <v>10</v>
      </c>
      <c r="P5" s="24">
        <f t="shared" si="2"/>
        <v>54.2</v>
      </c>
    </row>
    <row r="6" spans="1:16" ht="15" customHeight="1" x14ac:dyDescent="0.25">
      <c r="A6" s="17" t="s">
        <v>83</v>
      </c>
      <c r="B6" s="17">
        <v>30</v>
      </c>
      <c r="C6" s="17">
        <v>40</v>
      </c>
      <c r="D6" s="17">
        <v>40</v>
      </c>
      <c r="E6" s="17">
        <v>30</v>
      </c>
      <c r="F6" s="17">
        <v>31</v>
      </c>
      <c r="G6" s="17">
        <v>34</v>
      </c>
      <c r="H6" s="17">
        <v>41</v>
      </c>
      <c r="I6" s="17">
        <v>39</v>
      </c>
      <c r="J6" s="17">
        <v>40</v>
      </c>
      <c r="K6" s="17">
        <v>36</v>
      </c>
      <c r="L6" s="17">
        <v>40</v>
      </c>
      <c r="M6" s="17">
        <v>42</v>
      </c>
      <c r="N6" s="14">
        <f t="shared" si="0"/>
        <v>443</v>
      </c>
      <c r="O6" s="14">
        <f t="shared" si="1"/>
        <v>12</v>
      </c>
      <c r="P6" s="24">
        <f t="shared" si="2"/>
        <v>36.916666666666664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C30" sqref="C30"/>
    </sheetView>
  </sheetViews>
  <sheetFormatPr defaultColWidth="9.85546875" defaultRowHeight="15.75" customHeight="1" x14ac:dyDescent="0.25"/>
  <cols>
    <col min="1" max="1" width="3.85546875" style="9" customWidth="1"/>
    <col min="2" max="2" width="20.85546875" style="9" customWidth="1"/>
    <col min="3" max="3" width="21.28515625" style="9" customWidth="1"/>
    <col min="4" max="4" width="7" style="9" customWidth="1"/>
    <col min="5" max="5" width="7.5703125" style="9" customWidth="1"/>
    <col min="6" max="6" width="7.28515625" style="9" customWidth="1"/>
    <col min="7" max="16384" width="9.85546875" style="9"/>
  </cols>
  <sheetData>
    <row r="1" spans="1:10" ht="119.25" customHeight="1" x14ac:dyDescent="0.25">
      <c r="A1" s="17" t="s">
        <v>16</v>
      </c>
      <c r="B1" s="17" t="s">
        <v>84</v>
      </c>
      <c r="C1" s="17" t="s">
        <v>85</v>
      </c>
      <c r="D1" s="23" t="s">
        <v>86</v>
      </c>
      <c r="E1" s="23" t="s">
        <v>87</v>
      </c>
      <c r="F1" s="23" t="s">
        <v>88</v>
      </c>
      <c r="G1" s="23" t="s">
        <v>89</v>
      </c>
      <c r="H1" s="23" t="s">
        <v>90</v>
      </c>
      <c r="I1" s="23" t="s">
        <v>91</v>
      </c>
      <c r="J1" s="23" t="s">
        <v>92</v>
      </c>
    </row>
    <row r="2" spans="1:10" ht="15.75" customHeight="1" x14ac:dyDescent="0.25">
      <c r="A2" s="17">
        <v>1</v>
      </c>
      <c r="B2" s="17" t="s">
        <v>93</v>
      </c>
      <c r="C2" s="17" t="s">
        <v>94</v>
      </c>
      <c r="D2" s="17">
        <v>4</v>
      </c>
      <c r="E2" s="17" t="s">
        <v>95</v>
      </c>
      <c r="F2" s="17">
        <v>300</v>
      </c>
      <c r="G2" s="14">
        <f>E2*F2</f>
        <v>360</v>
      </c>
      <c r="H2" s="14">
        <f>F2*1%</f>
        <v>3</v>
      </c>
      <c r="I2" s="30">
        <f>(F2+G2-H2)*13%</f>
        <v>85.41</v>
      </c>
      <c r="J2" s="30">
        <f>F2+G2-H2-I2</f>
        <v>571.59</v>
      </c>
    </row>
    <row r="3" spans="1:10" ht="15.75" customHeight="1" x14ac:dyDescent="0.25">
      <c r="A3" s="17">
        <v>2</v>
      </c>
      <c r="B3" s="17" t="s">
        <v>96</v>
      </c>
      <c r="C3" s="17" t="s">
        <v>94</v>
      </c>
      <c r="D3" s="17">
        <v>15</v>
      </c>
      <c r="E3" s="17">
        <v>2</v>
      </c>
      <c r="F3" s="17">
        <v>600</v>
      </c>
      <c r="G3" s="14">
        <f t="shared" ref="G3:G32" si="0">E3*F3</f>
        <v>1200</v>
      </c>
      <c r="H3" s="14">
        <f t="shared" ref="H3:H31" si="1">F3*1%</f>
        <v>6</v>
      </c>
      <c r="I3" s="30">
        <f t="shared" ref="I3:I31" si="2">(F3+G3-H3)*13%</f>
        <v>233.22</v>
      </c>
      <c r="J3" s="30">
        <f t="shared" ref="J3:J31" si="3">F3+G3-H3-I3</f>
        <v>1560.78</v>
      </c>
    </row>
    <row r="4" spans="1:10" ht="15.75" customHeight="1" x14ac:dyDescent="0.25">
      <c r="A4" s="17">
        <v>3</v>
      </c>
      <c r="B4" s="17" t="s">
        <v>97</v>
      </c>
      <c r="C4" s="17" t="s">
        <v>98</v>
      </c>
      <c r="D4" s="17">
        <v>5</v>
      </c>
      <c r="E4" s="17" t="s">
        <v>95</v>
      </c>
      <c r="F4" s="17">
        <v>800</v>
      </c>
      <c r="G4" s="14">
        <f t="shared" si="0"/>
        <v>960</v>
      </c>
      <c r="H4" s="14">
        <f t="shared" si="1"/>
        <v>8</v>
      </c>
      <c r="I4" s="30">
        <f t="shared" si="2"/>
        <v>227.76000000000002</v>
      </c>
      <c r="J4" s="30">
        <f t="shared" si="3"/>
        <v>1524.24</v>
      </c>
    </row>
    <row r="5" spans="1:10" ht="15.75" customHeight="1" x14ac:dyDescent="0.25">
      <c r="A5" s="17">
        <v>4</v>
      </c>
      <c r="B5" s="17" t="s">
        <v>99</v>
      </c>
      <c r="C5" s="17" t="s">
        <v>100</v>
      </c>
      <c r="D5" s="17">
        <v>8</v>
      </c>
      <c r="E5" s="17" t="s">
        <v>101</v>
      </c>
      <c r="F5" s="17">
        <v>400</v>
      </c>
      <c r="G5" s="14">
        <f t="shared" si="0"/>
        <v>600</v>
      </c>
      <c r="H5" s="14">
        <f t="shared" si="1"/>
        <v>4</v>
      </c>
      <c r="I5" s="30">
        <f t="shared" si="2"/>
        <v>129.48000000000002</v>
      </c>
      <c r="J5" s="30">
        <f t="shared" si="3"/>
        <v>866.52</v>
      </c>
    </row>
    <row r="6" spans="1:10" ht="15.75" customHeight="1" x14ac:dyDescent="0.25">
      <c r="A6" s="17">
        <v>5</v>
      </c>
      <c r="B6" s="17" t="s">
        <v>102</v>
      </c>
      <c r="C6" s="17" t="s">
        <v>103</v>
      </c>
      <c r="D6" s="17">
        <v>0</v>
      </c>
      <c r="E6" s="17">
        <v>1</v>
      </c>
      <c r="F6" s="17">
        <v>400</v>
      </c>
      <c r="G6" s="14">
        <f t="shared" si="0"/>
        <v>400</v>
      </c>
      <c r="H6" s="14">
        <f t="shared" si="1"/>
        <v>4</v>
      </c>
      <c r="I6" s="30">
        <f t="shared" si="2"/>
        <v>103.48</v>
      </c>
      <c r="J6" s="30">
        <f t="shared" si="3"/>
        <v>692.52</v>
      </c>
    </row>
    <row r="7" spans="1:10" ht="15.75" customHeight="1" x14ac:dyDescent="0.25">
      <c r="A7" s="17">
        <v>6</v>
      </c>
      <c r="B7" s="17" t="s">
        <v>104</v>
      </c>
      <c r="C7" s="17" t="s">
        <v>100</v>
      </c>
      <c r="D7" s="17">
        <v>1</v>
      </c>
      <c r="E7" s="17" t="s">
        <v>95</v>
      </c>
      <c r="F7" s="17">
        <v>400</v>
      </c>
      <c r="G7" s="14">
        <f t="shared" si="0"/>
        <v>480</v>
      </c>
      <c r="H7" s="14">
        <f t="shared" si="1"/>
        <v>4</v>
      </c>
      <c r="I7" s="30">
        <f t="shared" si="2"/>
        <v>113.88000000000001</v>
      </c>
      <c r="J7" s="30">
        <f t="shared" si="3"/>
        <v>762.12</v>
      </c>
    </row>
    <row r="8" spans="1:10" ht="15.75" customHeight="1" x14ac:dyDescent="0.25">
      <c r="A8" s="17">
        <v>7</v>
      </c>
      <c r="B8" s="17" t="s">
        <v>105</v>
      </c>
      <c r="C8" s="17" t="s">
        <v>100</v>
      </c>
      <c r="D8" s="17">
        <v>4</v>
      </c>
      <c r="E8" s="17" t="s">
        <v>95</v>
      </c>
      <c r="F8" s="17">
        <v>500</v>
      </c>
      <c r="G8" s="14">
        <f t="shared" si="0"/>
        <v>600</v>
      </c>
      <c r="H8" s="14">
        <f t="shared" si="1"/>
        <v>5</v>
      </c>
      <c r="I8" s="30">
        <f t="shared" si="2"/>
        <v>142.35</v>
      </c>
      <c r="J8" s="30">
        <f t="shared" si="3"/>
        <v>952.65</v>
      </c>
    </row>
    <row r="9" spans="1:10" ht="15.75" customHeight="1" x14ac:dyDescent="0.25">
      <c r="A9" s="17">
        <v>8</v>
      </c>
      <c r="B9" s="17" t="s">
        <v>106</v>
      </c>
      <c r="C9" s="17" t="s">
        <v>94</v>
      </c>
      <c r="D9" s="17">
        <v>0</v>
      </c>
      <c r="E9" s="17">
        <v>1</v>
      </c>
      <c r="F9" s="17">
        <v>200</v>
      </c>
      <c r="G9" s="14">
        <f t="shared" si="0"/>
        <v>200</v>
      </c>
      <c r="H9" s="14">
        <f t="shared" si="1"/>
        <v>2</v>
      </c>
      <c r="I9" s="30">
        <f t="shared" si="2"/>
        <v>51.74</v>
      </c>
      <c r="J9" s="30">
        <f t="shared" si="3"/>
        <v>346.26</v>
      </c>
    </row>
    <row r="10" spans="1:10" ht="15.75" customHeight="1" x14ac:dyDescent="0.25">
      <c r="A10" s="17">
        <v>9</v>
      </c>
      <c r="B10" s="17" t="s">
        <v>107</v>
      </c>
      <c r="C10" s="17" t="s">
        <v>94</v>
      </c>
      <c r="D10" s="17">
        <v>0</v>
      </c>
      <c r="E10" s="17">
        <v>1</v>
      </c>
      <c r="F10" s="17">
        <v>300</v>
      </c>
      <c r="G10" s="14">
        <f t="shared" si="0"/>
        <v>300</v>
      </c>
      <c r="H10" s="14">
        <f t="shared" si="1"/>
        <v>3</v>
      </c>
      <c r="I10" s="30">
        <f t="shared" si="2"/>
        <v>77.61</v>
      </c>
      <c r="J10" s="30">
        <f t="shared" si="3"/>
        <v>519.39</v>
      </c>
    </row>
    <row r="11" spans="1:10" ht="15.75" customHeight="1" x14ac:dyDescent="0.25">
      <c r="A11" s="17">
        <v>10</v>
      </c>
      <c r="B11" s="17" t="s">
        <v>108</v>
      </c>
      <c r="C11" s="17" t="s">
        <v>100</v>
      </c>
      <c r="D11" s="17">
        <v>5</v>
      </c>
      <c r="E11" s="17" t="s">
        <v>95</v>
      </c>
      <c r="F11" s="17">
        <v>400</v>
      </c>
      <c r="G11" s="14">
        <f t="shared" si="0"/>
        <v>480</v>
      </c>
      <c r="H11" s="14">
        <f t="shared" si="1"/>
        <v>4</v>
      </c>
      <c r="I11" s="30">
        <f t="shared" si="2"/>
        <v>113.88000000000001</v>
      </c>
      <c r="J11" s="30">
        <f t="shared" si="3"/>
        <v>762.12</v>
      </c>
    </row>
    <row r="12" spans="1:10" ht="15.75" customHeight="1" x14ac:dyDescent="0.25">
      <c r="A12" s="17">
        <v>11</v>
      </c>
      <c r="B12" s="17" t="s">
        <v>109</v>
      </c>
      <c r="C12" s="17" t="s">
        <v>103</v>
      </c>
      <c r="D12" s="17">
        <v>5</v>
      </c>
      <c r="E12" s="17" t="s">
        <v>95</v>
      </c>
      <c r="F12" s="17">
        <v>300</v>
      </c>
      <c r="G12" s="14">
        <f t="shared" si="0"/>
        <v>360</v>
      </c>
      <c r="H12" s="14">
        <f t="shared" si="1"/>
        <v>3</v>
      </c>
      <c r="I12" s="30">
        <f t="shared" si="2"/>
        <v>85.41</v>
      </c>
      <c r="J12" s="30">
        <f t="shared" si="3"/>
        <v>571.59</v>
      </c>
    </row>
    <row r="13" spans="1:10" ht="15.75" customHeight="1" x14ac:dyDescent="0.25">
      <c r="A13" s="17">
        <v>12</v>
      </c>
      <c r="B13" s="17" t="s">
        <v>110</v>
      </c>
      <c r="C13" s="17" t="s">
        <v>94</v>
      </c>
      <c r="D13" s="17">
        <v>0</v>
      </c>
      <c r="E13" s="17">
        <v>1</v>
      </c>
      <c r="F13" s="17">
        <v>300</v>
      </c>
      <c r="G13" s="14">
        <f t="shared" si="0"/>
        <v>300</v>
      </c>
      <c r="H13" s="14">
        <f t="shared" si="1"/>
        <v>3</v>
      </c>
      <c r="I13" s="30">
        <f t="shared" si="2"/>
        <v>77.61</v>
      </c>
      <c r="J13" s="30">
        <f t="shared" si="3"/>
        <v>519.39</v>
      </c>
    </row>
    <row r="14" spans="1:10" ht="15.75" customHeight="1" x14ac:dyDescent="0.25">
      <c r="A14" s="17">
        <v>13</v>
      </c>
      <c r="B14" s="17" t="s">
        <v>111</v>
      </c>
      <c r="C14" s="17" t="s">
        <v>103</v>
      </c>
      <c r="D14" s="17">
        <v>3</v>
      </c>
      <c r="E14" s="17" t="s">
        <v>95</v>
      </c>
      <c r="F14" s="17">
        <v>350</v>
      </c>
      <c r="G14" s="14">
        <f t="shared" si="0"/>
        <v>420</v>
      </c>
      <c r="H14" s="14">
        <f t="shared" si="1"/>
        <v>3.5</v>
      </c>
      <c r="I14" s="30">
        <f t="shared" si="2"/>
        <v>99.64500000000001</v>
      </c>
      <c r="J14" s="30">
        <f t="shared" si="3"/>
        <v>666.85500000000002</v>
      </c>
    </row>
    <row r="15" spans="1:10" ht="15.75" customHeight="1" x14ac:dyDescent="0.25">
      <c r="A15" s="17">
        <v>14</v>
      </c>
      <c r="B15" s="17" t="s">
        <v>112</v>
      </c>
      <c r="C15" s="17" t="s">
        <v>94</v>
      </c>
      <c r="D15" s="17">
        <v>4</v>
      </c>
      <c r="E15" s="17" t="s">
        <v>95</v>
      </c>
      <c r="F15" s="17">
        <v>400</v>
      </c>
      <c r="G15" s="14">
        <f t="shared" si="0"/>
        <v>480</v>
      </c>
      <c r="H15" s="14">
        <f t="shared" si="1"/>
        <v>4</v>
      </c>
      <c r="I15" s="30">
        <f t="shared" si="2"/>
        <v>113.88000000000001</v>
      </c>
      <c r="J15" s="30">
        <f t="shared" si="3"/>
        <v>762.12</v>
      </c>
    </row>
    <row r="16" spans="1:10" ht="15.75" customHeight="1" x14ac:dyDescent="0.25">
      <c r="A16" s="17">
        <v>15</v>
      </c>
      <c r="B16" s="17" t="s">
        <v>113</v>
      </c>
      <c r="C16" s="17" t="s">
        <v>103</v>
      </c>
      <c r="D16" s="17">
        <v>8</v>
      </c>
      <c r="E16" s="17" t="s">
        <v>101</v>
      </c>
      <c r="F16" s="17">
        <v>400</v>
      </c>
      <c r="G16" s="14">
        <f t="shared" si="0"/>
        <v>600</v>
      </c>
      <c r="H16" s="14">
        <f t="shared" si="1"/>
        <v>4</v>
      </c>
      <c r="I16" s="30">
        <f t="shared" si="2"/>
        <v>129.48000000000002</v>
      </c>
      <c r="J16" s="30">
        <f t="shared" si="3"/>
        <v>866.52</v>
      </c>
    </row>
    <row r="17" spans="1:10" ht="15.75" customHeight="1" x14ac:dyDescent="0.25">
      <c r="A17" s="17">
        <v>16</v>
      </c>
      <c r="B17" s="17" t="s">
        <v>114</v>
      </c>
      <c r="C17" s="17" t="s">
        <v>94</v>
      </c>
      <c r="D17" s="17">
        <v>1</v>
      </c>
      <c r="E17" s="17" t="s">
        <v>95</v>
      </c>
      <c r="F17" s="17">
        <v>550</v>
      </c>
      <c r="G17" s="14">
        <f t="shared" si="0"/>
        <v>660</v>
      </c>
      <c r="H17" s="14">
        <f t="shared" si="1"/>
        <v>5.5</v>
      </c>
      <c r="I17" s="30">
        <f t="shared" si="2"/>
        <v>156.58500000000001</v>
      </c>
      <c r="J17" s="30">
        <f t="shared" si="3"/>
        <v>1047.915</v>
      </c>
    </row>
    <row r="18" spans="1:10" ht="15.75" customHeight="1" x14ac:dyDescent="0.25">
      <c r="A18" s="17">
        <v>17</v>
      </c>
      <c r="B18" s="17" t="s">
        <v>115</v>
      </c>
      <c r="C18" s="17" t="s">
        <v>98</v>
      </c>
      <c r="D18" s="17">
        <v>7</v>
      </c>
      <c r="E18" s="17" t="s">
        <v>101</v>
      </c>
      <c r="F18" s="17">
        <v>200</v>
      </c>
      <c r="G18" s="14">
        <f t="shared" si="0"/>
        <v>300</v>
      </c>
      <c r="H18" s="14">
        <f t="shared" si="1"/>
        <v>2</v>
      </c>
      <c r="I18" s="30">
        <f t="shared" si="2"/>
        <v>64.740000000000009</v>
      </c>
      <c r="J18" s="30">
        <f t="shared" si="3"/>
        <v>433.26</v>
      </c>
    </row>
    <row r="19" spans="1:10" ht="15.75" customHeight="1" x14ac:dyDescent="0.25">
      <c r="A19" s="17">
        <v>18</v>
      </c>
      <c r="B19" s="17" t="s">
        <v>116</v>
      </c>
      <c r="C19" s="17" t="s">
        <v>103</v>
      </c>
      <c r="D19" s="17">
        <v>0</v>
      </c>
      <c r="E19" s="17">
        <v>1</v>
      </c>
      <c r="F19" s="17">
        <v>350</v>
      </c>
      <c r="G19" s="14">
        <f t="shared" si="0"/>
        <v>350</v>
      </c>
      <c r="H19" s="14">
        <f t="shared" si="1"/>
        <v>3.5</v>
      </c>
      <c r="I19" s="30">
        <f t="shared" si="2"/>
        <v>90.545000000000002</v>
      </c>
      <c r="J19" s="30">
        <f t="shared" si="3"/>
        <v>605.95500000000004</v>
      </c>
    </row>
    <row r="20" spans="1:10" ht="15.75" customHeight="1" x14ac:dyDescent="0.25">
      <c r="A20" s="17">
        <v>19</v>
      </c>
      <c r="B20" s="17" t="s">
        <v>117</v>
      </c>
      <c r="C20" s="17" t="s">
        <v>94</v>
      </c>
      <c r="D20" s="17">
        <v>0</v>
      </c>
      <c r="E20" s="17">
        <v>1</v>
      </c>
      <c r="F20" s="17">
        <v>400</v>
      </c>
      <c r="G20" s="14">
        <f t="shared" si="0"/>
        <v>400</v>
      </c>
      <c r="H20" s="14">
        <f t="shared" si="1"/>
        <v>4</v>
      </c>
      <c r="I20" s="30">
        <f t="shared" si="2"/>
        <v>103.48</v>
      </c>
      <c r="J20" s="30">
        <f t="shared" si="3"/>
        <v>692.52</v>
      </c>
    </row>
    <row r="21" spans="1:10" ht="15.75" customHeight="1" x14ac:dyDescent="0.25">
      <c r="A21" s="17">
        <v>20</v>
      </c>
      <c r="B21" s="17" t="s">
        <v>118</v>
      </c>
      <c r="C21" s="17" t="s">
        <v>103</v>
      </c>
      <c r="D21" s="17">
        <v>2</v>
      </c>
      <c r="E21" s="17" t="s">
        <v>95</v>
      </c>
      <c r="F21" s="17">
        <v>450</v>
      </c>
      <c r="G21" s="14">
        <f t="shared" si="0"/>
        <v>540</v>
      </c>
      <c r="H21" s="14">
        <f t="shared" si="1"/>
        <v>4.5</v>
      </c>
      <c r="I21" s="30">
        <f t="shared" si="2"/>
        <v>128.11500000000001</v>
      </c>
      <c r="J21" s="30">
        <f t="shared" si="3"/>
        <v>857.38499999999999</v>
      </c>
    </row>
    <row r="22" spans="1:10" ht="15.75" customHeight="1" x14ac:dyDescent="0.25">
      <c r="A22" s="17">
        <v>21</v>
      </c>
      <c r="B22" s="17" t="s">
        <v>119</v>
      </c>
      <c r="C22" s="17" t="s">
        <v>94</v>
      </c>
      <c r="D22" s="17">
        <v>2</v>
      </c>
      <c r="E22" s="17" t="s">
        <v>95</v>
      </c>
      <c r="F22" s="17">
        <v>500</v>
      </c>
      <c r="G22" s="14">
        <f t="shared" si="0"/>
        <v>600</v>
      </c>
      <c r="H22" s="14">
        <f t="shared" si="1"/>
        <v>5</v>
      </c>
      <c r="I22" s="30">
        <f t="shared" si="2"/>
        <v>142.35</v>
      </c>
      <c r="J22" s="30">
        <f t="shared" si="3"/>
        <v>952.65</v>
      </c>
    </row>
    <row r="23" spans="1:10" ht="15.75" customHeight="1" x14ac:dyDescent="0.25">
      <c r="A23" s="17">
        <v>22</v>
      </c>
      <c r="B23" s="17" t="s">
        <v>120</v>
      </c>
      <c r="C23" s="17" t="s">
        <v>98</v>
      </c>
      <c r="D23" s="17">
        <v>0</v>
      </c>
      <c r="E23" s="17">
        <v>1</v>
      </c>
      <c r="F23" s="17">
        <v>400</v>
      </c>
      <c r="G23" s="14">
        <f t="shared" si="0"/>
        <v>400</v>
      </c>
      <c r="H23" s="14">
        <f t="shared" si="1"/>
        <v>4</v>
      </c>
      <c r="I23" s="30">
        <f t="shared" si="2"/>
        <v>103.48</v>
      </c>
      <c r="J23" s="30">
        <f t="shared" si="3"/>
        <v>692.52</v>
      </c>
    </row>
    <row r="24" spans="1:10" ht="15.75" customHeight="1" x14ac:dyDescent="0.25">
      <c r="A24" s="17">
        <v>23</v>
      </c>
      <c r="B24" s="17" t="s">
        <v>121</v>
      </c>
      <c r="C24" s="17" t="s">
        <v>122</v>
      </c>
      <c r="D24" s="17">
        <v>0</v>
      </c>
      <c r="E24" s="17">
        <v>1</v>
      </c>
      <c r="F24" s="17">
        <v>200</v>
      </c>
      <c r="G24" s="14">
        <f t="shared" si="0"/>
        <v>200</v>
      </c>
      <c r="H24" s="14">
        <f t="shared" si="1"/>
        <v>2</v>
      </c>
      <c r="I24" s="30">
        <f t="shared" si="2"/>
        <v>51.74</v>
      </c>
      <c r="J24" s="30">
        <f t="shared" si="3"/>
        <v>346.26</v>
      </c>
    </row>
    <row r="25" spans="1:10" ht="15.75" customHeight="1" x14ac:dyDescent="0.25">
      <c r="A25" s="17">
        <v>24</v>
      </c>
      <c r="B25" s="17" t="s">
        <v>123</v>
      </c>
      <c r="C25" s="17" t="s">
        <v>94</v>
      </c>
      <c r="D25" s="17">
        <v>0</v>
      </c>
      <c r="E25" s="17">
        <v>1</v>
      </c>
      <c r="F25" s="17">
        <v>200</v>
      </c>
      <c r="G25" s="14">
        <f t="shared" si="0"/>
        <v>200</v>
      </c>
      <c r="H25" s="14">
        <f t="shared" si="1"/>
        <v>2</v>
      </c>
      <c r="I25" s="30">
        <f t="shared" si="2"/>
        <v>51.74</v>
      </c>
      <c r="J25" s="30">
        <f t="shared" si="3"/>
        <v>346.26</v>
      </c>
    </row>
    <row r="26" spans="1:10" ht="15.75" customHeight="1" x14ac:dyDescent="0.25">
      <c r="A26" s="17">
        <v>25</v>
      </c>
      <c r="B26" s="17" t="s">
        <v>124</v>
      </c>
      <c r="C26" s="17" t="s">
        <v>122</v>
      </c>
      <c r="D26" s="17">
        <v>0</v>
      </c>
      <c r="E26" s="17">
        <v>1</v>
      </c>
      <c r="F26" s="17">
        <v>290</v>
      </c>
      <c r="G26" s="14">
        <f t="shared" si="0"/>
        <v>290</v>
      </c>
      <c r="H26" s="14">
        <f t="shared" si="1"/>
        <v>2.9</v>
      </c>
      <c r="I26" s="30">
        <f t="shared" si="2"/>
        <v>75.02300000000001</v>
      </c>
      <c r="J26" s="30">
        <f t="shared" si="3"/>
        <v>502.077</v>
      </c>
    </row>
    <row r="27" spans="1:10" ht="15.75" customHeight="1" x14ac:dyDescent="0.25">
      <c r="A27" s="17">
        <v>26</v>
      </c>
      <c r="B27" s="17" t="s">
        <v>125</v>
      </c>
      <c r="C27" s="17" t="s">
        <v>103</v>
      </c>
      <c r="D27" s="17">
        <v>4</v>
      </c>
      <c r="E27" s="17" t="s">
        <v>95</v>
      </c>
      <c r="F27" s="17">
        <v>250</v>
      </c>
      <c r="G27" s="14">
        <f t="shared" si="0"/>
        <v>300</v>
      </c>
      <c r="H27" s="14">
        <f t="shared" si="1"/>
        <v>2.5</v>
      </c>
      <c r="I27" s="30">
        <f t="shared" si="2"/>
        <v>71.174999999999997</v>
      </c>
      <c r="J27" s="30">
        <f t="shared" si="3"/>
        <v>476.32499999999999</v>
      </c>
    </row>
    <row r="28" spans="1:10" ht="15.75" customHeight="1" x14ac:dyDescent="0.25">
      <c r="A28" s="17">
        <v>27</v>
      </c>
      <c r="B28" s="17" t="s">
        <v>126</v>
      </c>
      <c r="C28" s="17" t="s">
        <v>122</v>
      </c>
      <c r="D28" s="17">
        <v>0</v>
      </c>
      <c r="E28" s="17">
        <v>1</v>
      </c>
      <c r="F28" s="17">
        <v>300</v>
      </c>
      <c r="G28" s="14">
        <f t="shared" si="0"/>
        <v>300</v>
      </c>
      <c r="H28" s="14">
        <f t="shared" si="1"/>
        <v>3</v>
      </c>
      <c r="I28" s="30">
        <f t="shared" si="2"/>
        <v>77.61</v>
      </c>
      <c r="J28" s="30">
        <f t="shared" si="3"/>
        <v>519.39</v>
      </c>
    </row>
    <row r="29" spans="1:10" ht="15.75" customHeight="1" x14ac:dyDescent="0.25">
      <c r="A29" s="17">
        <v>28</v>
      </c>
      <c r="B29" s="17" t="s">
        <v>127</v>
      </c>
      <c r="C29" s="17" t="s">
        <v>128</v>
      </c>
      <c r="D29" s="17">
        <v>4</v>
      </c>
      <c r="E29" s="17" t="s">
        <v>95</v>
      </c>
      <c r="F29" s="17">
        <v>250</v>
      </c>
      <c r="G29" s="14">
        <f t="shared" si="0"/>
        <v>300</v>
      </c>
      <c r="H29" s="14">
        <f t="shared" si="1"/>
        <v>2.5</v>
      </c>
      <c r="I29" s="30">
        <f t="shared" si="2"/>
        <v>71.174999999999997</v>
      </c>
      <c r="J29" s="30">
        <f t="shared" si="3"/>
        <v>476.32499999999999</v>
      </c>
    </row>
    <row r="30" spans="1:10" ht="15.75" customHeight="1" x14ac:dyDescent="0.25">
      <c r="A30" s="17">
        <v>29</v>
      </c>
      <c r="B30" s="17" t="s">
        <v>129</v>
      </c>
      <c r="C30" s="17" t="s">
        <v>128</v>
      </c>
      <c r="D30" s="17">
        <v>0</v>
      </c>
      <c r="E30" s="17">
        <v>1</v>
      </c>
      <c r="F30" s="17">
        <v>300</v>
      </c>
      <c r="G30" s="14">
        <f t="shared" si="0"/>
        <v>300</v>
      </c>
      <c r="H30" s="14">
        <f t="shared" si="1"/>
        <v>3</v>
      </c>
      <c r="I30" s="30">
        <f t="shared" si="2"/>
        <v>77.61</v>
      </c>
      <c r="J30" s="30">
        <f t="shared" si="3"/>
        <v>519.39</v>
      </c>
    </row>
    <row r="31" spans="1:10" ht="15.75" customHeight="1" x14ac:dyDescent="0.25">
      <c r="A31" s="17">
        <v>30</v>
      </c>
      <c r="B31" s="17" t="s">
        <v>130</v>
      </c>
      <c r="C31" s="17" t="s">
        <v>122</v>
      </c>
      <c r="D31" s="17">
        <v>7</v>
      </c>
      <c r="E31" s="17" t="s">
        <v>101</v>
      </c>
      <c r="F31" s="17">
        <v>220</v>
      </c>
      <c r="G31" s="14">
        <f t="shared" si="0"/>
        <v>330</v>
      </c>
      <c r="H31" s="14">
        <f t="shared" si="1"/>
        <v>2.2000000000000002</v>
      </c>
      <c r="I31" s="30">
        <f t="shared" si="2"/>
        <v>71.213999999999999</v>
      </c>
      <c r="J31" s="30">
        <f t="shared" si="3"/>
        <v>476.58599999999996</v>
      </c>
    </row>
    <row r="32" spans="1:10" ht="15.75" customHeight="1" x14ac:dyDescent="0.25">
      <c r="A32" s="26" t="s">
        <v>14</v>
      </c>
      <c r="B32" s="27"/>
      <c r="C32" s="28"/>
      <c r="D32" s="17">
        <v>89</v>
      </c>
      <c r="E32" s="29"/>
      <c r="F32" s="17">
        <v>10910</v>
      </c>
      <c r="G32" s="14">
        <f>SUM(G2:G31)</f>
        <v>13210</v>
      </c>
      <c r="H32" s="14">
        <f>SUM(H2:H31)</f>
        <v>109.10000000000001</v>
      </c>
      <c r="I32" s="30">
        <f>SUM(I2:I31)</f>
        <v>3121.4170000000004</v>
      </c>
      <c r="J32" s="30">
        <f>SUM(J2:J31)</f>
        <v>20889.483</v>
      </c>
    </row>
  </sheetData>
  <mergeCells count="1">
    <mergeCell ref="A32:C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C13" sqref="C13"/>
    </sheetView>
  </sheetViews>
  <sheetFormatPr defaultRowHeight="28.5" customHeight="1" x14ac:dyDescent="0.25"/>
  <cols>
    <col min="2" max="2" width="23.42578125" customWidth="1"/>
    <col min="3" max="3" width="17.7109375" customWidth="1"/>
  </cols>
  <sheetData>
    <row r="2" spans="2:3" ht="46.5" customHeight="1" x14ac:dyDescent="0.25">
      <c r="B2" s="25" t="s">
        <v>85</v>
      </c>
      <c r="C2" s="25" t="s">
        <v>131</v>
      </c>
    </row>
    <row r="3" spans="2:3" ht="28.5" customHeight="1" x14ac:dyDescent="0.25">
      <c r="B3" s="17" t="s">
        <v>122</v>
      </c>
      <c r="C3" s="14">
        <f>COUNTIF(Лист11!$C$2:$C$31,B3)</f>
        <v>4</v>
      </c>
    </row>
    <row r="4" spans="2:3" ht="28.5" customHeight="1" x14ac:dyDescent="0.25">
      <c r="B4" s="17" t="s">
        <v>94</v>
      </c>
      <c r="C4" s="14">
        <f>COUNTIF(Лист11!$C$2:$C$31,B4)</f>
        <v>10</v>
      </c>
    </row>
    <row r="5" spans="2:3" ht="28.5" customHeight="1" x14ac:dyDescent="0.25">
      <c r="B5" s="17" t="s">
        <v>98</v>
      </c>
      <c r="C5" s="14">
        <f>COUNTIF(Лист11!$C$2:$C$31,B5)</f>
        <v>3</v>
      </c>
    </row>
    <row r="6" spans="2:3" ht="28.5" customHeight="1" x14ac:dyDescent="0.25">
      <c r="B6" s="17" t="s">
        <v>103</v>
      </c>
      <c r="C6" s="14">
        <f>COUNTIF(Лист11!$C$2:$C$31,B6)</f>
        <v>7</v>
      </c>
    </row>
    <row r="7" spans="2:3" ht="28.5" customHeight="1" x14ac:dyDescent="0.25">
      <c r="B7" s="17" t="s">
        <v>100</v>
      </c>
      <c r="C7" s="14">
        <f>COUNTIF(Лист11!$C$2:$C$31,B7)</f>
        <v>4</v>
      </c>
    </row>
    <row r="8" spans="2:3" ht="28.5" customHeight="1" x14ac:dyDescent="0.25">
      <c r="B8" s="17" t="s">
        <v>128</v>
      </c>
      <c r="C8" s="14">
        <f>COUNTIF(Лист11!$C$2:$C$31,B8)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"/>
  <sheetViews>
    <sheetView topLeftCell="B1" workbookViewId="0">
      <selection activeCell="E36" sqref="E36"/>
    </sheetView>
  </sheetViews>
  <sheetFormatPr defaultRowHeight="15" x14ac:dyDescent="0.25"/>
  <sheetData>
    <row r="3" spans="2:17" ht="17.25" x14ac:dyDescent="0.25">
      <c r="B3" t="s">
        <v>15</v>
      </c>
      <c r="C3">
        <v>-7</v>
      </c>
      <c r="D3">
        <v>-6</v>
      </c>
      <c r="E3">
        <v>-5</v>
      </c>
      <c r="F3">
        <v>-4</v>
      </c>
      <c r="G3">
        <v>-3</v>
      </c>
      <c r="H3">
        <v>-2</v>
      </c>
      <c r="I3">
        <v>-1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35" sqref="E35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v>2</v>
      </c>
    </row>
    <row r="3" spans="1:2" x14ac:dyDescent="0.25">
      <c r="B3">
        <v>1.67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4" sqref="F34"/>
    </sheetView>
  </sheetViews>
  <sheetFormatPr defaultRowHeight="15" x14ac:dyDescent="0.25"/>
  <sheetData>
    <row r="1" spans="1:2" x14ac:dyDescent="0.25">
      <c r="A1">
        <v>4</v>
      </c>
      <c r="B1">
        <v>3</v>
      </c>
    </row>
    <row r="2" spans="1:2" x14ac:dyDescent="0.25">
      <c r="A2">
        <v>5</v>
      </c>
      <c r="B2">
        <v>2</v>
      </c>
    </row>
    <row r="3" spans="1:2" x14ac:dyDescent="0.25">
      <c r="B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31" sqref="E31"/>
    </sheetView>
  </sheetViews>
  <sheetFormatPr defaultRowHeight="15" x14ac:dyDescent="0.25"/>
  <sheetData>
    <row r="1" spans="1:2" x14ac:dyDescent="0.25">
      <c r="A1">
        <v>3</v>
      </c>
      <c r="B1">
        <v>2</v>
      </c>
    </row>
    <row r="2" spans="1:2" x14ac:dyDescent="0.25">
      <c r="A2">
        <v>4</v>
      </c>
      <c r="B2">
        <v>3</v>
      </c>
    </row>
    <row r="3" spans="1:2" x14ac:dyDescent="0.25"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39" sqref="H39"/>
    </sheetView>
  </sheetViews>
  <sheetFormatPr defaultRowHeight="15" x14ac:dyDescent="0.25"/>
  <sheetData>
    <row r="1" spans="1:2" x14ac:dyDescent="0.25">
      <c r="A1">
        <v>6</v>
      </c>
      <c r="B1">
        <v>4</v>
      </c>
    </row>
    <row r="2" spans="1:2" x14ac:dyDescent="0.25">
      <c r="A2">
        <v>5</v>
      </c>
      <c r="B2">
        <v>1</v>
      </c>
    </row>
    <row r="3" spans="1:2" x14ac:dyDescent="0.25">
      <c r="A3">
        <v>4</v>
      </c>
      <c r="B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5" x14ac:dyDescent="0.25"/>
  <sheetData>
    <row r="1" spans="1:1" x14ac:dyDescent="0.25">
      <c r="A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:G15"/>
    </sheetView>
  </sheetViews>
  <sheetFormatPr defaultColWidth="14.42578125" defaultRowHeight="15" customHeight="1" x14ac:dyDescent="0.25"/>
  <cols>
    <col min="1" max="1" width="4.140625" style="9" customWidth="1"/>
    <col min="2" max="16384" width="14.42578125" style="9"/>
  </cols>
  <sheetData>
    <row r="1" spans="1:8" ht="15" customHeight="1" x14ac:dyDescent="0.25">
      <c r="A1" s="16" t="s">
        <v>16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</row>
    <row r="2" spans="1:8" ht="15" customHeight="1" x14ac:dyDescent="0.25">
      <c r="A2" s="17">
        <v>1</v>
      </c>
      <c r="B2" s="17" t="s">
        <v>24</v>
      </c>
      <c r="C2" s="17" t="s">
        <v>25</v>
      </c>
      <c r="D2" s="17" t="s">
        <v>26</v>
      </c>
      <c r="E2" s="18">
        <v>5000</v>
      </c>
      <c r="F2" s="17">
        <v>9</v>
      </c>
      <c r="G2" s="15">
        <f>IF(F2&lt;11,20%,30%)*E2</f>
        <v>1000</v>
      </c>
      <c r="H2" s="15">
        <f>E2+G2</f>
        <v>6000</v>
      </c>
    </row>
    <row r="3" spans="1:8" ht="15" customHeight="1" x14ac:dyDescent="0.25">
      <c r="A3" s="17">
        <v>2</v>
      </c>
      <c r="B3" s="17" t="s">
        <v>27</v>
      </c>
      <c r="C3" s="17" t="s">
        <v>28</v>
      </c>
      <c r="D3" s="17" t="s">
        <v>29</v>
      </c>
      <c r="E3" s="18">
        <v>4500</v>
      </c>
      <c r="F3" s="17">
        <v>22</v>
      </c>
      <c r="G3" s="15">
        <f t="shared" ref="G3:G15" si="0">IF(F3&lt;11,20%,30%)*E3</f>
        <v>1350</v>
      </c>
      <c r="H3" s="15">
        <f t="shared" ref="H3:H15" si="1">E3+G3</f>
        <v>5850</v>
      </c>
    </row>
    <row r="4" spans="1:8" ht="15" customHeight="1" x14ac:dyDescent="0.25">
      <c r="A4" s="17">
        <v>3</v>
      </c>
      <c r="B4" s="17" t="s">
        <v>30</v>
      </c>
      <c r="C4" s="17" t="s">
        <v>31</v>
      </c>
      <c r="D4" s="17" t="s">
        <v>32</v>
      </c>
      <c r="E4" s="18">
        <v>3500</v>
      </c>
      <c r="F4" s="17">
        <v>11</v>
      </c>
      <c r="G4" s="15">
        <f t="shared" si="0"/>
        <v>1050</v>
      </c>
      <c r="H4" s="15">
        <f t="shared" si="1"/>
        <v>4550</v>
      </c>
    </row>
    <row r="5" spans="1:8" ht="15" customHeight="1" x14ac:dyDescent="0.25">
      <c r="A5" s="17">
        <v>4</v>
      </c>
      <c r="B5" s="17" t="s">
        <v>33</v>
      </c>
      <c r="C5" s="17" t="s">
        <v>34</v>
      </c>
      <c r="D5" s="17" t="s">
        <v>35</v>
      </c>
      <c r="E5" s="18">
        <v>4700</v>
      </c>
      <c r="F5" s="17">
        <v>9</v>
      </c>
      <c r="G5" s="15">
        <f t="shared" si="0"/>
        <v>940</v>
      </c>
      <c r="H5" s="15">
        <f t="shared" si="1"/>
        <v>5640</v>
      </c>
    </row>
    <row r="6" spans="1:8" ht="15" customHeight="1" x14ac:dyDescent="0.25">
      <c r="A6" s="17">
        <v>5</v>
      </c>
      <c r="B6" s="17" t="s">
        <v>36</v>
      </c>
      <c r="C6" s="17" t="s">
        <v>37</v>
      </c>
      <c r="D6" s="17" t="s">
        <v>38</v>
      </c>
      <c r="E6" s="18">
        <v>3800</v>
      </c>
      <c r="F6" s="17">
        <v>11</v>
      </c>
      <c r="G6" s="15">
        <f t="shared" si="0"/>
        <v>1140</v>
      </c>
      <c r="H6" s="15">
        <f t="shared" si="1"/>
        <v>4940</v>
      </c>
    </row>
    <row r="7" spans="1:8" ht="15" customHeight="1" x14ac:dyDescent="0.25">
      <c r="A7" s="17">
        <v>6</v>
      </c>
      <c r="B7" s="17" t="s">
        <v>39</v>
      </c>
      <c r="C7" s="17" t="s">
        <v>40</v>
      </c>
      <c r="D7" s="17" t="s">
        <v>41</v>
      </c>
      <c r="E7" s="18">
        <v>3400</v>
      </c>
      <c r="F7" s="17">
        <v>18</v>
      </c>
      <c r="G7" s="15">
        <f t="shared" si="0"/>
        <v>1020</v>
      </c>
      <c r="H7" s="15">
        <f t="shared" si="1"/>
        <v>4420</v>
      </c>
    </row>
    <row r="8" spans="1:8" ht="15" customHeight="1" x14ac:dyDescent="0.25">
      <c r="A8" s="17">
        <v>7</v>
      </c>
      <c r="B8" s="17" t="s">
        <v>42</v>
      </c>
      <c r="C8" s="17" t="s">
        <v>37</v>
      </c>
      <c r="D8" s="17" t="s">
        <v>43</v>
      </c>
      <c r="E8" s="18">
        <v>4500</v>
      </c>
      <c r="F8" s="17">
        <v>12</v>
      </c>
      <c r="G8" s="15">
        <f t="shared" si="0"/>
        <v>1350</v>
      </c>
      <c r="H8" s="15">
        <f t="shared" si="1"/>
        <v>5850</v>
      </c>
    </row>
    <row r="9" spans="1:8" ht="15" customHeight="1" x14ac:dyDescent="0.25">
      <c r="A9" s="17">
        <v>8</v>
      </c>
      <c r="B9" s="17" t="s">
        <v>44</v>
      </c>
      <c r="C9" s="17" t="s">
        <v>45</v>
      </c>
      <c r="D9" s="17" t="s">
        <v>46</v>
      </c>
      <c r="E9" s="18">
        <v>3700</v>
      </c>
      <c r="F9" s="17">
        <v>16</v>
      </c>
      <c r="G9" s="15">
        <f t="shared" si="0"/>
        <v>1110</v>
      </c>
      <c r="H9" s="15">
        <f t="shared" si="1"/>
        <v>4810</v>
      </c>
    </row>
    <row r="10" spans="1:8" ht="15" customHeight="1" x14ac:dyDescent="0.25">
      <c r="A10" s="17">
        <v>9</v>
      </c>
      <c r="B10" s="17" t="s">
        <v>47</v>
      </c>
      <c r="C10" s="17" t="s">
        <v>48</v>
      </c>
      <c r="D10" s="17" t="s">
        <v>49</v>
      </c>
      <c r="E10" s="18">
        <v>2000</v>
      </c>
      <c r="F10" s="17">
        <v>3</v>
      </c>
      <c r="G10" s="15">
        <f t="shared" si="0"/>
        <v>400</v>
      </c>
      <c r="H10" s="15">
        <f t="shared" si="1"/>
        <v>2400</v>
      </c>
    </row>
    <row r="11" spans="1:8" ht="15" customHeight="1" x14ac:dyDescent="0.25">
      <c r="A11" s="17">
        <v>10</v>
      </c>
      <c r="B11" s="17" t="s">
        <v>50</v>
      </c>
      <c r="C11" s="17" t="s">
        <v>51</v>
      </c>
      <c r="D11" s="17" t="s">
        <v>52</v>
      </c>
      <c r="E11" s="18">
        <v>3100</v>
      </c>
      <c r="F11" s="17">
        <v>5</v>
      </c>
      <c r="G11" s="15">
        <f t="shared" si="0"/>
        <v>620</v>
      </c>
      <c r="H11" s="15">
        <f t="shared" si="1"/>
        <v>3720</v>
      </c>
    </row>
    <row r="12" spans="1:8" ht="15" customHeight="1" x14ac:dyDescent="0.25">
      <c r="A12" s="17">
        <v>11</v>
      </c>
      <c r="B12" s="17" t="s">
        <v>53</v>
      </c>
      <c r="C12" s="17" t="s">
        <v>54</v>
      </c>
      <c r="D12" s="17" t="s">
        <v>55</v>
      </c>
      <c r="E12" s="18">
        <v>3700</v>
      </c>
      <c r="F12" s="17">
        <v>4</v>
      </c>
      <c r="G12" s="15">
        <f t="shared" si="0"/>
        <v>740</v>
      </c>
      <c r="H12" s="15">
        <f t="shared" si="1"/>
        <v>4440</v>
      </c>
    </row>
    <row r="13" spans="1:8" ht="15" customHeight="1" x14ac:dyDescent="0.25">
      <c r="A13" s="17">
        <v>12</v>
      </c>
      <c r="B13" s="17" t="s">
        <v>56</v>
      </c>
      <c r="C13" s="17" t="s">
        <v>57</v>
      </c>
      <c r="D13" s="17" t="s">
        <v>58</v>
      </c>
      <c r="E13" s="18">
        <v>1900</v>
      </c>
      <c r="F13" s="17">
        <v>21</v>
      </c>
      <c r="G13" s="15">
        <f t="shared" si="0"/>
        <v>570</v>
      </c>
      <c r="H13" s="15">
        <f t="shared" si="1"/>
        <v>2470</v>
      </c>
    </row>
    <row r="14" spans="1:8" ht="15" customHeight="1" x14ac:dyDescent="0.25">
      <c r="A14" s="17">
        <v>13</v>
      </c>
      <c r="B14" s="17" t="s">
        <v>59</v>
      </c>
      <c r="C14" s="17" t="s">
        <v>60</v>
      </c>
      <c r="D14" s="17" t="s">
        <v>43</v>
      </c>
      <c r="E14" s="18">
        <v>2700</v>
      </c>
      <c r="F14" s="17">
        <v>10</v>
      </c>
      <c r="G14" s="15">
        <f t="shared" si="0"/>
        <v>540</v>
      </c>
      <c r="H14" s="15">
        <f t="shared" si="1"/>
        <v>3240</v>
      </c>
    </row>
    <row r="15" spans="1:8" ht="15" customHeight="1" x14ac:dyDescent="0.25">
      <c r="A15" s="17">
        <v>14</v>
      </c>
      <c r="B15" s="17" t="s">
        <v>61</v>
      </c>
      <c r="C15" s="17" t="s">
        <v>62</v>
      </c>
      <c r="D15" s="17" t="s">
        <v>63</v>
      </c>
      <c r="E15" s="18">
        <v>4800</v>
      </c>
      <c r="F15" s="17">
        <v>19</v>
      </c>
      <c r="G15" s="15">
        <f t="shared" si="0"/>
        <v>1440</v>
      </c>
      <c r="H15" s="15">
        <f t="shared" si="1"/>
        <v>6240</v>
      </c>
    </row>
    <row r="16" spans="1:8" ht="15" customHeight="1" x14ac:dyDescent="0.25">
      <c r="A16" s="19" t="s">
        <v>14</v>
      </c>
      <c r="B16" s="20"/>
      <c r="C16" s="20"/>
      <c r="D16" s="21"/>
      <c r="E16" s="14"/>
      <c r="F16" s="14"/>
      <c r="G16" s="14"/>
      <c r="H16" s="22">
        <f>SUM(H2:H15)</f>
        <v>64570</v>
      </c>
    </row>
  </sheetData>
  <mergeCells count="1"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2021-10-12T09:54:23Z</dcterms:modified>
</cp:coreProperties>
</file>