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layup/Downloads/"/>
    </mc:Choice>
  </mc:AlternateContent>
  <xr:revisionPtr revIDLastSave="0" documentId="13_ncr:1_{2EA13785-3FF3-B942-A21B-72199B25A8E1}" xr6:coauthVersionLast="47" xr6:coauthVersionMax="47" xr10:uidLastSave="{00000000-0000-0000-0000-000000000000}"/>
  <bookViews>
    <workbookView xWindow="1020" yWindow="460" windowWidth="37380" windowHeight="21140" xr2:uid="{AA5BE1C5-677A-1240-8CF5-379F7C77C587}"/>
  </bookViews>
  <sheets>
    <sheet name="PesticideTesting" sheetId="1" r:id="rId1"/>
    <sheet name="Headers" sheetId="2" r:id="rId2"/>
    <sheet name="SampleData" sheetId="3" r:id="rId3"/>
  </sheets>
  <definedNames>
    <definedName name="_xlnm.Print_Titles" localSheetId="0">PesticideTesting!$1:$7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1" l="1"/>
  <c r="E57" i="1"/>
  <c r="E105" i="1"/>
  <c r="A9" i="1"/>
  <c r="A2" i="1"/>
  <c r="A1" i="1"/>
  <c r="A3" i="1"/>
  <c r="A6" i="1"/>
  <c r="A7" i="1"/>
  <c r="A4" i="1"/>
  <c r="E1" i="1"/>
  <c r="C11" i="1"/>
  <c r="D11" i="1"/>
  <c r="A108" i="1" l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117" i="1"/>
  <c r="B117" i="1"/>
  <c r="C117" i="1"/>
  <c r="D117" i="1"/>
  <c r="E117" i="1"/>
  <c r="F117" i="1"/>
  <c r="A118" i="1"/>
  <c r="B118" i="1"/>
  <c r="C118" i="1"/>
  <c r="D118" i="1"/>
  <c r="E118" i="1"/>
  <c r="F118" i="1"/>
  <c r="A119" i="1"/>
  <c r="B119" i="1"/>
  <c r="C119" i="1"/>
  <c r="D119" i="1"/>
  <c r="E119" i="1"/>
  <c r="F119" i="1"/>
  <c r="A120" i="1"/>
  <c r="B120" i="1"/>
  <c r="C120" i="1"/>
  <c r="D120" i="1"/>
  <c r="E120" i="1"/>
  <c r="F120" i="1"/>
  <c r="A121" i="1"/>
  <c r="B121" i="1"/>
  <c r="C121" i="1"/>
  <c r="D121" i="1"/>
  <c r="E121" i="1"/>
  <c r="F121" i="1"/>
  <c r="A122" i="1"/>
  <c r="B122" i="1"/>
  <c r="C122" i="1"/>
  <c r="D122" i="1"/>
  <c r="E122" i="1"/>
  <c r="F122" i="1"/>
  <c r="A123" i="1"/>
  <c r="B123" i="1"/>
  <c r="C123" i="1"/>
  <c r="D123" i="1"/>
  <c r="E123" i="1"/>
  <c r="F123" i="1"/>
  <c r="A124" i="1"/>
  <c r="B124" i="1"/>
  <c r="C124" i="1"/>
  <c r="D124" i="1"/>
  <c r="E124" i="1"/>
  <c r="F124" i="1"/>
  <c r="A125" i="1"/>
  <c r="B125" i="1"/>
  <c r="C125" i="1"/>
  <c r="D125" i="1"/>
  <c r="E125" i="1"/>
  <c r="F125" i="1"/>
  <c r="F107" i="1"/>
  <c r="E107" i="1"/>
  <c r="D107" i="1"/>
  <c r="C107" i="1"/>
  <c r="B107" i="1"/>
  <c r="A107" i="1"/>
  <c r="A98" i="1"/>
  <c r="B98" i="1"/>
  <c r="C98" i="1"/>
  <c r="D98" i="1"/>
  <c r="E98" i="1"/>
  <c r="F98" i="1"/>
  <c r="A97" i="1"/>
  <c r="B97" i="1"/>
  <c r="C97" i="1"/>
  <c r="D97" i="1"/>
  <c r="E97" i="1"/>
  <c r="F97" i="1"/>
  <c r="A95" i="1"/>
  <c r="B95" i="1"/>
  <c r="C95" i="1"/>
  <c r="D95" i="1"/>
  <c r="E95" i="1"/>
  <c r="F95" i="1"/>
  <c r="A96" i="1"/>
  <c r="B96" i="1"/>
  <c r="C96" i="1"/>
  <c r="D96" i="1"/>
  <c r="E96" i="1"/>
  <c r="F96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F59" i="1"/>
  <c r="E59" i="1"/>
  <c r="D59" i="1"/>
  <c r="C59" i="1"/>
  <c r="B59" i="1"/>
  <c r="A59" i="1"/>
  <c r="A50" i="1"/>
  <c r="B50" i="1"/>
  <c r="C50" i="1"/>
  <c r="D50" i="1"/>
  <c r="E50" i="1"/>
  <c r="F50" i="1"/>
  <c r="A49" i="1"/>
  <c r="B49" i="1"/>
  <c r="C49" i="1"/>
  <c r="D49" i="1"/>
  <c r="E49" i="1"/>
  <c r="F49" i="1"/>
  <c r="D105" i="1"/>
  <c r="D57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13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13" i="1"/>
  <c r="F13" i="1"/>
  <c r="C14" i="1"/>
  <c r="C15" i="1"/>
  <c r="C16" i="1"/>
  <c r="C13" i="1"/>
  <c r="B13" i="1"/>
  <c r="A48" i="1"/>
  <c r="B48" i="1"/>
  <c r="F48" i="1"/>
  <c r="C1" i="1"/>
  <c r="A47" i="1"/>
  <c r="B47" i="1"/>
  <c r="F47" i="1"/>
  <c r="A45" i="1"/>
  <c r="B45" i="1"/>
  <c r="F45" i="1"/>
  <c r="A46" i="1"/>
  <c r="B46" i="1"/>
  <c r="F46" i="1"/>
  <c r="A42" i="1"/>
  <c r="B42" i="1"/>
  <c r="F42" i="1"/>
  <c r="A43" i="1"/>
  <c r="B43" i="1"/>
  <c r="F43" i="1"/>
  <c r="A44" i="1"/>
  <c r="B44" i="1"/>
  <c r="F44" i="1"/>
  <c r="A13" i="1"/>
  <c r="F14" i="1" l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C6" i="1" l="1"/>
  <c r="C5" i="1"/>
  <c r="C4" i="1"/>
  <c r="C3" i="1"/>
  <c r="C2" i="1"/>
</calcChain>
</file>

<file path=xl/sharedStrings.xml><?xml version="1.0" encoding="utf-8"?>
<sst xmlns="http://schemas.openxmlformats.org/spreadsheetml/2006/main" count="175" uniqueCount="158">
  <si>
    <t>date</t>
  </si>
  <si>
    <t>time</t>
  </si>
  <si>
    <t>AddressLine1</t>
  </si>
  <si>
    <t>AddressLine2</t>
  </si>
  <si>
    <t>postal code</t>
  </si>
  <si>
    <t>email</t>
  </si>
  <si>
    <t>phone number</t>
  </si>
  <si>
    <t xml:space="preserve">Date: </t>
  </si>
  <si>
    <t xml:space="preserve">Source: </t>
  </si>
  <si>
    <t xml:space="preserve">Type: </t>
  </si>
  <si>
    <t xml:space="preserve">No. of Samples: </t>
  </si>
  <si>
    <t>Abamectin</t>
  </si>
  <si>
    <t>Acephate</t>
  </si>
  <si>
    <t>Acequinocyl</t>
  </si>
  <si>
    <t>Acetamiprid</t>
  </si>
  <si>
    <t>Aldicarb</t>
  </si>
  <si>
    <t>Allethrin</t>
  </si>
  <si>
    <t>Azadirachtin</t>
  </si>
  <si>
    <t>Azoxystrobin</t>
  </si>
  <si>
    <t>Benzovindiflupyr</t>
  </si>
  <si>
    <t>Bifenazate</t>
  </si>
  <si>
    <t>Bifenthrin</t>
  </si>
  <si>
    <t>Boscalid</t>
  </si>
  <si>
    <t>Buprofezin</t>
  </si>
  <si>
    <t>Carbaryl</t>
  </si>
  <si>
    <t>Carbofuran</t>
  </si>
  <si>
    <t>Chlorantraniliprole</t>
  </si>
  <si>
    <t>Chlorphenapyr</t>
  </si>
  <si>
    <t>Chlorpyrifos</t>
  </si>
  <si>
    <t>Clofentezine</t>
  </si>
  <si>
    <t>Clothianidin</t>
  </si>
  <si>
    <t>Coumaphos</t>
  </si>
  <si>
    <t>Cyantraniliprole</t>
  </si>
  <si>
    <t>Cyfluthrin</t>
  </si>
  <si>
    <t>Cypermethrin</t>
  </si>
  <si>
    <t>Cyprodinil</t>
  </si>
  <si>
    <t>Daminozide</t>
  </si>
  <si>
    <t>Deltamethrin</t>
  </si>
  <si>
    <t>Diazinon</t>
  </si>
  <si>
    <t>Dichlorvos</t>
  </si>
  <si>
    <t>Dimethoate</t>
  </si>
  <si>
    <t>Dimethomorph</t>
  </si>
  <si>
    <t>Dinotefuran</t>
  </si>
  <si>
    <t>Dodemorph</t>
  </si>
  <si>
    <t>Endosulfan-alpha</t>
  </si>
  <si>
    <t>Endosulfan-beta</t>
  </si>
  <si>
    <t>Endosulfan-sulfate</t>
  </si>
  <si>
    <t>Ethoprophos</t>
  </si>
  <si>
    <t>Etofenprox</t>
  </si>
  <si>
    <t>Etoxazole</t>
  </si>
  <si>
    <t>Etridiazole</t>
  </si>
  <si>
    <t>Fenoxycarb</t>
  </si>
  <si>
    <t>Fenpyroximate</t>
  </si>
  <si>
    <t>Fensulfothion</t>
  </si>
  <si>
    <t>Fenthion</t>
  </si>
  <si>
    <t>Fenvalerate</t>
  </si>
  <si>
    <t>Fipronil</t>
  </si>
  <si>
    <t>Flonicamid</t>
  </si>
  <si>
    <t>Fludioxonil</t>
  </si>
  <si>
    <t>Fluopyram</t>
  </si>
  <si>
    <t>Hexythiazox</t>
  </si>
  <si>
    <t>Imazalil</t>
  </si>
  <si>
    <t>Imidacloprid</t>
  </si>
  <si>
    <t>Iprodione</t>
  </si>
  <si>
    <t>Kinoprene</t>
  </si>
  <si>
    <t>Kresoxim-methyl</t>
  </si>
  <si>
    <t>Malathion</t>
  </si>
  <si>
    <t>Metalaxyl</t>
  </si>
  <si>
    <t>Methiocarb</t>
  </si>
  <si>
    <t>Methomyl</t>
  </si>
  <si>
    <t>Methoprene</t>
  </si>
  <si>
    <t>Methyl parathion</t>
  </si>
  <si>
    <t>Mevinphos</t>
  </si>
  <si>
    <t>MGK-264</t>
  </si>
  <si>
    <t>Myclobutanil</t>
  </si>
  <si>
    <t>Naled (Dibrom)</t>
  </si>
  <si>
    <t>Novaluron</t>
  </si>
  <si>
    <t>Oxamyl</t>
  </si>
  <si>
    <t>Paclobutrazol</t>
  </si>
  <si>
    <t>Permethrin</t>
  </si>
  <si>
    <t>Phenothrin</t>
  </si>
  <si>
    <t>Phosmet</t>
  </si>
  <si>
    <t>Piperonyl butoxide</t>
  </si>
  <si>
    <t>Pirimicarb</t>
  </si>
  <si>
    <t>Prallethrin</t>
  </si>
  <si>
    <t>Propiconazole</t>
  </si>
  <si>
    <t>Propoxur</t>
  </si>
  <si>
    <t>Pyraclostrobin</t>
  </si>
  <si>
    <t>Pyrethrin I</t>
  </si>
  <si>
    <t>Pyrethrin II</t>
  </si>
  <si>
    <t>Pyridaben</t>
  </si>
  <si>
    <t>Quintozene</t>
  </si>
  <si>
    <t>Resmethrin</t>
  </si>
  <si>
    <t>Spinetoram</t>
  </si>
  <si>
    <t>Spinosad</t>
  </si>
  <si>
    <t>Spirodiclofen</t>
  </si>
  <si>
    <t>Spiromesifen</t>
  </si>
  <si>
    <t>Spirotetramat</t>
  </si>
  <si>
    <t>Spiroxamine</t>
  </si>
  <si>
    <t>Tebuconazole</t>
  </si>
  <si>
    <t>Tebufenozide</t>
  </si>
  <si>
    <t>Teflubenzuron</t>
  </si>
  <si>
    <t>Tetrachlorvinphos</t>
  </si>
  <si>
    <t>Tetramethrin</t>
  </si>
  <si>
    <t>Thiacloprid</t>
  </si>
  <si>
    <t>Thiamethoxam</t>
  </si>
  <si>
    <t>Thiophanate-methyl</t>
  </si>
  <si>
    <t>Trifloxystrobin</t>
  </si>
  <si>
    <t>Aflatoxin B1</t>
  </si>
  <si>
    <t>Aflatoxin B2</t>
  </si>
  <si>
    <t>Aflatoxin G1</t>
  </si>
  <si>
    <t>Aflatoxin G2</t>
  </si>
  <si>
    <t>Ochratoxin</t>
  </si>
  <si>
    <t>Zearalenone</t>
  </si>
  <si>
    <t>Sample 1</t>
  </si>
  <si>
    <t>Analyte</t>
  </si>
  <si>
    <t>(ng/g)</t>
  </si>
  <si>
    <t xml:space="preserve">Client/Code: </t>
  </si>
  <si>
    <t xml:space="preserve">Type of Sample: </t>
  </si>
  <si>
    <t xml:space="preserve">sample type </t>
  </si>
  <si>
    <t>primaryName</t>
  </si>
  <si>
    <t xml:space="preserve">number of samples </t>
  </si>
  <si>
    <t xml:space="preserve">Arival Temp: </t>
  </si>
  <si>
    <t>arrival temp</t>
  </si>
  <si>
    <t xml:space="preserve">Tel: </t>
  </si>
  <si>
    <t xml:space="preserve">payment Information </t>
  </si>
  <si>
    <t xml:space="preserve">PD: </t>
  </si>
  <si>
    <t>sample subtype</t>
  </si>
  <si>
    <t>job number</t>
  </si>
  <si>
    <t xml:space="preserve">attention line </t>
  </si>
  <si>
    <t xml:space="preserve">Components </t>
  </si>
  <si>
    <t>Recovery</t>
  </si>
  <si>
    <t>LOQ (BUD)</t>
  </si>
  <si>
    <t>(Recovery)</t>
  </si>
  <si>
    <t>% Ref</t>
  </si>
  <si>
    <t xml:space="preserve">Continued on the next page… </t>
  </si>
  <si>
    <t>LOQ(OIL)</t>
  </si>
  <si>
    <t xml:space="preserve">Sample 1 </t>
  </si>
  <si>
    <t xml:space="preserve">Sample 2 </t>
  </si>
  <si>
    <t xml:space="preserve">*Analysis includes all 97 target compounds on the Health Canada Mandatory List Aug 2019 </t>
  </si>
  <si>
    <t xml:space="preserve">**Trace = presence &amp; identity of compound verified, value below limit of quantification </t>
  </si>
  <si>
    <t xml:space="preserve">As per international standards, all observed values are reported even if they are below LOQ’s. </t>
  </si>
  <si>
    <t>LOQ or MDL’s are interpretative &amp; given as guidance only &amp; do not affect reported results.</t>
  </si>
  <si>
    <t>Method: Sample is solvent extracted, then cleaned using SPE (QuEChERS) methods. Multiresidue</t>
  </si>
  <si>
    <t xml:space="preserve">methods fully validated. </t>
  </si>
  <si>
    <t>meet or exceed HC requirements. Procedure ref AOAC 2007.01; USP &lt;561&gt;&lt;565&gt;, EU 2.0813.</t>
  </si>
  <si>
    <t>analysis is carried out using UPLC-ESI-MS/MS/APCI &amp; GC-MS: SPME. Detection of compounds</t>
  </si>
  <si>
    <t xml:space="preserve">B. Bilodeau </t>
  </si>
  <si>
    <t>Analytical Chemist</t>
  </si>
  <si>
    <t xml:space="preserve">H. Hartmann </t>
  </si>
  <si>
    <t>Sr. Analytical Chemist</t>
  </si>
  <si>
    <t xml:space="preserve"> </t>
  </si>
  <si>
    <t>headers</t>
  </si>
  <si>
    <t>values</t>
  </si>
  <si>
    <t>Sample Names</t>
  </si>
  <si>
    <t>LOQ(PAPER)</t>
  </si>
  <si>
    <t xml:space="preserve">SampleType </t>
  </si>
  <si>
    <t xml:space="preserve">LOQ Name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</si>
</sst>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6">
    <font>
      <sz val="12"/>
      <color theme="1"/>
      <name val="Calibri"/>
      <family val="2"/>
      <scheme val="minor"/>
    </font>
    <font>
      <sz val="12"/>
      <color theme="1"/>
      <name val="Times Roman"/>
    </font>
    <font>
      <u/>
      <sz val="12"/>
      <color theme="1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MU Serif Roman"/>
    </font>
    <font>
      <sz val="10"/>
      <color theme="1"/>
      <name val="CMU Serif Roman"/>
    </font>
    <font>
      <b/>
      <sz val="10"/>
      <color theme="1"/>
      <name val="CMU Serif Roman"/>
    </font>
    <font>
      <sz val="12"/>
      <color theme="1"/>
      <name val="CMU Serif Roman"/>
    </font>
    <font>
      <b/>
      <sz val="11"/>
      <color theme="1"/>
      <name val="CMU Serif Roman"/>
    </font>
    <font>
      <sz val="10"/>
      <color theme="1"/>
      <name val="CMU Concrete Roman"/>
    </font>
    <font>
      <b/>
      <sz val="10"/>
      <color theme="1"/>
      <name val="CMU Concrete Roman"/>
    </font>
    <font>
      <b/>
      <sz val="9"/>
      <color theme="1"/>
      <name val="CMU Serif Roman"/>
    </font>
    <font>
      <sz val="11"/>
      <color theme="1"/>
      <name val="CMU Serif Roman"/>
    </font>
    <font>
      <u/>
      <sz val="11"/>
      <color theme="10"/>
      <name val="CMU Serif Roman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3" fillId="0" borderId="0" applyFon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3" fillId="0" borderId="0" xfId="2"/>
    <xf numFmtId="1" fontId="3" fillId="0" borderId="0" xfId="2" applyNumberFormat="1"/>
    <xf numFmtId="164" fontId="4" fillId="0" borderId="0" xfId="0" applyNumberFormat="1" applyFont="1" applyAlignment="1">
      <alignment horizontal="right" wrapText="1"/>
    </xf>
    <xf numFmtId="164" fontId="5" fillId="0" borderId="0" xfId="2" applyNumberFormat="1" applyFont="1" applyAlignment="1">
      <alignment horizontal="right" wrapText="1"/>
    </xf>
    <xf numFmtId="164" fontId="5" fillId="0" borderId="0" xfId="0" applyNumberFormat="1" applyFont="1" applyAlignment="1">
      <alignment horizontal="right" wrapText="1"/>
    </xf>
    <xf numFmtId="164" fontId="3" fillId="0" borderId="0" xfId="3" applyNumberFormat="1" applyFont="1" applyFill="1" applyBorder="1" applyAlignment="1">
      <alignment horizontal="right"/>
    </xf>
    <xf numFmtId="164" fontId="5" fillId="0" borderId="0" xfId="3" applyNumberFormat="1" applyFont="1" applyFill="1" applyBorder="1" applyAlignment="1">
      <alignment horizontal="right"/>
    </xf>
    <xf numFmtId="164" fontId="4" fillId="0" borderId="0" xfId="0" applyNumberFormat="1" applyFont="1" applyAlignment="1">
      <alignment horizontal="right"/>
    </xf>
    <xf numFmtId="164" fontId="3" fillId="0" borderId="0" xfId="2" applyNumberFormat="1" applyAlignment="1">
      <alignment horizontal="right"/>
    </xf>
    <xf numFmtId="165" fontId="3" fillId="0" borderId="0" xfId="3" applyNumberFormat="1" applyFont="1" applyFill="1" applyBorder="1" applyAlignment="1">
      <alignment horizontal="right" vertical="center"/>
    </xf>
    <xf numFmtId="0" fontId="3" fillId="0" borderId="0" xfId="2" applyAlignment="1">
      <alignment horizontal="right"/>
    </xf>
    <xf numFmtId="0" fontId="3" fillId="0" borderId="0" xfId="2" applyAlignment="1">
      <alignment horizontal="right" wrapText="1"/>
    </xf>
    <xf numFmtId="0" fontId="1" fillId="0" borderId="13" xfId="0" applyFont="1" applyBorder="1"/>
    <xf numFmtId="2" fontId="3" fillId="0" borderId="0" xfId="2" applyNumberFormat="1"/>
    <xf numFmtId="0" fontId="7" fillId="0" borderId="0" xfId="0" applyFont="1"/>
    <xf numFmtId="0" fontId="7" fillId="0" borderId="9" xfId="0" applyFont="1" applyBorder="1"/>
    <xf numFmtId="0" fontId="7" fillId="0" borderId="6" xfId="0" applyFont="1" applyBorder="1"/>
    <xf numFmtId="0" fontId="6" fillId="0" borderId="5" xfId="0" applyFont="1" applyBorder="1" applyAlignment="1">
      <alignment horizontal="left" vertical="center" indent="1"/>
    </xf>
    <xf numFmtId="0" fontId="6" fillId="0" borderId="1" xfId="0" applyFont="1" applyBorder="1" applyAlignment="1">
      <alignment horizontal="left" indent="1"/>
    </xf>
    <xf numFmtId="164" fontId="6" fillId="0" borderId="1" xfId="0" applyNumberFormat="1" applyFont="1" applyBorder="1" applyAlignment="1">
      <alignment horizontal="left" indent="1"/>
    </xf>
    <xf numFmtId="0" fontId="6" fillId="0" borderId="2" xfId="0" applyFont="1" applyBorder="1" applyAlignment="1">
      <alignment horizontal="left" indent="1"/>
    </xf>
    <xf numFmtId="0" fontId="9" fillId="0" borderId="0" xfId="0" applyFont="1"/>
    <xf numFmtId="0" fontId="9" fillId="0" borderId="13" xfId="0" applyFont="1" applyBorder="1"/>
    <xf numFmtId="0" fontId="6" fillId="0" borderId="12" xfId="0" applyFont="1" applyBorder="1" applyAlignment="1">
      <alignment horizontal="left" indent="1"/>
    </xf>
    <xf numFmtId="0" fontId="10" fillId="0" borderId="0" xfId="0" applyFont="1"/>
    <xf numFmtId="0" fontId="9" fillId="0" borderId="0" xfId="0" applyFont="1" applyAlignment="1">
      <alignment horizontal="left"/>
    </xf>
    <xf numFmtId="0" fontId="8" fillId="0" borderId="0" xfId="0" applyFont="1"/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horizontal="left" indent="2"/>
    </xf>
    <xf numFmtId="0" fontId="0" fillId="0" borderId="4" xfId="0" applyBorder="1"/>
    <xf numFmtId="0" fontId="13" fillId="0" borderId="10" xfId="0" applyFont="1" applyBorder="1" applyAlignment="1">
      <alignment horizontal="left" vertical="top" indent="1"/>
    </xf>
    <xf numFmtId="0" fontId="13" fillId="0" borderId="11" xfId="0" applyFont="1" applyBorder="1" applyAlignment="1">
      <alignment horizontal="left" vertical="top" indent="1"/>
    </xf>
    <xf numFmtId="0" fontId="6" fillId="0" borderId="7" xfId="0" applyFont="1" applyBorder="1" applyAlignment="1">
      <alignment horizontal="left" vertical="top" indent="2"/>
    </xf>
    <xf numFmtId="0" fontId="6" fillId="0" borderId="7" xfId="0" applyFont="1" applyBorder="1" applyAlignment="1">
      <alignment horizontal="left" vertical="top" indent="1"/>
    </xf>
    <xf numFmtId="0" fontId="6" fillId="0" borderId="8" xfId="0" applyFont="1" applyBorder="1" applyAlignment="1">
      <alignment horizontal="left" indent="1"/>
    </xf>
    <xf numFmtId="0" fontId="7" fillId="0" borderId="0" xfId="0" applyFont="1" applyAlignment="1">
      <alignment horizontal="left" indent="1"/>
    </xf>
    <xf numFmtId="164" fontId="6" fillId="0" borderId="3" xfId="0" applyNumberFormat="1" applyFont="1" applyBorder="1" applyAlignment="1">
      <alignment horizontal="left" indent="1"/>
    </xf>
    <xf numFmtId="2" fontId="6" fillId="0" borderId="3" xfId="0" applyNumberFormat="1" applyFont="1" applyBorder="1" applyAlignment="1">
      <alignment horizontal="left" indent="1"/>
    </xf>
    <xf numFmtId="0" fontId="14" fillId="0" borderId="0" xfId="0" applyFont="1"/>
    <xf numFmtId="0" fontId="14" fillId="0" borderId="0" xfId="0" applyFont="1" applyAlignment="1">
      <alignment horizontal="left" vertical="top"/>
    </xf>
    <xf numFmtId="49" fontId="14" fillId="0" borderId="0" xfId="0" applyNumberFormat="1" applyFont="1" applyAlignment="1">
      <alignment horizontal="left" vertical="top"/>
    </xf>
    <xf numFmtId="0" fontId="15" fillId="0" borderId="0" xfId="1" applyFont="1" applyAlignment="1">
      <alignment horizontal="left" vertical="top"/>
    </xf>
    <xf numFmtId="0" fontId="14" fillId="0" borderId="0" xfId="0" applyFont="1" applyAlignment="1">
      <alignment horizontal="left"/>
    </xf>
    <xf numFmtId="0" fontId="7" fillId="0" borderId="13" xfId="0" applyFont="1" applyBorder="1"/>
    <xf numFmtId="0" fontId="7" fillId="0" borderId="0" xfId="0" applyFont="1" applyAlignment="1">
      <alignment horizontal="left"/>
    </xf>
    <xf numFmtId="0" fontId="7" fillId="0" borderId="13" xfId="0" applyFont="1" applyBorder="1" applyAlignment="1">
      <alignment horizontal="left"/>
    </xf>
    <xf numFmtId="0" fontId="12" fillId="0" borderId="4" xfId="0" applyFont="1" applyBorder="1" applyAlignment="1">
      <alignment horizontal="left" vertical="center"/>
    </xf>
    <xf numFmtId="0" fontId="11" fillId="0" borderId="0" xfId="0" applyFont="1" applyAlignment="1">
      <alignment horizontal="right" vertical="top"/>
    </xf>
    <xf numFmtId="0" fontId="11" fillId="0" borderId="0" xfId="0" applyFont="1" applyAlignment="1">
      <alignment horizontal="left" indent="2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</cellXfs>
  <cellStyles count="4">
    <cellStyle name="Comma 2" xfId="3" xr:uid="{953270B3-33B9-AE4E-9E1B-8779BFADC3D3}"/>
    <cellStyle name="Hyperlink" xfId="1" builtinId="8"/>
    <cellStyle name="Normal" xfId="0" builtinId="0"/>
    <cellStyle name="Normal 2" xfId="2" xr:uid="{7F29192F-647E-D845-817E-C5372F7FAE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A4FBC-A05F-B348-BEAA-82CDD3CE9825}">
  <sheetPr codeName="Sheet1"/>
  <dimension ref="A1:H149"/>
  <sheetViews>
    <sheetView tabSelected="1" view="pageLayout" topLeftCell="A103" zoomScale="125" zoomScaleNormal="100" zoomScalePageLayoutView="125" workbookViewId="0">
      <selection activeCell="E12" sqref="E12"/>
    </sheetView>
  </sheetViews>
  <sheetFormatPr baseColWidth="10" defaultColWidth="10.6640625" defaultRowHeight="16"/>
  <cols>
    <col min="1" max="1" width="6.1640625" customWidth="1"/>
    <col min="2" max="2" width="20.83203125" customWidth="1"/>
    <col min="3" max="7" width="14.5" customWidth="1"/>
    <col min="8" max="9" width="11.6640625" customWidth="1"/>
  </cols>
  <sheetData>
    <row r="1" spans="1:8" ht="14" customHeight="1">
      <c r="A1" s="30" t="str">
        <f>IF(ISBLANK(Headers!$B$2),"",Headers!$B$2)</f>
        <v/>
      </c>
      <c r="B1" s="30"/>
      <c r="C1" s="31" t="str">
        <f>Headers!$B$18&amp;Headers!$B$3&amp;" ("&amp;Headers!$B$4&amp;")"</f>
        <v>Date:  ()</v>
      </c>
      <c r="D1" s="29"/>
      <c r="E1" s="50" t="str">
        <f>"No. W"&amp;Headers!$B$5</f>
        <v>No. W</v>
      </c>
      <c r="F1" s="50"/>
      <c r="G1" s="1"/>
      <c r="H1" s="1"/>
    </row>
    <row r="2" spans="1:8" ht="14" customHeight="1">
      <c r="A2" s="52" t="str">
        <f>IF(ISBLANK(Headers!$B$8),"",Headers!$B$8)</f>
        <v/>
      </c>
      <c r="B2" s="52"/>
      <c r="C2" s="51" t="str">
        <f>Headers!$B$20&amp;Headers!$B$7</f>
        <v xml:space="preserve">Type: </v>
      </c>
      <c r="D2" s="52"/>
      <c r="E2" s="50"/>
      <c r="F2" s="50"/>
      <c r="G2" s="1"/>
      <c r="H2" s="1"/>
    </row>
    <row r="3" spans="1:8" ht="14" customHeight="1">
      <c r="A3" s="52" t="str">
        <f>IF(ISBLANK(Headers!$B$9),"",Headers!$B$9)</f>
        <v/>
      </c>
      <c r="B3" s="52"/>
      <c r="C3" s="51" t="str">
        <f>Headers!$B$19&amp;Headers!$B$6</f>
        <v xml:space="preserve">Source: </v>
      </c>
      <c r="D3" s="52"/>
      <c r="E3" s="50"/>
      <c r="F3" s="50"/>
      <c r="G3" s="1"/>
      <c r="H3" s="1"/>
    </row>
    <row r="4" spans="1:8" ht="14" customHeight="1">
      <c r="A4" s="52" t="str">
        <f>Headers!$B$10&amp;", "&amp;Headers!$B$11</f>
        <v xml:space="preserve">, </v>
      </c>
      <c r="B4" s="52"/>
      <c r="C4" s="51" t="str">
        <f>Headers!$B$22&amp;Headers!$B$12</f>
        <v xml:space="preserve">No. of Samples: </v>
      </c>
      <c r="D4" s="52"/>
      <c r="E4" s="50"/>
      <c r="F4" s="50"/>
      <c r="G4" s="1"/>
      <c r="H4" s="1"/>
    </row>
    <row r="5" spans="1:8" ht="14" customHeight="1">
      <c r="A5" s="53"/>
      <c r="B5" s="53"/>
      <c r="C5" s="51" t="str">
        <f>Headers!$B$23&amp;Headers!$B$15</f>
        <v xml:space="preserve">Arival Temp: </v>
      </c>
      <c r="D5" s="52"/>
      <c r="E5" s="50"/>
      <c r="F5" s="50"/>
      <c r="G5" s="1"/>
      <c r="H5" s="1"/>
    </row>
    <row r="6" spans="1:8" ht="14" customHeight="1">
      <c r="A6" s="29" t="str">
        <f>IF(ISBLANK(Headers!$B$14),"",Headers!$B$14)</f>
        <v/>
      </c>
      <c r="B6" s="29"/>
      <c r="C6" s="51" t="str">
        <f>IF(ISBLANK(Headers!$B$16),"",Headers!$B$25&amp;Headers!$B$16)</f>
        <v/>
      </c>
      <c r="D6" s="52"/>
      <c r="E6" s="29"/>
      <c r="F6" s="29" t="s">
        <v>151</v>
      </c>
      <c r="G6" s="1"/>
      <c r="H6" s="1"/>
    </row>
    <row r="7" spans="1:8" ht="14" customHeight="1">
      <c r="A7" s="52" t="str">
        <f>IF(ISBLANK(Headers!$B$13),"",Headers!$B$13)</f>
        <v/>
      </c>
      <c r="B7" s="52"/>
      <c r="C7" s="29"/>
      <c r="D7" s="29"/>
      <c r="E7" s="29"/>
      <c r="F7" s="29"/>
      <c r="G7" s="1"/>
      <c r="H7" s="1"/>
    </row>
    <row r="8" spans="1:8" ht="14" customHeight="1">
      <c r="A8" s="23"/>
      <c r="B8" s="23"/>
      <c r="C8" s="23"/>
      <c r="D8" s="23"/>
      <c r="E8" s="23"/>
      <c r="F8" s="23"/>
      <c r="G8" s="1"/>
      <c r="H8" s="1"/>
    </row>
    <row r="9" spans="1:8" ht="24" customHeight="1">
      <c r="A9" s="49" t="str">
        <f>"Samples: "&amp;Headers!$B$27</f>
        <v xml:space="preserve">Samples: </v>
      </c>
      <c r="B9" s="49"/>
      <c r="C9" s="49"/>
      <c r="D9" s="49"/>
      <c r="E9" s="49"/>
      <c r="F9" s="49"/>
      <c r="G9" s="1"/>
      <c r="H9" s="1"/>
    </row>
    <row r="10" spans="1:8" ht="7" customHeight="1">
      <c r="A10" s="24"/>
      <c r="B10" s="24"/>
      <c r="C10" s="24"/>
      <c r="D10" s="24"/>
      <c r="E10" s="24"/>
      <c r="F10" s="24"/>
      <c r="G10" s="1"/>
      <c r="H10" s="1"/>
    </row>
    <row r="11" spans="1:8" ht="14" customHeight="1">
      <c r="A11" s="17"/>
      <c r="B11" s="33" t="s">
        <v>115</v>
      </c>
      <c r="C11" s="33" t="str">
        <f>SampleData!$G$1</f>
        <v xml:space="preserve">Sample 1 </v>
      </c>
      <c r="D11" s="33" t="str">
        <f>IF(DELTA(Headers!$B$12, 2), SampleData!$H$1, "Blank")</f>
        <v>Blank</v>
      </c>
      <c r="E11" s="33">
        <f>Headers!$B$29</f>
        <v>0</v>
      </c>
      <c r="F11" s="34" t="s">
        <v>134</v>
      </c>
      <c r="G11" s="1"/>
      <c r="H11" s="1"/>
    </row>
    <row r="12" spans="1:8" ht="15" customHeight="1" thickBot="1">
      <c r="A12" s="18"/>
      <c r="B12" s="35"/>
      <c r="C12" s="36" t="s">
        <v>116</v>
      </c>
      <c r="D12" s="36" t="s">
        <v>116</v>
      </c>
      <c r="E12" s="36" t="s">
        <v>116</v>
      </c>
      <c r="F12" s="37" t="s">
        <v>133</v>
      </c>
      <c r="G12" s="1"/>
      <c r="H12" s="1"/>
    </row>
    <row r="13" spans="1:8" ht="13" customHeight="1" thickTop="1">
      <c r="A13" s="19">
        <f>SampleData!A2</f>
        <v>1</v>
      </c>
      <c r="B13" s="20" t="str">
        <f>SampleData!B2</f>
        <v>Abamectin</v>
      </c>
      <c r="C13" s="39" t="str">
        <f>IF(SampleData!$G2, SampleData!$G2, "ND")</f>
        <v>ND</v>
      </c>
      <c r="D13" s="39" t="str">
        <f>IF(SampleData!$H2, SampleData!$H2, "ND")</f>
        <v>ND</v>
      </c>
      <c r="E13" s="21">
        <f>SampleData!D2</f>
        <v>60.48</v>
      </c>
      <c r="F13" s="25">
        <f>SampleData!C2</f>
        <v>97.4</v>
      </c>
      <c r="G13" s="1"/>
      <c r="H13" s="1"/>
    </row>
    <row r="14" spans="1:8" ht="13" customHeight="1">
      <c r="A14" s="19">
        <f>SampleData!A3</f>
        <v>2</v>
      </c>
      <c r="B14" s="20" t="str">
        <f>SampleData!B3</f>
        <v>Acephate</v>
      </c>
      <c r="C14" s="39" t="str">
        <f>IF(SampleData!$G3, SampleData!$G3, "ND")</f>
        <v>ND</v>
      </c>
      <c r="D14" s="39" t="str">
        <f>IF(SampleData!$H3, SampleData!$H3, "ND")</f>
        <v>ND</v>
      </c>
      <c r="E14" s="21">
        <f>SampleData!D3</f>
        <v>18</v>
      </c>
      <c r="F14" s="22">
        <f>SampleData!C3</f>
        <v>100.6</v>
      </c>
      <c r="G14" s="1"/>
      <c r="H14" s="1"/>
    </row>
    <row r="15" spans="1:8" ht="13" customHeight="1">
      <c r="A15" s="19">
        <f>SampleData!A4</f>
        <v>3</v>
      </c>
      <c r="B15" s="20" t="str">
        <f>SampleData!B4</f>
        <v>Acequinocyl</v>
      </c>
      <c r="C15" s="39" t="str">
        <f>IF(SampleData!$G4, SampleData!$G4, "ND")</f>
        <v>ND</v>
      </c>
      <c r="D15" s="39" t="str">
        <f>IF(SampleData!$H4, SampleData!$H4, "ND")</f>
        <v>ND</v>
      </c>
      <c r="E15" s="21">
        <f>SampleData!D4</f>
        <v>26.3</v>
      </c>
      <c r="F15" s="22">
        <f>SampleData!C4</f>
        <v>93.7</v>
      </c>
      <c r="G15" s="1"/>
      <c r="H15" s="1"/>
    </row>
    <row r="16" spans="1:8" ht="13" customHeight="1">
      <c r="A16" s="19">
        <f>SampleData!A5</f>
        <v>4</v>
      </c>
      <c r="B16" s="20" t="str">
        <f>SampleData!B5</f>
        <v>Acetamiprid</v>
      </c>
      <c r="C16" s="39" t="str">
        <f>IF(SampleData!$G5, SampleData!$G5, "ND")</f>
        <v>ND</v>
      </c>
      <c r="D16" s="39" t="str">
        <f>IF(SampleData!$H5, SampleData!$H5, "ND")</f>
        <v>ND</v>
      </c>
      <c r="E16" s="21">
        <f>SampleData!D5</f>
        <v>6.09</v>
      </c>
      <c r="F16" s="22">
        <f>SampleData!C5</f>
        <v>107.1</v>
      </c>
      <c r="G16" s="1"/>
      <c r="H16" s="1"/>
    </row>
    <row r="17" spans="1:8" ht="13" customHeight="1">
      <c r="A17" s="19">
        <f>SampleData!A6</f>
        <v>5</v>
      </c>
      <c r="B17" s="20" t="str">
        <f>SampleData!B6</f>
        <v>Aldicarb</v>
      </c>
      <c r="C17" s="39" t="str">
        <f>IF(SampleData!$G6, SampleData!$G6, "ND")</f>
        <v>ND</v>
      </c>
      <c r="D17" s="39" t="str">
        <f>IF(SampleData!$H6, SampleData!$H6, "ND")</f>
        <v>ND</v>
      </c>
      <c r="E17" s="21">
        <f>SampleData!D6</f>
        <v>51.36</v>
      </c>
      <c r="F17" s="22">
        <f>SampleData!C6</f>
        <v>94.8</v>
      </c>
      <c r="G17" s="1"/>
      <c r="H17" s="1"/>
    </row>
    <row r="18" spans="1:8" ht="13" customHeight="1">
      <c r="A18" s="19">
        <f>SampleData!A7</f>
        <v>6</v>
      </c>
      <c r="B18" s="20" t="str">
        <f>SampleData!B7</f>
        <v>Allethrin</v>
      </c>
      <c r="C18" s="39" t="str">
        <f>IF(SampleData!$G7, SampleData!$G7, "ND")</f>
        <v>ND</v>
      </c>
      <c r="D18" s="39" t="str">
        <f>IF(SampleData!$H7, SampleData!$H7, "ND")</f>
        <v>ND</v>
      </c>
      <c r="E18" s="21">
        <f>SampleData!D7</f>
        <v>47.41</v>
      </c>
      <c r="F18" s="22">
        <f>SampleData!C7</f>
        <v>99.6</v>
      </c>
      <c r="G18" s="1"/>
      <c r="H18" s="1"/>
    </row>
    <row r="19" spans="1:8" ht="13" customHeight="1">
      <c r="A19" s="19">
        <f>SampleData!A8</f>
        <v>7</v>
      </c>
      <c r="B19" s="20" t="str">
        <f>SampleData!B8</f>
        <v>Azadirachtin</v>
      </c>
      <c r="C19" s="39" t="str">
        <f>IF(SampleData!$G8, SampleData!$G8, "ND")</f>
        <v>ND</v>
      </c>
      <c r="D19" s="39" t="str">
        <f>IF(SampleData!$H8, SampleData!$H8, "ND")</f>
        <v>ND</v>
      </c>
      <c r="E19" s="21">
        <f>SampleData!D8</f>
        <v>695</v>
      </c>
      <c r="F19" s="22">
        <f>SampleData!C8</f>
        <v>100.1</v>
      </c>
      <c r="G19" s="1"/>
      <c r="H19" s="1"/>
    </row>
    <row r="20" spans="1:8" ht="13" customHeight="1">
      <c r="A20" s="19">
        <f>SampleData!A9</f>
        <v>8</v>
      </c>
      <c r="B20" s="20" t="str">
        <f>SampleData!B9</f>
        <v>Azoxystrobin</v>
      </c>
      <c r="C20" s="39" t="str">
        <f>IF(SampleData!$G9, SampleData!$G9, "ND")</f>
        <v>ND</v>
      </c>
      <c r="D20" s="39" t="str">
        <f>IF(SampleData!$H9, SampleData!$H9, "ND")</f>
        <v>ND</v>
      </c>
      <c r="E20" s="21">
        <f>SampleData!D9</f>
        <v>7.34</v>
      </c>
      <c r="F20" s="22">
        <f>SampleData!C9</f>
        <v>88.8</v>
      </c>
      <c r="G20" s="1"/>
      <c r="H20" s="1"/>
    </row>
    <row r="21" spans="1:8" ht="13" customHeight="1">
      <c r="A21" s="19">
        <f>SampleData!A10</f>
        <v>9</v>
      </c>
      <c r="B21" s="20" t="str">
        <f>SampleData!B10</f>
        <v>Benzovindiflupyr</v>
      </c>
      <c r="C21" s="39" t="str">
        <f>IF(SampleData!$G10, SampleData!$G10, "ND")</f>
        <v>ND</v>
      </c>
      <c r="D21" s="39" t="str">
        <f>IF(SampleData!$H10, SampleData!$H10, "ND")</f>
        <v>ND</v>
      </c>
      <c r="E21" s="21">
        <f>SampleData!D10</f>
        <v>5.0599999999999996</v>
      </c>
      <c r="F21" s="22">
        <f>SampleData!C10</f>
        <v>102.1</v>
      </c>
      <c r="G21" s="1"/>
      <c r="H21" s="1"/>
    </row>
    <row r="22" spans="1:8" ht="13" customHeight="1">
      <c r="A22" s="19">
        <f>SampleData!A11</f>
        <v>10</v>
      </c>
      <c r="B22" s="20" t="str">
        <f>SampleData!B11</f>
        <v>Bifenazate</v>
      </c>
      <c r="C22" s="39" t="str">
        <f>IF(SampleData!$G11, SampleData!$G11, "ND")</f>
        <v>ND</v>
      </c>
      <c r="D22" s="39" t="str">
        <f>IF(SampleData!$H11, SampleData!$H11, "ND")</f>
        <v>ND</v>
      </c>
      <c r="E22" s="21">
        <f>SampleData!D11</f>
        <v>7.25</v>
      </c>
      <c r="F22" s="22">
        <f>SampleData!C11</f>
        <v>106.9</v>
      </c>
      <c r="G22" s="1"/>
      <c r="H22" s="1"/>
    </row>
    <row r="23" spans="1:8" ht="13" customHeight="1">
      <c r="A23" s="19">
        <f>SampleData!A12</f>
        <v>11</v>
      </c>
      <c r="B23" s="20" t="str">
        <f>SampleData!B12</f>
        <v>Bifenthrin</v>
      </c>
      <c r="C23" s="39" t="str">
        <f>IF(SampleData!$G12, SampleData!$G12, "ND")</f>
        <v>ND</v>
      </c>
      <c r="D23" s="39" t="str">
        <f>IF(SampleData!$H12, SampleData!$H12, "ND")</f>
        <v>ND</v>
      </c>
      <c r="E23" s="21">
        <f>SampleData!D12</f>
        <v>9.2799999999999994</v>
      </c>
      <c r="F23" s="22">
        <f>SampleData!C12</f>
        <v>100.5</v>
      </c>
      <c r="G23" s="1"/>
      <c r="H23" s="1"/>
    </row>
    <row r="24" spans="1:8" ht="13" customHeight="1">
      <c r="A24" s="19">
        <f>SampleData!A13</f>
        <v>12</v>
      </c>
      <c r="B24" s="20" t="str">
        <f>SampleData!B13</f>
        <v>Boscalid</v>
      </c>
      <c r="C24" s="39" t="str">
        <f>IF(SampleData!$G13, SampleData!$G13, "ND")</f>
        <v>ND</v>
      </c>
      <c r="D24" s="39" t="str">
        <f>IF(SampleData!$H13, SampleData!$H13, "ND")</f>
        <v>ND</v>
      </c>
      <c r="E24" s="21">
        <f>SampleData!D13</f>
        <v>7.63</v>
      </c>
      <c r="F24" s="22">
        <f>SampleData!C13</f>
        <v>102.4</v>
      </c>
      <c r="G24" s="1"/>
      <c r="H24" s="1"/>
    </row>
    <row r="25" spans="1:8" ht="13" customHeight="1">
      <c r="A25" s="19">
        <f>SampleData!A14</f>
        <v>13</v>
      </c>
      <c r="B25" s="20" t="str">
        <f>SampleData!B14</f>
        <v>Buprofezin</v>
      </c>
      <c r="C25" s="39" t="str">
        <f>IF(SampleData!$G14, SampleData!$G14, "ND")</f>
        <v>ND</v>
      </c>
      <c r="D25" s="39" t="str">
        <f>IF(SampleData!$H14, SampleData!$H14, "ND")</f>
        <v>ND</v>
      </c>
      <c r="E25" s="21">
        <f>SampleData!D14</f>
        <v>5.77</v>
      </c>
      <c r="F25" s="22">
        <f>SampleData!C14</f>
        <v>101.9</v>
      </c>
      <c r="G25" s="1"/>
      <c r="H25" s="1"/>
    </row>
    <row r="26" spans="1:8" ht="13" customHeight="1">
      <c r="A26" s="19">
        <f>SampleData!A15</f>
        <v>14</v>
      </c>
      <c r="B26" s="20" t="str">
        <f>SampleData!B15</f>
        <v>Carbaryl</v>
      </c>
      <c r="C26" s="39" t="str">
        <f>IF(SampleData!$G15, SampleData!$G15, "ND")</f>
        <v>ND</v>
      </c>
      <c r="D26" s="39" t="str">
        <f>IF(SampleData!$H15, SampleData!$H15, "ND")</f>
        <v>ND</v>
      </c>
      <c r="E26" s="21">
        <f>SampleData!D15</f>
        <v>48.85</v>
      </c>
      <c r="F26" s="22">
        <f>SampleData!C15</f>
        <v>102.9</v>
      </c>
      <c r="G26" s="1"/>
      <c r="H26" s="1"/>
    </row>
    <row r="27" spans="1:8" ht="13" customHeight="1">
      <c r="A27" s="19">
        <f>SampleData!A16</f>
        <v>15</v>
      </c>
      <c r="B27" s="20" t="str">
        <f>SampleData!B16</f>
        <v>Carbofuran</v>
      </c>
      <c r="C27" s="39" t="str">
        <f>IF(SampleData!$G16, SampleData!$G16, "ND")</f>
        <v>ND</v>
      </c>
      <c r="D27" s="39" t="str">
        <f>IF(SampleData!$H16, SampleData!$H16, "ND")</f>
        <v>ND</v>
      </c>
      <c r="E27" s="21">
        <f>SampleData!D16</f>
        <v>6.46</v>
      </c>
      <c r="F27" s="22">
        <f>SampleData!C16</f>
        <v>100</v>
      </c>
      <c r="G27" s="1"/>
      <c r="H27" s="1"/>
    </row>
    <row r="28" spans="1:8" ht="13" customHeight="1">
      <c r="A28" s="19">
        <f>SampleData!A17</f>
        <v>16</v>
      </c>
      <c r="B28" s="20" t="str">
        <f>SampleData!B17</f>
        <v>Chlorantraniliprole</v>
      </c>
      <c r="C28" s="39" t="str">
        <f>IF(SampleData!$G17, SampleData!$G17, "ND")</f>
        <v>ND</v>
      </c>
      <c r="D28" s="39" t="str">
        <f>IF(SampleData!$H17, SampleData!$H17, "ND")</f>
        <v>ND</v>
      </c>
      <c r="E28" s="21">
        <f>SampleData!D17</f>
        <v>7.77</v>
      </c>
      <c r="F28" s="22">
        <f>SampleData!C17</f>
        <v>86.3</v>
      </c>
      <c r="G28" s="1"/>
      <c r="H28" s="1"/>
    </row>
    <row r="29" spans="1:8" ht="13" customHeight="1">
      <c r="A29" s="19">
        <f>SampleData!A18</f>
        <v>17</v>
      </c>
      <c r="B29" s="20" t="str">
        <f>SampleData!B18</f>
        <v>Chlorphenapyr</v>
      </c>
      <c r="C29" s="39" t="str">
        <f>IF(SampleData!$G18, SampleData!$G18, "ND")</f>
        <v>ND</v>
      </c>
      <c r="D29" s="39" t="str">
        <f>IF(SampleData!$H18, SampleData!$H18, "ND")</f>
        <v>ND</v>
      </c>
      <c r="E29" s="21">
        <f>SampleData!D18</f>
        <v>40.4</v>
      </c>
      <c r="F29" s="22">
        <f>SampleData!C18</f>
        <v>100.1</v>
      </c>
      <c r="G29" s="1"/>
      <c r="H29" s="1"/>
    </row>
    <row r="30" spans="1:8" ht="13" customHeight="1">
      <c r="A30" s="19">
        <f>SampleData!A19</f>
        <v>18</v>
      </c>
      <c r="B30" s="20" t="str">
        <f>SampleData!B19</f>
        <v>Chlorpyrifos</v>
      </c>
      <c r="C30" s="39" t="str">
        <f>IF(SampleData!$G19, SampleData!$G19, "ND")</f>
        <v>ND</v>
      </c>
      <c r="D30" s="39" t="str">
        <f>IF(SampleData!$H19, SampleData!$H19, "ND")</f>
        <v>ND</v>
      </c>
      <c r="E30" s="21">
        <f>SampleData!D19</f>
        <v>8.57</v>
      </c>
      <c r="F30" s="22">
        <f>SampleData!C19</f>
        <v>100</v>
      </c>
      <c r="G30" s="1"/>
      <c r="H30" s="1"/>
    </row>
    <row r="31" spans="1:8" ht="13" customHeight="1">
      <c r="A31" s="19">
        <f>SampleData!A20</f>
        <v>19</v>
      </c>
      <c r="B31" s="20" t="str">
        <f>SampleData!B20</f>
        <v>Clofentezine</v>
      </c>
      <c r="C31" s="39" t="str">
        <f>IF(SampleData!$G20, SampleData!$G20, "ND")</f>
        <v>ND</v>
      </c>
      <c r="D31" s="39" t="str">
        <f>IF(SampleData!$H20, SampleData!$H20, "ND")</f>
        <v>ND</v>
      </c>
      <c r="E31" s="21">
        <f>SampleData!D20</f>
        <v>6.69</v>
      </c>
      <c r="F31" s="22">
        <f>SampleData!C20</f>
        <v>98.4</v>
      </c>
      <c r="G31" s="1"/>
      <c r="H31" s="1"/>
    </row>
    <row r="32" spans="1:8" ht="13" customHeight="1">
      <c r="A32" s="19">
        <f>SampleData!A21</f>
        <v>20</v>
      </c>
      <c r="B32" s="20" t="str">
        <f>SampleData!B21</f>
        <v>Clothianidin</v>
      </c>
      <c r="C32" s="39" t="str">
        <f>IF(SampleData!$G21, SampleData!$G21, "ND")</f>
        <v>ND</v>
      </c>
      <c r="D32" s="39" t="str">
        <f>IF(SampleData!$H21, SampleData!$H21, "ND")</f>
        <v>ND</v>
      </c>
      <c r="E32" s="21">
        <f>SampleData!D21</f>
        <v>6.62</v>
      </c>
      <c r="F32" s="22">
        <f>SampleData!C21</f>
        <v>97.1</v>
      </c>
      <c r="G32" s="1"/>
      <c r="H32" s="1"/>
    </row>
    <row r="33" spans="1:8" ht="13" customHeight="1">
      <c r="A33" s="19">
        <f>SampleData!A22</f>
        <v>21</v>
      </c>
      <c r="B33" s="20" t="str">
        <f>SampleData!B22</f>
        <v>Coumaphos</v>
      </c>
      <c r="C33" s="39" t="str">
        <f>IF(SampleData!$G22, SampleData!$G22, "ND")</f>
        <v>ND</v>
      </c>
      <c r="D33" s="39" t="str">
        <f>IF(SampleData!$H22, SampleData!$H22, "ND")</f>
        <v>ND</v>
      </c>
      <c r="E33" s="21">
        <f>SampleData!D22</f>
        <v>6.34</v>
      </c>
      <c r="F33" s="22">
        <f>SampleData!C22</f>
        <v>100.6</v>
      </c>
      <c r="G33" s="1"/>
      <c r="H33" s="1"/>
    </row>
    <row r="34" spans="1:8" ht="13" customHeight="1">
      <c r="A34" s="19">
        <f>SampleData!A23</f>
        <v>22</v>
      </c>
      <c r="B34" s="20" t="str">
        <f>SampleData!B23</f>
        <v>Cyantraniliprole</v>
      </c>
      <c r="C34" s="39" t="str">
        <f>IF(SampleData!$G23, SampleData!$G23, "ND")</f>
        <v>ND</v>
      </c>
      <c r="D34" s="39" t="str">
        <f>IF(SampleData!$H23, SampleData!$H23, "ND")</f>
        <v>ND</v>
      </c>
      <c r="E34" s="21">
        <f>SampleData!D23</f>
        <v>5.38</v>
      </c>
      <c r="F34" s="22">
        <f>SampleData!C23</f>
        <v>99.1</v>
      </c>
      <c r="G34" s="1"/>
      <c r="H34" s="1"/>
    </row>
    <row r="35" spans="1:8" ht="13" customHeight="1">
      <c r="A35" s="19">
        <f>SampleData!A24</f>
        <v>23</v>
      </c>
      <c r="B35" s="20" t="str">
        <f>SampleData!B24</f>
        <v>Cyfluthrin</v>
      </c>
      <c r="C35" s="39" t="str">
        <f>IF(SampleData!$G24, SampleData!$G24, "ND")</f>
        <v>ND</v>
      </c>
      <c r="D35" s="39" t="str">
        <f>IF(SampleData!$H24, SampleData!$H24, "ND")</f>
        <v>ND</v>
      </c>
      <c r="E35" s="21">
        <f>SampleData!D24</f>
        <v>180</v>
      </c>
      <c r="F35" s="22">
        <f>SampleData!C24</f>
        <v>107.5</v>
      </c>
      <c r="G35" s="1"/>
      <c r="H35" s="1"/>
    </row>
    <row r="36" spans="1:8" ht="13" customHeight="1">
      <c r="A36" s="19">
        <f>SampleData!A25</f>
        <v>24</v>
      </c>
      <c r="B36" s="20" t="str">
        <f>SampleData!B25</f>
        <v>Cypermethrin</v>
      </c>
      <c r="C36" s="39" t="str">
        <f>IF(SampleData!$G25, SampleData!$G25, "ND")</f>
        <v>ND</v>
      </c>
      <c r="D36" s="39" t="str">
        <f>IF(SampleData!$H25, SampleData!$H25, "ND")</f>
        <v>ND</v>
      </c>
      <c r="E36" s="21">
        <f>SampleData!D25</f>
        <v>53.07</v>
      </c>
      <c r="F36" s="22">
        <f>SampleData!C25</f>
        <v>92.2</v>
      </c>
      <c r="G36" s="1"/>
      <c r="H36" s="1"/>
    </row>
    <row r="37" spans="1:8" ht="13" customHeight="1">
      <c r="A37" s="19">
        <f>SampleData!A26</f>
        <v>25</v>
      </c>
      <c r="B37" s="20" t="str">
        <f>SampleData!B26</f>
        <v>Cyprodinil</v>
      </c>
      <c r="C37" s="39" t="str">
        <f>IF(SampleData!$G26, SampleData!$G26, "ND")</f>
        <v>ND</v>
      </c>
      <c r="D37" s="39" t="str">
        <f>IF(SampleData!$H26, SampleData!$H26, "ND")</f>
        <v>ND</v>
      </c>
      <c r="E37" s="21">
        <f>SampleData!D26</f>
        <v>9.74</v>
      </c>
      <c r="F37" s="22">
        <f>SampleData!C26</f>
        <v>98.9</v>
      </c>
      <c r="G37" s="1"/>
      <c r="H37" s="1"/>
    </row>
    <row r="38" spans="1:8" ht="13" customHeight="1">
      <c r="A38" s="19">
        <f>SampleData!A27</f>
        <v>26</v>
      </c>
      <c r="B38" s="20" t="str">
        <f>SampleData!B27</f>
        <v>Daminozide</v>
      </c>
      <c r="C38" s="39" t="str">
        <f>IF(SampleData!$G27, SampleData!$G27, "ND")</f>
        <v>ND</v>
      </c>
      <c r="D38" s="39" t="str">
        <f>IF(SampleData!$H27, SampleData!$H27, "ND")</f>
        <v>ND</v>
      </c>
      <c r="E38" s="21">
        <f>SampleData!D27</f>
        <v>89.7</v>
      </c>
      <c r="F38" s="22">
        <f>SampleData!C27</f>
        <v>102.1</v>
      </c>
      <c r="G38" s="1"/>
      <c r="H38" s="1"/>
    </row>
    <row r="39" spans="1:8" ht="13" customHeight="1">
      <c r="A39" s="19">
        <f>SampleData!A28</f>
        <v>27</v>
      </c>
      <c r="B39" s="20" t="str">
        <f>SampleData!B28</f>
        <v>Deltamethrin</v>
      </c>
      <c r="C39" s="39" t="str">
        <f>IF(SampleData!$G28, SampleData!$G28, "ND")</f>
        <v>ND</v>
      </c>
      <c r="D39" s="39" t="str">
        <f>IF(SampleData!$H28, SampleData!$H28, "ND")</f>
        <v>ND</v>
      </c>
      <c r="E39" s="21">
        <f>SampleData!D28</f>
        <v>20.7</v>
      </c>
      <c r="F39" s="22">
        <f>SampleData!C28</f>
        <v>99.6</v>
      </c>
      <c r="G39" s="1"/>
      <c r="H39" s="1"/>
    </row>
    <row r="40" spans="1:8" ht="13" customHeight="1">
      <c r="A40" s="19">
        <f>SampleData!A29</f>
        <v>28</v>
      </c>
      <c r="B40" s="20" t="str">
        <f>SampleData!B29</f>
        <v>Diazinon</v>
      </c>
      <c r="C40" s="39" t="str">
        <f>IF(SampleData!$G29, SampleData!$G29, "ND")</f>
        <v>ND</v>
      </c>
      <c r="D40" s="39" t="str">
        <f>IF(SampleData!$H29, SampleData!$H29, "ND")</f>
        <v>ND</v>
      </c>
      <c r="E40" s="21">
        <f>SampleData!D29</f>
        <v>6.97</v>
      </c>
      <c r="F40" s="22">
        <f>SampleData!C29</f>
        <v>108.6</v>
      </c>
      <c r="G40" s="1"/>
      <c r="H40" s="1"/>
    </row>
    <row r="41" spans="1:8" ht="13" customHeight="1">
      <c r="A41" s="19">
        <f>SampleData!A30</f>
        <v>29</v>
      </c>
      <c r="B41" s="20" t="str">
        <f>SampleData!B30</f>
        <v>Dichlorvos</v>
      </c>
      <c r="C41" s="39" t="str">
        <f>IF(SampleData!$G30, SampleData!$G30, "ND")</f>
        <v>ND</v>
      </c>
      <c r="D41" s="39" t="str">
        <f>IF(SampleData!$H30, SampleData!$H30, "ND")</f>
        <v>ND</v>
      </c>
      <c r="E41" s="21">
        <f>SampleData!D30</f>
        <v>9.19</v>
      </c>
      <c r="F41" s="22">
        <f>SampleData!C30</f>
        <v>99.9</v>
      </c>
      <c r="G41" s="1"/>
      <c r="H41" s="1"/>
    </row>
    <row r="42" spans="1:8" ht="13" customHeight="1">
      <c r="A42" s="19">
        <f>SampleData!A31</f>
        <v>30</v>
      </c>
      <c r="B42" s="20" t="str">
        <f>SampleData!B31</f>
        <v>Dimethoate</v>
      </c>
      <c r="C42" s="39" t="str">
        <f>IF(SampleData!$G31, SampleData!$G31, "ND")</f>
        <v>ND</v>
      </c>
      <c r="D42" s="39" t="str">
        <f>IF(SampleData!$H31, SampleData!$H31, "ND")</f>
        <v>ND</v>
      </c>
      <c r="E42" s="21">
        <f>SampleData!D31</f>
        <v>6.85</v>
      </c>
      <c r="F42" s="22">
        <f>SampleData!C31</f>
        <v>97.4</v>
      </c>
      <c r="G42" s="1"/>
      <c r="H42" s="1"/>
    </row>
    <row r="43" spans="1:8" ht="13" customHeight="1">
      <c r="A43" s="19">
        <f>SampleData!A32</f>
        <v>31</v>
      </c>
      <c r="B43" s="20" t="str">
        <f>SampleData!B32</f>
        <v>Dimethomorph</v>
      </c>
      <c r="C43" s="39" t="str">
        <f>IF(SampleData!$G32, SampleData!$G32, "ND")</f>
        <v>ND</v>
      </c>
      <c r="D43" s="39" t="str">
        <f>IF(SampleData!$H32, SampleData!$H32, "ND")</f>
        <v>ND</v>
      </c>
      <c r="E43" s="21">
        <f>SampleData!D32</f>
        <v>4.5</v>
      </c>
      <c r="F43" s="22">
        <f>SampleData!C32</f>
        <v>100.5</v>
      </c>
      <c r="G43" s="1"/>
      <c r="H43" s="1"/>
    </row>
    <row r="44" spans="1:8" ht="13" customHeight="1">
      <c r="A44" s="19">
        <f>SampleData!A33</f>
        <v>32</v>
      </c>
      <c r="B44" s="20" t="str">
        <f>SampleData!B33</f>
        <v>Dinotefuran</v>
      </c>
      <c r="C44" s="39" t="str">
        <f>IF(SampleData!$G33, SampleData!$G33, "ND")</f>
        <v>ND</v>
      </c>
      <c r="D44" s="39" t="str">
        <f>IF(SampleData!$H33, SampleData!$H33, "ND")</f>
        <v>ND</v>
      </c>
      <c r="E44" s="21">
        <f>SampleData!D33</f>
        <v>32.200000000000003</v>
      </c>
      <c r="F44" s="22">
        <f>SampleData!C33</f>
        <v>114.1</v>
      </c>
      <c r="G44" s="1"/>
      <c r="H44" s="1"/>
    </row>
    <row r="45" spans="1:8" ht="13" customHeight="1">
      <c r="A45" s="19">
        <f>SampleData!A34</f>
        <v>33</v>
      </c>
      <c r="B45" s="20" t="str">
        <f>SampleData!B34</f>
        <v>Dodemorph</v>
      </c>
      <c r="C45" s="39" t="str">
        <f>IF(SampleData!$G34, SampleData!$G34, "ND")</f>
        <v>ND</v>
      </c>
      <c r="D45" s="39" t="str">
        <f>IF(SampleData!$H34, SampleData!$H34, "ND")</f>
        <v>ND</v>
      </c>
      <c r="E45" s="21">
        <f>SampleData!D34</f>
        <v>10</v>
      </c>
      <c r="F45" s="22">
        <f>SampleData!C34</f>
        <v>101.4</v>
      </c>
      <c r="G45" s="1"/>
      <c r="H45" s="1"/>
    </row>
    <row r="46" spans="1:8" ht="13" customHeight="1">
      <c r="A46" s="19">
        <f>SampleData!A35</f>
        <v>34</v>
      </c>
      <c r="B46" s="20" t="str">
        <f>SampleData!B35</f>
        <v>Endosulfan-alpha</v>
      </c>
      <c r="C46" s="39" t="str">
        <f>IF(SampleData!$G35, SampleData!$G35, "ND")</f>
        <v>ND</v>
      </c>
      <c r="D46" s="39" t="str">
        <f>IF(SampleData!$H35, SampleData!$H35, "ND")</f>
        <v>ND</v>
      </c>
      <c r="E46" s="21">
        <f>SampleData!D35</f>
        <v>30</v>
      </c>
      <c r="F46" s="22">
        <f>SampleData!C35</f>
        <v>89.7</v>
      </c>
    </row>
    <row r="47" spans="1:8" ht="13" customHeight="1">
      <c r="A47" s="19">
        <f>SampleData!A36</f>
        <v>35</v>
      </c>
      <c r="B47" s="20" t="str">
        <f>SampleData!B36</f>
        <v>Endosulfan-beta</v>
      </c>
      <c r="C47" s="39" t="str">
        <f>IF(SampleData!$G36, SampleData!$G36, "ND")</f>
        <v>ND</v>
      </c>
      <c r="D47" s="39" t="str">
        <f>IF(SampleData!$H36, SampleData!$H36, "ND")</f>
        <v>ND</v>
      </c>
      <c r="E47" s="21">
        <f>SampleData!D36</f>
        <v>5</v>
      </c>
      <c r="F47" s="22">
        <f>SampleData!C36</f>
        <v>98.2</v>
      </c>
    </row>
    <row r="48" spans="1:8" ht="13" customHeight="1">
      <c r="A48" s="19">
        <f>SampleData!A37</f>
        <v>36</v>
      </c>
      <c r="B48" s="20" t="str">
        <f>SampleData!B37</f>
        <v>Endosulfan-sulfate</v>
      </c>
      <c r="C48" s="39" t="str">
        <f>IF(SampleData!$G37, SampleData!$G37, "ND")</f>
        <v>ND</v>
      </c>
      <c r="D48" s="39" t="str">
        <f>IF(SampleData!$H37, SampleData!$H37, "ND")</f>
        <v>ND</v>
      </c>
      <c r="E48" s="21">
        <f>SampleData!D37</f>
        <v>5</v>
      </c>
      <c r="F48" s="22">
        <f>SampleData!C37</f>
        <v>102.5</v>
      </c>
    </row>
    <row r="49" spans="1:6" ht="13" customHeight="1">
      <c r="A49" s="19">
        <f>SampleData!A38</f>
        <v>37</v>
      </c>
      <c r="B49" s="20" t="str">
        <f>SampleData!B38</f>
        <v>Ethoprophos</v>
      </c>
      <c r="C49" s="39" t="str">
        <f>IF(SampleData!$G38, SampleData!$G38, "ND")</f>
        <v>ND</v>
      </c>
      <c r="D49" s="39" t="str">
        <f>IF(SampleData!$H38, SampleData!$H38, "ND")</f>
        <v>ND</v>
      </c>
      <c r="E49" s="21">
        <f>SampleData!D38</f>
        <v>7.35</v>
      </c>
      <c r="F49" s="22">
        <f>SampleData!C38</f>
        <v>103.8</v>
      </c>
    </row>
    <row r="50" spans="1:6">
      <c r="A50" s="19">
        <f>SampleData!A39</f>
        <v>38</v>
      </c>
      <c r="B50" s="20" t="str">
        <f>SampleData!B39</f>
        <v>Etofenprox</v>
      </c>
      <c r="C50" s="39" t="str">
        <f>IF(SampleData!$G39, SampleData!$G39, "ND")</f>
        <v>ND</v>
      </c>
      <c r="D50" s="39" t="str">
        <f>IF(SampleData!$H39, SampleData!$H39, "ND")</f>
        <v>ND</v>
      </c>
      <c r="E50" s="21">
        <f>SampleData!D39</f>
        <v>10.74</v>
      </c>
      <c r="F50" s="22">
        <f>SampleData!C39</f>
        <v>101.1</v>
      </c>
    </row>
    <row r="51" spans="1:6" ht="16" customHeight="1">
      <c r="A51" s="26"/>
      <c r="B51" s="27"/>
      <c r="C51" s="23"/>
      <c r="D51" s="23"/>
      <c r="E51" s="23"/>
      <c r="F51" s="23"/>
    </row>
    <row r="52" spans="1:6" ht="16" customHeight="1">
      <c r="A52" s="28" t="s">
        <v>135</v>
      </c>
      <c r="B52" s="23"/>
      <c r="C52" s="23"/>
      <c r="D52" s="23"/>
      <c r="E52" s="23"/>
      <c r="F52" s="23"/>
    </row>
    <row r="53" spans="1:6" ht="16" customHeight="1">
      <c r="A53" s="26"/>
      <c r="B53" s="23"/>
      <c r="C53" s="23"/>
      <c r="D53" s="23"/>
      <c r="E53" s="23"/>
      <c r="F53" s="23"/>
    </row>
    <row r="54" spans="1:6" ht="16" customHeight="1">
      <c r="A54" s="23"/>
      <c r="B54" s="23"/>
      <c r="C54" s="23"/>
      <c r="D54" s="23"/>
      <c r="E54" s="23"/>
      <c r="F54" s="23"/>
    </row>
    <row r="55" spans="1:6" ht="14" customHeight="1">
      <c r="A55" s="32"/>
      <c r="B55" s="23"/>
      <c r="C55" s="23"/>
      <c r="D55" s="23"/>
      <c r="E55" s="23"/>
      <c r="F55" s="23"/>
    </row>
    <row r="56" spans="1:6" ht="14" customHeight="1">
      <c r="A56" s="23"/>
      <c r="B56" s="24"/>
      <c r="C56" s="24"/>
      <c r="D56" s="24"/>
      <c r="E56" s="24"/>
      <c r="F56" s="24"/>
    </row>
    <row r="57" spans="1:6" ht="14" customHeight="1">
      <c r="A57" s="17"/>
      <c r="B57" s="33" t="s">
        <v>115</v>
      </c>
      <c r="C57" s="33" t="s">
        <v>114</v>
      </c>
      <c r="D57" s="33" t="str">
        <f>IF(DELTA(Headers!$B$12, 2), "Sample 2", "Blank")</f>
        <v>Blank</v>
      </c>
      <c r="E57" s="33">
        <f>Headers!$B$29</f>
        <v>0</v>
      </c>
      <c r="F57" s="34" t="s">
        <v>134</v>
      </c>
    </row>
    <row r="58" spans="1:6" ht="15" customHeight="1" thickBot="1">
      <c r="A58" s="18"/>
      <c r="B58" s="35"/>
      <c r="C58" s="36" t="s">
        <v>116</v>
      </c>
      <c r="D58" s="36" t="s">
        <v>116</v>
      </c>
      <c r="E58" s="36" t="s">
        <v>116</v>
      </c>
      <c r="F58" s="37" t="s">
        <v>133</v>
      </c>
    </row>
    <row r="59" spans="1:6" ht="13" customHeight="1" thickTop="1">
      <c r="A59" s="19">
        <f>SampleData!A40</f>
        <v>39</v>
      </c>
      <c r="B59" s="20" t="str">
        <f>SampleData!B40</f>
        <v>Etoxazole</v>
      </c>
      <c r="C59" s="40" t="str">
        <f>IF(SampleData!$G40, SampleData!$G40, "ND")</f>
        <v>ND</v>
      </c>
      <c r="D59" s="40" t="str">
        <f>IF(SampleData!$H40, SampleData!$H40, "ND")</f>
        <v>ND</v>
      </c>
      <c r="E59" s="21">
        <f>SampleData!D40</f>
        <v>6.8</v>
      </c>
      <c r="F59" s="22">
        <f>SampleData!C40</f>
        <v>116.3</v>
      </c>
    </row>
    <row r="60" spans="1:6" ht="13" customHeight="1">
      <c r="A60" s="19">
        <f>SampleData!A41</f>
        <v>40</v>
      </c>
      <c r="B60" s="20" t="str">
        <f>SampleData!B41</f>
        <v>Etridiazole</v>
      </c>
      <c r="C60" s="40" t="str">
        <f>IF(SampleData!$G41, SampleData!$G41, "ND")</f>
        <v>ND</v>
      </c>
      <c r="D60" s="40" t="str">
        <f>IF(SampleData!$H41, SampleData!$H41, "ND")</f>
        <v>ND</v>
      </c>
      <c r="E60" s="21">
        <f>SampleData!D41</f>
        <v>26</v>
      </c>
      <c r="F60" s="22">
        <f>SampleData!C41</f>
        <v>88.4</v>
      </c>
    </row>
    <row r="61" spans="1:6" ht="13" customHeight="1">
      <c r="A61" s="19">
        <f>SampleData!A42</f>
        <v>41</v>
      </c>
      <c r="B61" s="20" t="str">
        <f>SampleData!B42</f>
        <v>Fenoxycarb</v>
      </c>
      <c r="C61" s="40" t="str">
        <f>IF(SampleData!$G42, SampleData!$G42, "ND")</f>
        <v>ND</v>
      </c>
      <c r="D61" s="40" t="str">
        <f>IF(SampleData!$H42, SampleData!$H42, "ND")</f>
        <v>ND</v>
      </c>
      <c r="E61" s="21">
        <f>SampleData!D42</f>
        <v>7.18</v>
      </c>
      <c r="F61" s="22">
        <f>SampleData!C42</f>
        <v>111.2</v>
      </c>
    </row>
    <row r="62" spans="1:6" ht="13" customHeight="1">
      <c r="A62" s="19">
        <f>SampleData!A43</f>
        <v>42</v>
      </c>
      <c r="B62" s="20" t="str">
        <f>SampleData!B43</f>
        <v>Fenpyroximate</v>
      </c>
      <c r="C62" s="40" t="str">
        <f>IF(SampleData!$G43, SampleData!$G43, "ND")</f>
        <v>ND</v>
      </c>
      <c r="D62" s="40" t="str">
        <f>IF(SampleData!$H43, SampleData!$H43, "ND")</f>
        <v>ND</v>
      </c>
      <c r="E62" s="21">
        <f>SampleData!D43</f>
        <v>11.07</v>
      </c>
      <c r="F62" s="22">
        <f>SampleData!C43</f>
        <v>109.9</v>
      </c>
    </row>
    <row r="63" spans="1:6" ht="13" customHeight="1">
      <c r="A63" s="19">
        <f>SampleData!A44</f>
        <v>43</v>
      </c>
      <c r="B63" s="20" t="str">
        <f>SampleData!B44</f>
        <v>Fensulfothion</v>
      </c>
      <c r="C63" s="40" t="str">
        <f>IF(SampleData!$G44, SampleData!$G44, "ND")</f>
        <v>ND</v>
      </c>
      <c r="D63" s="40" t="str">
        <f>IF(SampleData!$H44, SampleData!$H44, "ND")</f>
        <v>ND</v>
      </c>
      <c r="E63" s="21">
        <f>SampleData!D44</f>
        <v>7</v>
      </c>
      <c r="F63" s="22">
        <f>SampleData!C44</f>
        <v>100</v>
      </c>
    </row>
    <row r="64" spans="1:6" ht="13" customHeight="1">
      <c r="A64" s="19">
        <f>SampleData!A45</f>
        <v>44</v>
      </c>
      <c r="B64" s="20" t="str">
        <f>SampleData!B45</f>
        <v>Fenthion</v>
      </c>
      <c r="C64" s="40" t="str">
        <f>IF(SampleData!$G45, SampleData!$G45, "ND")</f>
        <v>ND</v>
      </c>
      <c r="D64" s="40" t="str">
        <f>IF(SampleData!$H45, SampleData!$H45, "ND")</f>
        <v>ND</v>
      </c>
      <c r="E64" s="21">
        <f>SampleData!D45</f>
        <v>8.57</v>
      </c>
      <c r="F64" s="22">
        <f>SampleData!C45</f>
        <v>117.8</v>
      </c>
    </row>
    <row r="65" spans="1:6" ht="13" customHeight="1">
      <c r="A65" s="19">
        <f>SampleData!A46</f>
        <v>45</v>
      </c>
      <c r="B65" s="20" t="str">
        <f>SampleData!B46</f>
        <v>Fenvalerate</v>
      </c>
      <c r="C65" s="40" t="str">
        <f>IF(SampleData!$G46, SampleData!$G46, "ND")</f>
        <v>ND</v>
      </c>
      <c r="D65" s="40" t="str">
        <f>IF(SampleData!$H46, SampleData!$H46, "ND")</f>
        <v>ND</v>
      </c>
      <c r="E65" s="21">
        <f>SampleData!D46</f>
        <v>60.8</v>
      </c>
      <c r="F65" s="22">
        <f>SampleData!C46</f>
        <v>94.9</v>
      </c>
    </row>
    <row r="66" spans="1:6" ht="13" customHeight="1">
      <c r="A66" s="19">
        <f>SampleData!A47</f>
        <v>46</v>
      </c>
      <c r="B66" s="20" t="str">
        <f>SampleData!B47</f>
        <v>Fipronil</v>
      </c>
      <c r="C66" s="40" t="str">
        <f>IF(SampleData!$G47, SampleData!$G47, "ND")</f>
        <v>ND</v>
      </c>
      <c r="D66" s="40" t="str">
        <f>IF(SampleData!$H47, SampleData!$H47, "ND")</f>
        <v>ND</v>
      </c>
      <c r="E66" s="21">
        <f>SampleData!D47</f>
        <v>9.1300000000000008</v>
      </c>
      <c r="F66" s="22">
        <f>SampleData!C47</f>
        <v>102.8</v>
      </c>
    </row>
    <row r="67" spans="1:6" ht="13" customHeight="1">
      <c r="A67" s="19">
        <f>SampleData!A48</f>
        <v>47</v>
      </c>
      <c r="B67" s="20" t="str">
        <f>SampleData!B48</f>
        <v>Flonicamid</v>
      </c>
      <c r="C67" s="40" t="str">
        <f>IF(SampleData!$G48, SampleData!$G48, "ND")</f>
        <v>ND</v>
      </c>
      <c r="D67" s="40" t="str">
        <f>IF(SampleData!$H48, SampleData!$H48, "ND")</f>
        <v>ND</v>
      </c>
      <c r="E67" s="21">
        <f>SampleData!D48</f>
        <v>7.45</v>
      </c>
      <c r="F67" s="22">
        <f>SampleData!C48</f>
        <v>97.7</v>
      </c>
    </row>
    <row r="68" spans="1:6" ht="13" customHeight="1">
      <c r="A68" s="19">
        <f>SampleData!A49</f>
        <v>48</v>
      </c>
      <c r="B68" s="20" t="str">
        <f>SampleData!B49</f>
        <v>Fludioxonil</v>
      </c>
      <c r="C68" s="40" t="str">
        <f>IF(SampleData!$G49, SampleData!$G49, "ND")</f>
        <v>ND</v>
      </c>
      <c r="D68" s="40" t="str">
        <f>IF(SampleData!$H49, SampleData!$H49, "ND")</f>
        <v>ND</v>
      </c>
      <c r="E68" s="21">
        <f>SampleData!D49</f>
        <v>15.47</v>
      </c>
      <c r="F68" s="22">
        <f>SampleData!C49</f>
        <v>106.1</v>
      </c>
    </row>
    <row r="69" spans="1:6" ht="13" customHeight="1">
      <c r="A69" s="19">
        <f>SampleData!A50</f>
        <v>49</v>
      </c>
      <c r="B69" s="20" t="str">
        <f>SampleData!B50</f>
        <v>Fluopyram</v>
      </c>
      <c r="C69" s="40" t="str">
        <f>IF(SampleData!$G50, SampleData!$G50, "ND")</f>
        <v>ND</v>
      </c>
      <c r="D69" s="40" t="str">
        <f>IF(SampleData!$H50, SampleData!$H50, "ND")</f>
        <v>ND</v>
      </c>
      <c r="E69" s="21">
        <f>SampleData!D50</f>
        <v>6.37</v>
      </c>
      <c r="F69" s="22">
        <f>SampleData!C50</f>
        <v>107.7</v>
      </c>
    </row>
    <row r="70" spans="1:6" ht="13" customHeight="1">
      <c r="A70" s="19">
        <f>SampleData!A51</f>
        <v>50</v>
      </c>
      <c r="B70" s="20" t="str">
        <f>SampleData!B51</f>
        <v>Hexythiazox</v>
      </c>
      <c r="C70" s="40" t="str">
        <f>IF(SampleData!$G51, SampleData!$G51, "ND")</f>
        <v>ND</v>
      </c>
      <c r="D70" s="40" t="str">
        <f>IF(SampleData!$H51, SampleData!$H51, "ND")</f>
        <v>ND</v>
      </c>
      <c r="E70" s="21">
        <f>SampleData!D51</f>
        <v>6.85</v>
      </c>
      <c r="F70" s="22">
        <f>SampleData!C51</f>
        <v>118.9</v>
      </c>
    </row>
    <row r="71" spans="1:6" ht="13" customHeight="1">
      <c r="A71" s="19">
        <f>SampleData!A52</f>
        <v>51</v>
      </c>
      <c r="B71" s="20" t="str">
        <f>SampleData!B52</f>
        <v>Imazalil</v>
      </c>
      <c r="C71" s="40" t="str">
        <f>IF(SampleData!$G52, SampleData!$G52, "ND")</f>
        <v>ND</v>
      </c>
      <c r="D71" s="40" t="str">
        <f>IF(SampleData!$H52, SampleData!$H52, "ND")</f>
        <v>ND</v>
      </c>
      <c r="E71" s="21">
        <f>SampleData!D52</f>
        <v>5.29</v>
      </c>
      <c r="F71" s="22">
        <f>SampleData!C52</f>
        <v>100.7</v>
      </c>
    </row>
    <row r="72" spans="1:6" ht="13" customHeight="1">
      <c r="A72" s="19">
        <f>SampleData!A53</f>
        <v>52</v>
      </c>
      <c r="B72" s="20" t="str">
        <f>SampleData!B53</f>
        <v>Imidacloprid</v>
      </c>
      <c r="C72" s="40" t="str">
        <f>IF(SampleData!$G53, SampleData!$G53, "ND")</f>
        <v>ND</v>
      </c>
      <c r="D72" s="40" t="str">
        <f>IF(SampleData!$H53, SampleData!$H53, "ND")</f>
        <v>ND</v>
      </c>
      <c r="E72" s="21">
        <f>SampleData!D53</f>
        <v>5.57</v>
      </c>
      <c r="F72" s="22">
        <f>SampleData!C53</f>
        <v>98.3</v>
      </c>
    </row>
    <row r="73" spans="1:6" ht="13" customHeight="1">
      <c r="A73" s="19">
        <f>SampleData!A54</f>
        <v>53</v>
      </c>
      <c r="B73" s="20" t="str">
        <f>SampleData!B54</f>
        <v>Iprodione</v>
      </c>
      <c r="C73" s="40" t="str">
        <f>IF(SampleData!$G54, SampleData!$G54, "ND")</f>
        <v>ND</v>
      </c>
      <c r="D73" s="40" t="str">
        <f>IF(SampleData!$H54, SampleData!$H54, "ND")</f>
        <v>ND</v>
      </c>
      <c r="E73" s="21">
        <f>SampleData!D54</f>
        <v>490</v>
      </c>
      <c r="F73" s="22">
        <f>SampleData!C54</f>
        <v>90.3</v>
      </c>
    </row>
    <row r="74" spans="1:6" ht="13" customHeight="1">
      <c r="A74" s="19">
        <f>SampleData!A55</f>
        <v>54</v>
      </c>
      <c r="B74" s="20" t="str">
        <f>SampleData!B55</f>
        <v>Kinoprene</v>
      </c>
      <c r="C74" s="40" t="str">
        <f>IF(SampleData!$G55, SampleData!$G55, "ND")</f>
        <v>ND</v>
      </c>
      <c r="D74" s="40" t="str">
        <f>IF(SampleData!$H55, SampleData!$H55, "ND")</f>
        <v>ND</v>
      </c>
      <c r="E74" s="21">
        <f>SampleData!D55</f>
        <v>50</v>
      </c>
      <c r="F74" s="22">
        <f>SampleData!C55</f>
        <v>95.1</v>
      </c>
    </row>
    <row r="75" spans="1:6" ht="13" customHeight="1">
      <c r="A75" s="19">
        <f>SampleData!A56</f>
        <v>55</v>
      </c>
      <c r="B75" s="20" t="str">
        <f>SampleData!B56</f>
        <v>Kresoxim-methyl</v>
      </c>
      <c r="C75" s="40" t="str">
        <f>IF(SampleData!$G56, SampleData!$G56, "ND")</f>
        <v>ND</v>
      </c>
      <c r="D75" s="40" t="str">
        <f>IF(SampleData!$H56, SampleData!$H56, "ND")</f>
        <v>ND</v>
      </c>
      <c r="E75" s="21">
        <f>SampleData!D56</f>
        <v>5.79</v>
      </c>
      <c r="F75" s="22">
        <f>SampleData!C56</f>
        <v>98.9</v>
      </c>
    </row>
    <row r="76" spans="1:6" ht="13" customHeight="1">
      <c r="A76" s="19">
        <f>SampleData!A57</f>
        <v>56</v>
      </c>
      <c r="B76" s="20" t="str">
        <f>SampleData!B57</f>
        <v>Malathion</v>
      </c>
      <c r="C76" s="40" t="str">
        <f>IF(SampleData!$G57, SampleData!$G57, "ND")</f>
        <v>ND</v>
      </c>
      <c r="D76" s="40" t="str">
        <f>IF(SampleData!$H57, SampleData!$H57, "ND")</f>
        <v>ND</v>
      </c>
      <c r="E76" s="21">
        <f>SampleData!D57</f>
        <v>11.88</v>
      </c>
      <c r="F76" s="22">
        <f>SampleData!C57</f>
        <v>87.5</v>
      </c>
    </row>
    <row r="77" spans="1:6" ht="13" customHeight="1">
      <c r="A77" s="19">
        <f>SampleData!A58</f>
        <v>57</v>
      </c>
      <c r="B77" s="20" t="str">
        <f>SampleData!B58</f>
        <v>Metalaxyl</v>
      </c>
      <c r="C77" s="40" t="str">
        <f>IF(SampleData!$G58, SampleData!$G58, "ND")</f>
        <v>ND</v>
      </c>
      <c r="D77" s="40" t="str">
        <f>IF(SampleData!$H58, SampleData!$H58, "ND")</f>
        <v>ND</v>
      </c>
      <c r="E77" s="21">
        <f>SampleData!D58</f>
        <v>8.2799999999999994</v>
      </c>
      <c r="F77" s="22">
        <f>SampleData!C58</f>
        <v>97.4</v>
      </c>
    </row>
    <row r="78" spans="1:6" ht="13" customHeight="1">
      <c r="A78" s="19">
        <f>SampleData!A59</f>
        <v>58</v>
      </c>
      <c r="B78" s="20" t="str">
        <f>SampleData!B59</f>
        <v>Methiocarb</v>
      </c>
      <c r="C78" s="40" t="str">
        <f>IF(SampleData!$G59, SampleData!$G59, "ND")</f>
        <v>ND</v>
      </c>
      <c r="D78" s="40" t="str">
        <f>IF(SampleData!$H59, SampleData!$H59, "ND")</f>
        <v>ND</v>
      </c>
      <c r="E78" s="21">
        <f>SampleData!D59</f>
        <v>11.5</v>
      </c>
      <c r="F78" s="22">
        <f>SampleData!C59</f>
        <v>103.1</v>
      </c>
    </row>
    <row r="79" spans="1:6" ht="13" customHeight="1">
      <c r="A79" s="19">
        <f>SampleData!A60</f>
        <v>59</v>
      </c>
      <c r="B79" s="20" t="str">
        <f>SampleData!B60</f>
        <v>Methomyl</v>
      </c>
      <c r="C79" s="40" t="str">
        <f>IF(SampleData!$G60, SampleData!$G60, "ND")</f>
        <v>ND</v>
      </c>
      <c r="D79" s="40" t="str">
        <f>IF(SampleData!$H60, SampleData!$H60, "ND")</f>
        <v>ND</v>
      </c>
      <c r="E79" s="21">
        <f>SampleData!D60</f>
        <v>7.02</v>
      </c>
      <c r="F79" s="22">
        <f>SampleData!C60</f>
        <v>99</v>
      </c>
    </row>
    <row r="80" spans="1:6" ht="13" customHeight="1">
      <c r="A80" s="19">
        <f>SampleData!A61</f>
        <v>60</v>
      </c>
      <c r="B80" s="20" t="str">
        <f>SampleData!B61</f>
        <v>Methoprene</v>
      </c>
      <c r="C80" s="40" t="str">
        <f>IF(SampleData!$G61, SampleData!$G61, "ND")</f>
        <v>ND</v>
      </c>
      <c r="D80" s="40" t="str">
        <f>IF(SampleData!$H61, SampleData!$H61, "ND")</f>
        <v>ND</v>
      </c>
      <c r="E80" s="21">
        <f>SampleData!D61</f>
        <v>8</v>
      </c>
      <c r="F80" s="22">
        <f>SampleData!C61</f>
        <v>97.7</v>
      </c>
    </row>
    <row r="81" spans="1:6" ht="13" customHeight="1">
      <c r="A81" s="19">
        <f>SampleData!A62</f>
        <v>61</v>
      </c>
      <c r="B81" s="20" t="str">
        <f>SampleData!B62</f>
        <v>Methyl parathion</v>
      </c>
      <c r="C81" s="40" t="str">
        <f>IF(SampleData!$G62, SampleData!$G62, "ND")</f>
        <v>ND</v>
      </c>
      <c r="D81" s="40" t="str">
        <f>IF(SampleData!$H62, SampleData!$H62, "ND")</f>
        <v>ND</v>
      </c>
      <c r="E81" s="21">
        <f>SampleData!D62</f>
        <v>25</v>
      </c>
      <c r="F81" s="22">
        <f>SampleData!C62</f>
        <v>96.6</v>
      </c>
    </row>
    <row r="82" spans="1:6" ht="13" customHeight="1">
      <c r="A82" s="19">
        <f>SampleData!A63</f>
        <v>62</v>
      </c>
      <c r="B82" s="20" t="str">
        <f>SampleData!B63</f>
        <v>Mevinphos</v>
      </c>
      <c r="C82" s="40" t="str">
        <f>IF(SampleData!$G63, SampleData!$G63, "ND")</f>
        <v>ND</v>
      </c>
      <c r="D82" s="40" t="str">
        <f>IF(SampleData!$H63, SampleData!$H63, "ND")</f>
        <v>ND</v>
      </c>
      <c r="E82" s="21">
        <f>SampleData!D63</f>
        <v>7.02</v>
      </c>
      <c r="F82" s="22">
        <f>SampleData!C63</f>
        <v>100.3</v>
      </c>
    </row>
    <row r="83" spans="1:6" ht="13" customHeight="1">
      <c r="A83" s="19">
        <f>SampleData!A64</f>
        <v>63</v>
      </c>
      <c r="B83" s="20" t="str">
        <f>SampleData!B64</f>
        <v>MGK-264</v>
      </c>
      <c r="C83" s="40" t="str">
        <f>IF(SampleData!$G64, SampleData!$G64, "ND")</f>
        <v>ND</v>
      </c>
      <c r="D83" s="40" t="str">
        <f>IF(SampleData!$H64, SampleData!$H64, "ND")</f>
        <v>ND</v>
      </c>
      <c r="E83" s="21">
        <f>SampleData!D64</f>
        <v>22.8</v>
      </c>
      <c r="F83" s="22">
        <f>SampleData!C64</f>
        <v>107.3</v>
      </c>
    </row>
    <row r="84" spans="1:6" ht="13" customHeight="1">
      <c r="A84" s="19">
        <f>SampleData!A65</f>
        <v>64</v>
      </c>
      <c r="B84" s="20" t="str">
        <f>SampleData!B65</f>
        <v>Myclobutanil</v>
      </c>
      <c r="C84" s="40" t="str">
        <f>IF(SampleData!$G65, SampleData!$G65, "ND")</f>
        <v>ND</v>
      </c>
      <c r="D84" s="40" t="str">
        <f>IF(SampleData!$H65, SampleData!$H65, "ND")</f>
        <v>ND</v>
      </c>
      <c r="E84" s="21">
        <f>SampleData!D65</f>
        <v>6.8</v>
      </c>
      <c r="F84" s="22">
        <f>SampleData!C65</f>
        <v>103.9</v>
      </c>
    </row>
    <row r="85" spans="1:6" ht="13" customHeight="1">
      <c r="A85" s="19">
        <f>SampleData!A66</f>
        <v>65</v>
      </c>
      <c r="B85" s="20" t="str">
        <f>SampleData!B66</f>
        <v>Naled (Dibrom)</v>
      </c>
      <c r="C85" s="40" t="str">
        <f>IF(SampleData!$G66, SampleData!$G66, "ND")</f>
        <v>ND</v>
      </c>
      <c r="D85" s="40" t="str">
        <f>IF(SampleData!$H66, SampleData!$H66, "ND")</f>
        <v>ND</v>
      </c>
      <c r="E85" s="21">
        <f>SampleData!D66</f>
        <v>7.48</v>
      </c>
      <c r="F85" s="22">
        <f>SampleData!C66</f>
        <v>96.7</v>
      </c>
    </row>
    <row r="86" spans="1:6" ht="13" customHeight="1">
      <c r="A86" s="19">
        <f>SampleData!A67</f>
        <v>66</v>
      </c>
      <c r="B86" s="20" t="str">
        <f>SampleData!B67</f>
        <v>Novaluron</v>
      </c>
      <c r="C86" s="40" t="str">
        <f>IF(SampleData!$G67, SampleData!$G67, "ND")</f>
        <v>ND</v>
      </c>
      <c r="D86" s="40" t="str">
        <f>IF(SampleData!$H67, SampleData!$H67, "ND")</f>
        <v>ND</v>
      </c>
      <c r="E86" s="21">
        <f>SampleData!D67</f>
        <v>5.3</v>
      </c>
      <c r="F86" s="22">
        <f>SampleData!C67</f>
        <v>97.5</v>
      </c>
    </row>
    <row r="87" spans="1:6" ht="13" customHeight="1">
      <c r="A87" s="19">
        <f>SampleData!A68</f>
        <v>67</v>
      </c>
      <c r="B87" s="20" t="str">
        <f>SampleData!B68</f>
        <v>Oxamyl</v>
      </c>
      <c r="C87" s="40" t="str">
        <f>IF(SampleData!$G68, SampleData!$G68, "ND")</f>
        <v>ND</v>
      </c>
      <c r="D87" s="40" t="str">
        <f>IF(SampleData!$H68, SampleData!$H68, "ND")</f>
        <v>ND</v>
      </c>
      <c r="E87" s="21">
        <f>SampleData!D68</f>
        <v>26.3</v>
      </c>
      <c r="F87" s="22">
        <f>SampleData!C68</f>
        <v>97.5</v>
      </c>
    </row>
    <row r="88" spans="1:6" ht="13" customHeight="1">
      <c r="A88" s="19">
        <f>SampleData!A69</f>
        <v>68</v>
      </c>
      <c r="B88" s="20" t="str">
        <f>SampleData!B69</f>
        <v>Paclobutrazol</v>
      </c>
      <c r="C88" s="40" t="str">
        <f>IF(SampleData!$G69, SampleData!$G69, "ND")</f>
        <v>ND</v>
      </c>
      <c r="D88" s="40" t="str">
        <f>IF(SampleData!$H69, SampleData!$H69, "ND")</f>
        <v>ND</v>
      </c>
      <c r="E88" s="21">
        <f>SampleData!D69</f>
        <v>7.6</v>
      </c>
      <c r="F88" s="22">
        <f>SampleData!C69</f>
        <v>108.7</v>
      </c>
    </row>
    <row r="89" spans="1:6" ht="13" customHeight="1">
      <c r="A89" s="19">
        <f>SampleData!A70</f>
        <v>69</v>
      </c>
      <c r="B89" s="20" t="str">
        <f>SampleData!B70</f>
        <v>Permethrin</v>
      </c>
      <c r="C89" s="40" t="str">
        <f>IF(SampleData!$G70, SampleData!$G70, "ND")</f>
        <v>ND</v>
      </c>
      <c r="D89" s="40" t="str">
        <f>IF(SampleData!$H70, SampleData!$H70, "ND")</f>
        <v>ND</v>
      </c>
      <c r="E89" s="21">
        <f>SampleData!D70</f>
        <v>35.799999999999997</v>
      </c>
      <c r="F89" s="22">
        <f>SampleData!C70</f>
        <v>95</v>
      </c>
    </row>
    <row r="90" spans="1:6" ht="13" customHeight="1">
      <c r="A90" s="19">
        <f>SampleData!A71</f>
        <v>70</v>
      </c>
      <c r="B90" s="20" t="str">
        <f>SampleData!B71</f>
        <v>Phenothrin</v>
      </c>
      <c r="C90" s="40" t="str">
        <f>IF(SampleData!$G71, SampleData!$G71, "ND")</f>
        <v>ND</v>
      </c>
      <c r="D90" s="40" t="str">
        <f>IF(SampleData!$H71, SampleData!$H71, "ND")</f>
        <v>ND</v>
      </c>
      <c r="E90" s="21">
        <f>SampleData!D71</f>
        <v>45.4</v>
      </c>
      <c r="F90" s="22">
        <f>SampleData!C71</f>
        <v>99</v>
      </c>
    </row>
    <row r="91" spans="1:6" ht="13" customHeight="1">
      <c r="A91" s="19">
        <f>SampleData!A72</f>
        <v>71</v>
      </c>
      <c r="B91" s="20" t="str">
        <f>SampleData!B72</f>
        <v>Phosmet</v>
      </c>
      <c r="C91" s="40" t="str">
        <f>IF(SampleData!$G72, SampleData!$G72, "ND")</f>
        <v>ND</v>
      </c>
      <c r="D91" s="40" t="str">
        <f>IF(SampleData!$H72, SampleData!$H72, "ND")</f>
        <v>ND</v>
      </c>
      <c r="E91" s="21">
        <f>SampleData!D72</f>
        <v>10.4</v>
      </c>
      <c r="F91" s="22">
        <f>SampleData!C72</f>
        <v>103</v>
      </c>
    </row>
    <row r="92" spans="1:6" ht="13" customHeight="1">
      <c r="A92" s="19">
        <f>SampleData!A73</f>
        <v>72</v>
      </c>
      <c r="B92" s="20" t="str">
        <f>SampleData!B73</f>
        <v>Piperonyl butoxide</v>
      </c>
      <c r="C92" s="40" t="str">
        <f>IF(SampleData!$G73, SampleData!$G73, "ND")</f>
        <v>ND</v>
      </c>
      <c r="D92" s="40" t="str">
        <f>IF(SampleData!$H73, SampleData!$H73, "ND")</f>
        <v>ND</v>
      </c>
      <c r="E92" s="21">
        <f>SampleData!D73</f>
        <v>47.4</v>
      </c>
      <c r="F92" s="22">
        <f>SampleData!C73</f>
        <v>119.8</v>
      </c>
    </row>
    <row r="93" spans="1:6" ht="13" customHeight="1">
      <c r="A93" s="19">
        <f>SampleData!A74</f>
        <v>73</v>
      </c>
      <c r="B93" s="20" t="str">
        <f>SampleData!B74</f>
        <v>Pirimicarb</v>
      </c>
      <c r="C93" s="40" t="str">
        <f>IF(SampleData!$G74, SampleData!$G74, "ND")</f>
        <v>ND</v>
      </c>
      <c r="D93" s="40" t="str">
        <f>IF(SampleData!$H74, SampleData!$H74, "ND")</f>
        <v>ND</v>
      </c>
      <c r="E93" s="21">
        <f>SampleData!D74</f>
        <v>6.5</v>
      </c>
      <c r="F93" s="22">
        <f>SampleData!C74</f>
        <v>100</v>
      </c>
    </row>
    <row r="94" spans="1:6" ht="13" customHeight="1">
      <c r="A94" s="19">
        <f>SampleData!A75</f>
        <v>74</v>
      </c>
      <c r="B94" s="20" t="str">
        <f>SampleData!B75</f>
        <v>Prallethrin</v>
      </c>
      <c r="C94" s="40" t="str">
        <f>IF(SampleData!$G75, SampleData!$G75, "ND")</f>
        <v>ND</v>
      </c>
      <c r="D94" s="40" t="str">
        <f>IF(SampleData!$H75, SampleData!$H75, "ND")</f>
        <v>ND</v>
      </c>
      <c r="E94" s="21">
        <f>SampleData!D75</f>
        <v>17.850000000000001</v>
      </c>
      <c r="F94" s="22">
        <f>SampleData!C75</f>
        <v>104.3</v>
      </c>
    </row>
    <row r="95" spans="1:6" ht="13" customHeight="1">
      <c r="A95" s="19">
        <f>SampleData!A76</f>
        <v>75</v>
      </c>
      <c r="B95" s="20" t="str">
        <f>SampleData!B76</f>
        <v>Propiconazole</v>
      </c>
      <c r="C95" s="40" t="str">
        <f>IF(SampleData!$G76, SampleData!$G76, "ND")</f>
        <v>ND</v>
      </c>
      <c r="D95" s="40" t="str">
        <f>IF(SampleData!$H76, SampleData!$H76, "ND")</f>
        <v>ND</v>
      </c>
      <c r="E95" s="21">
        <f>SampleData!D76</f>
        <v>5.3</v>
      </c>
      <c r="F95" s="22">
        <f>SampleData!C76</f>
        <v>103.1</v>
      </c>
    </row>
    <row r="96" spans="1:6" ht="13" customHeight="1">
      <c r="A96" s="19">
        <f>SampleData!A77</f>
        <v>76</v>
      </c>
      <c r="B96" s="20" t="str">
        <f>SampleData!B77</f>
        <v>Propoxur</v>
      </c>
      <c r="C96" s="40" t="str">
        <f>IF(SampleData!$G77, SampleData!$G77, "ND")</f>
        <v>ND</v>
      </c>
      <c r="D96" s="40" t="str">
        <f>IF(SampleData!$H77, SampleData!$H77, "ND")</f>
        <v>ND</v>
      </c>
      <c r="E96" s="21">
        <f>SampleData!D77</f>
        <v>10.65</v>
      </c>
      <c r="F96" s="22">
        <f>SampleData!C77</f>
        <v>107.3</v>
      </c>
    </row>
    <row r="97" spans="1:6" ht="13" customHeight="1">
      <c r="A97" s="19">
        <f>SampleData!A78</f>
        <v>77</v>
      </c>
      <c r="B97" s="20" t="str">
        <f>SampleData!B78</f>
        <v>Pyraclostrobin</v>
      </c>
      <c r="C97" s="40" t="str">
        <f>IF(SampleData!$G78, SampleData!$G78, "ND")</f>
        <v>ND</v>
      </c>
      <c r="D97" s="40" t="str">
        <f>IF(SampleData!$H78, SampleData!$H78, "ND")</f>
        <v>ND</v>
      </c>
      <c r="E97" s="21">
        <f>SampleData!D78</f>
        <v>6.7</v>
      </c>
      <c r="F97" s="22">
        <f>SampleData!C78</f>
        <v>100.5</v>
      </c>
    </row>
    <row r="98" spans="1:6" ht="13" customHeight="1">
      <c r="A98" s="19">
        <f>SampleData!A79</f>
        <v>78</v>
      </c>
      <c r="B98" s="20" t="str">
        <f>SampleData!B79</f>
        <v>Pyrethrin I</v>
      </c>
      <c r="C98" s="40" t="str">
        <f>IF(SampleData!$G79, SampleData!$G79, "ND")</f>
        <v>ND</v>
      </c>
      <c r="D98" s="40" t="str">
        <f>IF(SampleData!$H79, SampleData!$H79, "ND")</f>
        <v>ND</v>
      </c>
      <c r="E98" s="21">
        <f>SampleData!D79</f>
        <v>19.8</v>
      </c>
      <c r="F98" s="22">
        <f>SampleData!C79</f>
        <v>102.2</v>
      </c>
    </row>
    <row r="99" spans="1:6" ht="16" customHeight="1">
      <c r="A99" s="28"/>
      <c r="B99" s="23"/>
      <c r="C99" s="23"/>
      <c r="D99" s="23"/>
      <c r="E99" s="23"/>
      <c r="F99" s="23"/>
    </row>
    <row r="100" spans="1:6" ht="15" customHeight="1">
      <c r="A100" s="28" t="s">
        <v>135</v>
      </c>
    </row>
    <row r="101" spans="1:6" ht="13" customHeight="1"/>
    <row r="103" spans="1:6" ht="13" customHeight="1">
      <c r="A103" s="23"/>
      <c r="B103" s="23"/>
      <c r="C103" s="23"/>
      <c r="D103" s="23"/>
      <c r="E103" s="23"/>
      <c r="F103" s="23"/>
    </row>
    <row r="104" spans="1:6" ht="13" customHeight="1">
      <c r="A104" s="14"/>
      <c r="B104" s="14"/>
      <c r="C104" s="14"/>
      <c r="D104" s="14"/>
      <c r="E104" s="14"/>
      <c r="F104" s="14"/>
    </row>
    <row r="105" spans="1:6" ht="14" customHeight="1">
      <c r="A105" s="17"/>
      <c r="B105" s="33" t="s">
        <v>115</v>
      </c>
      <c r="C105" s="33" t="s">
        <v>114</v>
      </c>
      <c r="D105" s="33" t="str">
        <f>IF(DELTA(Headers!$B$12, 2), "Sample 2", "Blank")</f>
        <v>Blank</v>
      </c>
      <c r="E105" s="33">
        <f>Headers!$B$29</f>
        <v>0</v>
      </c>
      <c r="F105" s="34" t="s">
        <v>134</v>
      </c>
    </row>
    <row r="106" spans="1:6" ht="15" customHeight="1" thickBot="1">
      <c r="A106" s="18"/>
      <c r="B106" s="35"/>
      <c r="C106" s="36" t="s">
        <v>116</v>
      </c>
      <c r="D106" s="36" t="s">
        <v>116</v>
      </c>
      <c r="E106" s="36" t="s">
        <v>116</v>
      </c>
      <c r="F106" s="37" t="s">
        <v>133</v>
      </c>
    </row>
    <row r="107" spans="1:6" ht="14" customHeight="1" thickTop="1">
      <c r="A107" s="19">
        <f>SampleData!A80</f>
        <v>79</v>
      </c>
      <c r="B107" s="20" t="str">
        <f>SampleData!B80</f>
        <v>Pyrethrin II</v>
      </c>
      <c r="C107" s="40" t="str">
        <f>IF(SampleData!$G80, SampleData!$G80, "ND")</f>
        <v>ND</v>
      </c>
      <c r="D107" s="40" t="str">
        <f>IF(SampleData!$H80, SampleData!$H80, "ND")</f>
        <v>ND</v>
      </c>
      <c r="E107" s="21">
        <f>SampleData!D80</f>
        <v>49.4</v>
      </c>
      <c r="F107" s="22">
        <f>SampleData!C80</f>
        <v>92</v>
      </c>
    </row>
    <row r="108" spans="1:6" ht="14" customHeight="1">
      <c r="A108" s="19">
        <f>SampleData!A81</f>
        <v>80</v>
      </c>
      <c r="B108" s="20" t="str">
        <f>SampleData!B81</f>
        <v>Pyridaben</v>
      </c>
      <c r="C108" s="40" t="str">
        <f>IF(SampleData!$G81, SampleData!$G81, "ND")</f>
        <v>ND</v>
      </c>
      <c r="D108" s="40" t="str">
        <f>IF(SampleData!$H81, SampleData!$H81, "ND")</f>
        <v>ND</v>
      </c>
      <c r="E108" s="21">
        <f>SampleData!D81</f>
        <v>7.7</v>
      </c>
      <c r="F108" s="22">
        <f>SampleData!C81</f>
        <v>100.4</v>
      </c>
    </row>
    <row r="109" spans="1:6" ht="14" customHeight="1">
      <c r="A109" s="19">
        <f>SampleData!A82</f>
        <v>81</v>
      </c>
      <c r="B109" s="20" t="str">
        <f>SampleData!B82</f>
        <v>Quintozene</v>
      </c>
      <c r="C109" s="40" t="str">
        <f>IF(SampleData!$G82, SampleData!$G82, "ND")</f>
        <v>ND</v>
      </c>
      <c r="D109" s="40" t="str">
        <f>IF(SampleData!$H82, SampleData!$H82, "ND")</f>
        <v>ND</v>
      </c>
      <c r="E109" s="21">
        <f>SampleData!D82</f>
        <v>20</v>
      </c>
      <c r="F109" s="22">
        <f>SampleData!C82</f>
        <v>92.4</v>
      </c>
    </row>
    <row r="110" spans="1:6" ht="14" customHeight="1">
      <c r="A110" s="19">
        <f>SampleData!A83</f>
        <v>82</v>
      </c>
      <c r="B110" s="20" t="str">
        <f>SampleData!B83</f>
        <v>Resmethrin</v>
      </c>
      <c r="C110" s="40" t="str">
        <f>IF(SampleData!$G83, SampleData!$G83, "ND")</f>
        <v>ND</v>
      </c>
      <c r="D110" s="40" t="str">
        <f>IF(SampleData!$H83, SampleData!$H83, "ND")</f>
        <v>ND</v>
      </c>
      <c r="E110" s="21">
        <f>SampleData!D83</f>
        <v>22.1</v>
      </c>
      <c r="F110" s="22">
        <f>SampleData!C83</f>
        <v>105.2</v>
      </c>
    </row>
    <row r="111" spans="1:6" ht="14" customHeight="1">
      <c r="A111" s="19">
        <f>SampleData!A84</f>
        <v>83</v>
      </c>
      <c r="B111" s="20" t="str">
        <f>SampleData!B84</f>
        <v>Spinetoram</v>
      </c>
      <c r="C111" s="40" t="str">
        <f>IF(SampleData!$G84, SampleData!$G84, "ND")</f>
        <v>ND</v>
      </c>
      <c r="D111" s="40" t="str">
        <f>IF(SampleData!$H84, SampleData!$H84, "ND")</f>
        <v>ND</v>
      </c>
      <c r="E111" s="21">
        <f>SampleData!D84</f>
        <v>6.7</v>
      </c>
      <c r="F111" s="22">
        <f>SampleData!C84</f>
        <v>96</v>
      </c>
    </row>
    <row r="112" spans="1:6" ht="14" customHeight="1">
      <c r="A112" s="19">
        <f>SampleData!A85</f>
        <v>84</v>
      </c>
      <c r="B112" s="20" t="str">
        <f>SampleData!B85</f>
        <v>Spinosad</v>
      </c>
      <c r="C112" s="40" t="str">
        <f>IF(SampleData!$G85, SampleData!$G85, "ND")</f>
        <v>ND</v>
      </c>
      <c r="D112" s="40" t="str">
        <f>IF(SampleData!$H85, SampleData!$H85, "ND")</f>
        <v>ND</v>
      </c>
      <c r="E112" s="21">
        <f>SampleData!D85</f>
        <v>6.6</v>
      </c>
      <c r="F112" s="22">
        <f>SampleData!C85</f>
        <v>98.2</v>
      </c>
    </row>
    <row r="113" spans="1:6" ht="14" customHeight="1">
      <c r="A113" s="19">
        <f>SampleData!A86</f>
        <v>85</v>
      </c>
      <c r="B113" s="20" t="str">
        <f>SampleData!B86</f>
        <v>Spirodiclofen</v>
      </c>
      <c r="C113" s="40" t="str">
        <f>IF(SampleData!$G86, SampleData!$G86, "ND")</f>
        <v>ND</v>
      </c>
      <c r="D113" s="40" t="str">
        <f>IF(SampleData!$H86, SampleData!$H86, "ND")</f>
        <v>ND</v>
      </c>
      <c r="E113" s="21">
        <f>SampleData!D86</f>
        <v>16.2</v>
      </c>
      <c r="F113" s="22">
        <f>SampleData!C86</f>
        <v>99.2</v>
      </c>
    </row>
    <row r="114" spans="1:6" ht="14" customHeight="1">
      <c r="A114" s="19">
        <f>SampleData!A87</f>
        <v>86</v>
      </c>
      <c r="B114" s="20" t="str">
        <f>SampleData!B87</f>
        <v>Spiromesifen</v>
      </c>
      <c r="C114" s="40" t="str">
        <f>IF(SampleData!$G87, SampleData!$G87, "ND")</f>
        <v>ND</v>
      </c>
      <c r="D114" s="40" t="str">
        <f>IF(SampleData!$H87, SampleData!$H87, "ND")</f>
        <v>ND</v>
      </c>
      <c r="E114" s="21">
        <f>SampleData!D87</f>
        <v>6.5</v>
      </c>
      <c r="F114" s="22">
        <f>SampleData!C87</f>
        <v>97.2</v>
      </c>
    </row>
    <row r="115" spans="1:6" ht="14" customHeight="1">
      <c r="A115" s="19">
        <f>SampleData!A88</f>
        <v>87</v>
      </c>
      <c r="B115" s="20" t="str">
        <f>SampleData!B88</f>
        <v>Spirotetramat</v>
      </c>
      <c r="C115" s="40" t="str">
        <f>IF(SampleData!$G88, SampleData!$G88, "ND")</f>
        <v>ND</v>
      </c>
      <c r="D115" s="40" t="str">
        <f>IF(SampleData!$H88, SampleData!$H88, "ND")</f>
        <v>ND</v>
      </c>
      <c r="E115" s="21">
        <f>SampleData!D88</f>
        <v>11.2</v>
      </c>
      <c r="F115" s="22">
        <f>SampleData!C88</f>
        <v>100</v>
      </c>
    </row>
    <row r="116" spans="1:6" ht="14" customHeight="1">
      <c r="A116" s="19">
        <f>SampleData!A89</f>
        <v>88</v>
      </c>
      <c r="B116" s="20" t="str">
        <f>SampleData!B89</f>
        <v>Spiroxamine</v>
      </c>
      <c r="C116" s="40" t="str">
        <f>IF(SampleData!$G89, SampleData!$G89, "ND")</f>
        <v>ND</v>
      </c>
      <c r="D116" s="40" t="str">
        <f>IF(SampleData!$H89, SampleData!$H89, "ND")</f>
        <v>ND</v>
      </c>
      <c r="E116" s="21">
        <f>SampleData!D89</f>
        <v>7.2</v>
      </c>
      <c r="F116" s="22">
        <f>SampleData!C89</f>
        <v>99.2</v>
      </c>
    </row>
    <row r="117" spans="1:6" ht="14" customHeight="1">
      <c r="A117" s="19">
        <f>SampleData!A90</f>
        <v>89</v>
      </c>
      <c r="B117" s="20" t="str">
        <f>SampleData!B90</f>
        <v>Tebuconazole</v>
      </c>
      <c r="C117" s="40" t="str">
        <f>IF(SampleData!$G90, SampleData!$G90, "ND")</f>
        <v>ND</v>
      </c>
      <c r="D117" s="40" t="str">
        <f>IF(SampleData!$H90, SampleData!$H90, "ND")</f>
        <v>ND</v>
      </c>
      <c r="E117" s="21">
        <f>SampleData!D90</f>
        <v>5.5</v>
      </c>
      <c r="F117" s="22">
        <f>SampleData!C90</f>
        <v>115.9</v>
      </c>
    </row>
    <row r="118" spans="1:6" ht="14" customHeight="1">
      <c r="A118" s="19">
        <f>SampleData!A91</f>
        <v>90</v>
      </c>
      <c r="B118" s="20" t="str">
        <f>SampleData!B91</f>
        <v>Tebufenozide</v>
      </c>
      <c r="C118" s="40" t="str">
        <f>IF(SampleData!$G91, SampleData!$G91, "ND")</f>
        <v>ND</v>
      </c>
      <c r="D118" s="40" t="str">
        <f>IF(SampleData!$H91, SampleData!$H91, "ND")</f>
        <v>ND</v>
      </c>
      <c r="E118" s="21">
        <f>SampleData!D91</f>
        <v>10.3</v>
      </c>
      <c r="F118" s="22">
        <f>SampleData!C91</f>
        <v>106.1</v>
      </c>
    </row>
    <row r="119" spans="1:6" ht="14" customHeight="1">
      <c r="A119" s="19">
        <f>SampleData!A92</f>
        <v>91</v>
      </c>
      <c r="B119" s="20" t="str">
        <f>SampleData!B92</f>
        <v>Teflubenzuron</v>
      </c>
      <c r="C119" s="40" t="str">
        <f>IF(SampleData!$G92, SampleData!$G92, "ND")</f>
        <v>ND</v>
      </c>
      <c r="D119" s="40" t="str">
        <f>IF(SampleData!$H92, SampleData!$H92, "ND")</f>
        <v>ND</v>
      </c>
      <c r="E119" s="21">
        <f>SampleData!D92</f>
        <v>7.8</v>
      </c>
      <c r="F119" s="22">
        <f>SampleData!C92</f>
        <v>96.4</v>
      </c>
    </row>
    <row r="120" spans="1:6" ht="14" customHeight="1">
      <c r="A120" s="19">
        <f>SampleData!A93</f>
        <v>92</v>
      </c>
      <c r="B120" s="20" t="str">
        <f>SampleData!B93</f>
        <v>Tetrachlorvinphos</v>
      </c>
      <c r="C120" s="40" t="str">
        <f>IF(SampleData!$G93, SampleData!$G93, "ND")</f>
        <v>ND</v>
      </c>
      <c r="D120" s="40" t="str">
        <f>IF(SampleData!$H93, SampleData!$H93, "ND")</f>
        <v>ND</v>
      </c>
      <c r="E120" s="21">
        <f>SampleData!D93</f>
        <v>6.7</v>
      </c>
      <c r="F120" s="22">
        <f>SampleData!C93</f>
        <v>100.6</v>
      </c>
    </row>
    <row r="121" spans="1:6" ht="14" customHeight="1">
      <c r="A121" s="19">
        <f>SampleData!A94</f>
        <v>93</v>
      </c>
      <c r="B121" s="20" t="str">
        <f>SampleData!B94</f>
        <v>Tetramethrin</v>
      </c>
      <c r="C121" s="40" t="str">
        <f>IF(SampleData!$G94, SampleData!$G94, "ND")</f>
        <v>ND</v>
      </c>
      <c r="D121" s="40" t="str">
        <f>IF(SampleData!$H94, SampleData!$H94, "ND")</f>
        <v>ND</v>
      </c>
      <c r="E121" s="21">
        <f>SampleData!D94</f>
        <v>72.2</v>
      </c>
      <c r="F121" s="22">
        <f>SampleData!C94</f>
        <v>113.7</v>
      </c>
    </row>
    <row r="122" spans="1:6" ht="14" customHeight="1">
      <c r="A122" s="19">
        <f>SampleData!A95</f>
        <v>94</v>
      </c>
      <c r="B122" s="20" t="str">
        <f>SampleData!B95</f>
        <v>Thiacloprid</v>
      </c>
      <c r="C122" s="40" t="str">
        <f>IF(SampleData!$G95, SampleData!$G95, "ND")</f>
        <v>ND</v>
      </c>
      <c r="D122" s="40" t="str">
        <f>IF(SampleData!$H95, SampleData!$H95, "ND")</f>
        <v>ND</v>
      </c>
      <c r="E122" s="21">
        <f>SampleData!D95</f>
        <v>6.6</v>
      </c>
      <c r="F122" s="22">
        <f>SampleData!C95</f>
        <v>98.4</v>
      </c>
    </row>
    <row r="123" spans="1:6" ht="14" customHeight="1">
      <c r="A123" s="19">
        <f>SampleData!A96</f>
        <v>95</v>
      </c>
      <c r="B123" s="20" t="str">
        <f>SampleData!B96</f>
        <v>Thiamethoxam</v>
      </c>
      <c r="C123" s="40" t="str">
        <f>IF(SampleData!$G96, SampleData!$G96, "ND")</f>
        <v>ND</v>
      </c>
      <c r="D123" s="40" t="str">
        <f>IF(SampleData!$H96, SampleData!$H96, "ND")</f>
        <v>ND</v>
      </c>
      <c r="E123" s="21">
        <f>SampleData!D96</f>
        <v>10.5</v>
      </c>
      <c r="F123" s="22">
        <f>SampleData!C96</f>
        <v>113.4</v>
      </c>
    </row>
    <row r="124" spans="1:6" ht="14" customHeight="1">
      <c r="A124" s="19">
        <f>SampleData!A97</f>
        <v>96</v>
      </c>
      <c r="B124" s="20" t="str">
        <f>SampleData!B97</f>
        <v>Thiophanate-methyl</v>
      </c>
      <c r="C124" s="40" t="str">
        <f>IF(SampleData!$G97, SampleData!$G97, "ND")</f>
        <v>ND</v>
      </c>
      <c r="D124" s="40" t="str">
        <f>IF(SampleData!$H97, SampleData!$H97, "ND")</f>
        <v>ND</v>
      </c>
      <c r="E124" s="21">
        <f>SampleData!D97</f>
        <v>6.6</v>
      </c>
      <c r="F124" s="22">
        <f>SampleData!C97</f>
        <v>118.5</v>
      </c>
    </row>
    <row r="125" spans="1:6" ht="14" customHeight="1">
      <c r="A125" s="19">
        <f>SampleData!A98</f>
        <v>97</v>
      </c>
      <c r="B125" s="20" t="str">
        <f>SampleData!B98</f>
        <v>Trifloxystrobin</v>
      </c>
      <c r="C125" s="40" t="str">
        <f>IF(SampleData!$G98, SampleData!$G98, "ND")</f>
        <v>ND</v>
      </c>
      <c r="D125" s="40" t="str">
        <f>IF(SampleData!$H98, SampleData!$H98, "ND")</f>
        <v>ND</v>
      </c>
      <c r="E125" s="21">
        <f>SampleData!D98</f>
        <v>6.3</v>
      </c>
      <c r="F125" s="22">
        <f>SampleData!C98</f>
        <v>94.9</v>
      </c>
    </row>
    <row r="126" spans="1:6" ht="16" customHeight="1">
      <c r="A126" s="29"/>
      <c r="B126" s="29"/>
      <c r="C126" s="29"/>
      <c r="D126" s="29"/>
      <c r="E126" s="29"/>
      <c r="F126" s="29"/>
    </row>
    <row r="127" spans="1:6" ht="15" customHeight="1">
      <c r="A127" s="16" t="s">
        <v>139</v>
      </c>
      <c r="B127" s="29"/>
      <c r="C127" s="29"/>
      <c r="D127" s="29"/>
      <c r="E127" s="29"/>
      <c r="F127" s="29"/>
    </row>
    <row r="128" spans="1:6" ht="15" customHeight="1">
      <c r="A128" s="16" t="s">
        <v>140</v>
      </c>
      <c r="B128" s="29"/>
      <c r="C128" s="29"/>
      <c r="D128" s="29"/>
      <c r="E128" s="29"/>
      <c r="F128" s="29"/>
    </row>
    <row r="129" spans="1:6" ht="15" customHeight="1">
      <c r="A129" s="16" t="s">
        <v>141</v>
      </c>
      <c r="B129" s="29"/>
      <c r="C129" s="29"/>
      <c r="D129" s="29"/>
      <c r="E129" s="29"/>
      <c r="F129" s="29"/>
    </row>
    <row r="130" spans="1:6" ht="15" customHeight="1">
      <c r="A130" s="16" t="s">
        <v>142</v>
      </c>
      <c r="B130" s="29"/>
      <c r="C130" s="29"/>
      <c r="D130" s="29"/>
      <c r="E130" s="29"/>
      <c r="F130" s="29"/>
    </row>
    <row r="131" spans="1:6" ht="15" customHeight="1">
      <c r="A131" s="16"/>
      <c r="B131" s="29"/>
      <c r="C131" s="29"/>
      <c r="D131" s="29"/>
      <c r="E131" s="29"/>
      <c r="F131" s="29"/>
    </row>
    <row r="132" spans="1:6" ht="15" customHeight="1">
      <c r="A132" s="16" t="s">
        <v>143</v>
      </c>
      <c r="B132" s="29"/>
      <c r="C132" s="29"/>
      <c r="D132" s="29"/>
      <c r="E132" s="29"/>
      <c r="F132" s="29"/>
    </row>
    <row r="133" spans="1:6" ht="15" customHeight="1">
      <c r="A133" s="16" t="s">
        <v>146</v>
      </c>
      <c r="B133" s="29"/>
      <c r="C133" s="29"/>
      <c r="D133" s="29"/>
      <c r="E133" s="29"/>
      <c r="F133" s="29"/>
    </row>
    <row r="134" spans="1:6" ht="15" customHeight="1">
      <c r="A134" s="16" t="s">
        <v>145</v>
      </c>
      <c r="B134" s="29"/>
      <c r="C134" s="29"/>
      <c r="D134" s="29"/>
      <c r="E134" s="29"/>
      <c r="F134" s="29"/>
    </row>
    <row r="135" spans="1:6" ht="15" customHeight="1">
      <c r="A135" s="16" t="s">
        <v>144</v>
      </c>
      <c r="B135" s="29"/>
      <c r="C135" s="29"/>
      <c r="D135" s="29"/>
      <c r="E135" s="29"/>
      <c r="F135" s="29"/>
    </row>
    <row r="136" spans="1:6" ht="12" customHeight="1"/>
    <row r="137" spans="1:6" ht="12" customHeight="1"/>
    <row r="138" spans="1:6" ht="12" customHeight="1"/>
    <row r="139" spans="1:6" ht="15" customHeight="1">
      <c r="A139" s="38"/>
      <c r="B139" s="48" t="s">
        <v>147</v>
      </c>
      <c r="C139" s="16"/>
      <c r="D139" s="46" t="s">
        <v>149</v>
      </c>
      <c r="E139" s="46"/>
      <c r="F139" s="16"/>
    </row>
    <row r="140" spans="1:6" ht="15" customHeight="1">
      <c r="A140" s="38"/>
      <c r="B140" s="47" t="s">
        <v>148</v>
      </c>
      <c r="D140" s="16" t="s">
        <v>150</v>
      </c>
      <c r="E140" s="16"/>
      <c r="F140" s="16"/>
    </row>
    <row r="141" spans="1:6" ht="16" customHeight="1">
      <c r="A141" s="16"/>
      <c r="B141" s="16"/>
      <c r="D141" s="16" t="s">
        <v>151</v>
      </c>
      <c r="E141" s="16"/>
      <c r="F141" s="16"/>
    </row>
    <row r="142" spans="1:6" ht="16" customHeight="1"/>
    <row r="143" spans="1:6" ht="16" customHeight="1"/>
    <row r="144" spans="1:6" ht="16" customHeight="1"/>
    <row r="145" ht="16" customHeight="1"/>
    <row r="146" ht="16" customHeight="1"/>
    <row r="147" ht="16" customHeight="1"/>
    <row r="148" ht="16" customHeight="1"/>
    <row r="149" ht="16" customHeight="1"/>
  </sheetData>
  <mergeCells count="12">
    <mergeCell ref="A9:F9"/>
    <mergeCell ref="E1:F5"/>
    <mergeCell ref="C6:D6"/>
    <mergeCell ref="A3:B3"/>
    <mergeCell ref="A4:B4"/>
    <mergeCell ref="A2:B2"/>
    <mergeCell ref="A5:B5"/>
    <mergeCell ref="A7:B7"/>
    <mergeCell ref="C2:D2"/>
    <mergeCell ref="C3:D3"/>
    <mergeCell ref="C4:D4"/>
    <mergeCell ref="C5:D5"/>
  </mergeCells>
  <pageMargins left="0.7" right="0.7" top="0.75" bottom="0.75" header="0.3" footer="0.3"/>
  <pageSetup orientation="portrait" horizontalDpi="0" verticalDpi="0"/>
  <headerFooter>
    <oddHeader xml:space="preserve">&amp;L&amp;"CMU Serif Roman,Regular"&amp;10Cannabis - Report form: Dec 4 2022 
&amp;R&amp;"CMU Serif Roman,Regular"&amp;10&amp;K000000Health Canada Mandatory Pesticides Test
Page &amp;P of &amp;N
</oddHeader>
    <oddFooter>&amp;L&amp;"CMU Serif Roman,Regular"&amp;10T: 250 656 1334
E: info@mblabs.com&amp;C&amp;"CMU Serif Roman,Bold"&amp;10MB Laboratories Ltd.&amp;"CMU Serif Roman,Regular" 
www.mblabs.com&amp;R&amp;"CMU Concrete Roman,Regular"&amp;10Mail: PO Box 2103
Sidney, B.C, V8L 356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DE7BB-788C-9449-84EA-6ADAD97EC53C}">
  <sheetPr codeName="Sheet2">
    <tabColor theme="4"/>
  </sheetPr>
  <dimension ref="A1:D30"/>
  <sheetViews>
    <sheetView zoomScale="110" zoomScaleNormal="110" workbookViewId="0">
      <selection activeCell="B29" sqref="B29"/>
    </sheetView>
  </sheetViews>
  <sheetFormatPr baseColWidth="10" defaultRowHeight="16"/>
  <cols>
    <col min="1" max="1" width="21.83203125" customWidth="1"/>
    <col min="2" max="2" width="25.83203125" customWidth="1"/>
  </cols>
  <sheetData>
    <row r="1" spans="1:4" ht="17">
      <c r="A1" s="41" t="s">
        <v>152</v>
      </c>
      <c r="B1" s="41" t="s">
        <v>153</v>
      </c>
      <c r="C1" s="1"/>
      <c r="D1" s="1"/>
    </row>
    <row r="2" spans="1:4" ht="17">
      <c r="A2" s="26" t="s">
        <v>120</v>
      </c>
      <c r="B2" s="42"/>
      <c r="C2" s="1"/>
      <c r="D2" s="1"/>
    </row>
    <row r="3" spans="1:4" ht="17">
      <c r="A3" s="26" t="s">
        <v>0</v>
      </c>
      <c r="B3" s="43"/>
      <c r="C3" s="1"/>
      <c r="D3" s="1"/>
    </row>
    <row r="4" spans="1:4" ht="17">
      <c r="A4" s="26" t="s">
        <v>1</v>
      </c>
      <c r="B4" s="42"/>
      <c r="C4" s="1"/>
      <c r="D4" s="1"/>
    </row>
    <row r="5" spans="1:4" ht="17">
      <c r="A5" s="26" t="s">
        <v>128</v>
      </c>
      <c r="B5" s="42"/>
      <c r="C5" s="1"/>
      <c r="D5" s="1"/>
    </row>
    <row r="6" spans="1:4" ht="17">
      <c r="A6" s="26" t="s">
        <v>119</v>
      </c>
      <c r="B6" s="42"/>
      <c r="C6" s="1"/>
      <c r="D6" s="1"/>
    </row>
    <row r="7" spans="1:4" ht="17">
      <c r="A7" s="26" t="s">
        <v>127</v>
      </c>
      <c r="B7" s="42"/>
      <c r="C7" s="1"/>
      <c r="D7" s="1"/>
    </row>
    <row r="8" spans="1:4" ht="17">
      <c r="A8" s="26" t="s">
        <v>129</v>
      </c>
      <c r="B8" s="42"/>
      <c r="C8" s="1"/>
      <c r="D8" s="1"/>
    </row>
    <row r="9" spans="1:4" ht="17">
      <c r="A9" s="26" t="s">
        <v>2</v>
      </c>
      <c r="B9" s="42"/>
      <c r="C9" s="1"/>
      <c r="D9" s="1"/>
    </row>
    <row r="10" spans="1:4" ht="17">
      <c r="A10" s="26" t="s">
        <v>3</v>
      </c>
      <c r="B10" s="42"/>
      <c r="C10" s="1"/>
      <c r="D10" s="1"/>
    </row>
    <row r="11" spans="1:4" ht="17">
      <c r="A11" s="26" t="s">
        <v>4</v>
      </c>
      <c r="B11" s="42"/>
      <c r="C11" s="1"/>
      <c r="D11" s="1"/>
    </row>
    <row r="12" spans="1:4" ht="17">
      <c r="A12" s="26" t="s">
        <v>121</v>
      </c>
      <c r="B12" s="42"/>
      <c r="C12" s="1"/>
      <c r="D12" s="1"/>
    </row>
    <row r="13" spans="1:4" ht="17">
      <c r="A13" s="26" t="s">
        <v>5</v>
      </c>
      <c r="B13" s="44"/>
      <c r="C13" s="1"/>
      <c r="D13" s="1"/>
    </row>
    <row r="14" spans="1:4" ht="17">
      <c r="A14" s="26" t="s">
        <v>6</v>
      </c>
      <c r="B14" s="42"/>
      <c r="C14" s="1"/>
      <c r="D14" s="1"/>
    </row>
    <row r="15" spans="1:4" ht="17">
      <c r="A15" s="26" t="s">
        <v>123</v>
      </c>
      <c r="B15" s="42"/>
      <c r="C15" s="1"/>
      <c r="D15" s="1"/>
    </row>
    <row r="16" spans="1:4" ht="17">
      <c r="A16" s="26" t="s">
        <v>125</v>
      </c>
      <c r="B16" s="45"/>
      <c r="C16" s="1"/>
      <c r="D16" s="1"/>
    </row>
    <row r="17" spans="1:4" ht="17">
      <c r="A17" s="41"/>
      <c r="B17" s="45"/>
      <c r="C17" s="1"/>
      <c r="D17" s="1"/>
    </row>
    <row r="18" spans="1:4" ht="17">
      <c r="A18" s="26" t="s">
        <v>117</v>
      </c>
      <c r="B18" s="45" t="s">
        <v>7</v>
      </c>
      <c r="C18" s="1"/>
      <c r="D18" s="1"/>
    </row>
    <row r="19" spans="1:4" ht="17">
      <c r="A19" s="26"/>
      <c r="B19" s="45" t="s">
        <v>8</v>
      </c>
      <c r="C19" s="1"/>
      <c r="D19" s="1"/>
    </row>
    <row r="20" spans="1:4" ht="17">
      <c r="A20" s="26"/>
      <c r="B20" s="45" t="s">
        <v>9</v>
      </c>
      <c r="C20" s="1"/>
      <c r="D20" s="1"/>
    </row>
    <row r="21" spans="1:4" ht="17">
      <c r="A21" s="26"/>
      <c r="B21" s="45" t="s">
        <v>118</v>
      </c>
      <c r="C21" s="1"/>
      <c r="D21" s="1"/>
    </row>
    <row r="22" spans="1:4" ht="17">
      <c r="A22" s="26"/>
      <c r="B22" s="45" t="s">
        <v>10</v>
      </c>
      <c r="C22" s="1"/>
      <c r="D22" s="1"/>
    </row>
    <row r="23" spans="1:4" ht="17">
      <c r="A23" s="26"/>
      <c r="B23" s="45" t="s">
        <v>122</v>
      </c>
      <c r="C23" s="1"/>
      <c r="D23" s="1"/>
    </row>
    <row r="24" spans="1:4" ht="17">
      <c r="A24" s="26"/>
      <c r="B24" s="45" t="s">
        <v>124</v>
      </c>
      <c r="C24" s="1"/>
      <c r="D24" s="1"/>
    </row>
    <row r="25" spans="1:4" ht="17">
      <c r="A25" s="26"/>
      <c r="B25" s="45" t="s">
        <v>126</v>
      </c>
      <c r="C25" s="1"/>
      <c r="D25" s="1"/>
    </row>
    <row r="26" spans="1:4" ht="17">
      <c r="A26" s="26"/>
      <c r="B26" s="45"/>
      <c r="C26" s="1"/>
      <c r="D26" s="1"/>
    </row>
    <row r="27" spans="1:4" ht="17">
      <c r="A27" s="26" t="s">
        <v>154</v>
      </c>
      <c r="B27" s="45"/>
      <c r="C27" s="1"/>
      <c r="D27" s="1"/>
    </row>
    <row r="28" spans="1:4">
      <c r="A28" s="1" t="s">
        <v>156</v>
      </c>
      <c r="B28" s="1"/>
    </row>
    <row r="29" spans="1:4">
      <c r="A29" s="1" t="s">
        <v>157</v>
      </c>
      <c r="B29" s="1"/>
    </row>
    <row r="30" spans="1:4">
      <c r="A30" s="1"/>
      <c r="B30" s="1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89799-9773-094A-B256-93C4C6FF70B3}">
  <sheetPr codeName="Sheet3">
    <tabColor theme="9"/>
  </sheetPr>
  <dimension ref="A1:H104"/>
  <sheetViews>
    <sheetView workbookViewId="0">
      <selection activeCell="I15" sqref="I15"/>
    </sheetView>
  </sheetViews>
  <sheetFormatPr baseColWidth="10" defaultRowHeight="16"/>
  <cols>
    <col min="1" max="1" width="6.5" customWidth="1"/>
    <col min="2" max="2" width="21.83203125" customWidth="1"/>
    <col min="3" max="3" width="12.5" customWidth="1"/>
    <col min="6" max="6" width="15.33203125" customWidth="1"/>
  </cols>
  <sheetData>
    <row r="1" spans="1:8">
      <c r="A1" s="2"/>
      <c r="B1" s="2" t="s">
        <v>130</v>
      </c>
      <c r="C1" s="12" t="s">
        <v>131</v>
      </c>
      <c r="D1" s="13" t="s">
        <v>132</v>
      </c>
      <c r="E1" s="13" t="s">
        <v>136</v>
      </c>
      <c r="F1" s="13" t="s">
        <v>155</v>
      </c>
      <c r="G1" t="s">
        <v>137</v>
      </c>
      <c r="H1" t="s">
        <v>138</v>
      </c>
    </row>
    <row r="2" spans="1:8">
      <c r="A2" s="2">
        <v>1</v>
      </c>
      <c r="B2" s="2" t="s">
        <v>11</v>
      </c>
      <c r="C2" s="10">
        <v>97.4</v>
      </c>
      <c r="D2" s="4">
        <v>60.48</v>
      </c>
      <c r="E2" s="7">
        <v>145</v>
      </c>
      <c r="F2" s="7"/>
      <c r="G2" s="15"/>
      <c r="H2" s="15"/>
    </row>
    <row r="3" spans="1:8">
      <c r="A3" s="2">
        <v>2</v>
      </c>
      <c r="B3" s="2" t="s">
        <v>12</v>
      </c>
      <c r="C3" s="10">
        <v>100.6</v>
      </c>
      <c r="D3" s="4">
        <v>18</v>
      </c>
      <c r="E3" s="7">
        <v>45</v>
      </c>
      <c r="F3" s="7"/>
      <c r="G3" s="15"/>
      <c r="H3" s="15"/>
    </row>
    <row r="4" spans="1:8">
      <c r="A4" s="2">
        <v>3</v>
      </c>
      <c r="B4" s="2" t="s">
        <v>13</v>
      </c>
      <c r="C4" s="10">
        <v>93.7</v>
      </c>
      <c r="D4" s="4">
        <v>26.3</v>
      </c>
      <c r="E4" s="7">
        <v>65.7</v>
      </c>
      <c r="F4" s="7"/>
      <c r="G4" s="15"/>
      <c r="H4" s="15"/>
    </row>
    <row r="5" spans="1:8">
      <c r="A5" s="2">
        <v>4</v>
      </c>
      <c r="B5" s="2" t="s">
        <v>14</v>
      </c>
      <c r="C5" s="10">
        <v>107.1</v>
      </c>
      <c r="D5" s="4">
        <v>6.09</v>
      </c>
      <c r="E5" s="7">
        <v>15.2</v>
      </c>
      <c r="F5" s="7"/>
      <c r="G5" s="15"/>
      <c r="H5" s="15"/>
    </row>
    <row r="6" spans="1:8">
      <c r="A6" s="2">
        <v>5</v>
      </c>
      <c r="B6" s="2" t="s">
        <v>15</v>
      </c>
      <c r="C6" s="10">
        <v>94.8</v>
      </c>
      <c r="D6" s="4">
        <v>51.36</v>
      </c>
      <c r="E6" s="7">
        <v>128</v>
      </c>
      <c r="F6" s="7"/>
      <c r="G6" s="15"/>
      <c r="H6" s="15"/>
    </row>
    <row r="7" spans="1:8">
      <c r="A7" s="2">
        <v>6</v>
      </c>
      <c r="B7" s="2" t="s">
        <v>16</v>
      </c>
      <c r="C7" s="10">
        <v>99.6</v>
      </c>
      <c r="D7" s="4">
        <v>47.41</v>
      </c>
      <c r="E7" s="7">
        <v>92.1</v>
      </c>
      <c r="F7" s="7"/>
      <c r="G7" s="15"/>
      <c r="H7" s="15"/>
    </row>
    <row r="8" spans="1:8">
      <c r="A8" s="2">
        <v>7</v>
      </c>
      <c r="B8" s="2" t="s">
        <v>17</v>
      </c>
      <c r="C8" s="10">
        <v>100.1</v>
      </c>
      <c r="D8" s="4">
        <v>695</v>
      </c>
      <c r="E8" s="7">
        <v>480</v>
      </c>
      <c r="F8" s="7"/>
      <c r="G8" s="15"/>
      <c r="H8" s="15"/>
    </row>
    <row r="9" spans="1:8">
      <c r="A9" s="2">
        <v>8</v>
      </c>
      <c r="B9" s="2" t="s">
        <v>18</v>
      </c>
      <c r="C9" s="10">
        <v>88.8</v>
      </c>
      <c r="D9" s="4">
        <v>7.34</v>
      </c>
      <c r="E9" s="7">
        <v>8.9</v>
      </c>
      <c r="F9" s="7"/>
      <c r="G9" s="15"/>
      <c r="H9" s="15"/>
    </row>
    <row r="10" spans="1:8">
      <c r="A10" s="2">
        <v>9</v>
      </c>
      <c r="B10" s="2" t="s">
        <v>19</v>
      </c>
      <c r="C10" s="10">
        <v>102.1</v>
      </c>
      <c r="D10" s="4">
        <v>5.0599999999999996</v>
      </c>
      <c r="E10" s="7">
        <v>9.06</v>
      </c>
      <c r="F10" s="7"/>
      <c r="G10" s="15"/>
      <c r="H10" s="15"/>
    </row>
    <row r="11" spans="1:8">
      <c r="A11" s="2">
        <v>10</v>
      </c>
      <c r="B11" s="2" t="s">
        <v>20</v>
      </c>
      <c r="C11" s="10">
        <v>106.9</v>
      </c>
      <c r="D11" s="4">
        <v>7.25</v>
      </c>
      <c r="E11" s="7">
        <v>8.5</v>
      </c>
      <c r="F11" s="7"/>
      <c r="G11" s="15"/>
      <c r="H11" s="15"/>
    </row>
    <row r="12" spans="1:8">
      <c r="A12" s="2">
        <v>11</v>
      </c>
      <c r="B12" s="2" t="s">
        <v>21</v>
      </c>
      <c r="C12" s="10">
        <v>100.5</v>
      </c>
      <c r="D12" s="4">
        <v>9.2799999999999994</v>
      </c>
      <c r="E12" s="7">
        <v>23</v>
      </c>
      <c r="F12" s="7"/>
      <c r="G12" s="15"/>
      <c r="H12" s="15"/>
    </row>
    <row r="13" spans="1:8">
      <c r="A13" s="2">
        <v>12</v>
      </c>
      <c r="B13" s="2" t="s">
        <v>22</v>
      </c>
      <c r="C13" s="10">
        <v>102.4</v>
      </c>
      <c r="D13" s="4">
        <v>7.63</v>
      </c>
      <c r="E13" s="7">
        <v>9.1999999999999993</v>
      </c>
      <c r="F13" s="7"/>
      <c r="G13" s="15"/>
      <c r="H13" s="15"/>
    </row>
    <row r="14" spans="1:8">
      <c r="A14" s="2">
        <v>13</v>
      </c>
      <c r="B14" s="2" t="s">
        <v>23</v>
      </c>
      <c r="C14" s="10">
        <v>101.9</v>
      </c>
      <c r="D14" s="4">
        <v>5.77</v>
      </c>
      <c r="E14" s="7">
        <v>14.4</v>
      </c>
      <c r="F14" s="7"/>
      <c r="G14" s="15"/>
      <c r="H14" s="15"/>
    </row>
    <row r="15" spans="1:8">
      <c r="A15" s="2">
        <v>14</v>
      </c>
      <c r="B15" s="2" t="s">
        <v>24</v>
      </c>
      <c r="C15" s="10">
        <v>102.9</v>
      </c>
      <c r="D15" s="4">
        <v>48.85</v>
      </c>
      <c r="E15" s="7">
        <v>24</v>
      </c>
      <c r="F15" s="7"/>
      <c r="G15" s="15"/>
      <c r="H15" s="15"/>
    </row>
    <row r="16" spans="1:8">
      <c r="A16" s="2">
        <v>15</v>
      </c>
      <c r="B16" s="2" t="s">
        <v>25</v>
      </c>
      <c r="C16" s="10">
        <v>100</v>
      </c>
      <c r="D16" s="4">
        <v>6.46</v>
      </c>
      <c r="E16" s="7">
        <v>9.5</v>
      </c>
      <c r="F16" s="7"/>
      <c r="G16" s="15"/>
      <c r="H16" s="15"/>
    </row>
    <row r="17" spans="1:8">
      <c r="A17" s="2">
        <v>16</v>
      </c>
      <c r="B17" s="2" t="s">
        <v>26</v>
      </c>
      <c r="C17" s="10">
        <v>86.3</v>
      </c>
      <c r="D17" s="4">
        <v>7.77</v>
      </c>
      <c r="E17" s="7">
        <v>19.399999999999999</v>
      </c>
      <c r="F17" s="7"/>
      <c r="G17" s="15"/>
      <c r="H17" s="15"/>
    </row>
    <row r="18" spans="1:8">
      <c r="A18" s="2">
        <v>17</v>
      </c>
      <c r="B18" s="2" t="s">
        <v>27</v>
      </c>
      <c r="C18" s="10">
        <v>100.1</v>
      </c>
      <c r="D18" s="6">
        <v>40.4</v>
      </c>
      <c r="E18" s="7">
        <v>101</v>
      </c>
      <c r="F18" s="7"/>
      <c r="G18" s="15"/>
      <c r="H18" s="15"/>
    </row>
    <row r="19" spans="1:8">
      <c r="A19" s="2">
        <v>18</v>
      </c>
      <c r="B19" s="2" t="s">
        <v>28</v>
      </c>
      <c r="C19" s="10">
        <v>100</v>
      </c>
      <c r="D19" s="4">
        <v>8.57</v>
      </c>
      <c r="E19" s="7">
        <v>21.4</v>
      </c>
      <c r="F19" s="7"/>
      <c r="G19" s="15"/>
      <c r="H19" s="15"/>
    </row>
    <row r="20" spans="1:8">
      <c r="A20" s="2">
        <v>19</v>
      </c>
      <c r="B20" s="2" t="s">
        <v>29</v>
      </c>
      <c r="C20" s="10">
        <v>98.4</v>
      </c>
      <c r="D20" s="4">
        <v>6.69</v>
      </c>
      <c r="E20" s="7">
        <v>9.6</v>
      </c>
      <c r="F20" s="7"/>
      <c r="G20" s="15"/>
      <c r="H20" s="15"/>
    </row>
    <row r="21" spans="1:8">
      <c r="A21" s="2">
        <v>20</v>
      </c>
      <c r="B21" s="2" t="s">
        <v>30</v>
      </c>
      <c r="C21" s="10">
        <v>97.1</v>
      </c>
      <c r="D21" s="4">
        <v>6.62</v>
      </c>
      <c r="E21" s="7">
        <v>16.600000000000001</v>
      </c>
      <c r="F21" s="7"/>
      <c r="G21" s="15"/>
      <c r="H21" s="15"/>
    </row>
    <row r="22" spans="1:8">
      <c r="A22" s="2">
        <v>21</v>
      </c>
      <c r="B22" s="2" t="s">
        <v>31</v>
      </c>
      <c r="C22" s="10">
        <v>100.6</v>
      </c>
      <c r="D22" s="4">
        <v>6.34</v>
      </c>
      <c r="E22" s="7">
        <v>8.9</v>
      </c>
      <c r="F22" s="7"/>
      <c r="G22" s="15"/>
      <c r="H22" s="15"/>
    </row>
    <row r="23" spans="1:8">
      <c r="A23" s="2">
        <v>22</v>
      </c>
      <c r="B23" s="2" t="s">
        <v>32</v>
      </c>
      <c r="C23" s="10">
        <v>99.1</v>
      </c>
      <c r="D23" s="4">
        <v>5.38</v>
      </c>
      <c r="E23" s="7">
        <v>7.5</v>
      </c>
      <c r="F23" s="7"/>
      <c r="G23" s="15"/>
      <c r="H23" s="15"/>
    </row>
    <row r="24" spans="1:8">
      <c r="A24" s="2">
        <v>23</v>
      </c>
      <c r="B24" s="2" t="s">
        <v>33</v>
      </c>
      <c r="C24" s="10">
        <v>107.5</v>
      </c>
      <c r="D24" s="4">
        <v>180</v>
      </c>
      <c r="E24" s="7">
        <v>451</v>
      </c>
      <c r="F24" s="7"/>
      <c r="G24" s="15"/>
      <c r="H24" s="15"/>
    </row>
    <row r="25" spans="1:8">
      <c r="A25" s="2">
        <v>24</v>
      </c>
      <c r="B25" s="2" t="s">
        <v>34</v>
      </c>
      <c r="C25" s="10">
        <v>92.2</v>
      </c>
      <c r="D25" s="4">
        <v>53.07</v>
      </c>
      <c r="E25" s="7">
        <v>133</v>
      </c>
      <c r="F25" s="7"/>
      <c r="G25" s="15"/>
      <c r="H25" s="15"/>
    </row>
    <row r="26" spans="1:8">
      <c r="A26" s="2">
        <v>25</v>
      </c>
      <c r="B26" s="2" t="s">
        <v>35</v>
      </c>
      <c r="C26" s="10">
        <v>98.9</v>
      </c>
      <c r="D26" s="4">
        <v>9.74</v>
      </c>
      <c r="E26" s="7">
        <v>9.81</v>
      </c>
      <c r="F26" s="7"/>
      <c r="G26" s="15"/>
      <c r="H26" s="15"/>
    </row>
    <row r="27" spans="1:8">
      <c r="A27" s="2">
        <v>26</v>
      </c>
      <c r="B27" s="2" t="s">
        <v>36</v>
      </c>
      <c r="C27" s="10">
        <v>102.1</v>
      </c>
      <c r="D27" s="4">
        <v>89.7</v>
      </c>
      <c r="E27" s="7">
        <v>224</v>
      </c>
      <c r="F27" s="7"/>
      <c r="G27" s="15"/>
      <c r="H27" s="15"/>
    </row>
    <row r="28" spans="1:8">
      <c r="A28" s="2">
        <v>27</v>
      </c>
      <c r="B28" s="2" t="s">
        <v>37</v>
      </c>
      <c r="C28" s="10">
        <v>99.6</v>
      </c>
      <c r="D28" s="4">
        <v>20.7</v>
      </c>
      <c r="E28" s="7">
        <v>52</v>
      </c>
      <c r="F28" s="7"/>
      <c r="G28" s="15"/>
      <c r="H28" s="15"/>
    </row>
    <row r="29" spans="1:8">
      <c r="A29" s="2">
        <v>28</v>
      </c>
      <c r="B29" s="2" t="s">
        <v>38</v>
      </c>
      <c r="C29" s="10">
        <v>108.6</v>
      </c>
      <c r="D29" s="4">
        <v>6.97</v>
      </c>
      <c r="E29" s="7">
        <v>17</v>
      </c>
      <c r="F29" s="7"/>
      <c r="G29" s="15"/>
      <c r="H29" s="15"/>
    </row>
    <row r="30" spans="1:8">
      <c r="A30" s="2">
        <v>29</v>
      </c>
      <c r="B30" s="2" t="s">
        <v>39</v>
      </c>
      <c r="C30" s="10">
        <v>99.9</v>
      </c>
      <c r="D30" s="4">
        <v>9.19</v>
      </c>
      <c r="E30" s="7">
        <v>23</v>
      </c>
      <c r="F30" s="7"/>
      <c r="G30" s="15"/>
      <c r="H30" s="15"/>
    </row>
    <row r="31" spans="1:8">
      <c r="A31" s="2">
        <v>30</v>
      </c>
      <c r="B31" s="2" t="s">
        <v>40</v>
      </c>
      <c r="C31" s="10">
        <v>97.4</v>
      </c>
      <c r="D31" s="4">
        <v>6.85</v>
      </c>
      <c r="E31" s="7">
        <v>9.5500000000000007</v>
      </c>
      <c r="F31" s="7"/>
      <c r="G31" s="15"/>
      <c r="H31" s="15"/>
    </row>
    <row r="32" spans="1:8">
      <c r="A32" s="2">
        <v>31</v>
      </c>
      <c r="B32" s="2" t="s">
        <v>41</v>
      </c>
      <c r="C32" s="10">
        <v>100.5</v>
      </c>
      <c r="D32" s="6">
        <v>4.5</v>
      </c>
      <c r="E32" s="7">
        <v>11.2</v>
      </c>
      <c r="F32" s="7"/>
      <c r="G32" s="15"/>
      <c r="H32" s="15"/>
    </row>
    <row r="33" spans="1:8">
      <c r="A33" s="2">
        <v>32</v>
      </c>
      <c r="B33" s="2" t="s">
        <v>42</v>
      </c>
      <c r="C33" s="10">
        <v>114.1</v>
      </c>
      <c r="D33" s="4">
        <v>32.200000000000003</v>
      </c>
      <c r="E33" s="7">
        <v>4.8</v>
      </c>
      <c r="F33" s="7"/>
      <c r="G33" s="15"/>
      <c r="H33" s="15"/>
    </row>
    <row r="34" spans="1:8">
      <c r="A34" s="2">
        <v>33</v>
      </c>
      <c r="B34" s="2" t="s">
        <v>43</v>
      </c>
      <c r="C34" s="10">
        <v>101.4</v>
      </c>
      <c r="D34" s="4">
        <v>10</v>
      </c>
      <c r="E34" s="7">
        <v>25</v>
      </c>
      <c r="F34" s="7"/>
      <c r="G34" s="15"/>
      <c r="H34" s="15"/>
    </row>
    <row r="35" spans="1:8">
      <c r="A35" s="2">
        <v>34</v>
      </c>
      <c r="B35" s="2" t="s">
        <v>44</v>
      </c>
      <c r="C35" s="10">
        <v>89.7</v>
      </c>
      <c r="D35" s="4">
        <v>30</v>
      </c>
      <c r="E35" s="7">
        <v>75</v>
      </c>
      <c r="F35" s="7"/>
      <c r="G35" s="15"/>
      <c r="H35" s="15"/>
    </row>
    <row r="36" spans="1:8">
      <c r="A36" s="2">
        <v>35</v>
      </c>
      <c r="B36" s="2" t="s">
        <v>45</v>
      </c>
      <c r="C36" s="10">
        <v>98.2</v>
      </c>
      <c r="D36" s="4">
        <v>5</v>
      </c>
      <c r="E36" s="7">
        <v>12.5</v>
      </c>
      <c r="F36" s="7"/>
      <c r="G36" s="15"/>
      <c r="H36" s="15"/>
    </row>
    <row r="37" spans="1:8">
      <c r="A37" s="2">
        <v>36</v>
      </c>
      <c r="B37" s="2" t="s">
        <v>46</v>
      </c>
      <c r="C37" s="10">
        <v>102.5</v>
      </c>
      <c r="D37" s="4">
        <v>5</v>
      </c>
      <c r="E37" s="7">
        <v>12.5</v>
      </c>
      <c r="F37" s="7"/>
      <c r="G37" s="15"/>
      <c r="H37" s="15"/>
    </row>
    <row r="38" spans="1:8">
      <c r="A38" s="2">
        <v>37</v>
      </c>
      <c r="B38" s="2" t="s">
        <v>47</v>
      </c>
      <c r="C38" s="10">
        <v>103.8</v>
      </c>
      <c r="D38" s="4">
        <v>7.35</v>
      </c>
      <c r="E38" s="7">
        <v>9.4</v>
      </c>
      <c r="F38" s="7"/>
      <c r="G38" s="15"/>
      <c r="H38" s="15"/>
    </row>
    <row r="39" spans="1:8">
      <c r="A39" s="2">
        <v>38</v>
      </c>
      <c r="B39" s="2" t="s">
        <v>48</v>
      </c>
      <c r="C39" s="10">
        <v>101.1</v>
      </c>
      <c r="D39" s="4">
        <v>10.74</v>
      </c>
      <c r="E39" s="7">
        <v>26.8</v>
      </c>
      <c r="F39" s="7"/>
      <c r="G39" s="15"/>
      <c r="H39" s="15"/>
    </row>
    <row r="40" spans="1:8">
      <c r="A40" s="2">
        <v>39</v>
      </c>
      <c r="B40" s="2" t="s">
        <v>49</v>
      </c>
      <c r="C40" s="10">
        <v>116.3</v>
      </c>
      <c r="D40" s="4">
        <v>6.8</v>
      </c>
      <c r="E40" s="7">
        <v>17</v>
      </c>
      <c r="F40" s="7"/>
      <c r="G40" s="15"/>
      <c r="H40" s="15"/>
    </row>
    <row r="41" spans="1:8">
      <c r="A41" s="2">
        <v>40</v>
      </c>
      <c r="B41" s="2" t="s">
        <v>50</v>
      </c>
      <c r="C41" s="10">
        <v>88.4</v>
      </c>
      <c r="D41" s="4">
        <v>26</v>
      </c>
      <c r="E41" s="7">
        <v>65</v>
      </c>
      <c r="F41" s="7"/>
      <c r="G41" s="15"/>
      <c r="H41" s="15"/>
    </row>
    <row r="42" spans="1:8">
      <c r="A42" s="2">
        <v>41</v>
      </c>
      <c r="B42" s="2" t="s">
        <v>51</v>
      </c>
      <c r="C42" s="10">
        <v>111.2</v>
      </c>
      <c r="D42" s="4">
        <v>7.18</v>
      </c>
      <c r="E42" s="7">
        <v>9.2200000000000006</v>
      </c>
      <c r="F42" s="7"/>
      <c r="G42" s="15"/>
      <c r="H42" s="15"/>
    </row>
    <row r="43" spans="1:8">
      <c r="A43" s="2">
        <v>42</v>
      </c>
      <c r="B43" s="2" t="s">
        <v>52</v>
      </c>
      <c r="C43" s="10">
        <v>109.9</v>
      </c>
      <c r="D43" s="4">
        <v>11.07</v>
      </c>
      <c r="E43" s="7">
        <v>27.7</v>
      </c>
      <c r="F43" s="7"/>
      <c r="G43" s="15"/>
      <c r="H43" s="15"/>
    </row>
    <row r="44" spans="1:8">
      <c r="A44" s="2">
        <v>43</v>
      </c>
      <c r="B44" s="2" t="s">
        <v>53</v>
      </c>
      <c r="C44" s="10">
        <v>100</v>
      </c>
      <c r="D44" s="4">
        <v>7</v>
      </c>
      <c r="E44" s="7">
        <v>8.9</v>
      </c>
      <c r="F44" s="7"/>
      <c r="G44" s="15"/>
      <c r="H44" s="15"/>
    </row>
    <row r="45" spans="1:8">
      <c r="A45" s="2">
        <v>44</v>
      </c>
      <c r="B45" s="2" t="s">
        <v>54</v>
      </c>
      <c r="C45" s="10">
        <v>117.8</v>
      </c>
      <c r="D45" s="4">
        <v>8.57</v>
      </c>
      <c r="E45" s="7">
        <v>9.5</v>
      </c>
      <c r="F45" s="7"/>
      <c r="G45" s="15"/>
      <c r="H45" s="15"/>
    </row>
    <row r="46" spans="1:8">
      <c r="A46" s="2">
        <v>45</v>
      </c>
      <c r="B46" s="2" t="s">
        <v>55</v>
      </c>
      <c r="C46" s="10">
        <v>94.9</v>
      </c>
      <c r="D46" s="4">
        <v>60.8</v>
      </c>
      <c r="E46" s="7">
        <v>152</v>
      </c>
      <c r="F46" s="7"/>
      <c r="G46" s="15"/>
      <c r="H46" s="15"/>
    </row>
    <row r="47" spans="1:8">
      <c r="A47" s="3">
        <v>46</v>
      </c>
      <c r="B47" s="3" t="s">
        <v>56</v>
      </c>
      <c r="C47" s="10">
        <v>102.8</v>
      </c>
      <c r="D47" s="4">
        <v>9.1300000000000008</v>
      </c>
      <c r="E47" s="7">
        <v>9.5500000000000007</v>
      </c>
      <c r="F47" s="7"/>
      <c r="G47" s="15"/>
      <c r="H47" s="15"/>
    </row>
    <row r="48" spans="1:8">
      <c r="A48" s="2">
        <v>47</v>
      </c>
      <c r="B48" s="2" t="s">
        <v>57</v>
      </c>
      <c r="C48" s="10">
        <v>97.7</v>
      </c>
      <c r="D48" s="4">
        <v>7.45</v>
      </c>
      <c r="E48" s="7">
        <v>18.600000000000001</v>
      </c>
      <c r="F48" s="7"/>
      <c r="G48" s="15"/>
      <c r="H48" s="15"/>
    </row>
    <row r="49" spans="1:8">
      <c r="A49" s="2">
        <v>48</v>
      </c>
      <c r="B49" s="2" t="s">
        <v>58</v>
      </c>
      <c r="C49" s="10">
        <v>106.1</v>
      </c>
      <c r="D49" s="4">
        <v>15.47</v>
      </c>
      <c r="E49" s="7">
        <v>9.4</v>
      </c>
      <c r="F49" s="7"/>
      <c r="G49" s="15"/>
      <c r="H49" s="15"/>
    </row>
    <row r="50" spans="1:8">
      <c r="A50" s="2">
        <v>49</v>
      </c>
      <c r="B50" s="2" t="s">
        <v>59</v>
      </c>
      <c r="C50" s="10">
        <v>107.7</v>
      </c>
      <c r="D50" s="4">
        <v>6.37</v>
      </c>
      <c r="E50" s="7">
        <v>7.6</v>
      </c>
      <c r="F50" s="7"/>
      <c r="G50" s="15"/>
      <c r="H50" s="15"/>
    </row>
    <row r="51" spans="1:8">
      <c r="A51" s="2">
        <v>50</v>
      </c>
      <c r="B51" s="2" t="s">
        <v>60</v>
      </c>
      <c r="C51" s="10">
        <v>118.9</v>
      </c>
      <c r="D51" s="4">
        <v>6.85</v>
      </c>
      <c r="E51" s="7">
        <v>17.2</v>
      </c>
      <c r="F51" s="7"/>
      <c r="G51" s="15"/>
      <c r="H51" s="15"/>
    </row>
    <row r="52" spans="1:8">
      <c r="A52" s="2">
        <v>51</v>
      </c>
      <c r="B52" s="2" t="s">
        <v>61</v>
      </c>
      <c r="C52" s="10">
        <v>100.7</v>
      </c>
      <c r="D52" s="4">
        <v>5.29</v>
      </c>
      <c r="E52" s="7">
        <v>8.9</v>
      </c>
      <c r="F52" s="7"/>
      <c r="G52" s="15"/>
      <c r="H52" s="15"/>
    </row>
    <row r="53" spans="1:8">
      <c r="A53" s="2">
        <v>52</v>
      </c>
      <c r="B53" s="2" t="s">
        <v>62</v>
      </c>
      <c r="C53" s="10">
        <v>98.3</v>
      </c>
      <c r="D53" s="5">
        <v>5.57</v>
      </c>
      <c r="E53" s="7">
        <v>9.1999999999999993</v>
      </c>
      <c r="F53" s="7"/>
      <c r="G53" s="15"/>
      <c r="H53" s="15"/>
    </row>
    <row r="54" spans="1:8">
      <c r="A54" s="2">
        <v>53</v>
      </c>
      <c r="B54" s="2" t="s">
        <v>63</v>
      </c>
      <c r="C54" s="10">
        <v>90.3</v>
      </c>
      <c r="D54" s="5">
        <v>490</v>
      </c>
      <c r="E54" s="7">
        <v>402</v>
      </c>
      <c r="F54" s="7"/>
      <c r="G54" s="15"/>
      <c r="H54" s="15"/>
    </row>
    <row r="55" spans="1:8">
      <c r="A55" s="2">
        <v>54</v>
      </c>
      <c r="B55" s="2" t="s">
        <v>64</v>
      </c>
      <c r="C55" s="10">
        <v>95.1</v>
      </c>
      <c r="D55" s="6">
        <v>50</v>
      </c>
      <c r="E55" s="7">
        <v>125</v>
      </c>
      <c r="F55" s="7"/>
      <c r="G55" s="15"/>
      <c r="H55" s="15"/>
    </row>
    <row r="56" spans="1:8">
      <c r="A56" s="2">
        <v>55</v>
      </c>
      <c r="B56" s="2" t="s">
        <v>65</v>
      </c>
      <c r="C56" s="10">
        <v>98.9</v>
      </c>
      <c r="D56" s="4">
        <v>5.79</v>
      </c>
      <c r="E56" s="7">
        <v>14.5</v>
      </c>
      <c r="F56" s="7"/>
      <c r="G56" s="15"/>
      <c r="H56" s="15"/>
    </row>
    <row r="57" spans="1:8">
      <c r="A57" s="2">
        <v>56</v>
      </c>
      <c r="B57" s="2" t="s">
        <v>66</v>
      </c>
      <c r="C57" s="10">
        <v>87.5</v>
      </c>
      <c r="D57" s="4">
        <v>11.88</v>
      </c>
      <c r="E57" s="7">
        <v>8.9</v>
      </c>
      <c r="F57" s="7"/>
      <c r="G57" s="15"/>
      <c r="H57" s="15"/>
    </row>
    <row r="58" spans="1:8">
      <c r="A58" s="2">
        <v>57</v>
      </c>
      <c r="B58" s="2" t="s">
        <v>67</v>
      </c>
      <c r="C58" s="10">
        <v>97.4</v>
      </c>
      <c r="D58" s="4">
        <v>8.2799999999999994</v>
      </c>
      <c r="E58" s="7">
        <v>9.1999999999999993</v>
      </c>
      <c r="F58" s="7"/>
      <c r="G58" s="15"/>
      <c r="H58" s="15"/>
    </row>
    <row r="59" spans="1:8">
      <c r="A59" s="2">
        <v>58</v>
      </c>
      <c r="B59" s="2" t="s">
        <v>68</v>
      </c>
      <c r="C59" s="10">
        <v>103.1</v>
      </c>
      <c r="D59" s="4">
        <v>11.5</v>
      </c>
      <c r="E59" s="7">
        <v>9.5</v>
      </c>
      <c r="F59" s="7"/>
      <c r="G59" s="15"/>
      <c r="H59" s="15"/>
    </row>
    <row r="60" spans="1:8">
      <c r="A60" s="2">
        <v>59</v>
      </c>
      <c r="B60" s="2" t="s">
        <v>69</v>
      </c>
      <c r="C60" s="10">
        <v>99</v>
      </c>
      <c r="D60" s="6">
        <v>7.02</v>
      </c>
      <c r="E60" s="7">
        <v>17.5</v>
      </c>
      <c r="F60" s="7"/>
      <c r="G60" s="15"/>
      <c r="H60" s="15"/>
    </row>
    <row r="61" spans="1:8">
      <c r="A61" s="2">
        <v>60</v>
      </c>
      <c r="B61" s="2" t="s">
        <v>70</v>
      </c>
      <c r="C61" s="10">
        <v>97.7</v>
      </c>
      <c r="D61" s="4">
        <v>8</v>
      </c>
      <c r="E61" s="7">
        <v>24</v>
      </c>
      <c r="F61" s="7"/>
      <c r="G61" s="15"/>
      <c r="H61" s="15"/>
    </row>
    <row r="62" spans="1:8">
      <c r="A62" s="2">
        <v>61</v>
      </c>
      <c r="B62" s="2" t="s">
        <v>71</v>
      </c>
      <c r="C62" s="10">
        <v>96.6</v>
      </c>
      <c r="D62" s="4">
        <v>25</v>
      </c>
      <c r="E62" s="7">
        <v>62.5</v>
      </c>
      <c r="F62" s="7"/>
      <c r="G62" s="15"/>
      <c r="H62" s="15"/>
    </row>
    <row r="63" spans="1:8">
      <c r="A63" s="2">
        <v>62</v>
      </c>
      <c r="B63" s="2" t="s">
        <v>72</v>
      </c>
      <c r="C63" s="10">
        <v>100.3</v>
      </c>
      <c r="D63" s="7">
        <v>7.02</v>
      </c>
      <c r="E63" s="7">
        <v>17.600000000000001</v>
      </c>
      <c r="F63" s="7"/>
      <c r="G63" s="15"/>
      <c r="H63" s="15"/>
    </row>
    <row r="64" spans="1:8">
      <c r="A64" s="2">
        <v>63</v>
      </c>
      <c r="B64" s="2" t="s">
        <v>73</v>
      </c>
      <c r="C64" s="10">
        <v>107.3</v>
      </c>
      <c r="D64" s="8">
        <v>22.8</v>
      </c>
      <c r="E64" s="7">
        <v>264</v>
      </c>
      <c r="F64" s="7"/>
      <c r="G64" s="15"/>
      <c r="H64" s="15"/>
    </row>
    <row r="65" spans="1:8">
      <c r="A65" s="2">
        <v>64</v>
      </c>
      <c r="B65" s="2" t="s">
        <v>74</v>
      </c>
      <c r="C65" s="10">
        <v>103.9</v>
      </c>
      <c r="D65" s="8">
        <v>6.8</v>
      </c>
      <c r="E65" s="7">
        <v>9.8000000000000007</v>
      </c>
      <c r="F65" s="7"/>
      <c r="G65" s="15"/>
      <c r="H65" s="15"/>
    </row>
    <row r="66" spans="1:8">
      <c r="A66" s="2">
        <v>65</v>
      </c>
      <c r="B66" s="2" t="s">
        <v>75</v>
      </c>
      <c r="C66" s="10">
        <v>96.7</v>
      </c>
      <c r="D66" s="8">
        <v>7.48</v>
      </c>
      <c r="E66" s="7">
        <v>18.7</v>
      </c>
      <c r="F66" s="7"/>
      <c r="G66" s="15"/>
      <c r="H66" s="15"/>
    </row>
    <row r="67" spans="1:8">
      <c r="A67" s="2">
        <v>66</v>
      </c>
      <c r="B67" s="2" t="s">
        <v>76</v>
      </c>
      <c r="C67" s="10">
        <v>97.5</v>
      </c>
      <c r="D67" s="8">
        <v>5.3</v>
      </c>
      <c r="E67" s="7">
        <v>20.2</v>
      </c>
      <c r="F67" s="7"/>
      <c r="G67" s="15"/>
      <c r="H67" s="15"/>
    </row>
    <row r="68" spans="1:8">
      <c r="A68" s="2">
        <v>67</v>
      </c>
      <c r="B68" s="2" t="s">
        <v>77</v>
      </c>
      <c r="C68" s="10">
        <v>97.5</v>
      </c>
      <c r="D68" s="8">
        <v>26.3</v>
      </c>
      <c r="E68" s="7">
        <v>65.7</v>
      </c>
      <c r="F68" s="7"/>
      <c r="G68" s="15"/>
      <c r="H68" s="15"/>
    </row>
    <row r="69" spans="1:8">
      <c r="A69" s="2">
        <v>68</v>
      </c>
      <c r="B69" s="2" t="s">
        <v>78</v>
      </c>
      <c r="C69" s="10">
        <v>108.7</v>
      </c>
      <c r="D69" s="8">
        <v>7.6</v>
      </c>
      <c r="E69" s="7">
        <v>9</v>
      </c>
      <c r="F69" s="7"/>
      <c r="G69" s="15"/>
      <c r="H69" s="15"/>
    </row>
    <row r="70" spans="1:8">
      <c r="A70" s="2">
        <v>69</v>
      </c>
      <c r="B70" s="2" t="s">
        <v>79</v>
      </c>
      <c r="C70" s="10">
        <v>95</v>
      </c>
      <c r="D70" s="8">
        <v>35.799999999999997</v>
      </c>
      <c r="E70" s="7">
        <v>89.5</v>
      </c>
      <c r="F70" s="7"/>
      <c r="G70" s="15"/>
      <c r="H70" s="15"/>
    </row>
    <row r="71" spans="1:8">
      <c r="A71" s="2">
        <v>70</v>
      </c>
      <c r="B71" s="2" t="s">
        <v>80</v>
      </c>
      <c r="C71" s="10">
        <v>99</v>
      </c>
      <c r="D71" s="8">
        <v>45.4</v>
      </c>
      <c r="E71" s="7">
        <v>113</v>
      </c>
      <c r="F71" s="7"/>
      <c r="G71" s="15"/>
      <c r="H71" s="15"/>
    </row>
    <row r="72" spans="1:8">
      <c r="A72" s="2">
        <v>71</v>
      </c>
      <c r="B72" s="2" t="s">
        <v>81</v>
      </c>
      <c r="C72" s="10">
        <v>103</v>
      </c>
      <c r="D72" s="8">
        <v>10.4</v>
      </c>
      <c r="E72" s="7">
        <v>26</v>
      </c>
      <c r="F72" s="7"/>
      <c r="G72" s="15"/>
      <c r="H72" s="15"/>
    </row>
    <row r="73" spans="1:8">
      <c r="A73" s="2">
        <v>72</v>
      </c>
      <c r="B73" s="2" t="s">
        <v>82</v>
      </c>
      <c r="C73" s="10">
        <v>119.8</v>
      </c>
      <c r="D73" s="4">
        <v>47.4</v>
      </c>
      <c r="E73" s="7">
        <v>118</v>
      </c>
      <c r="F73" s="7"/>
      <c r="G73" s="15"/>
      <c r="H73" s="15"/>
    </row>
    <row r="74" spans="1:8">
      <c r="A74" s="2">
        <v>73</v>
      </c>
      <c r="B74" s="2" t="s">
        <v>83</v>
      </c>
      <c r="C74" s="10">
        <v>100</v>
      </c>
      <c r="D74" s="4">
        <v>6.5</v>
      </c>
      <c r="E74" s="7">
        <v>9.1</v>
      </c>
      <c r="F74" s="7"/>
      <c r="G74" s="15"/>
      <c r="H74" s="15"/>
    </row>
    <row r="75" spans="1:8">
      <c r="A75" s="2">
        <v>74</v>
      </c>
      <c r="B75" s="2" t="s">
        <v>84</v>
      </c>
      <c r="C75" s="10">
        <v>104.3</v>
      </c>
      <c r="D75" s="4">
        <v>17.850000000000001</v>
      </c>
      <c r="E75" s="7">
        <v>44.6</v>
      </c>
      <c r="F75" s="7"/>
      <c r="G75" s="15"/>
      <c r="H75" s="15"/>
    </row>
    <row r="76" spans="1:8">
      <c r="A76" s="2">
        <v>75</v>
      </c>
      <c r="B76" s="2" t="s">
        <v>85</v>
      </c>
      <c r="C76" s="10">
        <v>103.1</v>
      </c>
      <c r="D76" s="4">
        <v>5.3</v>
      </c>
      <c r="E76" s="7">
        <v>13.2</v>
      </c>
      <c r="F76" s="7"/>
      <c r="G76" s="15"/>
      <c r="H76" s="15"/>
    </row>
    <row r="77" spans="1:8">
      <c r="A77" s="2">
        <v>76</v>
      </c>
      <c r="B77" s="2" t="s">
        <v>86</v>
      </c>
      <c r="C77" s="10">
        <v>107.3</v>
      </c>
      <c r="D77" s="4">
        <v>10.65</v>
      </c>
      <c r="E77" s="7">
        <v>9</v>
      </c>
      <c r="F77" s="7"/>
      <c r="G77" s="15"/>
      <c r="H77" s="15"/>
    </row>
    <row r="78" spans="1:8">
      <c r="A78" s="2">
        <v>77</v>
      </c>
      <c r="B78" s="2" t="s">
        <v>87</v>
      </c>
      <c r="C78" s="10">
        <v>100.5</v>
      </c>
      <c r="D78" s="4">
        <v>6.7</v>
      </c>
      <c r="E78" s="7">
        <v>8.9</v>
      </c>
      <c r="F78" s="7"/>
      <c r="G78" s="15"/>
      <c r="H78" s="15"/>
    </row>
    <row r="79" spans="1:8">
      <c r="A79" s="2">
        <v>78</v>
      </c>
      <c r="B79" s="2" t="s">
        <v>88</v>
      </c>
      <c r="C79" s="10">
        <v>102.2</v>
      </c>
      <c r="D79" s="6">
        <v>19.8</v>
      </c>
      <c r="E79" s="7">
        <v>49.5</v>
      </c>
      <c r="F79" s="7"/>
      <c r="G79" s="15"/>
      <c r="H79" s="15"/>
    </row>
    <row r="80" spans="1:8">
      <c r="A80" s="2">
        <v>79</v>
      </c>
      <c r="B80" s="2" t="s">
        <v>89</v>
      </c>
      <c r="C80" s="10">
        <v>92</v>
      </c>
      <c r="D80" s="6">
        <v>49.4</v>
      </c>
      <c r="E80" s="7">
        <v>123</v>
      </c>
      <c r="F80" s="7"/>
      <c r="G80" s="15"/>
      <c r="H80" s="15"/>
    </row>
    <row r="81" spans="1:8">
      <c r="A81" s="2">
        <v>80</v>
      </c>
      <c r="B81" s="2" t="s">
        <v>90</v>
      </c>
      <c r="C81" s="10">
        <v>100.4</v>
      </c>
      <c r="D81" s="4">
        <v>7.7</v>
      </c>
      <c r="E81" s="7">
        <v>19</v>
      </c>
      <c r="F81" s="7"/>
      <c r="G81" s="15"/>
      <c r="H81" s="15"/>
    </row>
    <row r="82" spans="1:8">
      <c r="A82" s="2">
        <v>81</v>
      </c>
      <c r="B82" s="2" t="s">
        <v>91</v>
      </c>
      <c r="C82" s="10">
        <v>92.4</v>
      </c>
      <c r="D82" s="6">
        <v>20</v>
      </c>
      <c r="E82" s="7">
        <v>50</v>
      </c>
      <c r="F82" s="7"/>
      <c r="G82" s="15"/>
      <c r="H82" s="15"/>
    </row>
    <row r="83" spans="1:8">
      <c r="A83" s="2">
        <v>82</v>
      </c>
      <c r="B83" s="2" t="s">
        <v>92</v>
      </c>
      <c r="C83" s="10">
        <v>105.2</v>
      </c>
      <c r="D83" s="4">
        <v>22.1</v>
      </c>
      <c r="E83" s="7">
        <v>45</v>
      </c>
      <c r="F83" s="7"/>
      <c r="G83" s="15"/>
      <c r="H83" s="15"/>
    </row>
    <row r="84" spans="1:8">
      <c r="A84" s="2">
        <v>83</v>
      </c>
      <c r="B84" s="2" t="s">
        <v>93</v>
      </c>
      <c r="C84" s="10">
        <v>96</v>
      </c>
      <c r="D84" s="4">
        <v>6.7</v>
      </c>
      <c r="E84" s="7">
        <v>9.8000000000000007</v>
      </c>
      <c r="F84" s="7"/>
      <c r="G84" s="15"/>
      <c r="H84" s="15"/>
    </row>
    <row r="85" spans="1:8">
      <c r="A85" s="2">
        <v>84</v>
      </c>
      <c r="B85" s="2" t="s">
        <v>94</v>
      </c>
      <c r="C85" s="10">
        <v>98.2</v>
      </c>
      <c r="D85" s="4">
        <v>6.6</v>
      </c>
      <c r="E85" s="7">
        <v>8.1</v>
      </c>
      <c r="F85" s="7"/>
      <c r="G85" s="15"/>
      <c r="H85" s="15"/>
    </row>
    <row r="86" spans="1:8">
      <c r="A86" s="2">
        <v>85</v>
      </c>
      <c r="B86" s="2" t="s">
        <v>95</v>
      </c>
      <c r="C86" s="10">
        <v>99.2</v>
      </c>
      <c r="D86" s="4">
        <v>16.2</v>
      </c>
      <c r="E86" s="7">
        <v>40.6</v>
      </c>
      <c r="F86" s="7"/>
      <c r="G86" s="15"/>
      <c r="H86" s="15"/>
    </row>
    <row r="87" spans="1:8">
      <c r="A87" s="2">
        <v>86</v>
      </c>
      <c r="B87" s="2" t="s">
        <v>96</v>
      </c>
      <c r="C87" s="10">
        <v>97.2</v>
      </c>
      <c r="D87" s="4">
        <v>6.5</v>
      </c>
      <c r="E87" s="7">
        <v>16.2</v>
      </c>
      <c r="F87" s="7"/>
      <c r="G87" s="15"/>
      <c r="H87" s="15"/>
    </row>
    <row r="88" spans="1:8">
      <c r="A88" s="2">
        <v>87</v>
      </c>
      <c r="B88" s="2" t="s">
        <v>97</v>
      </c>
      <c r="C88" s="10">
        <v>100</v>
      </c>
      <c r="D88" s="4">
        <v>11.2</v>
      </c>
      <c r="E88" s="7">
        <v>9.5500000000000007</v>
      </c>
      <c r="F88" s="7"/>
      <c r="G88" s="15"/>
      <c r="H88" s="15"/>
    </row>
    <row r="89" spans="1:8">
      <c r="A89" s="2">
        <v>88</v>
      </c>
      <c r="B89" s="2" t="s">
        <v>98</v>
      </c>
      <c r="C89" s="10">
        <v>99.2</v>
      </c>
      <c r="D89" s="9">
        <v>7.2</v>
      </c>
      <c r="E89" s="7">
        <v>18</v>
      </c>
      <c r="F89" s="7"/>
      <c r="G89" s="15"/>
      <c r="H89" s="15"/>
    </row>
    <row r="90" spans="1:8">
      <c r="A90" s="2">
        <v>89</v>
      </c>
      <c r="B90" s="2" t="s">
        <v>99</v>
      </c>
      <c r="C90" s="10">
        <v>115.9</v>
      </c>
      <c r="D90" s="9">
        <v>5.5</v>
      </c>
      <c r="E90" s="7">
        <v>8.9</v>
      </c>
      <c r="F90" s="7"/>
      <c r="G90" s="15"/>
      <c r="H90" s="15"/>
    </row>
    <row r="91" spans="1:8">
      <c r="A91" s="2">
        <v>90</v>
      </c>
      <c r="B91" s="2" t="s">
        <v>100</v>
      </c>
      <c r="C91" s="10">
        <v>106.1</v>
      </c>
      <c r="D91" s="4">
        <v>10.3</v>
      </c>
      <c r="E91" s="7">
        <v>9.6</v>
      </c>
      <c r="F91" s="7"/>
      <c r="G91" s="15"/>
      <c r="H91" s="15"/>
    </row>
    <row r="92" spans="1:8">
      <c r="A92" s="2">
        <v>91</v>
      </c>
      <c r="B92" s="2" t="s">
        <v>101</v>
      </c>
      <c r="C92" s="10">
        <v>96.4</v>
      </c>
      <c r="D92" s="4">
        <v>7.8</v>
      </c>
      <c r="E92" s="7">
        <v>19.5</v>
      </c>
      <c r="F92" s="7"/>
      <c r="G92" s="15"/>
      <c r="H92" s="15"/>
    </row>
    <row r="93" spans="1:8">
      <c r="A93" s="2">
        <v>92</v>
      </c>
      <c r="B93" s="2" t="s">
        <v>102</v>
      </c>
      <c r="C93" s="10">
        <v>100.6</v>
      </c>
      <c r="D93" s="4">
        <v>6.7</v>
      </c>
      <c r="E93" s="7">
        <v>9.77</v>
      </c>
      <c r="F93" s="7"/>
      <c r="G93" s="15"/>
      <c r="H93" s="15"/>
    </row>
    <row r="94" spans="1:8">
      <c r="A94" s="2">
        <v>93</v>
      </c>
      <c r="B94" s="2" t="s">
        <v>103</v>
      </c>
      <c r="C94" s="10">
        <v>113.7</v>
      </c>
      <c r="D94" s="4">
        <v>72.2</v>
      </c>
      <c r="E94" s="7">
        <v>180</v>
      </c>
      <c r="F94" s="7"/>
      <c r="G94" s="15"/>
      <c r="H94" s="15"/>
    </row>
    <row r="95" spans="1:8">
      <c r="A95" s="2">
        <v>94</v>
      </c>
      <c r="B95" s="2" t="s">
        <v>104</v>
      </c>
      <c r="C95" s="10">
        <v>98.4</v>
      </c>
      <c r="D95" s="9">
        <v>6.6</v>
      </c>
      <c r="E95" s="7">
        <v>9.4</v>
      </c>
      <c r="F95" s="7"/>
      <c r="G95" s="15"/>
      <c r="H95" s="15"/>
    </row>
    <row r="96" spans="1:8">
      <c r="A96" s="2">
        <v>95</v>
      </c>
      <c r="B96" s="2" t="s">
        <v>105</v>
      </c>
      <c r="C96" s="10">
        <v>113.4</v>
      </c>
      <c r="D96" s="9">
        <v>10.5</v>
      </c>
      <c r="E96" s="7">
        <v>9.9</v>
      </c>
      <c r="F96" s="7"/>
      <c r="G96" s="15"/>
      <c r="H96" s="15"/>
    </row>
    <row r="97" spans="1:8">
      <c r="A97" s="2">
        <v>96</v>
      </c>
      <c r="B97" s="2" t="s">
        <v>106</v>
      </c>
      <c r="C97" s="10">
        <v>118.5</v>
      </c>
      <c r="D97" s="9">
        <v>6.6</v>
      </c>
      <c r="E97" s="7">
        <v>16.5</v>
      </c>
      <c r="F97" s="7"/>
      <c r="G97" s="15"/>
      <c r="H97" s="15"/>
    </row>
    <row r="98" spans="1:8">
      <c r="A98" s="2">
        <v>97</v>
      </c>
      <c r="B98" s="2" t="s">
        <v>107</v>
      </c>
      <c r="C98" s="10">
        <v>94.9</v>
      </c>
      <c r="D98" s="9">
        <v>6.3</v>
      </c>
      <c r="E98" s="7">
        <v>8.5</v>
      </c>
      <c r="F98" s="7"/>
      <c r="G98" s="15"/>
      <c r="H98" s="15"/>
    </row>
    <row r="99" spans="1:8">
      <c r="A99" s="2">
        <v>98</v>
      </c>
      <c r="B99" s="2" t="s">
        <v>108</v>
      </c>
      <c r="C99" s="10">
        <v>101.2</v>
      </c>
      <c r="D99" s="11">
        <v>0.03</v>
      </c>
      <c r="E99" s="11">
        <v>0.03</v>
      </c>
      <c r="F99" s="11"/>
    </row>
    <row r="100" spans="1:8">
      <c r="A100" s="2">
        <v>99</v>
      </c>
      <c r="B100" s="2" t="s">
        <v>109</v>
      </c>
      <c r="C100" s="10">
        <v>96.3</v>
      </c>
      <c r="D100" s="11">
        <v>1.4999999999999999E-2</v>
      </c>
      <c r="E100" s="11">
        <v>1.4999999999999999E-2</v>
      </c>
      <c r="F100" s="11"/>
    </row>
    <row r="101" spans="1:8">
      <c r="A101" s="2">
        <v>100</v>
      </c>
      <c r="B101" s="2" t="s">
        <v>110</v>
      </c>
      <c r="C101" s="10">
        <v>103.4</v>
      </c>
      <c r="D101" s="11">
        <v>0.03</v>
      </c>
      <c r="E101" s="11">
        <v>0.03</v>
      </c>
      <c r="F101" s="11"/>
    </row>
    <row r="102" spans="1:8">
      <c r="A102" s="2">
        <v>101</v>
      </c>
      <c r="B102" s="2" t="s">
        <v>111</v>
      </c>
      <c r="C102" s="10">
        <v>102.6</v>
      </c>
      <c r="D102" s="11">
        <v>1.4999999999999999E-2</v>
      </c>
      <c r="E102" s="11">
        <v>1.4999999999999999E-2</v>
      </c>
      <c r="F102" s="11"/>
    </row>
    <row r="103" spans="1:8">
      <c r="A103" s="2">
        <v>102</v>
      </c>
      <c r="B103" s="2" t="s">
        <v>112</v>
      </c>
      <c r="C103" s="10">
        <v>105.5</v>
      </c>
      <c r="D103" s="11">
        <v>0.03</v>
      </c>
      <c r="E103" s="11">
        <v>0.03</v>
      </c>
      <c r="F103" s="11"/>
    </row>
    <row r="104" spans="1:8">
      <c r="A104" s="2">
        <v>103</v>
      </c>
      <c r="B104" s="2" t="s">
        <v>113</v>
      </c>
      <c r="C104" s="10">
        <v>108.7</v>
      </c>
      <c r="D104" s="11">
        <v>0.03</v>
      </c>
      <c r="E104" s="11">
        <v>0.03</v>
      </c>
      <c r="F104" s="1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PesticideTesting</vt:lpstr>
      <vt:lpstr>Headers</vt:lpstr>
      <vt:lpstr>SampleData</vt:lpstr>
      <vt:lpstr>PesticideTesting!Print_Titles</vt:lpstr>
    </vt:vector>
  </TitlesOfParts>
  <Manager/>
  <Company>MB_labs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Pestices Report</dc:title>
  <dc:subject/>
  <dc:creator>MB_labs</dc:creator>
  <cp:keywords/>
  <dc:description/>
  <cp:lastModifiedBy>tommy lay</cp:lastModifiedBy>
  <cp:lastPrinted>2022-12-06T01:05:26Z</cp:lastPrinted>
  <dcterms:created xsi:type="dcterms:W3CDTF">2022-12-02T17:12:02Z</dcterms:created>
  <dcterms:modified xsi:type="dcterms:W3CDTF">2022-12-15T00:52:02Z</dcterms:modified>
  <cp:category/>
</cp:coreProperties>
</file>