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yup/Downloads/"/>
    </mc:Choice>
  </mc:AlternateContent>
  <xr:revisionPtr revIDLastSave="0" documentId="13_ncr:1_{682425C0-2DC3-5A43-AF3D-B20649C5AF88}" xr6:coauthVersionLast="47" xr6:coauthVersionMax="47" xr10:uidLastSave="{00000000-0000-0000-0000-000000000000}"/>
  <bookViews>
    <workbookView xWindow="38400" yWindow="-6740" windowWidth="21600" windowHeight="37940" xr2:uid="{67CCABC4-099A-464D-A3C4-A995032A6306}"/>
  </bookViews>
  <sheets>
    <sheet name="toxinsTesting" sheetId="1" r:id="rId1"/>
    <sheet name="Headers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C6" i="1"/>
  <c r="A2" i="1"/>
  <c r="A3" i="1"/>
  <c r="A4" i="1"/>
  <c r="A6" i="1"/>
  <c r="E11" i="1"/>
  <c r="A9" i="1"/>
  <c r="A7" i="1"/>
  <c r="C5" i="1"/>
  <c r="C4" i="1"/>
  <c r="C3" i="1"/>
  <c r="C2" i="1"/>
  <c r="C1" i="1"/>
  <c r="E1" i="1"/>
  <c r="A14" i="1"/>
  <c r="A15" i="1"/>
  <c r="A16" i="1"/>
  <c r="A17" i="1"/>
  <c r="A18" i="1"/>
  <c r="A13" i="1"/>
  <c r="B14" i="1"/>
  <c r="B15" i="1"/>
  <c r="B16" i="1"/>
  <c r="B17" i="1"/>
  <c r="B18" i="1"/>
  <c r="B13" i="1"/>
  <c r="F15" i="1"/>
  <c r="F16" i="1"/>
  <c r="F17" i="1"/>
  <c r="F18" i="1"/>
  <c r="F14" i="1"/>
  <c r="F13" i="1"/>
  <c r="E14" i="1"/>
  <c r="E15" i="1"/>
  <c r="E16" i="1"/>
  <c r="E17" i="1"/>
  <c r="E18" i="1"/>
  <c r="E13" i="1"/>
  <c r="D14" i="1"/>
  <c r="D15" i="1"/>
  <c r="D16" i="1"/>
  <c r="D17" i="1"/>
  <c r="D18" i="1"/>
  <c r="D13" i="1"/>
  <c r="C14" i="1"/>
  <c r="C15" i="1"/>
  <c r="C16" i="1"/>
  <c r="C17" i="1"/>
  <c r="C18" i="1"/>
  <c r="C13" i="1"/>
  <c r="A38" i="1"/>
  <c r="A36" i="1"/>
  <c r="A33" i="1"/>
  <c r="A35" i="1"/>
  <c r="A32" i="1"/>
</calcChain>
</file>

<file path=xl/sharedStrings.xml><?xml version="1.0" encoding="utf-8"?>
<sst xmlns="http://schemas.openxmlformats.org/spreadsheetml/2006/main" count="62" uniqueCount="59">
  <si>
    <t xml:space="preserve"> </t>
  </si>
  <si>
    <t>headers</t>
  </si>
  <si>
    <t>values</t>
  </si>
  <si>
    <t>primaryName</t>
  </si>
  <si>
    <t>date</t>
  </si>
  <si>
    <t>time</t>
  </si>
  <si>
    <t>job number</t>
  </si>
  <si>
    <t xml:space="preserve">sample type </t>
  </si>
  <si>
    <t>sample subtype</t>
  </si>
  <si>
    <t xml:space="preserve">attention line </t>
  </si>
  <si>
    <t>AddressLine1</t>
  </si>
  <si>
    <t>AddressLine2</t>
  </si>
  <si>
    <t>postal code</t>
  </si>
  <si>
    <t xml:space="preserve">number of samples </t>
  </si>
  <si>
    <t>email</t>
  </si>
  <si>
    <t>phone number</t>
  </si>
  <si>
    <t>arrival temp</t>
  </si>
  <si>
    <t xml:space="preserve">payment Information </t>
  </si>
  <si>
    <t xml:space="preserve">Client/Code: </t>
  </si>
  <si>
    <t xml:space="preserve">Date: </t>
  </si>
  <si>
    <t xml:space="preserve">Source: </t>
  </si>
  <si>
    <t xml:space="preserve">Type: </t>
  </si>
  <si>
    <t xml:space="preserve">Type of Sample: </t>
  </si>
  <si>
    <t xml:space="preserve">No. of Samples: </t>
  </si>
  <si>
    <t xml:space="preserve">Arival Temp: </t>
  </si>
  <si>
    <t xml:space="preserve">Tel: </t>
  </si>
  <si>
    <t xml:space="preserve">PD: </t>
  </si>
  <si>
    <t>Sample Names</t>
  </si>
  <si>
    <t xml:space="preserve">SampleType </t>
  </si>
  <si>
    <t xml:space="preserve">LOQ Name </t>
  </si>
  <si>
    <t>Analyte</t>
  </si>
  <si>
    <t>% Ref</t>
  </si>
  <si>
    <t>(ng/g)</t>
  </si>
  <si>
    <t>(Recovery)</t>
  </si>
  <si>
    <t>Aflatoxin B1</t>
  </si>
  <si>
    <t>Aflatoxin B2</t>
  </si>
  <si>
    <t>Aflatoxin G1</t>
  </si>
  <si>
    <t>Aflatoxin G2</t>
  </si>
  <si>
    <t>Ochratoxin</t>
  </si>
  <si>
    <t>Zearalenone</t>
  </si>
  <si>
    <t>Components</t>
  </si>
  <si>
    <t>Recovery</t>
  </si>
  <si>
    <t>LOQ (BUD)</t>
  </si>
  <si>
    <t>LOQ(OIL)</t>
  </si>
  <si>
    <t xml:space="preserve">Sample 1 </t>
  </si>
  <si>
    <t>Blank</t>
  </si>
  <si>
    <t>Method: Sample is solvent extracted, then cleaned using SPE (QuEChERS) methods. Multi-</t>
  </si>
  <si>
    <t>residue analysis is carried out using UPLC-ESI-MS/MS/APCI &amp; GC-MS: SPME. Detection of</t>
  </si>
  <si>
    <t>LOQ = Limit of quantification</t>
  </si>
  <si>
    <t xml:space="preserve">ppb = parts per billion (ng/g) </t>
  </si>
  <si>
    <t xml:space="preserve">methods fully validated. </t>
  </si>
  <si>
    <t xml:space="preserve">ND = none detected n/a = not applicable </t>
  </si>
  <si>
    <t xml:space="preserve">compounds meet or exceed HC requirements. Procedure ref AOAC 2007.01; USP &lt;561&gt;&lt;565&gt;, EU 2.0813. </t>
  </si>
  <si>
    <t xml:space="preserve">Mycotoxin - Maximum Tolerance Levels -CFIA FAO Food &amp; Nutrition Paper 64, 1997 </t>
  </si>
  <si>
    <t xml:space="preserve">CFIA - Fact Sheet - Mycotoxins LL Charmley &amp; HL Trenholm May 2010 </t>
  </si>
  <si>
    <t xml:space="preserve">B. Bilodeau </t>
  </si>
  <si>
    <t xml:space="preserve">H. Hartmann </t>
  </si>
  <si>
    <t>Analytical Chemist</t>
  </si>
  <si>
    <t>Sr. Analytical Chemist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</si>
</sst>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>
    <font>
      <sz val="12"/>
      <color theme="1"/>
      <name val="Calibri"/>
      <family val="2"/>
      <scheme val="minor"/>
    </font>
    <font>
      <sz val="10"/>
      <color theme="1"/>
      <name val="CMU Concrete Roman"/>
    </font>
    <font>
      <sz val="12"/>
      <color theme="1"/>
      <name val="CMU Serif Roman"/>
    </font>
    <font>
      <sz val="10"/>
      <color theme="1"/>
      <name val="CMU Serif Roman"/>
    </font>
    <font>
      <b/>
      <sz val="10"/>
      <color theme="1"/>
      <name val="CMU Concrete Roman"/>
    </font>
    <font>
      <sz val="11"/>
      <color theme="1"/>
      <name val="CMU Serif Roman"/>
    </font>
    <font>
      <b/>
      <sz val="11"/>
      <color theme="1"/>
      <name val="CMU Serif Roman"/>
    </font>
    <font>
      <u/>
      <sz val="11"/>
      <color theme="10"/>
      <name val="CMU Serif Roman"/>
    </font>
    <font>
      <sz val="12"/>
      <color theme="1"/>
      <name val="Times Roman"/>
    </font>
    <font>
      <b/>
      <sz val="9"/>
      <color theme="1"/>
      <name val="CMU Serif Roman"/>
    </font>
    <font>
      <sz val="9"/>
      <color theme="1"/>
      <name val="CMU Serif Roman"/>
    </font>
    <font>
      <sz val="10"/>
      <name val="Arial"/>
      <family val="2"/>
    </font>
    <font>
      <sz val="10"/>
      <color theme="1"/>
      <name val="cmr1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8" fillId="0" borderId="0" xfId="0" applyFont="1"/>
    <xf numFmtId="0" fontId="3" fillId="0" borderId="2" xfId="0" applyFont="1" applyBorder="1"/>
    <xf numFmtId="0" fontId="9" fillId="0" borderId="3" xfId="0" applyFont="1" applyBorder="1" applyAlignment="1">
      <alignment horizontal="left" vertical="top" indent="1"/>
    </xf>
    <xf numFmtId="0" fontId="9" fillId="0" borderId="4" xfId="0" applyFont="1" applyBorder="1" applyAlignment="1">
      <alignment horizontal="left" vertical="top" indent="1"/>
    </xf>
    <xf numFmtId="0" fontId="3" fillId="0" borderId="5" xfId="0" applyFont="1" applyBorder="1"/>
    <xf numFmtId="0" fontId="10" fillId="0" borderId="6" xfId="0" applyFont="1" applyBorder="1" applyAlignment="1">
      <alignment horizontal="left" vertical="top" indent="2"/>
    </xf>
    <xf numFmtId="0" fontId="10" fillId="0" borderId="6" xfId="0" applyFont="1" applyBorder="1" applyAlignment="1">
      <alignment horizontal="left" vertical="top" indent="1"/>
    </xf>
    <xf numFmtId="0" fontId="10" fillId="0" borderId="7" xfId="0" applyFont="1" applyBorder="1" applyAlignment="1">
      <alignment horizontal="left" indent="1"/>
    </xf>
    <xf numFmtId="0" fontId="10" fillId="0" borderId="8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indent="1"/>
    </xf>
    <xf numFmtId="164" fontId="10" fillId="0" borderId="10" xfId="0" applyNumberFormat="1" applyFont="1" applyBorder="1" applyAlignment="1">
      <alignment horizontal="left" indent="1"/>
    </xf>
    <xf numFmtId="164" fontId="10" fillId="0" borderId="9" xfId="0" applyNumberFormat="1" applyFont="1" applyBorder="1" applyAlignment="1">
      <alignment horizontal="left" indent="1"/>
    </xf>
    <xf numFmtId="0" fontId="10" fillId="0" borderId="11" xfId="0" applyFont="1" applyBorder="1" applyAlignment="1">
      <alignment horizontal="left" indent="1"/>
    </xf>
    <xf numFmtId="0" fontId="10" fillId="0" borderId="12" xfId="0" applyFont="1" applyBorder="1" applyAlignment="1">
      <alignment horizontal="left" indent="1"/>
    </xf>
    <xf numFmtId="0" fontId="11" fillId="0" borderId="0" xfId="1"/>
    <xf numFmtId="0" fontId="11" fillId="0" borderId="0" xfId="1" applyAlignment="1">
      <alignment horizontal="right"/>
    </xf>
    <xf numFmtId="0" fontId="11" fillId="0" borderId="0" xfId="1" applyAlignment="1">
      <alignment horizontal="right" wrapText="1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indent="3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3" xfId="0" applyFont="1" applyBorder="1"/>
    <xf numFmtId="0" fontId="4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165" fontId="0" fillId="0" borderId="0" xfId="0" applyNumberFormat="1"/>
  </cellXfs>
  <cellStyles count="3">
    <cellStyle name="Comma 2" xfId="2" xr:uid="{37869C34-774D-AC48-87F7-44B56F86FC15}"/>
    <cellStyle name="Normal" xfId="0" builtinId="0"/>
    <cellStyle name="Normal 2" xfId="1" xr:uid="{5113ADFD-916B-0A4F-B192-D6B98B70D4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49FC-8EB8-A246-B60B-BA6177EDCF5F}">
  <dimension ref="A1:F43"/>
  <sheetViews>
    <sheetView tabSelected="1" view="pageLayout" zoomScaleNormal="100" workbookViewId="0">
      <selection activeCell="B8" sqref="B8"/>
    </sheetView>
  </sheetViews>
  <sheetFormatPr baseColWidth="10" defaultColWidth="10.6640625" defaultRowHeight="16"/>
  <cols>
    <col min="1" max="1" width="4.83203125" customWidth="1"/>
    <col min="2" max="2" width="20.83203125" customWidth="1"/>
    <col min="3" max="6" width="14.83203125" customWidth="1"/>
  </cols>
  <sheetData>
    <row r="1" spans="1:6" ht="14" customHeight="1">
      <c r="A1" s="1" t="str">
        <f>IF(ISBLANK(Headers!$B$2),"",Headers!$B$2)</f>
        <v/>
      </c>
      <c r="B1" s="1"/>
      <c r="C1" s="2" t="str">
        <f>Headers!$B$18&amp;Headers!$B$3&amp;" ("&amp;Headers!$B$4&amp;")"</f>
        <v>Date:  ()</v>
      </c>
      <c r="D1" s="3"/>
      <c r="E1" s="4" t="str">
        <f>"No. W"&amp;Headers!$B$5</f>
        <v>No. W</v>
      </c>
      <c r="F1" s="4"/>
    </row>
    <row r="2" spans="1:6" ht="14" customHeight="1">
      <c r="A2" s="5" t="str">
        <f>IF(ISBLANK(Headers!$B$8),"",Headers!$B$8)</f>
        <v/>
      </c>
      <c r="B2" s="5"/>
      <c r="C2" s="6" t="str">
        <f>Headers!$B$20&amp;Headers!$B$7</f>
        <v xml:space="preserve">Type: </v>
      </c>
      <c r="D2" s="5"/>
      <c r="E2" s="4"/>
      <c r="F2" s="4"/>
    </row>
    <row r="3" spans="1:6" ht="14" customHeight="1">
      <c r="A3" s="5" t="str">
        <f>IF(ISBLANK(Headers!$B$9),"",Headers!$B$9)</f>
        <v/>
      </c>
      <c r="B3" s="5"/>
      <c r="C3" s="6" t="str">
        <f>Headers!$B$19&amp;Headers!$B$6</f>
        <v xml:space="preserve">Source: </v>
      </c>
      <c r="D3" s="5"/>
      <c r="E3" s="4"/>
      <c r="F3" s="4"/>
    </row>
    <row r="4" spans="1:6" ht="14" customHeight="1">
      <c r="A4" s="5" t="str">
        <f>Headers!$B$10&amp;", "&amp;Headers!$B$11</f>
        <v xml:space="preserve">, </v>
      </c>
      <c r="B4" s="5"/>
      <c r="C4" s="6" t="str">
        <f>Headers!$B$22&amp;Headers!$B$12</f>
        <v xml:space="preserve">No. of Samples: </v>
      </c>
      <c r="D4" s="5"/>
      <c r="E4" s="4"/>
      <c r="F4" s="4"/>
    </row>
    <row r="5" spans="1:6" ht="14" customHeight="1">
      <c r="A5" s="7"/>
      <c r="B5" s="7"/>
      <c r="C5" s="6" t="str">
        <f>Headers!$B$23&amp;Headers!$B$15</f>
        <v xml:space="preserve">Arival Temp: </v>
      </c>
      <c r="D5" s="5"/>
      <c r="E5" s="4"/>
      <c r="F5" s="4"/>
    </row>
    <row r="6" spans="1:6" ht="14" customHeight="1">
      <c r="A6" s="3" t="str">
        <f>IF(ISBLANK(Headers!$B$14),"",Headers!$B$14)</f>
        <v/>
      </c>
      <c r="B6" s="3"/>
      <c r="C6" s="6" t="str">
        <f>IF(ISBLANK(Headers!$B$16),"",Headers!$B$25&amp;Headers!$B$16)</f>
        <v/>
      </c>
      <c r="D6" s="5"/>
      <c r="E6" s="3"/>
      <c r="F6" s="3" t="s">
        <v>0</v>
      </c>
    </row>
    <row r="7" spans="1:6" ht="14" customHeight="1">
      <c r="A7" s="5" t="str">
        <f>IF(ISBLANK(Headers!$B$13),"",Headers!$B$13)</f>
        <v/>
      </c>
      <c r="B7" s="5"/>
      <c r="C7" s="3"/>
      <c r="D7" s="3"/>
      <c r="E7" s="3"/>
      <c r="F7" s="3"/>
    </row>
    <row r="8" spans="1:6" ht="14" customHeight="1">
      <c r="A8" s="8"/>
      <c r="B8" s="8"/>
      <c r="C8" s="8"/>
      <c r="D8" s="8"/>
      <c r="E8" s="8"/>
      <c r="F8" s="8"/>
    </row>
    <row r="9" spans="1:6" ht="23.75" customHeight="1">
      <c r="A9" s="9" t="str">
        <f>"Samples: "&amp;Headers!$B$27</f>
        <v xml:space="preserve">Samples: </v>
      </c>
      <c r="B9" s="9"/>
      <c r="C9" s="9"/>
      <c r="D9" s="9"/>
      <c r="E9" s="9"/>
      <c r="F9" s="9"/>
    </row>
    <row r="10" spans="1:6" ht="6" customHeight="1">
      <c r="A10" s="40"/>
      <c r="B10" s="40"/>
      <c r="C10" s="40"/>
      <c r="D10" s="40"/>
      <c r="E10" s="40"/>
      <c r="F10" s="40"/>
    </row>
    <row r="11" spans="1:6" ht="17">
      <c r="A11" s="16"/>
      <c r="B11" s="17" t="s">
        <v>30</v>
      </c>
      <c r="C11" s="17" t="s">
        <v>44</v>
      </c>
      <c r="D11" s="17" t="s">
        <v>45</v>
      </c>
      <c r="E11" s="17">
        <f>Headers!B29</f>
        <v>0</v>
      </c>
      <c r="F11" s="18" t="s">
        <v>31</v>
      </c>
    </row>
    <row r="12" spans="1:6" ht="14" customHeight="1" thickBot="1">
      <c r="A12" s="19"/>
      <c r="B12" s="20"/>
      <c r="C12" s="21" t="s">
        <v>32</v>
      </c>
      <c r="D12" s="21" t="s">
        <v>32</v>
      </c>
      <c r="E12" s="21" t="s">
        <v>32</v>
      </c>
      <c r="F12" s="22" t="s">
        <v>33</v>
      </c>
    </row>
    <row r="13" spans="1:6" ht="14" customHeight="1" thickTop="1">
      <c r="A13" s="23">
        <f>Data!A2</f>
        <v>1</v>
      </c>
      <c r="B13" s="24" t="str">
        <f>Data!B2</f>
        <v>Aflatoxin B1</v>
      </c>
      <c r="C13" s="25" t="str">
        <f>IF(Data!$G2, Data!$G2, "ND")</f>
        <v>ND</v>
      </c>
      <c r="D13" s="25" t="str">
        <f>IF(Data!$H2, Data!$H2, "ND")</f>
        <v>ND</v>
      </c>
      <c r="E13" s="26">
        <f>Data!D2</f>
        <v>0.03</v>
      </c>
      <c r="F13" s="27">
        <f>Data!C2</f>
        <v>101.2</v>
      </c>
    </row>
    <row r="14" spans="1:6" ht="14" customHeight="1">
      <c r="A14" s="23">
        <f>Data!A3</f>
        <v>2</v>
      </c>
      <c r="B14" s="24" t="str">
        <f>Data!B3</f>
        <v>Aflatoxin B2</v>
      </c>
      <c r="C14" s="25" t="str">
        <f>IF(Data!$G3, Data!$G3, "ND")</f>
        <v>ND</v>
      </c>
      <c r="D14" s="25" t="str">
        <f>IF(Data!$H3, Data!$H3, "ND")</f>
        <v>ND</v>
      </c>
      <c r="E14" s="26">
        <f>Data!D3</f>
        <v>1.4999999999999999E-2</v>
      </c>
      <c r="F14" s="28">
        <f>Data!C3</f>
        <v>96.3</v>
      </c>
    </row>
    <row r="15" spans="1:6" ht="14" customHeight="1">
      <c r="A15" s="23">
        <f>Data!A4</f>
        <v>3</v>
      </c>
      <c r="B15" s="24" t="str">
        <f>Data!B4</f>
        <v>Aflatoxin G1</v>
      </c>
      <c r="C15" s="25" t="str">
        <f>IF(Data!$G4, Data!$G4, "ND")</f>
        <v>ND</v>
      </c>
      <c r="D15" s="25" t="str">
        <f>IF(Data!$H4, Data!$H4, "ND")</f>
        <v>ND</v>
      </c>
      <c r="E15" s="26">
        <f>Data!D4</f>
        <v>0.03</v>
      </c>
      <c r="F15" s="28">
        <f>Data!C4</f>
        <v>103.4</v>
      </c>
    </row>
    <row r="16" spans="1:6" ht="14" customHeight="1">
      <c r="A16" s="23">
        <f>Data!A5</f>
        <v>4</v>
      </c>
      <c r="B16" s="24" t="str">
        <f>Data!B5</f>
        <v>Aflatoxin G2</v>
      </c>
      <c r="C16" s="25" t="str">
        <f>IF(Data!$G5, Data!$G5, "ND")</f>
        <v>ND</v>
      </c>
      <c r="D16" s="25" t="str">
        <f>IF(Data!$H5, Data!$H5, "ND")</f>
        <v>ND</v>
      </c>
      <c r="E16" s="26">
        <f>Data!D5</f>
        <v>1.4999999999999999E-2</v>
      </c>
      <c r="F16" s="28">
        <f>Data!C5</f>
        <v>102.6</v>
      </c>
    </row>
    <row r="17" spans="1:6" ht="14" customHeight="1">
      <c r="A17" s="23">
        <f>Data!A6</f>
        <v>5</v>
      </c>
      <c r="B17" s="24" t="str">
        <f>Data!B6</f>
        <v>Ochratoxin</v>
      </c>
      <c r="C17" s="25" t="str">
        <f>IF(Data!$G6, Data!$G6, "ND")</f>
        <v>ND</v>
      </c>
      <c r="D17" s="25" t="str">
        <f>IF(Data!$H6, Data!$H6, "ND")</f>
        <v>ND</v>
      </c>
      <c r="E17" s="26">
        <f>Data!D6</f>
        <v>0.03</v>
      </c>
      <c r="F17" s="28">
        <f>Data!C6</f>
        <v>105.5</v>
      </c>
    </row>
    <row r="18" spans="1:6">
      <c r="A18" s="23">
        <f>Data!A7</f>
        <v>6</v>
      </c>
      <c r="B18" s="24" t="str">
        <f>Data!B7</f>
        <v>Zearalenone</v>
      </c>
      <c r="C18" s="25" t="str">
        <f>IF(Data!$G7, Data!$G7, "ND")</f>
        <v>ND</v>
      </c>
      <c r="D18" s="25" t="str">
        <f>IF(Data!$H7, Data!$H7, "ND")</f>
        <v>ND</v>
      </c>
      <c r="E18" s="26">
        <f>Data!D7</f>
        <v>0.03</v>
      </c>
      <c r="F18" s="28">
        <f>Data!C7</f>
        <v>108.7</v>
      </c>
    </row>
    <row r="19" spans="1:6" ht="14" customHeight="1"/>
    <row r="20" spans="1:6" ht="14" customHeight="1">
      <c r="A20" s="33" t="s">
        <v>46</v>
      </c>
      <c r="B20" s="33"/>
      <c r="C20" s="33"/>
      <c r="D20" s="33"/>
      <c r="E20" s="33"/>
      <c r="F20" s="33"/>
    </row>
    <row r="21" spans="1:6" ht="14" customHeight="1">
      <c r="A21" s="33" t="s">
        <v>47</v>
      </c>
      <c r="B21" s="33"/>
      <c r="C21" s="33"/>
      <c r="D21" s="33"/>
      <c r="E21" s="33"/>
      <c r="F21" s="33"/>
    </row>
    <row r="22" spans="1:6" ht="14" customHeight="1">
      <c r="A22" s="33" t="s">
        <v>52</v>
      </c>
      <c r="B22" s="33"/>
      <c r="C22" s="33"/>
      <c r="D22" s="33"/>
      <c r="E22" s="33"/>
      <c r="F22" s="33"/>
    </row>
    <row r="23" spans="1:6" ht="14" customHeight="1">
      <c r="A23" s="34" t="s">
        <v>50</v>
      </c>
      <c r="B23" s="8"/>
      <c r="C23" s="8"/>
      <c r="D23" s="8"/>
      <c r="E23" s="8"/>
      <c r="F23" s="8"/>
    </row>
    <row r="24" spans="1:6" ht="14" customHeight="1">
      <c r="A24" s="34"/>
      <c r="B24" s="8"/>
      <c r="C24" s="8"/>
      <c r="D24" s="8"/>
      <c r="E24" s="8"/>
      <c r="F24" s="8"/>
    </row>
    <row r="25" spans="1:6" ht="14" customHeight="1">
      <c r="A25" s="34" t="s">
        <v>48</v>
      </c>
      <c r="B25" s="8"/>
      <c r="C25" s="8"/>
      <c r="D25" s="8"/>
      <c r="E25" s="8"/>
      <c r="F25" s="8"/>
    </row>
    <row r="26" spans="1:6" ht="14" customHeight="1">
      <c r="A26" s="34" t="s">
        <v>51</v>
      </c>
      <c r="B26" s="8"/>
      <c r="C26" s="8"/>
      <c r="D26" s="8"/>
      <c r="E26" s="8"/>
      <c r="F26" s="8"/>
    </row>
    <row r="27" spans="1:6" ht="14" customHeight="1">
      <c r="A27" s="34" t="s">
        <v>49</v>
      </c>
      <c r="B27" s="8"/>
      <c r="C27" s="8"/>
      <c r="D27" s="8"/>
      <c r="E27" s="8"/>
      <c r="F27" s="8"/>
    </row>
    <row r="28" spans="1:6" ht="14" customHeight="1"/>
    <row r="29" spans="1:6" ht="14" customHeight="1">
      <c r="A29" s="34" t="s">
        <v>53</v>
      </c>
    </row>
    <row r="30" spans="1:6" ht="14" customHeight="1">
      <c r="A30" s="34"/>
      <c r="B30" s="35" t="s">
        <v>54</v>
      </c>
    </row>
    <row r="31" spans="1:6" ht="15" customHeight="1"/>
    <row r="32" spans="1:6" ht="15" customHeight="1">
      <c r="A32" s="36" t="str">
        <f>"Afalatoxin:" &amp;  "            " &amp; "15 ppb" &amp; "            " &amp; "nut products" &amp; "            " &amp; "Cananda"</f>
        <v>Afalatoxin:            15 ppb            nut products            Cananda</v>
      </c>
      <c r="B32" s="37"/>
      <c r="C32" s="37"/>
      <c r="D32" s="37"/>
      <c r="E32" s="37"/>
      <c r="F32" s="37"/>
    </row>
    <row r="33" spans="1:6" ht="15" customHeight="1">
      <c r="A33" s="33" t="str">
        <f>"                            " &amp; "20 ppb" &amp; "             " &amp; "all foods" &amp; "                   " &amp; "USA"</f>
        <v xml:space="preserve">                            20 ppb             all foods                   USA</v>
      </c>
      <c r="B33" s="33"/>
      <c r="C33" s="33"/>
      <c r="D33" s="33"/>
      <c r="E33" s="33"/>
      <c r="F33" s="33"/>
    </row>
    <row r="34" spans="1:6" ht="10" customHeight="1">
      <c r="A34" s="38"/>
      <c r="B34" s="38"/>
      <c r="C34" s="38"/>
      <c r="D34" s="38"/>
      <c r="E34" s="38"/>
      <c r="F34" s="38"/>
    </row>
    <row r="35" spans="1:6" ht="15" customHeight="1">
      <c r="A35" s="33" t="str">
        <f>"Ochratoxin A:"&amp;"       "&amp;"20 ppb"&amp;"            " &amp; "Cannabis" &amp; "                  " &amp; "Health Cananda"</f>
        <v>Ochratoxin A:       20 ppb            Cannabis                  Health Cananda</v>
      </c>
      <c r="B35" s="33"/>
      <c r="C35" s="33"/>
      <c r="D35" s="33"/>
      <c r="E35" s="33"/>
      <c r="F35" s="33"/>
    </row>
    <row r="36" spans="1:6" ht="15" customHeight="1">
      <c r="A36" s="32" t="str">
        <f>"                             5-10 ppb         food &amp; spices            EU"</f>
        <v xml:space="preserve">                             5-10 ppb         food &amp; spices            EU</v>
      </c>
      <c r="B36" s="32"/>
      <c r="C36" s="32"/>
      <c r="D36" s="32"/>
      <c r="E36" s="32"/>
      <c r="F36" s="32"/>
    </row>
    <row r="37" spans="1:6" ht="10" customHeight="1">
      <c r="A37" s="33"/>
      <c r="B37" s="33"/>
      <c r="C37" s="33"/>
      <c r="D37" s="33"/>
      <c r="E37" s="33"/>
      <c r="F37" s="33"/>
    </row>
    <row r="38" spans="1:6" ht="17">
      <c r="A38" s="33" t="str">
        <f>"Zearalenone:"&amp;"          "&amp;"20-400 ppb"&amp;"       " &amp; "Cannabis" &amp; "                  " &amp; "Health Cananda"</f>
        <v>Zearalenone:          20-400 ppb       Cannabis                  Health Cananda</v>
      </c>
      <c r="B38" s="33"/>
      <c r="C38" s="33"/>
      <c r="D38" s="33"/>
      <c r="E38" s="33"/>
      <c r="F38" s="33"/>
    </row>
    <row r="42" spans="1:6" ht="17">
      <c r="B42" s="39" t="s">
        <v>55</v>
      </c>
      <c r="C42" s="34"/>
      <c r="D42" s="39" t="s">
        <v>56</v>
      </c>
      <c r="E42" s="39"/>
    </row>
    <row r="43" spans="1:6" ht="17">
      <c r="B43" s="34" t="s">
        <v>57</v>
      </c>
      <c r="C43" s="34"/>
      <c r="D43" s="34" t="s">
        <v>58</v>
      </c>
      <c r="E43" s="34"/>
    </row>
  </sheetData>
  <mergeCells count="20">
    <mergeCell ref="A35:F35"/>
    <mergeCell ref="A38:F38"/>
    <mergeCell ref="A33:F33"/>
    <mergeCell ref="A36:F36"/>
    <mergeCell ref="A37:F37"/>
    <mergeCell ref="C6:D6"/>
    <mergeCell ref="A7:B7"/>
    <mergeCell ref="A9:F9"/>
    <mergeCell ref="A20:F20"/>
    <mergeCell ref="A21:F21"/>
    <mergeCell ref="A22:F22"/>
    <mergeCell ref="E1:F5"/>
    <mergeCell ref="A2:B2"/>
    <mergeCell ref="C2:D2"/>
    <mergeCell ref="A3:B3"/>
    <mergeCell ref="C3:D3"/>
    <mergeCell ref="A4:B4"/>
    <mergeCell ref="C4:D4"/>
    <mergeCell ref="A5:B5"/>
    <mergeCell ref="C5:D5"/>
  </mergeCells>
  <pageMargins left="0.7" right="0.7" top="0.75" bottom="0.75" header="0.3" footer="0.3"/>
  <pageSetup orientation="portrait" horizontalDpi="0" verticalDpi="0"/>
  <headerFooter>
    <oddHeader>&amp;L&amp;"CMU Serif Roman,Regular"&amp;10Cannabis - Report form: Dec 4 2022 &amp;"-,Regular"&amp;12
 &amp;R&amp;"CMU Serif Roman,Regular"&amp;10Health Canada Mandatory Toxins Test
Page &amp;P of &amp;N</oddHeader>
    <oddFooter>&amp;L&amp;"CMU Serif Roman,Regular"&amp;10T: 250 656 1334
E: info@mblabs.com&amp;C&amp;"CMU Serif Roman,Bold"&amp;10MB Laboratories Ltd. &amp;"Calibri (Body),Regular"
www.mblabs.com&amp;R&amp;"CMU Serif Roman,Regular"&amp;10Mail: PO Box 2103
Sidney, B.C, V8L 356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4700-33C0-B348-9890-420DF2696FEB}">
  <sheetPr>
    <tabColor theme="9"/>
  </sheetPr>
  <dimension ref="A1:B30"/>
  <sheetViews>
    <sheetView zoomScale="120" zoomScaleNormal="120" workbookViewId="0">
      <selection activeCell="B15" sqref="B2:B15"/>
    </sheetView>
  </sheetViews>
  <sheetFormatPr baseColWidth="10" defaultRowHeight="16"/>
  <cols>
    <col min="1" max="1" width="18.5" customWidth="1"/>
    <col min="2" max="2" width="17.83203125" customWidth="1"/>
  </cols>
  <sheetData>
    <row r="1" spans="1:2" ht="17">
      <c r="A1" s="10" t="s">
        <v>1</v>
      </c>
      <c r="B1" s="10" t="s">
        <v>2</v>
      </c>
    </row>
    <row r="2" spans="1:2" ht="17">
      <c r="A2" s="11" t="s">
        <v>3</v>
      </c>
      <c r="B2" s="12"/>
    </row>
    <row r="3" spans="1:2" ht="17">
      <c r="A3" s="11" t="s">
        <v>4</v>
      </c>
      <c r="B3" s="13"/>
    </row>
    <row r="4" spans="1:2" ht="17">
      <c r="A4" s="11" t="s">
        <v>5</v>
      </c>
      <c r="B4" s="12"/>
    </row>
    <row r="5" spans="1:2" ht="17">
      <c r="A5" s="11" t="s">
        <v>6</v>
      </c>
      <c r="B5" s="12"/>
    </row>
    <row r="6" spans="1:2" ht="17">
      <c r="A6" s="11" t="s">
        <v>7</v>
      </c>
      <c r="B6" s="12"/>
    </row>
    <row r="7" spans="1:2" ht="17">
      <c r="A7" s="11" t="s">
        <v>8</v>
      </c>
      <c r="B7" s="12"/>
    </row>
    <row r="8" spans="1:2" ht="17">
      <c r="A8" s="11" t="s">
        <v>9</v>
      </c>
      <c r="B8" s="12"/>
    </row>
    <row r="9" spans="1:2" ht="17">
      <c r="A9" s="11" t="s">
        <v>10</v>
      </c>
      <c r="B9" s="12"/>
    </row>
    <row r="10" spans="1:2" ht="17">
      <c r="A10" s="11" t="s">
        <v>11</v>
      </c>
      <c r="B10" s="12"/>
    </row>
    <row r="11" spans="1:2" ht="17">
      <c r="A11" s="11" t="s">
        <v>12</v>
      </c>
      <c r="B11" s="12"/>
    </row>
    <row r="12" spans="1:2" ht="17">
      <c r="A12" s="11" t="s">
        <v>13</v>
      </c>
      <c r="B12" s="12"/>
    </row>
    <row r="13" spans="1:2" ht="17">
      <c r="A13" s="11" t="s">
        <v>14</v>
      </c>
      <c r="B13" s="41"/>
    </row>
    <row r="14" spans="1:2" ht="17">
      <c r="A14" s="11" t="s">
        <v>15</v>
      </c>
      <c r="B14" s="12"/>
    </row>
    <row r="15" spans="1:2" ht="17">
      <c r="A15" s="11" t="s">
        <v>16</v>
      </c>
      <c r="B15" s="12"/>
    </row>
    <row r="16" spans="1:2" ht="17">
      <c r="A16" s="11" t="s">
        <v>17</v>
      </c>
      <c r="B16" s="14"/>
    </row>
    <row r="17" spans="1:2" ht="17">
      <c r="A17" s="10"/>
      <c r="B17" s="14"/>
    </row>
    <row r="18" spans="1:2" ht="17">
      <c r="A18" s="11" t="s">
        <v>18</v>
      </c>
      <c r="B18" s="14" t="s">
        <v>19</v>
      </c>
    </row>
    <row r="19" spans="1:2" ht="17">
      <c r="A19" s="11"/>
      <c r="B19" s="14" t="s">
        <v>20</v>
      </c>
    </row>
    <row r="20" spans="1:2" ht="17">
      <c r="A20" s="11"/>
      <c r="B20" s="14" t="s">
        <v>21</v>
      </c>
    </row>
    <row r="21" spans="1:2" ht="17">
      <c r="A21" s="11"/>
      <c r="B21" s="14" t="s">
        <v>22</v>
      </c>
    </row>
    <row r="22" spans="1:2" ht="17">
      <c r="A22" s="11"/>
      <c r="B22" s="14" t="s">
        <v>23</v>
      </c>
    </row>
    <row r="23" spans="1:2" ht="17">
      <c r="A23" s="11"/>
      <c r="B23" s="14" t="s">
        <v>24</v>
      </c>
    </row>
    <row r="24" spans="1:2" ht="17">
      <c r="A24" s="11"/>
      <c r="B24" s="14" t="s">
        <v>25</v>
      </c>
    </row>
    <row r="25" spans="1:2" ht="17">
      <c r="A25" s="11"/>
      <c r="B25" s="14" t="s">
        <v>26</v>
      </c>
    </row>
    <row r="26" spans="1:2" ht="17">
      <c r="A26" s="11"/>
      <c r="B26" s="14"/>
    </row>
    <row r="27" spans="1:2" ht="17">
      <c r="A27" s="11" t="s">
        <v>27</v>
      </c>
      <c r="B27" s="14"/>
    </row>
    <row r="28" spans="1:2" ht="17">
      <c r="A28" s="8" t="s">
        <v>28</v>
      </c>
      <c r="B28" s="15"/>
    </row>
    <row r="29" spans="1:2" ht="17">
      <c r="A29" s="8" t="s">
        <v>29</v>
      </c>
      <c r="B29" s="15"/>
    </row>
    <row r="30" spans="1:2">
      <c r="A30" s="15"/>
      <c r="B30" s="1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7159-BD3B-3245-BBD9-460D0EDF3147}">
  <dimension ref="A1:F7"/>
  <sheetViews>
    <sheetView zoomScaleNormal="100" workbookViewId="0">
      <selection activeCell="H4" sqref="H4"/>
    </sheetView>
  </sheetViews>
  <sheetFormatPr baseColWidth="10" defaultRowHeight="16"/>
  <cols>
    <col min="2" max="2" width="15.33203125" customWidth="1"/>
  </cols>
  <sheetData>
    <row r="1" spans="1:6">
      <c r="B1" t="s">
        <v>40</v>
      </c>
      <c r="C1" s="30" t="s">
        <v>41</v>
      </c>
      <c r="D1" s="31" t="s">
        <v>42</v>
      </c>
      <c r="E1" s="31" t="s">
        <v>43</v>
      </c>
      <c r="F1" t="s">
        <v>44</v>
      </c>
    </row>
    <row r="2" spans="1:6">
      <c r="A2" s="29">
        <v>1</v>
      </c>
      <c r="B2" t="s">
        <v>34</v>
      </c>
      <c r="C2" s="42">
        <v>101.2</v>
      </c>
      <c r="D2" s="42">
        <v>0.03</v>
      </c>
      <c r="E2" s="42">
        <v>0.03</v>
      </c>
    </row>
    <row r="3" spans="1:6">
      <c r="A3" s="29">
        <v>2</v>
      </c>
      <c r="B3" t="s">
        <v>35</v>
      </c>
      <c r="C3" s="42">
        <v>96.3</v>
      </c>
      <c r="D3" s="42">
        <v>1.4999999999999999E-2</v>
      </c>
      <c r="E3" s="42">
        <v>1.4999999999999999E-2</v>
      </c>
    </row>
    <row r="4" spans="1:6">
      <c r="A4" s="29">
        <v>3</v>
      </c>
      <c r="B4" t="s">
        <v>36</v>
      </c>
      <c r="C4" s="42">
        <v>103.4</v>
      </c>
      <c r="D4" s="42">
        <v>0.03</v>
      </c>
      <c r="E4" s="42">
        <v>0.03</v>
      </c>
    </row>
    <row r="5" spans="1:6">
      <c r="A5" s="29">
        <v>4</v>
      </c>
      <c r="B5" t="s">
        <v>37</v>
      </c>
      <c r="C5" s="42">
        <v>102.6</v>
      </c>
      <c r="D5" s="42">
        <v>1.4999999999999999E-2</v>
      </c>
      <c r="E5" s="42">
        <v>1.4999999999999999E-2</v>
      </c>
    </row>
    <row r="6" spans="1:6">
      <c r="A6" s="29">
        <v>5</v>
      </c>
      <c r="B6" t="s">
        <v>38</v>
      </c>
      <c r="C6" s="42">
        <v>105.5</v>
      </c>
      <c r="D6" s="42">
        <v>0.03</v>
      </c>
      <c r="E6" s="42">
        <v>0.03</v>
      </c>
    </row>
    <row r="7" spans="1:6">
      <c r="A7" s="29">
        <v>6</v>
      </c>
      <c r="B7" t="s">
        <v>39</v>
      </c>
      <c r="C7" s="42">
        <v>108.7</v>
      </c>
      <c r="D7" s="42">
        <v>0.03</v>
      </c>
      <c r="E7" s="42">
        <v>0.03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toxinsTesting</vt:lpstr>
      <vt:lpstr>Headers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lay</dc:creator>
  <cp:lastModifiedBy>tommy lay</cp:lastModifiedBy>
  <cp:lastPrinted>2022-12-15T02:02:14Z</cp:lastPrinted>
  <dcterms:created xsi:type="dcterms:W3CDTF">2022-12-14T22:51:40Z</dcterms:created>
  <dcterms:modified xsi:type="dcterms:W3CDTF">2022-12-15T02:13:19Z</dcterms:modified>
</cp:coreProperties>
</file>