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HH\01_Requirement\03_数据整理\"/>
    </mc:Choice>
  </mc:AlternateContent>
  <bookViews>
    <workbookView xWindow="0" yWindow="0" windowWidth="28800" windowHeight="12435" tabRatio="599" activeTab="3"/>
  </bookViews>
  <sheets>
    <sheet name="商铺合约" sheetId="8" r:id="rId1"/>
    <sheet name="商铺筹划" sheetId="7" r:id="rId2"/>
    <sheet name="商户" sheetId="10" r:id="rId3"/>
    <sheet name="品牌" sheetId="9" r:id="rId4"/>
    <sheet name="楼层" sheetId="6" r:id="rId5"/>
    <sheet name="楼宇" sheetId="5" r:id="rId6"/>
    <sheet name="项目" sheetId="4" r:id="rId7"/>
    <sheet name="员工" sheetId="3" r:id="rId8"/>
    <sheet name="部门" sheetId="2" r:id="rId9"/>
    <sheet name="公司" sheetId="1" r:id="rId10"/>
    <sheet name="基础数据" sheetId="13" r:id="rId11"/>
    <sheet name="注意事项" sheetId="14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1" i="7" l="1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10" i="7"/>
  <c r="AU7" i="8"/>
  <c r="AU8" i="8"/>
  <c r="AU9" i="8"/>
  <c r="AU10" i="8"/>
  <c r="AU11" i="8"/>
  <c r="AU12" i="8"/>
  <c r="AU13" i="8"/>
  <c r="AU14" i="8"/>
  <c r="AU15" i="8"/>
  <c r="AU16" i="8"/>
  <c r="AU17" i="8"/>
  <c r="AU18" i="8"/>
  <c r="AU19" i="8"/>
  <c r="AU20" i="8"/>
  <c r="AU21" i="8"/>
  <c r="AU22" i="8"/>
  <c r="AU23" i="8"/>
  <c r="AU24" i="8"/>
  <c r="AU25" i="8"/>
  <c r="AU26" i="8"/>
  <c r="AU27" i="8"/>
  <c r="AU6" i="8"/>
  <c r="AT7" i="8"/>
  <c r="AT8" i="8"/>
  <c r="AT9" i="8"/>
  <c r="AT10" i="8"/>
  <c r="AT11" i="8"/>
  <c r="AT12" i="8"/>
  <c r="AT13" i="8"/>
  <c r="AT14" i="8"/>
  <c r="AT15" i="8"/>
  <c r="AT16" i="8"/>
  <c r="AT17" i="8"/>
  <c r="AT18" i="8"/>
  <c r="AT19" i="8"/>
  <c r="AT20" i="8"/>
  <c r="AT21" i="8"/>
  <c r="AT22" i="8"/>
  <c r="AT23" i="8"/>
  <c r="AT24" i="8"/>
  <c r="AT25" i="8"/>
  <c r="AT26" i="8"/>
  <c r="AT27" i="8"/>
  <c r="AT6" i="8"/>
  <c r="AS7" i="8"/>
  <c r="AS8" i="8"/>
  <c r="AS9" i="8"/>
  <c r="AS10" i="8"/>
  <c r="AS11" i="8"/>
  <c r="AS12" i="8"/>
  <c r="AS13" i="8"/>
  <c r="AS14" i="8"/>
  <c r="AS15" i="8"/>
  <c r="AS16" i="8"/>
  <c r="AS17" i="8"/>
  <c r="AS18" i="8"/>
  <c r="AS19" i="8"/>
  <c r="AS20" i="8"/>
  <c r="AS21" i="8"/>
  <c r="AS22" i="8"/>
  <c r="AS23" i="8"/>
  <c r="AS24" i="8"/>
  <c r="AS25" i="8"/>
  <c r="AS26" i="8"/>
  <c r="AS27" i="8"/>
  <c r="AS6" i="8"/>
  <c r="AR7" i="8"/>
  <c r="AR8" i="8"/>
  <c r="AR9" i="8"/>
  <c r="AR10" i="8"/>
  <c r="AR11" i="8"/>
  <c r="AR12" i="8"/>
  <c r="AR13" i="8"/>
  <c r="AR14" i="8"/>
  <c r="AR15" i="8"/>
  <c r="AR16" i="8"/>
  <c r="AR17" i="8"/>
  <c r="AR18" i="8"/>
  <c r="AR19" i="8"/>
  <c r="AR20" i="8"/>
  <c r="AR21" i="8"/>
  <c r="AR22" i="8"/>
  <c r="AR23" i="8"/>
  <c r="AR24" i="8"/>
  <c r="AR25" i="8"/>
  <c r="AR26" i="8"/>
  <c r="AR27" i="8"/>
  <c r="AR6" i="8"/>
  <c r="AQ6" i="8"/>
  <c r="AQ8" i="8"/>
  <c r="AQ9" i="8"/>
  <c r="AQ10" i="8"/>
  <c r="AQ11" i="8"/>
  <c r="AQ12" i="8"/>
  <c r="AQ13" i="8"/>
  <c r="AQ14" i="8"/>
  <c r="AQ15" i="8"/>
  <c r="AQ16" i="8"/>
  <c r="AQ17" i="8"/>
  <c r="AQ18" i="8"/>
  <c r="AQ19" i="8"/>
  <c r="AQ20" i="8"/>
  <c r="AQ21" i="8"/>
  <c r="AQ22" i="8"/>
  <c r="AQ23" i="8"/>
  <c r="AQ24" i="8"/>
  <c r="AQ25" i="8"/>
  <c r="AQ26" i="8"/>
  <c r="AQ27" i="8"/>
  <c r="AQ7" i="8"/>
  <c r="AI4" i="8"/>
  <c r="AI5" i="8"/>
  <c r="AI6" i="8"/>
  <c r="AI7" i="8"/>
  <c r="AI8" i="8"/>
  <c r="AI9" i="8"/>
  <c r="AI10" i="8"/>
  <c r="AI11" i="8"/>
  <c r="AI12" i="8"/>
  <c r="AI13" i="8"/>
  <c r="AI14" i="8"/>
  <c r="AI15" i="8"/>
  <c r="AI16" i="8"/>
  <c r="AI17" i="8"/>
  <c r="AI18" i="8"/>
  <c r="AI19" i="8"/>
  <c r="AI20" i="8"/>
  <c r="AI21" i="8"/>
  <c r="AI22" i="8"/>
  <c r="AI23" i="8"/>
  <c r="AI24" i="8"/>
  <c r="AI25" i="8"/>
  <c r="AI26" i="8"/>
  <c r="AI27" i="8"/>
  <c r="AI3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3" i="8"/>
  <c r="AL3" i="8" l="1"/>
  <c r="AL4" i="8"/>
  <c r="AL5" i="8"/>
  <c r="AL6" i="8"/>
  <c r="AL7" i="8"/>
  <c r="AP3" i="8"/>
  <c r="AP4" i="8"/>
  <c r="AP5" i="8"/>
  <c r="AP6" i="8"/>
  <c r="AP8" i="8"/>
  <c r="AP9" i="8"/>
  <c r="AP10" i="8"/>
  <c r="AP11" i="8"/>
  <c r="AP12" i="8"/>
  <c r="AP13" i="8"/>
  <c r="AP14" i="8"/>
  <c r="AP15" i="8"/>
  <c r="AP16" i="8"/>
  <c r="AP17" i="8"/>
  <c r="AP18" i="8"/>
  <c r="AP19" i="8"/>
  <c r="AP20" i="8"/>
  <c r="AP21" i="8"/>
  <c r="AP22" i="8"/>
  <c r="AP23" i="8"/>
  <c r="AP24" i="8"/>
  <c r="AP25" i="8"/>
  <c r="AP26" i="8"/>
  <c r="AP27" i="8"/>
  <c r="AP7" i="8"/>
  <c r="AL9" i="8"/>
  <c r="AL10" i="8"/>
  <c r="AL11" i="8"/>
  <c r="AL12" i="8"/>
  <c r="AL13" i="8"/>
  <c r="AL14" i="8"/>
  <c r="AL15" i="8"/>
  <c r="AL16" i="8"/>
  <c r="AL17" i="8"/>
  <c r="AL18" i="8"/>
  <c r="AL19" i="8"/>
  <c r="AL20" i="8"/>
  <c r="AL21" i="8"/>
  <c r="AL22" i="8"/>
  <c r="AL23" i="8"/>
  <c r="AL24" i="8"/>
  <c r="AL25" i="8"/>
  <c r="AL26" i="8"/>
  <c r="AL27" i="8"/>
  <c r="AL8" i="8"/>
  <c r="X5" i="7" l="1"/>
  <c r="Y5" i="7"/>
  <c r="Z5" i="7"/>
  <c r="X6" i="7"/>
  <c r="Y6" i="7"/>
  <c r="Z6" i="7"/>
  <c r="X7" i="7"/>
  <c r="Y7" i="7"/>
  <c r="Z7" i="7"/>
  <c r="X8" i="7"/>
  <c r="Y8" i="7"/>
  <c r="Z8" i="7"/>
  <c r="X9" i="7"/>
  <c r="Y9" i="7"/>
  <c r="Z9" i="7"/>
  <c r="Z4" i="7"/>
  <c r="Y4" i="7"/>
  <c r="X4" i="7"/>
  <c r="O9" i="7"/>
  <c r="M9" i="7"/>
  <c r="K9" i="7"/>
  <c r="I9" i="7"/>
  <c r="O8" i="7"/>
  <c r="M8" i="7"/>
  <c r="K8" i="7"/>
  <c r="I8" i="7"/>
  <c r="O7" i="7"/>
  <c r="M7" i="7"/>
  <c r="K7" i="7"/>
  <c r="I7" i="7"/>
  <c r="O6" i="7"/>
  <c r="M6" i="7"/>
  <c r="K6" i="7"/>
  <c r="I6" i="7"/>
  <c r="O5" i="7"/>
  <c r="M5" i="7"/>
  <c r="K5" i="7"/>
  <c r="I5" i="7"/>
  <c r="O4" i="7"/>
  <c r="M4" i="7"/>
  <c r="K4" i="7"/>
  <c r="I4" i="7"/>
  <c r="H3" i="5" l="1"/>
  <c r="H4" i="5"/>
  <c r="H5" i="5"/>
  <c r="H6" i="5"/>
  <c r="H2" i="5"/>
  <c r="R3" i="4" l="1"/>
  <c r="R4" i="4"/>
  <c r="R2" i="4"/>
</calcChain>
</file>

<file path=xl/comments1.xml><?xml version="1.0" encoding="utf-8"?>
<comments xmlns="http://schemas.openxmlformats.org/spreadsheetml/2006/main">
  <authors>
    <author>Admin</author>
  </authors>
  <commentList>
    <comment ref="P1" authorId="0" shapeId="0">
      <text>
        <r>
          <rPr>
            <b/>
            <sz val="9"/>
            <color indexed="81"/>
            <rFont val="宋体"/>
            <family val="3"/>
            <charset val="134"/>
          </rPr>
          <t>Vernon:</t>
        </r>
        <r>
          <rPr>
            <sz val="9"/>
            <color indexed="81"/>
            <rFont val="宋体"/>
            <family val="3"/>
            <charset val="134"/>
          </rPr>
          <t xml:space="preserve">
两者都选表示，两者取高</t>
        </r>
      </text>
    </comment>
    <comment ref="AQ1" authorId="0" shapeId="0">
      <text>
        <r>
          <rPr>
            <b/>
            <sz val="9"/>
            <color indexed="81"/>
            <rFont val="宋体"/>
            <family val="3"/>
            <charset val="134"/>
          </rPr>
          <t>Vernon:</t>
        </r>
        <r>
          <rPr>
            <sz val="9"/>
            <color indexed="81"/>
            <rFont val="宋体"/>
            <family val="3"/>
            <charset val="134"/>
          </rPr>
          <t xml:space="preserve">
如无约定，根据租金自动计算=月租金*2</t>
        </r>
      </text>
    </comment>
    <comment ref="AR1" authorId="0" shapeId="0">
      <text>
        <r>
          <rPr>
            <b/>
            <sz val="9"/>
            <color indexed="81"/>
            <rFont val="宋体"/>
            <family val="3"/>
            <charset val="134"/>
          </rPr>
          <t>Vernon:</t>
        </r>
        <r>
          <rPr>
            <sz val="9"/>
            <color indexed="81"/>
            <rFont val="宋体"/>
            <family val="3"/>
            <charset val="134"/>
          </rPr>
          <t xml:space="preserve">
如无约定，根据租金自动计算=月物业费*2</t>
        </r>
      </text>
    </comment>
    <comment ref="AS1" authorId="0" shapeId="0">
      <text>
        <r>
          <rPr>
            <b/>
            <sz val="9"/>
            <color indexed="81"/>
            <rFont val="宋体"/>
            <family val="3"/>
            <charset val="134"/>
          </rPr>
          <t>Vernon:</t>
        </r>
        <r>
          <rPr>
            <sz val="9"/>
            <color indexed="81"/>
            <rFont val="宋体"/>
            <family val="3"/>
            <charset val="134"/>
          </rPr>
          <t xml:space="preserve">
如无约定，根据租金自动计算，面积小于40平米固定收取200元，大于则按收5元*平米数</t>
        </r>
      </text>
    </comment>
    <comment ref="AT1" authorId="0" shapeId="0">
      <text>
        <r>
          <rPr>
            <b/>
            <sz val="9"/>
            <color indexed="81"/>
            <rFont val="宋体"/>
            <family val="3"/>
            <charset val="134"/>
          </rPr>
          <t>Vernon:</t>
        </r>
        <r>
          <rPr>
            <sz val="9"/>
            <color indexed="81"/>
            <rFont val="宋体"/>
            <family val="3"/>
            <charset val="134"/>
          </rPr>
          <t xml:space="preserve">
如无约定，根据租金自动计算，50平米以下2000元，200平米以下5000元，
500平米以下10000元，
以上则收20000元</t>
        </r>
      </text>
    </comment>
    <comment ref="AU1" authorId="0" shapeId="0">
      <text>
        <r>
          <rPr>
            <b/>
            <sz val="9"/>
            <color indexed="81"/>
            <rFont val="宋体"/>
            <family val="3"/>
            <charset val="134"/>
          </rPr>
          <t>Vernon:</t>
        </r>
        <r>
          <rPr>
            <sz val="9"/>
            <color indexed="81"/>
            <rFont val="宋体"/>
            <family val="3"/>
            <charset val="134"/>
          </rPr>
          <t xml:space="preserve">
如无约定，根据租金自动计算，200平米以下5000元，
以上10000元</t>
        </r>
      </text>
    </comment>
    <comment ref="AX1" authorId="0" shapeId="0">
      <text>
        <r>
          <rPr>
            <b/>
            <sz val="9"/>
            <color indexed="81"/>
            <rFont val="宋体"/>
            <family val="3"/>
            <charset val="134"/>
          </rPr>
          <t>Vernon:</t>
        </r>
        <r>
          <rPr>
            <sz val="9"/>
            <color indexed="81"/>
            <rFont val="宋体"/>
            <family val="3"/>
            <charset val="134"/>
          </rPr>
          <t xml:space="preserve">
附件文件路径以；分隔</t>
        </r>
      </text>
    </comment>
    <comment ref="A2" authorId="0" shapeId="0">
      <text>
        <r>
          <rPr>
            <b/>
            <sz val="9"/>
            <color indexed="81"/>
            <rFont val="宋体"/>
            <family val="3"/>
            <charset val="134"/>
          </rPr>
          <t>Vernon:</t>
        </r>
        <r>
          <rPr>
            <sz val="9"/>
            <color indexed="81"/>
            <rFont val="宋体"/>
            <family val="3"/>
            <charset val="134"/>
          </rPr>
          <t xml:space="preserve">
合约编号必须唯一</t>
        </r>
      </text>
    </comment>
    <comment ref="B2" authorId="0" shapeId="0">
      <text>
        <r>
          <rPr>
            <b/>
            <sz val="9"/>
            <color indexed="81"/>
            <rFont val="宋体"/>
            <family val="3"/>
            <charset val="134"/>
          </rPr>
          <t>Vernon:</t>
        </r>
        <r>
          <rPr>
            <sz val="9"/>
            <color indexed="81"/>
            <rFont val="宋体"/>
            <family val="3"/>
            <charset val="134"/>
          </rPr>
          <t xml:space="preserve">
下拉选择，商户，自动带出签约人、证件号、联系方式</t>
        </r>
      </text>
    </comment>
    <comment ref="C2" authorId="0" shapeId="0">
      <text>
        <r>
          <rPr>
            <b/>
            <sz val="9"/>
            <color indexed="81"/>
            <rFont val="宋体"/>
            <family val="3"/>
            <charset val="134"/>
          </rPr>
          <t>Vernon:</t>
        </r>
        <r>
          <rPr>
            <sz val="9"/>
            <color indexed="81"/>
            <rFont val="宋体"/>
            <family val="3"/>
            <charset val="134"/>
          </rPr>
          <t xml:space="preserve">
下拉选择，品牌</t>
        </r>
      </text>
    </comment>
    <comment ref="D2" authorId="0" shapeId="0">
      <text>
        <r>
          <rPr>
            <b/>
            <sz val="9"/>
            <color indexed="81"/>
            <rFont val="宋体"/>
            <family val="3"/>
            <charset val="134"/>
          </rPr>
          <t>Vernon:</t>
        </r>
        <r>
          <rPr>
            <sz val="9"/>
            <color indexed="81"/>
            <rFont val="宋体"/>
            <family val="3"/>
            <charset val="134"/>
          </rPr>
          <t xml:space="preserve">
下拉选择，项目</t>
        </r>
      </text>
    </commen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Vernon:</t>
        </r>
        <r>
          <rPr>
            <sz val="9"/>
            <color indexed="81"/>
            <rFont val="宋体"/>
            <family val="3"/>
            <charset val="134"/>
          </rPr>
          <t xml:space="preserve">
下拉选择，楼宇</t>
        </r>
      </text>
    </commen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>Vernon:</t>
        </r>
        <r>
          <rPr>
            <sz val="9"/>
            <color indexed="81"/>
            <rFont val="宋体"/>
            <family val="3"/>
            <charset val="134"/>
          </rPr>
          <t xml:space="preserve">
多个铺位号用逗号隔开，相应编号必须在商铺规划中存在</t>
        </r>
      </text>
    </comment>
    <comment ref="H2" authorId="0" shapeId="0">
      <text>
        <r>
          <rPr>
            <b/>
            <sz val="9"/>
            <color indexed="81"/>
            <rFont val="宋体"/>
            <family val="3"/>
            <charset val="134"/>
          </rPr>
          <t>Vernon:</t>
        </r>
        <r>
          <rPr>
            <sz val="9"/>
            <color indexed="81"/>
            <rFont val="宋体"/>
            <family val="3"/>
            <charset val="134"/>
          </rPr>
          <t xml:space="preserve">
由商户自动带出</t>
        </r>
      </text>
    </comment>
    <comment ref="K2" authorId="0" shapeId="0">
      <text>
        <r>
          <rPr>
            <b/>
            <sz val="9"/>
            <color indexed="81"/>
            <rFont val="宋体"/>
            <family val="3"/>
            <charset val="134"/>
          </rPr>
          <t>Vernon:</t>
        </r>
        <r>
          <rPr>
            <sz val="9"/>
            <color indexed="81"/>
            <rFont val="宋体"/>
            <family val="3"/>
            <charset val="134"/>
          </rPr>
          <t xml:space="preserve">
下拉选择，基础数据中的品牌授权</t>
        </r>
      </text>
    </comment>
    <comment ref="L2" authorId="0" shapeId="0">
      <text>
        <r>
          <rPr>
            <b/>
            <sz val="9"/>
            <color indexed="81"/>
            <rFont val="宋体"/>
            <family val="3"/>
            <charset val="134"/>
          </rPr>
          <t>Vernon:</t>
        </r>
        <r>
          <rPr>
            <sz val="9"/>
            <color indexed="81"/>
            <rFont val="宋体"/>
            <family val="3"/>
            <charset val="134"/>
          </rPr>
          <t xml:space="preserve">
下拉选择，基础数据中的业态</t>
        </r>
      </text>
    </comment>
    <comment ref="M2" authorId="0" shapeId="0">
      <text>
        <r>
          <rPr>
            <b/>
            <sz val="9"/>
            <color indexed="81"/>
            <rFont val="宋体"/>
            <family val="3"/>
            <charset val="134"/>
          </rPr>
          <t>Vernon:</t>
        </r>
        <r>
          <rPr>
            <sz val="9"/>
            <color indexed="81"/>
            <rFont val="宋体"/>
            <family val="3"/>
            <charset val="134"/>
          </rPr>
          <t xml:space="preserve">
下拉选择，基础数据中的品类</t>
        </r>
      </text>
    </comment>
    <comment ref="N2" authorId="0" shapeId="0">
      <text>
        <r>
          <rPr>
            <b/>
            <sz val="9"/>
            <color indexed="81"/>
            <rFont val="宋体"/>
            <family val="3"/>
            <charset val="134"/>
          </rPr>
          <t>Vernon:</t>
        </r>
        <r>
          <rPr>
            <sz val="9"/>
            <color indexed="81"/>
            <rFont val="宋体"/>
            <family val="3"/>
            <charset val="134"/>
          </rPr>
          <t xml:space="preserve">
下拉选择，基础数据中的商铺类型</t>
        </r>
      </text>
    </comment>
    <comment ref="O2" authorId="0" shapeId="0">
      <text>
        <r>
          <rPr>
            <b/>
            <sz val="9"/>
            <color indexed="81"/>
            <rFont val="宋体"/>
            <family val="3"/>
            <charset val="134"/>
          </rPr>
          <t>Vernon:</t>
        </r>
        <r>
          <rPr>
            <sz val="9"/>
            <color indexed="81"/>
            <rFont val="宋体"/>
            <family val="3"/>
            <charset val="134"/>
          </rPr>
          <t xml:space="preserve">
下拉选择，基础数据中的交付标准</t>
        </r>
      </text>
    </comment>
    <comment ref="V2" authorId="0" shapeId="0">
      <text>
        <r>
          <rPr>
            <b/>
            <sz val="9"/>
            <color indexed="81"/>
            <rFont val="宋体"/>
            <family val="3"/>
            <charset val="134"/>
          </rPr>
          <t>Vernon:</t>
        </r>
        <r>
          <rPr>
            <sz val="9"/>
            <color indexed="81"/>
            <rFont val="宋体"/>
            <family val="3"/>
            <charset val="134"/>
          </rPr>
          <t xml:space="preserve">
日租金=月租金/30</t>
        </r>
      </text>
    </comment>
    <comment ref="AI2" authorId="0" shapeId="0">
      <text>
        <r>
          <rPr>
            <b/>
            <sz val="9"/>
            <color indexed="81"/>
            <rFont val="宋体"/>
            <family val="3"/>
            <charset val="134"/>
          </rPr>
          <t>Vernon:</t>
        </r>
        <r>
          <rPr>
            <sz val="9"/>
            <color indexed="81"/>
            <rFont val="宋体"/>
            <family val="3"/>
            <charset val="134"/>
          </rPr>
          <t xml:space="preserve">
日物业费=月物业费/30</t>
        </r>
      </text>
    </comment>
    <comment ref="AL2" authorId="0" shapeId="0">
      <text>
        <r>
          <rPr>
            <b/>
            <sz val="9"/>
            <color indexed="81"/>
            <rFont val="宋体"/>
            <family val="3"/>
            <charset val="134"/>
          </rPr>
          <t>Vernon:</t>
        </r>
        <r>
          <rPr>
            <sz val="9"/>
            <color indexed="81"/>
            <rFont val="宋体"/>
            <family val="3"/>
            <charset val="134"/>
          </rPr>
          <t xml:space="preserve">
结束日期=起始日期+年限</t>
        </r>
      </text>
    </comment>
    <comment ref="AP2" authorId="0" shapeId="0">
      <text>
        <r>
          <rPr>
            <b/>
            <sz val="9"/>
            <color indexed="81"/>
            <rFont val="宋体"/>
            <family val="3"/>
            <charset val="134"/>
          </rPr>
          <t>Vernon:</t>
        </r>
        <r>
          <rPr>
            <sz val="9"/>
            <color indexed="81"/>
            <rFont val="宋体"/>
            <family val="3"/>
            <charset val="134"/>
          </rPr>
          <t xml:space="preserve">
结束日期=起始日期+月份</t>
        </r>
      </text>
    </comment>
  </commentList>
</comments>
</file>

<file path=xl/comments10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Vernon:</t>
        </r>
        <r>
          <rPr>
            <sz val="9"/>
            <color indexed="81"/>
            <rFont val="宋体"/>
            <family val="3"/>
            <charset val="134"/>
          </rPr>
          <t xml:space="preserve">
必须唯一不重复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Vernon:</t>
        </r>
        <r>
          <rPr>
            <sz val="9"/>
            <color indexed="81"/>
            <rFont val="宋体"/>
            <family val="3"/>
            <charset val="134"/>
          </rPr>
          <t xml:space="preserve">
下拉选择，基础数据中的公司类型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Vernon:</t>
        </r>
        <r>
          <rPr>
            <sz val="9"/>
            <color indexed="81"/>
            <rFont val="宋体"/>
            <family val="3"/>
            <charset val="134"/>
          </rPr>
          <t xml:space="preserve">
下拉选择，基础数据中的省份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Vernon:</t>
        </r>
        <r>
          <rPr>
            <sz val="9"/>
            <color indexed="81"/>
            <rFont val="宋体"/>
            <family val="3"/>
            <charset val="134"/>
          </rPr>
          <t xml:space="preserve">
下拉选择，基础数据中的城市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Vernon:</t>
        </r>
        <r>
          <rPr>
            <sz val="9"/>
            <color indexed="81"/>
            <rFont val="宋体"/>
            <family val="3"/>
            <charset val="134"/>
          </rPr>
          <t xml:space="preserve">
下拉选择，基础数据中的省份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Vernon:</t>
        </r>
        <r>
          <rPr>
            <sz val="9"/>
            <color indexed="81"/>
            <rFont val="宋体"/>
            <family val="3"/>
            <charset val="134"/>
          </rPr>
          <t xml:space="preserve">
下拉选择，基础数据中的城市</t>
        </r>
      </text>
    </commen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Vernon:</t>
        </r>
        <r>
          <rPr>
            <sz val="9"/>
            <color indexed="81"/>
            <rFont val="宋体"/>
            <family val="3"/>
            <charset val="134"/>
          </rPr>
          <t xml:space="preserve">
下拉选择，公司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AG2" authorId="0" shapeId="0">
      <text>
        <r>
          <rPr>
            <b/>
            <sz val="9"/>
            <color indexed="81"/>
            <rFont val="宋体"/>
            <family val="3"/>
            <charset val="134"/>
          </rPr>
          <t>Vernon:</t>
        </r>
        <r>
          <rPr>
            <sz val="9"/>
            <color indexed="81"/>
            <rFont val="宋体"/>
            <family val="3"/>
            <charset val="134"/>
          </rPr>
          <t xml:space="preserve">
下拉选择，是否</t>
        </r>
      </text>
    </comment>
    <comment ref="A3" authorId="0" shapeId="0">
      <text>
        <r>
          <rPr>
            <b/>
            <sz val="9"/>
            <color indexed="81"/>
            <rFont val="宋体"/>
            <family val="3"/>
            <charset val="134"/>
          </rPr>
          <t>Vernon:</t>
        </r>
        <r>
          <rPr>
            <sz val="9"/>
            <color indexed="81"/>
            <rFont val="宋体"/>
            <family val="3"/>
            <charset val="134"/>
          </rPr>
          <t xml:space="preserve">
下拉选择，项目</t>
        </r>
      </text>
    </comment>
    <comment ref="B3" authorId="0" shapeId="0">
      <text>
        <r>
          <rPr>
            <b/>
            <sz val="9"/>
            <color indexed="81"/>
            <rFont val="宋体"/>
            <family val="3"/>
            <charset val="134"/>
          </rPr>
          <t>Vernon:</t>
        </r>
        <r>
          <rPr>
            <sz val="9"/>
            <color indexed="81"/>
            <rFont val="宋体"/>
            <family val="3"/>
            <charset val="134"/>
          </rPr>
          <t xml:space="preserve">
下拉选择，楼宇</t>
        </r>
      </text>
    </comment>
    <comment ref="C3" authorId="0" shapeId="0">
      <text>
        <r>
          <rPr>
            <b/>
            <sz val="9"/>
            <color indexed="81"/>
            <rFont val="宋体"/>
            <family val="3"/>
            <charset val="134"/>
          </rPr>
          <t>Vernon:</t>
        </r>
        <r>
          <rPr>
            <sz val="9"/>
            <color indexed="81"/>
            <rFont val="宋体"/>
            <family val="3"/>
            <charset val="134"/>
          </rPr>
          <t xml:space="preserve">
下拉选择，基础数据中的楼层。同时该楼层必须在对应的楼宇楼层中存在。</t>
        </r>
      </text>
    </commen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Vernon:</t>
        </r>
        <r>
          <rPr>
            <sz val="9"/>
            <color indexed="81"/>
            <rFont val="宋体"/>
            <family val="3"/>
            <charset val="134"/>
          </rPr>
          <t xml:space="preserve">
下拉选择，基础数据中的商铺类型
</t>
        </r>
      </text>
    </comment>
    <comment ref="F3" authorId="0" shapeId="0">
      <text>
        <r>
          <rPr>
            <b/>
            <sz val="9"/>
            <color indexed="81"/>
            <rFont val="宋体"/>
            <family val="3"/>
            <charset val="134"/>
          </rPr>
          <t>Vernon:</t>
        </r>
        <r>
          <rPr>
            <sz val="9"/>
            <color indexed="81"/>
            <rFont val="宋体"/>
            <family val="3"/>
            <charset val="134"/>
          </rPr>
          <t xml:space="preserve">
下拉选择，基础数据中的业态
</t>
        </r>
      </text>
    </comment>
    <comment ref="I3" authorId="0" shapeId="0">
      <text>
        <r>
          <rPr>
            <b/>
            <sz val="9"/>
            <color indexed="81"/>
            <rFont val="宋体"/>
            <family val="3"/>
            <charset val="134"/>
          </rPr>
          <t>Vernon:</t>
        </r>
        <r>
          <rPr>
            <sz val="9"/>
            <color indexed="81"/>
            <rFont val="宋体"/>
            <family val="3"/>
            <charset val="134"/>
          </rPr>
          <t xml:space="preserve">
日租金=月租金/30</t>
        </r>
      </text>
    </comment>
    <comment ref="K3" authorId="0" shapeId="0">
      <text>
        <r>
          <rPr>
            <b/>
            <sz val="9"/>
            <color indexed="81"/>
            <rFont val="宋体"/>
            <family val="3"/>
            <charset val="134"/>
          </rPr>
          <t>Vernon:</t>
        </r>
        <r>
          <rPr>
            <sz val="9"/>
            <color indexed="81"/>
            <rFont val="宋体"/>
            <family val="3"/>
            <charset val="134"/>
          </rPr>
          <t xml:space="preserve">
日租金=月租金/30</t>
        </r>
      </text>
    </comment>
    <comment ref="M3" authorId="0" shapeId="0">
      <text>
        <r>
          <rPr>
            <b/>
            <sz val="9"/>
            <color indexed="81"/>
            <rFont val="宋体"/>
            <family val="3"/>
            <charset val="134"/>
          </rPr>
          <t>Vernon:</t>
        </r>
        <r>
          <rPr>
            <sz val="9"/>
            <color indexed="81"/>
            <rFont val="宋体"/>
            <family val="3"/>
            <charset val="134"/>
          </rPr>
          <t xml:space="preserve">
日租金=月租金/30</t>
        </r>
      </text>
    </comment>
    <comment ref="O3" authorId="0" shapeId="0">
      <text>
        <r>
          <rPr>
            <b/>
            <sz val="9"/>
            <color indexed="81"/>
            <rFont val="宋体"/>
            <family val="3"/>
            <charset val="134"/>
          </rPr>
          <t>Vernon:</t>
        </r>
        <r>
          <rPr>
            <sz val="9"/>
            <color indexed="81"/>
            <rFont val="宋体"/>
            <family val="3"/>
            <charset val="134"/>
          </rPr>
          <t xml:space="preserve">
日物业费=月物业费/30</t>
        </r>
      </text>
    </comment>
    <comment ref="X3" authorId="0" shapeId="0">
      <text>
        <r>
          <rPr>
            <b/>
            <sz val="9"/>
            <color indexed="81"/>
            <rFont val="宋体"/>
            <family val="3"/>
            <charset val="134"/>
          </rPr>
          <t>Vernon:</t>
        </r>
        <r>
          <rPr>
            <sz val="9"/>
            <color indexed="81"/>
            <rFont val="宋体"/>
            <family val="3"/>
            <charset val="134"/>
          </rPr>
          <t xml:space="preserve">
装修管理费，面积小于40平米固定收取200元，大于则按收5元*平米数
</t>
        </r>
      </text>
    </comment>
    <comment ref="Y3" authorId="0" shapeId="0">
      <text>
        <r>
          <rPr>
            <b/>
            <sz val="9"/>
            <color indexed="81"/>
            <rFont val="宋体"/>
            <family val="3"/>
            <charset val="134"/>
          </rPr>
          <t>Vernon:</t>
        </r>
        <r>
          <rPr>
            <sz val="9"/>
            <color indexed="81"/>
            <rFont val="宋体"/>
            <family val="3"/>
            <charset val="134"/>
          </rPr>
          <t xml:space="preserve">
50平米以下2000元，200平米以下5000元，
500平米以下10000元，
以上则收20000元</t>
        </r>
      </text>
    </comment>
    <comment ref="Z3" authorId="0" shapeId="0">
      <text>
        <r>
          <rPr>
            <b/>
            <sz val="9"/>
            <color indexed="81"/>
            <rFont val="宋体"/>
            <family val="3"/>
            <charset val="134"/>
          </rPr>
          <t>Vernon:</t>
        </r>
        <r>
          <rPr>
            <sz val="9"/>
            <color indexed="81"/>
            <rFont val="宋体"/>
            <family val="3"/>
            <charset val="134"/>
          </rPr>
          <t xml:space="preserve">
200平米以下5000元，
以上10000元</t>
        </r>
      </text>
    </comment>
    <comment ref="AC3" authorId="0" shapeId="0">
      <text>
        <r>
          <rPr>
            <b/>
            <sz val="9"/>
            <color indexed="81"/>
            <rFont val="宋体"/>
            <family val="3"/>
            <charset val="134"/>
          </rPr>
          <t>Vernon:</t>
        </r>
        <r>
          <rPr>
            <sz val="9"/>
            <color indexed="81"/>
            <rFont val="宋体"/>
            <family val="3"/>
            <charset val="134"/>
          </rPr>
          <t xml:space="preserve">
下拉选择，公司</t>
        </r>
      </text>
    </comment>
    <comment ref="AD3" authorId="0" shapeId="0">
      <text>
        <r>
          <rPr>
            <b/>
            <sz val="9"/>
            <color indexed="81"/>
            <rFont val="宋体"/>
            <family val="3"/>
            <charset val="134"/>
          </rPr>
          <t>Vernon:</t>
        </r>
        <r>
          <rPr>
            <sz val="9"/>
            <color indexed="81"/>
            <rFont val="宋体"/>
            <family val="3"/>
            <charset val="134"/>
          </rPr>
          <t xml:space="preserve">
下拉选择，部门</t>
        </r>
      </text>
    </comment>
    <comment ref="AE3" authorId="0" shapeId="0">
      <text>
        <r>
          <rPr>
            <b/>
            <sz val="9"/>
            <color indexed="81"/>
            <rFont val="宋体"/>
            <family val="3"/>
            <charset val="134"/>
          </rPr>
          <t>Vernon:</t>
        </r>
        <r>
          <rPr>
            <sz val="9"/>
            <color indexed="81"/>
            <rFont val="宋体"/>
            <family val="3"/>
            <charset val="134"/>
          </rPr>
          <t xml:space="preserve">
下拉选择，员工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D1" authorId="0" shapeId="0">
      <text>
        <r>
          <rPr>
            <b/>
            <sz val="9"/>
            <color indexed="81"/>
            <rFont val="宋体"/>
            <charset val="134"/>
          </rPr>
          <t>Vernon:</t>
        </r>
        <r>
          <rPr>
            <sz val="9"/>
            <color indexed="81"/>
            <rFont val="宋体"/>
            <charset val="134"/>
          </rPr>
          <t xml:space="preserve">
下拉选择，基础数据中的商户类型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Vernon:</t>
        </r>
        <r>
          <rPr>
            <sz val="9"/>
            <color indexed="81"/>
            <rFont val="宋体"/>
            <family val="3"/>
            <charset val="134"/>
          </rPr>
          <t xml:space="preserve">
商户相关证照、授权文件。文件路径以；分隔。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Vernon:</t>
        </r>
        <r>
          <rPr>
            <sz val="9"/>
            <color indexed="81"/>
            <rFont val="宋体"/>
            <family val="3"/>
            <charset val="134"/>
          </rPr>
          <t xml:space="preserve">
品牌名称，必须唯一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Vernon:</t>
        </r>
        <r>
          <rPr>
            <sz val="9"/>
            <color indexed="81"/>
            <rFont val="宋体"/>
            <family val="3"/>
            <charset val="134"/>
          </rPr>
          <t xml:space="preserve">
下拉选择，基础数据中的品牌级次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Vernon:</t>
        </r>
        <r>
          <rPr>
            <sz val="9"/>
            <color indexed="81"/>
            <rFont val="宋体"/>
            <family val="3"/>
            <charset val="134"/>
          </rPr>
          <t xml:space="preserve">
图片文件路径以；分隔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Vernon:</t>
        </r>
        <r>
          <rPr>
            <sz val="9"/>
            <color indexed="81"/>
            <rFont val="宋体"/>
            <family val="3"/>
            <charset val="134"/>
          </rPr>
          <t xml:space="preserve">
下拉选择，基础数据中的业态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Vernon:</t>
        </r>
        <r>
          <rPr>
            <sz val="9"/>
            <color indexed="81"/>
            <rFont val="宋体"/>
            <family val="3"/>
            <charset val="134"/>
          </rPr>
          <t xml:space="preserve">
下拉选择，基础数据中的品类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Vernon:</t>
        </r>
        <r>
          <rPr>
            <sz val="9"/>
            <color indexed="81"/>
            <rFont val="宋体"/>
            <family val="3"/>
            <charset val="134"/>
          </rPr>
          <t xml:space="preserve">
下拉选择,项目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Vernon:</t>
        </r>
        <r>
          <rPr>
            <sz val="9"/>
            <color indexed="81"/>
            <rFont val="宋体"/>
            <family val="3"/>
            <charset val="134"/>
          </rPr>
          <t xml:space="preserve">
下拉选择,楼宇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Vernon:</t>
        </r>
        <r>
          <rPr>
            <sz val="9"/>
            <color indexed="81"/>
            <rFont val="宋体"/>
            <family val="3"/>
            <charset val="134"/>
          </rPr>
          <t xml:space="preserve">
下拉选择，基础数据中的楼层编号，楼层编号需与楼宇的楼层数量设置对应，在同一楼宇中必须唯一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Vernon:</t>
        </r>
        <r>
          <rPr>
            <sz val="9"/>
            <color indexed="81"/>
            <rFont val="宋体"/>
            <family val="3"/>
            <charset val="134"/>
          </rPr>
          <t xml:space="preserve">
图片文件路径以；分隔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Vernon:</t>
        </r>
        <r>
          <rPr>
            <sz val="9"/>
            <color indexed="81"/>
            <rFont val="宋体"/>
            <family val="3"/>
            <charset val="134"/>
          </rPr>
          <t xml:space="preserve">
下拉选择,项目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Vernon:</t>
        </r>
        <r>
          <rPr>
            <sz val="9"/>
            <color indexed="81"/>
            <rFont val="宋体"/>
            <family val="3"/>
            <charset val="134"/>
          </rPr>
          <t xml:space="preserve">
同一项目中楼宇名称必须唯一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Vernon:</t>
        </r>
        <r>
          <rPr>
            <sz val="9"/>
            <color indexed="81"/>
            <rFont val="宋体"/>
            <family val="3"/>
            <charset val="134"/>
          </rPr>
          <t xml:space="preserve">
总建筑面积=地上建筑面积+地下建筑面积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Vernon:</t>
        </r>
        <r>
          <rPr>
            <sz val="9"/>
            <color indexed="81"/>
            <rFont val="宋体"/>
            <family val="3"/>
            <charset val="134"/>
          </rPr>
          <t xml:space="preserve">
图片文件路径以；分隔</t>
        </r>
      </text>
    </comment>
  </commentList>
</comments>
</file>

<file path=xl/comments7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Vernon:</t>
        </r>
        <r>
          <rPr>
            <sz val="9"/>
            <color indexed="81"/>
            <rFont val="宋体"/>
            <family val="3"/>
            <charset val="134"/>
          </rPr>
          <t xml:space="preserve">
项目名称必须唯一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Vernon:</t>
        </r>
        <r>
          <rPr>
            <sz val="9"/>
            <color indexed="81"/>
            <rFont val="宋体"/>
            <family val="3"/>
            <charset val="134"/>
          </rPr>
          <t xml:space="preserve">
下拉选择,基础数据中的项目阶段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Vernon:</t>
        </r>
        <r>
          <rPr>
            <sz val="9"/>
            <color indexed="81"/>
            <rFont val="宋体"/>
            <family val="3"/>
            <charset val="134"/>
          </rPr>
          <t xml:space="preserve">
下拉选择,基础数据中的区域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Vernon:</t>
        </r>
        <r>
          <rPr>
            <sz val="9"/>
            <color indexed="81"/>
            <rFont val="宋体"/>
            <family val="3"/>
            <charset val="134"/>
          </rPr>
          <t xml:space="preserve">
下拉选择,基础数据中的省份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Vernon:</t>
        </r>
        <r>
          <rPr>
            <sz val="9"/>
            <color indexed="81"/>
            <rFont val="宋体"/>
            <family val="3"/>
            <charset val="134"/>
          </rPr>
          <t xml:space="preserve">
下拉选择,基础数据中的城市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Vernon:</t>
        </r>
        <r>
          <rPr>
            <sz val="9"/>
            <color indexed="81"/>
            <rFont val="宋体"/>
            <family val="3"/>
            <charset val="134"/>
          </rPr>
          <t xml:space="preserve">
下拉选择,公司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Vernon:</t>
        </r>
        <r>
          <rPr>
            <sz val="9"/>
            <color indexed="81"/>
            <rFont val="宋体"/>
            <family val="3"/>
            <charset val="134"/>
          </rPr>
          <t xml:space="preserve">
下拉选择,公司</t>
        </r>
      </text>
    </commen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Vernon:</t>
        </r>
        <r>
          <rPr>
            <sz val="9"/>
            <color indexed="81"/>
            <rFont val="宋体"/>
            <family val="3"/>
            <charset val="134"/>
          </rPr>
          <t xml:space="preserve">
总建筑面积=地上建筑面积+地下建筑面积</t>
        </r>
      </text>
    </comment>
    <comment ref="V1" authorId="0" shapeId="0">
      <text>
        <r>
          <rPr>
            <b/>
            <sz val="9"/>
            <color indexed="81"/>
            <rFont val="宋体"/>
            <family val="3"/>
            <charset val="134"/>
          </rPr>
          <t>Vernon:</t>
        </r>
        <r>
          <rPr>
            <sz val="9"/>
            <color indexed="81"/>
            <rFont val="宋体"/>
            <family val="3"/>
            <charset val="134"/>
          </rPr>
          <t xml:space="preserve">
图片文件路径以；分隔</t>
        </r>
      </text>
    </comment>
  </commentList>
</comments>
</file>

<file path=xl/comments8.xml><?xml version="1.0" encoding="utf-8"?>
<comments xmlns="http://schemas.openxmlformats.org/spreadsheetml/2006/main">
  <authors>
    <author>Admin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Vernon:</t>
        </r>
        <r>
          <rPr>
            <sz val="9"/>
            <color indexed="81"/>
            <rFont val="宋体"/>
            <family val="3"/>
            <charset val="134"/>
          </rPr>
          <t xml:space="preserve">
下拉选择，公司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Vernon:</t>
        </r>
        <r>
          <rPr>
            <sz val="9"/>
            <color indexed="81"/>
            <rFont val="宋体"/>
            <family val="3"/>
            <charset val="134"/>
          </rPr>
          <t xml:space="preserve">
下拉选择，部门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Vernon:</t>
        </r>
        <r>
          <rPr>
            <sz val="9"/>
            <color indexed="81"/>
            <rFont val="宋体"/>
            <family val="3"/>
            <charset val="134"/>
          </rPr>
          <t xml:space="preserve">
必须唯一不重复</t>
        </r>
      </text>
    </comment>
  </commentList>
</comments>
</file>

<file path=xl/comments9.xml><?xml version="1.0" encoding="utf-8"?>
<comments xmlns="http://schemas.openxmlformats.org/spreadsheetml/2006/main">
  <authors>
    <author>Admin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Vernon:</t>
        </r>
        <r>
          <rPr>
            <sz val="9"/>
            <color indexed="81"/>
            <rFont val="宋体"/>
            <family val="3"/>
            <charset val="134"/>
          </rPr>
          <t xml:space="preserve">
下拉选择，公司</t>
        </r>
      </text>
    </comment>
  </commentList>
</comments>
</file>

<file path=xl/sharedStrings.xml><?xml version="1.0" encoding="utf-8"?>
<sst xmlns="http://schemas.openxmlformats.org/spreadsheetml/2006/main" count="1682" uniqueCount="1056">
  <si>
    <t>公司类型</t>
    <phoneticPr fontId="1" type="noConversion"/>
  </si>
  <si>
    <t>品类</t>
    <phoneticPr fontId="1" type="noConversion"/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</si>
  <si>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</si>
  <si>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</si>
  <si>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</si>
  <si>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</si>
  <si>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</si>
  <si>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</si>
  <si>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</si>
  <si>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</si>
  <si>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</si>
  <si>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</si>
  <si>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</si>
  <si>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</si>
  <si>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</si>
  <si>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</si>
  <si>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</si>
  <si>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</si>
  <si>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</si>
  <si>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</si>
  <si>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</si>
  <si>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</si>
  <si>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</si>
  <si>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</si>
  <si>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</si>
  <si>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</si>
  <si>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</si>
  <si>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</si>
  <si>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</si>
  <si>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</si>
  <si>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</si>
  <si>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</si>
  <si>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</si>
  <si>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</si>
  <si>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</si>
  <si>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台湾省</t>
  </si>
  <si>
    <t>石家庄市</t>
  </si>
  <si>
    <t>唐山市</t>
  </si>
  <si>
    <t>秦皇岛市</t>
  </si>
  <si>
    <t>邯郸市</t>
  </si>
  <si>
    <t>邢台市</t>
  </si>
  <si>
    <t>保定市</t>
  </si>
  <si>
    <t>张家口市</t>
  </si>
  <si>
    <t>承德市</t>
  </si>
  <si>
    <t>沧州市</t>
  </si>
  <si>
    <t>廊坊市</t>
  </si>
  <si>
    <t>衡水市</t>
  </si>
  <si>
    <t>太原市</t>
  </si>
  <si>
    <t>大同市</t>
  </si>
  <si>
    <t>阳泉市</t>
  </si>
  <si>
    <t>长治市</t>
  </si>
  <si>
    <t>晋城市</t>
  </si>
  <si>
    <t>朔州市</t>
  </si>
  <si>
    <t>晋中市</t>
  </si>
  <si>
    <t>运城市</t>
  </si>
  <si>
    <t>忻州市</t>
  </si>
  <si>
    <t>临汾市</t>
  </si>
  <si>
    <t>吕梁市</t>
  </si>
  <si>
    <t>呼和浩特市</t>
  </si>
  <si>
    <t>包头市</t>
  </si>
  <si>
    <t>乌海市</t>
  </si>
  <si>
    <t>赤峰市</t>
  </si>
  <si>
    <t>通辽市</t>
  </si>
  <si>
    <t>鄂尔多斯市</t>
  </si>
  <si>
    <t>呼伦贝尔市</t>
  </si>
  <si>
    <t>巴彦淖尔市</t>
  </si>
  <si>
    <t>乌兰察布市</t>
  </si>
  <si>
    <t>兴安盟</t>
  </si>
  <si>
    <t>锡林郭勒盟</t>
  </si>
  <si>
    <t>阿拉善盟</t>
  </si>
  <si>
    <t>沈阳市</t>
  </si>
  <si>
    <t>大连市</t>
  </si>
  <si>
    <t>鞍山市</t>
  </si>
  <si>
    <t>抚顺市</t>
  </si>
  <si>
    <t>本溪市</t>
  </si>
  <si>
    <t>丹东市</t>
  </si>
  <si>
    <t>锦州市</t>
  </si>
  <si>
    <t>营口市</t>
  </si>
  <si>
    <t>阜新市</t>
  </si>
  <si>
    <t>辽阳市</t>
  </si>
  <si>
    <t>盘锦市</t>
  </si>
  <si>
    <t>铁岭市</t>
  </si>
  <si>
    <t>朝阳市</t>
  </si>
  <si>
    <t>葫芦岛市</t>
  </si>
  <si>
    <t>长春市</t>
  </si>
  <si>
    <t>吉林市</t>
  </si>
  <si>
    <t>四平市</t>
  </si>
  <si>
    <t>辽源市</t>
  </si>
  <si>
    <t>通化市</t>
  </si>
  <si>
    <t>白山市</t>
  </si>
  <si>
    <t>松原市</t>
  </si>
  <si>
    <t>白城市</t>
  </si>
  <si>
    <t>延边朝鲜族自治州</t>
  </si>
  <si>
    <t>哈尔滨市</t>
  </si>
  <si>
    <t>齐齐哈尔市</t>
  </si>
  <si>
    <t>鸡西市</t>
  </si>
  <si>
    <t>鹤岗市</t>
  </si>
  <si>
    <t>双鸭山市</t>
  </si>
  <si>
    <t>大庆市</t>
  </si>
  <si>
    <t>伊春市</t>
  </si>
  <si>
    <t>佳木斯市</t>
  </si>
  <si>
    <t>七台河市</t>
  </si>
  <si>
    <t>牡丹江市</t>
  </si>
  <si>
    <t>黑河市</t>
  </si>
  <si>
    <t>绥化市</t>
  </si>
  <si>
    <t>大兴安岭地区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</si>
  <si>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</si>
  <si>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</si>
  <si>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</si>
  <si>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</si>
  <si>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</si>
  <si>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</si>
  <si>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</si>
  <si>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</si>
  <si>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</si>
  <si>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</si>
  <si>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</si>
  <si>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</si>
  <si>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</si>
  <si>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杭州市</t>
  </si>
  <si>
    <t>宁波市</t>
  </si>
  <si>
    <t>温州市</t>
  </si>
  <si>
    <t>嘉兴市</t>
  </si>
  <si>
    <t>湖州市</t>
  </si>
  <si>
    <t>绍兴市</t>
  </si>
  <si>
    <t>金华市</t>
  </si>
  <si>
    <t>衢州市</t>
  </si>
  <si>
    <t>舟山市</t>
  </si>
  <si>
    <t>台州市</t>
  </si>
  <si>
    <t>丽水市</t>
  </si>
  <si>
    <t>合肥市</t>
  </si>
  <si>
    <t>芜湖市</t>
  </si>
  <si>
    <t>蚌埠市</t>
  </si>
  <si>
    <t>淮南市</t>
  </si>
  <si>
    <t>马鞍山市</t>
  </si>
  <si>
    <t>淮北市</t>
  </si>
  <si>
    <t>铜陵市</t>
  </si>
  <si>
    <t>安庆市</t>
  </si>
  <si>
    <t>黄山市</t>
  </si>
  <si>
    <t>滁州市</t>
  </si>
  <si>
    <t>阜阳市</t>
  </si>
  <si>
    <t>宿州市</t>
  </si>
  <si>
    <t>巢湖市</t>
  </si>
  <si>
    <t>六安市</t>
  </si>
  <si>
    <t>亳州市</t>
  </si>
  <si>
    <t>池州市</t>
  </si>
  <si>
    <t>宣城市</t>
  </si>
  <si>
    <t>福州市</t>
  </si>
  <si>
    <t>厦门市</t>
  </si>
  <si>
    <t>莆田市</t>
  </si>
  <si>
    <t>三明市</t>
  </si>
  <si>
    <t>泉州市</t>
  </si>
  <si>
    <t>漳州市</t>
  </si>
  <si>
    <t>南平市</t>
  </si>
  <si>
    <t>龙岩市</t>
  </si>
  <si>
    <t>宁德市</t>
  </si>
  <si>
    <t>南昌市</t>
  </si>
  <si>
    <t>景德镇市</t>
  </si>
  <si>
    <t>萍乡市</t>
  </si>
  <si>
    <t>九江市</t>
  </si>
  <si>
    <t>新余市</t>
  </si>
  <si>
    <t>鹰潭市</t>
  </si>
  <si>
    <t>赣州市</t>
  </si>
  <si>
    <t>吉安市</t>
  </si>
  <si>
    <t>宜春市</t>
  </si>
  <si>
    <t>抚州市</t>
  </si>
  <si>
    <t>上饶市</t>
  </si>
  <si>
    <t>济南市</t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</si>
  <si>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</si>
  <si>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</si>
  <si>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</si>
  <si>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</si>
  <si>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</si>
  <si>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</si>
  <si>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</si>
  <si>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</si>
  <si>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</si>
  <si>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</si>
  <si>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莱芜市</t>
  </si>
  <si>
    <t>临沂市</t>
  </si>
  <si>
    <t>德州市</t>
  </si>
  <si>
    <t>聊城市</t>
  </si>
  <si>
    <t>滨州市</t>
  </si>
  <si>
    <t>荷泽市</t>
  </si>
  <si>
    <t>郑州市</t>
  </si>
  <si>
    <t>开封市</t>
  </si>
  <si>
    <t>洛阳市</t>
  </si>
  <si>
    <t>平顶山市</t>
  </si>
  <si>
    <t>安阳市</t>
  </si>
  <si>
    <t>鹤壁市</t>
  </si>
  <si>
    <t>新乡市</t>
  </si>
  <si>
    <t>焦作市</t>
  </si>
  <si>
    <t>濮阳市</t>
  </si>
  <si>
    <t>许昌市</t>
  </si>
  <si>
    <t>漯河市</t>
  </si>
  <si>
    <t>三门峡市</t>
  </si>
  <si>
    <t>南阳市</t>
  </si>
  <si>
    <t>商丘市</t>
  </si>
  <si>
    <t>信阳市</t>
  </si>
  <si>
    <t>周口市</t>
  </si>
  <si>
    <t>驻马店市</t>
  </si>
  <si>
    <t>武汉市</t>
  </si>
  <si>
    <t>黄石市</t>
  </si>
  <si>
    <t>十堰市</t>
  </si>
  <si>
    <t>宜昌市</t>
  </si>
  <si>
    <t>襄樊市</t>
  </si>
  <si>
    <t>鄂州市</t>
  </si>
  <si>
    <t>荆门市</t>
  </si>
  <si>
    <t>孝感市</t>
  </si>
  <si>
    <t>荆州市</t>
  </si>
  <si>
    <t>黄冈市</t>
  </si>
  <si>
    <t>咸宁市</t>
  </si>
  <si>
    <t>随州市</t>
  </si>
  <si>
    <t>恩施土家族苗族自治州</t>
  </si>
  <si>
    <t>神农架</t>
  </si>
  <si>
    <t>长沙市</t>
  </si>
  <si>
    <t>株洲市</t>
  </si>
  <si>
    <t>湘潭市</t>
  </si>
  <si>
    <t>衡阳市</t>
  </si>
  <si>
    <t>邵阳市</t>
  </si>
  <si>
    <t>岳阳市</t>
  </si>
  <si>
    <t>常德市</t>
  </si>
  <si>
    <t>张家界市</t>
  </si>
  <si>
    <t>益阳市</t>
  </si>
  <si>
    <t>郴州市</t>
  </si>
  <si>
    <t>永州市</t>
  </si>
  <si>
    <t>怀化市</t>
  </si>
  <si>
    <t>娄底市</t>
  </si>
  <si>
    <t>湘西土家族苗族自治州</t>
  </si>
  <si>
    <t>广州市</t>
  </si>
  <si>
    <t>韶关市</t>
  </si>
  <si>
    <t>深圳市</t>
  </si>
  <si>
    <t>珠海市</t>
  </si>
  <si>
    <t>汕头市</t>
  </si>
  <si>
    <t>佛山市</t>
  </si>
  <si>
    <t>江门市</t>
  </si>
  <si>
    <t>湛江市</t>
  </si>
  <si>
    <t>茂名市</t>
  </si>
  <si>
    <t>肇庆市</t>
  </si>
  <si>
    <t>惠州市</t>
  </si>
  <si>
    <t>梅州市</t>
  </si>
  <si>
    <t>汕尾市</t>
  </si>
  <si>
    <t>河源市</t>
  </si>
  <si>
    <t>阳江市</t>
  </si>
  <si>
    <t>清远市</t>
  </si>
  <si>
    <t>东莞市</t>
  </si>
  <si>
    <t>中山市</t>
  </si>
  <si>
    <t>潮州市</t>
  </si>
  <si>
    <t>揭阳市</t>
  </si>
  <si>
    <t>云浮市</t>
  </si>
  <si>
    <t>南宁市</t>
  </si>
  <si>
    <t>柳州市</t>
  </si>
  <si>
    <t>桂林市</t>
  </si>
  <si>
    <t>梧州市</t>
  </si>
  <si>
    <t>北海市</t>
  </si>
  <si>
    <t>防城港市</t>
  </si>
  <si>
    <t>钦州市</t>
  </si>
  <si>
    <t>贵港市</t>
  </si>
  <si>
    <t>玉林市</t>
  </si>
  <si>
    <t>百色市</t>
  </si>
  <si>
    <t>贺州市</t>
  </si>
  <si>
    <t>河池市</t>
  </si>
  <si>
    <t>来宾市</t>
  </si>
  <si>
    <t>崇左市</t>
  </si>
  <si>
    <t>海口市</t>
  </si>
  <si>
    <t>三亚市</t>
  </si>
  <si>
    <t>成都市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</si>
  <si>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</si>
  <si>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</si>
  <si>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</si>
  <si>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</si>
  <si>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</si>
  <si>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</si>
  <si>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</si>
  <si>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</si>
  <si>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</si>
  <si>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</si>
  <si>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眉山市</t>
  </si>
  <si>
    <t>宜宾市</t>
  </si>
  <si>
    <t>广安市</t>
  </si>
  <si>
    <t>达州市</t>
  </si>
  <si>
    <t>雅安市</t>
  </si>
  <si>
    <t>巴中市</t>
  </si>
  <si>
    <t>资阳市</t>
  </si>
  <si>
    <t>阿坝藏族羌族自治州</t>
  </si>
  <si>
    <t>甘孜藏族自治州</t>
  </si>
  <si>
    <t>凉山彝族自治州</t>
  </si>
  <si>
    <t>贵阳市</t>
  </si>
  <si>
    <t>六盘水市</t>
  </si>
  <si>
    <t>遵义市</t>
  </si>
  <si>
    <t>安顺市</t>
  </si>
  <si>
    <t>铜仁地区</t>
  </si>
  <si>
    <t>黔西南布依族苗族自治州</t>
  </si>
  <si>
    <t>毕节地区</t>
  </si>
  <si>
    <t>黔东南苗族侗族自治州</t>
  </si>
  <si>
    <t>黔南布依族苗族自治州</t>
  </si>
  <si>
    <t>昆明市</t>
  </si>
  <si>
    <t>曲靖市</t>
  </si>
  <si>
    <t>玉溪市</t>
  </si>
  <si>
    <t>保山市</t>
  </si>
  <si>
    <t>昭通市</t>
  </si>
  <si>
    <t>丽江市</t>
  </si>
  <si>
    <t>思茅市</t>
  </si>
  <si>
    <t>临沧市</t>
  </si>
  <si>
    <t>楚雄彝族自治州</t>
  </si>
  <si>
    <t>红河哈尼族彝族自治州</t>
  </si>
  <si>
    <t>文山壮族苗族自治州</t>
  </si>
  <si>
    <t>西双版纳傣族自治州</t>
  </si>
  <si>
    <t>大理白族自治州</t>
  </si>
  <si>
    <t>德宏傣族景颇族自治州</t>
  </si>
  <si>
    <t>怒江傈僳族自治州</t>
  </si>
  <si>
    <t>迪庆藏族自治州</t>
  </si>
  <si>
    <t>拉萨市</t>
  </si>
  <si>
    <t>昌都地区</t>
  </si>
  <si>
    <t>山南地区</t>
  </si>
  <si>
    <t>日喀则地区</t>
  </si>
  <si>
    <t>那曲地区</t>
  </si>
  <si>
    <t>阿里地区</t>
  </si>
  <si>
    <t>林芝地区</t>
  </si>
  <si>
    <t>西安市</t>
  </si>
  <si>
    <t>铜川市</t>
  </si>
  <si>
    <t>宝鸡市</t>
  </si>
  <si>
    <t>咸阳市</t>
  </si>
  <si>
    <t>渭南市</t>
  </si>
  <si>
    <t>延安市</t>
  </si>
  <si>
    <t>汉中市</t>
  </si>
  <si>
    <t>榆林市</t>
  </si>
  <si>
    <t>安康市</t>
  </si>
  <si>
    <t>商洛市</t>
  </si>
  <si>
    <t>兰州市</t>
  </si>
  <si>
    <t>嘉峪关市</t>
  </si>
  <si>
    <t>金昌市</t>
  </si>
  <si>
    <t>白银市</t>
  </si>
  <si>
    <t>天水市</t>
  </si>
  <si>
    <t>武威市</t>
  </si>
  <si>
    <t>张掖市</t>
  </si>
  <si>
    <t>平凉市</t>
  </si>
  <si>
    <t>酒泉市</t>
  </si>
  <si>
    <t>庆阳市</t>
  </si>
  <si>
    <t>定西市</t>
  </si>
  <si>
    <t>陇南市</t>
  </si>
  <si>
    <t>临夏回族自治州</t>
  </si>
  <si>
    <t>甘南藏族自治州</t>
  </si>
  <si>
    <t>西宁市</t>
  </si>
  <si>
    <t>海东地区</t>
  </si>
  <si>
    <t>海北藏族自治州</t>
  </si>
  <si>
    <t>黄南藏族自治州</t>
  </si>
  <si>
    <t>海南藏族自治州</t>
  </si>
  <si>
    <t>果洛藏族自治州</t>
  </si>
  <si>
    <t>玉树藏族自治州</t>
  </si>
  <si>
    <t>海西蒙古族藏族自治州</t>
  </si>
  <si>
    <t>银川市</t>
  </si>
  <si>
    <t>石嘴山市</t>
  </si>
  <si>
    <t>吴忠市</t>
  </si>
  <si>
    <t>固原市</t>
  </si>
  <si>
    <t>中卫市</t>
  </si>
  <si>
    <t>乌鲁木齐市</t>
  </si>
  <si>
    <t>克拉玛依市</t>
  </si>
  <si>
    <t>吐鲁番地区</t>
  </si>
  <si>
    <t>哈密地区</t>
  </si>
  <si>
    <t>昌吉回族自治州</t>
  </si>
  <si>
    <t>博尔塔拉蒙古自治州</t>
  </si>
  <si>
    <t>巴音郭楞蒙古自治州</t>
  </si>
  <si>
    <t>阿克苏地区</t>
  </si>
  <si>
    <t>克孜勒苏柯尔克孜自治州</t>
  </si>
  <si>
    <t>喀什地区</t>
  </si>
  <si>
    <t>和田地区</t>
  </si>
  <si>
    <t>伊犁哈萨克自治州</t>
  </si>
  <si>
    <t>塔城地区</t>
  </si>
  <si>
    <t>阿勒泰地区</t>
  </si>
  <si>
    <t>石河子市</t>
  </si>
  <si>
    <t>阿拉尔市</t>
  </si>
  <si>
    <t>图木舒克市</t>
  </si>
  <si>
    <t>五家渠市</t>
  </si>
  <si>
    <t>餐饮</t>
  </si>
  <si>
    <t>儿童娱乐</t>
  </si>
  <si>
    <t>电玩</t>
  </si>
  <si>
    <t>KTV</t>
  </si>
  <si>
    <t>银行</t>
  </si>
  <si>
    <t>业态</t>
    <phoneticPr fontId="1" type="noConversion"/>
  </si>
  <si>
    <t>业主公司</t>
  </si>
  <si>
    <t>投资公司</t>
  </si>
  <si>
    <t>管理公司</t>
  </si>
  <si>
    <t>省份</t>
    <phoneticPr fontId="1" type="noConversion"/>
  </si>
  <si>
    <t>城市</t>
    <phoneticPr fontId="1" type="noConversion"/>
  </si>
  <si>
    <t>区域</t>
    <phoneticPr fontId="1" type="noConversion"/>
  </si>
  <si>
    <t>华北</t>
  </si>
  <si>
    <t>东北</t>
  </si>
  <si>
    <t>华东</t>
  </si>
  <si>
    <t>华中</t>
  </si>
  <si>
    <t>华南</t>
  </si>
  <si>
    <t>西南</t>
  </si>
  <si>
    <t>西北</t>
  </si>
  <si>
    <t>台港澳</t>
  </si>
  <si>
    <t>品牌级次</t>
    <phoneticPr fontId="1" type="noConversion"/>
  </si>
  <si>
    <t>国内知名</t>
  </si>
  <si>
    <t>精装</t>
  </si>
  <si>
    <t>统装</t>
  </si>
  <si>
    <t>毛坯</t>
  </si>
  <si>
    <t>交付标准</t>
    <phoneticPr fontId="1" type="noConversion"/>
  </si>
  <si>
    <t>直营</t>
  </si>
  <si>
    <t>加盟</t>
  </si>
  <si>
    <t>代理</t>
  </si>
  <si>
    <t>自创</t>
  </si>
  <si>
    <t>筹备期</t>
  </si>
  <si>
    <t>新开业</t>
  </si>
  <si>
    <t>培育期</t>
  </si>
  <si>
    <t>成长期</t>
  </si>
  <si>
    <t>成熟期</t>
  </si>
  <si>
    <t>项目阶段</t>
    <phoneticPr fontId="1" type="noConversion"/>
  </si>
  <si>
    <t>品牌授权</t>
    <phoneticPr fontId="1" type="noConversion"/>
  </si>
  <si>
    <t>商户类型</t>
    <phoneticPr fontId="1" type="noConversion"/>
  </si>
  <si>
    <t>法人</t>
  </si>
  <si>
    <t>法人</t>
    <phoneticPr fontId="1" type="noConversion"/>
  </si>
  <si>
    <t>自然人</t>
    <phoneticPr fontId="1" type="noConversion"/>
  </si>
  <si>
    <t>商铺类型</t>
    <phoneticPr fontId="1" type="noConversion"/>
  </si>
  <si>
    <t>主力店</t>
  </si>
  <si>
    <t>主力店</t>
    <phoneticPr fontId="1" type="noConversion"/>
  </si>
  <si>
    <t>计租方式</t>
    <phoneticPr fontId="1" type="noConversion"/>
  </si>
  <si>
    <t>租金</t>
    <phoneticPr fontId="1" type="noConversion"/>
  </si>
  <si>
    <t>扣点</t>
    <phoneticPr fontId="1" type="noConversion"/>
  </si>
  <si>
    <t>两者取高</t>
    <phoneticPr fontId="1" type="noConversion"/>
  </si>
  <si>
    <t>次主力店</t>
    <phoneticPr fontId="1" type="noConversion"/>
  </si>
  <si>
    <t>步行街</t>
  </si>
  <si>
    <t>步行街</t>
    <phoneticPr fontId="1" type="noConversion"/>
  </si>
  <si>
    <t>公司名称</t>
    <phoneticPr fontId="1" type="noConversion"/>
  </si>
  <si>
    <t>公司简称</t>
    <phoneticPr fontId="1" type="noConversion"/>
  </si>
  <si>
    <t>公司编码</t>
    <phoneticPr fontId="1" type="noConversion"/>
  </si>
  <si>
    <t>公司类型</t>
    <phoneticPr fontId="1" type="noConversion"/>
  </si>
  <si>
    <t>邮编</t>
    <phoneticPr fontId="1" type="noConversion"/>
  </si>
  <si>
    <t>注册省</t>
    <phoneticPr fontId="1" type="noConversion"/>
  </si>
  <si>
    <t>注册市</t>
    <phoneticPr fontId="1" type="noConversion"/>
  </si>
  <si>
    <t>注册地址</t>
    <phoneticPr fontId="1" type="noConversion"/>
  </si>
  <si>
    <t>法人姓名</t>
    <phoneticPr fontId="1" type="noConversion"/>
  </si>
  <si>
    <t>联系邮箱</t>
    <phoneticPr fontId="1" type="noConversion"/>
  </si>
  <si>
    <t>联系电话</t>
    <phoneticPr fontId="1" type="noConversion"/>
  </si>
  <si>
    <t>母公司</t>
    <phoneticPr fontId="1" type="noConversion"/>
  </si>
  <si>
    <t>银行账户</t>
    <phoneticPr fontId="1" type="noConversion"/>
  </si>
  <si>
    <t>开户名称</t>
    <phoneticPr fontId="1" type="noConversion"/>
  </si>
  <si>
    <t>财务联系人</t>
    <phoneticPr fontId="1" type="noConversion"/>
  </si>
  <si>
    <t>财务电话</t>
    <phoneticPr fontId="1" type="noConversion"/>
  </si>
  <si>
    <t>公司联系人</t>
    <phoneticPr fontId="1" type="noConversion"/>
  </si>
  <si>
    <t>SHTZ</t>
    <phoneticPr fontId="1" type="noConversion"/>
  </si>
  <si>
    <t>上海唐人投资</t>
    <phoneticPr fontId="1" type="noConversion"/>
  </si>
  <si>
    <t>上海立天唐人商业投资管理有限公司</t>
    <phoneticPr fontId="1" type="noConversion"/>
  </si>
  <si>
    <t>上海立天唐人商业集团有限公司</t>
  </si>
  <si>
    <t>上海立天唐人商业集团有限公司</t>
    <phoneticPr fontId="1" type="noConversion"/>
  </si>
  <si>
    <t>大庆唐人商业管理有限公司</t>
  </si>
  <si>
    <t>上海市</t>
    <phoneticPr fontId="1" type="noConversion"/>
  </si>
  <si>
    <t>黑龙江省</t>
    <phoneticPr fontId="1" type="noConversion"/>
  </si>
  <si>
    <t>大庆市</t>
    <phoneticPr fontId="1" type="noConversion"/>
  </si>
  <si>
    <t>大庆市</t>
    <phoneticPr fontId="1" type="noConversion"/>
  </si>
  <si>
    <t>让胡路区远望大街119号312室</t>
  </si>
  <si>
    <t>让胡路区远望大街119号312室</t>
    <phoneticPr fontId="1" type="noConversion"/>
  </si>
  <si>
    <t>浦东新区富城路99号32楼</t>
  </si>
  <si>
    <t>浦东新区富城路99号32楼</t>
    <phoneticPr fontId="1" type="noConversion"/>
  </si>
  <si>
    <t>浦东新区富城路99号9楼</t>
  </si>
  <si>
    <t>浦东新区富城路99号9楼</t>
    <phoneticPr fontId="1" type="noConversion"/>
  </si>
  <si>
    <t>童云峰</t>
  </si>
  <si>
    <t>丁遥</t>
  </si>
  <si>
    <t>孙瑞刚</t>
  </si>
  <si>
    <t>张云峰</t>
  </si>
  <si>
    <t>sunruigang@nhhchina.com</t>
  </si>
  <si>
    <t>zhangyunfeng@nhhchina.com</t>
  </si>
  <si>
    <t>交通银行</t>
  </si>
  <si>
    <t>龙岗支行</t>
  </si>
  <si>
    <t>大庆昆仑唐人商业投资有限公司</t>
  </si>
  <si>
    <t>兴业银行</t>
  </si>
  <si>
    <t>大庆新潮支行</t>
  </si>
  <si>
    <t>236000605018010000000</t>
    <phoneticPr fontId="1" type="noConversion"/>
  </si>
  <si>
    <t>563020100100018000</t>
    <phoneticPr fontId="1" type="noConversion"/>
  </si>
  <si>
    <t>开户支行</t>
    <phoneticPr fontId="1" type="noConversion"/>
  </si>
  <si>
    <t>徐波</t>
  </si>
  <si>
    <t>韩春明</t>
  </si>
  <si>
    <t>备注</t>
    <phoneticPr fontId="1" type="noConversion"/>
  </si>
  <si>
    <t>部门名称</t>
    <phoneticPr fontId="1" type="noConversion"/>
  </si>
  <si>
    <t>总裁办</t>
    <phoneticPr fontId="1" type="noConversion"/>
  </si>
  <si>
    <t>招商运营管理部</t>
    <phoneticPr fontId="1" type="noConversion"/>
  </si>
  <si>
    <t>战略招商部</t>
    <phoneticPr fontId="1" type="noConversion"/>
  </si>
  <si>
    <t>商业规划部</t>
    <phoneticPr fontId="1" type="noConversion"/>
  </si>
  <si>
    <t>市场部</t>
    <phoneticPr fontId="1" type="noConversion"/>
  </si>
  <si>
    <t>商业建设部</t>
    <phoneticPr fontId="1" type="noConversion"/>
  </si>
  <si>
    <t>技术部</t>
  </si>
  <si>
    <t>技术部</t>
    <phoneticPr fontId="1" type="noConversion"/>
  </si>
  <si>
    <t>人资行政部</t>
    <phoneticPr fontId="1" type="noConversion"/>
  </si>
  <si>
    <t>财务部</t>
    <phoneticPr fontId="1" type="noConversion"/>
  </si>
  <si>
    <t>上海唐人商业</t>
    <phoneticPr fontId="1" type="noConversion"/>
  </si>
  <si>
    <t>SHSY</t>
    <phoneticPr fontId="1" type="noConversion"/>
  </si>
  <si>
    <t>大庆昆仑唐人商业投资有限公司</t>
    <phoneticPr fontId="1" type="noConversion"/>
  </si>
  <si>
    <t>大庆昆仑投资</t>
    <phoneticPr fontId="1" type="noConversion"/>
  </si>
  <si>
    <t>大庆昆仑商业</t>
    <phoneticPr fontId="1" type="noConversion"/>
  </si>
  <si>
    <t>KLTZ</t>
    <phoneticPr fontId="1" type="noConversion"/>
  </si>
  <si>
    <t>KLSY</t>
    <phoneticPr fontId="1" type="noConversion"/>
  </si>
  <si>
    <t>总经办</t>
    <phoneticPr fontId="1" type="noConversion"/>
  </si>
  <si>
    <t>品质管理部</t>
    <phoneticPr fontId="1" type="noConversion"/>
  </si>
  <si>
    <t>人资行政部</t>
    <phoneticPr fontId="1" type="noConversion"/>
  </si>
  <si>
    <t>财务部</t>
    <phoneticPr fontId="1" type="noConversion"/>
  </si>
  <si>
    <t>企划部</t>
    <phoneticPr fontId="1" type="noConversion"/>
  </si>
  <si>
    <t>工程部</t>
    <phoneticPr fontId="1" type="noConversion"/>
  </si>
  <si>
    <t>物业部</t>
    <phoneticPr fontId="1" type="noConversion"/>
  </si>
  <si>
    <t>营运部</t>
  </si>
  <si>
    <t>营运部</t>
    <phoneticPr fontId="1" type="noConversion"/>
  </si>
  <si>
    <t>部门编码</t>
    <phoneticPr fontId="1" type="noConversion"/>
  </si>
  <si>
    <t>员工编码</t>
    <phoneticPr fontId="1" type="noConversion"/>
  </si>
  <si>
    <t>员工姓名</t>
    <phoneticPr fontId="1" type="noConversion"/>
  </si>
  <si>
    <t>职位</t>
    <phoneticPr fontId="1" type="noConversion"/>
  </si>
  <si>
    <t>邮箱</t>
    <phoneticPr fontId="1" type="noConversion"/>
  </si>
  <si>
    <t>手机</t>
  </si>
  <si>
    <t>手机</t>
    <phoneticPr fontId="1" type="noConversion"/>
  </si>
  <si>
    <t>座机</t>
    <phoneticPr fontId="1" type="noConversion"/>
  </si>
  <si>
    <t>分机</t>
    <phoneticPr fontId="1" type="noConversion"/>
  </si>
  <si>
    <t>性别</t>
    <phoneticPr fontId="1" type="noConversion"/>
  </si>
  <si>
    <t>生日</t>
    <phoneticPr fontId="1" type="noConversion"/>
  </si>
  <si>
    <t>身份证号</t>
    <phoneticPr fontId="1" type="noConversion"/>
  </si>
  <si>
    <t>性别</t>
    <phoneticPr fontId="1" type="noConversion"/>
  </si>
  <si>
    <t>未知</t>
  </si>
  <si>
    <t>未知</t>
    <phoneticPr fontId="1" type="noConversion"/>
  </si>
  <si>
    <t>男</t>
  </si>
  <si>
    <t>男</t>
    <phoneticPr fontId="1" type="noConversion"/>
  </si>
  <si>
    <t>女</t>
    <phoneticPr fontId="1" type="noConversion"/>
  </si>
  <si>
    <t>00372</t>
    <phoneticPr fontId="1" type="noConversion"/>
  </si>
  <si>
    <t>叶惠疆</t>
    <phoneticPr fontId="1" type="noConversion"/>
  </si>
  <si>
    <t>开发经理</t>
    <phoneticPr fontId="1" type="noConversion"/>
  </si>
  <si>
    <t>yehuijiang@nhhchina.com</t>
    <phoneticPr fontId="1" type="noConversion"/>
  </si>
  <si>
    <t>是否</t>
    <phoneticPr fontId="1" type="noConversion"/>
  </si>
  <si>
    <t>是</t>
  </si>
  <si>
    <t>是</t>
    <phoneticPr fontId="1" type="noConversion"/>
  </si>
  <si>
    <t>否</t>
    <phoneticPr fontId="1" type="noConversion"/>
  </si>
  <si>
    <t>登录授权</t>
    <phoneticPr fontId="1" type="noConversion"/>
  </si>
  <si>
    <t>021-31352309</t>
    <phoneticPr fontId="1" type="noConversion"/>
  </si>
  <si>
    <t>项目名称</t>
    <phoneticPr fontId="1" type="noConversion"/>
  </si>
  <si>
    <t>项目简称</t>
    <phoneticPr fontId="1" type="noConversion"/>
  </si>
  <si>
    <t>项目编码</t>
    <phoneticPr fontId="1" type="noConversion"/>
  </si>
  <si>
    <t>大庆昆仑唐人中心</t>
  </si>
  <si>
    <t>大庆昆仑唐人中心</t>
    <phoneticPr fontId="1" type="noConversion"/>
  </si>
  <si>
    <t>DQKL</t>
    <phoneticPr fontId="1" type="noConversion"/>
  </si>
  <si>
    <t>所在区域</t>
    <phoneticPr fontId="1" type="noConversion"/>
  </si>
  <si>
    <t>所在省份</t>
    <phoneticPr fontId="1" type="noConversion"/>
  </si>
  <si>
    <t>所在城市</t>
    <phoneticPr fontId="1" type="noConversion"/>
  </si>
  <si>
    <t>详细地址</t>
    <phoneticPr fontId="1" type="noConversion"/>
  </si>
  <si>
    <t>经度</t>
    <phoneticPr fontId="1" type="noConversion"/>
  </si>
  <si>
    <t>纬度</t>
    <phoneticPr fontId="1" type="noConversion"/>
  </si>
  <si>
    <t>业主公司</t>
    <phoneticPr fontId="1" type="noConversion"/>
  </si>
  <si>
    <t>管理公司</t>
    <phoneticPr fontId="1" type="noConversion"/>
  </si>
  <si>
    <t>项目简介</t>
    <phoneticPr fontId="1" type="noConversion"/>
  </si>
  <si>
    <t>让胡路区西宾路与昆仑大街交汇处</t>
    <phoneticPr fontId="1" type="noConversion"/>
  </si>
  <si>
    <t>雄踞大庆让胡路区的黄金绝版地段，目前东北三省最大的城市综合体。集购物、餐饮、休闲、娱乐等众多业态于一身的全方位、一站式的航母级城市综合体。</t>
    <phoneticPr fontId="1" type="noConversion"/>
  </si>
  <si>
    <t>所处阶段</t>
    <phoneticPr fontId="1" type="noConversion"/>
  </si>
  <si>
    <t>开业日期</t>
    <phoneticPr fontId="1" type="noConversion"/>
  </si>
  <si>
    <t>地上建筑面积</t>
    <phoneticPr fontId="1" type="noConversion"/>
  </si>
  <si>
    <t>地下建筑面积</t>
    <phoneticPr fontId="1" type="noConversion"/>
  </si>
  <si>
    <t>地下建筑面积</t>
    <phoneticPr fontId="1" type="noConversion"/>
  </si>
  <si>
    <t>总建筑面积</t>
    <phoneticPr fontId="1" type="noConversion"/>
  </si>
  <si>
    <t>昆仑</t>
    <phoneticPr fontId="1" type="noConversion"/>
  </si>
  <si>
    <t>停车位数量</t>
    <phoneticPr fontId="1" type="noConversion"/>
  </si>
  <si>
    <t>多经点位数量</t>
    <phoneticPr fontId="1" type="noConversion"/>
  </si>
  <si>
    <t>广告位数量</t>
    <phoneticPr fontId="1" type="noConversion"/>
  </si>
  <si>
    <t>效果图</t>
    <phoneticPr fontId="1" type="noConversion"/>
  </si>
  <si>
    <t>效果图</t>
    <phoneticPr fontId="1" type="noConversion"/>
  </si>
  <si>
    <t>其它信息</t>
    <phoneticPr fontId="1" type="noConversion"/>
  </si>
  <si>
    <t>楼宇编码</t>
    <phoneticPr fontId="1" type="noConversion"/>
  </si>
  <si>
    <t>350212198311112000</t>
    <phoneticPr fontId="1" type="noConversion"/>
  </si>
  <si>
    <t>楼宇名称</t>
    <phoneticPr fontId="1" type="noConversion"/>
  </si>
  <si>
    <t>地下楼层数量</t>
    <phoneticPr fontId="1" type="noConversion"/>
  </si>
  <si>
    <t xml:space="preserve"> 地上楼层数量</t>
    <phoneticPr fontId="1" type="noConversion"/>
  </si>
  <si>
    <t>总建筑面积</t>
    <phoneticPr fontId="1" type="noConversion"/>
  </si>
  <si>
    <t>总计租面积</t>
    <phoneticPr fontId="1" type="noConversion"/>
  </si>
  <si>
    <t>规划定位</t>
    <phoneticPr fontId="1" type="noConversion"/>
  </si>
  <si>
    <t>规划亮点</t>
    <phoneticPr fontId="1" type="noConversion"/>
  </si>
  <si>
    <t>入住商家</t>
    <phoneticPr fontId="1" type="noConversion"/>
  </si>
  <si>
    <t>其他信息</t>
    <phoneticPr fontId="1" type="noConversion"/>
  </si>
  <si>
    <t>精致楼</t>
  </si>
  <si>
    <t>精致楼</t>
    <phoneticPr fontId="1" type="noConversion"/>
  </si>
  <si>
    <t>生活楼</t>
  </si>
  <si>
    <t>生活楼</t>
    <phoneticPr fontId="1" type="noConversion"/>
  </si>
  <si>
    <t>娱乐楼</t>
  </si>
  <si>
    <t>娱乐楼</t>
    <phoneticPr fontId="1" type="noConversion"/>
  </si>
  <si>
    <t>精品购物休闲广场</t>
    <phoneticPr fontId="1" type="noConversion"/>
  </si>
  <si>
    <t>当地最高端的百货店大商麦凯乐；
名品购物休闲街；
品牌连锁餐饮街。</t>
    <phoneticPr fontId="1" type="noConversion"/>
  </si>
  <si>
    <t>社区生活广场</t>
    <phoneticPr fontId="1" type="noConversion"/>
  </si>
  <si>
    <t>知名连锁超市大润发；
当地最大的连锁电器品牌昆仑家电；
全国首创的婚礼园喜道婚礼广场；
集结儿童娱乐和教育、零售一体的儿童MALL。</t>
    <phoneticPr fontId="1" type="noConversion"/>
  </si>
  <si>
    <t>大润发超市、喜道婚博园、昆仑银行、昆仑家电、淘企鹅儿童乐园、动岚健身、雅庭商务酒店、德克士、鑫海汇自助餐厅等</t>
    <phoneticPr fontId="1" type="noConversion"/>
  </si>
  <si>
    <t>娱乐广场</t>
    <phoneticPr fontId="1" type="noConversion"/>
  </si>
  <si>
    <t>当地最潮的零售百货集合唐潮商贸；
大地自由人国际影城；
喜洋洋KTV。</t>
    <phoneticPr fontId="1" type="noConversion"/>
  </si>
  <si>
    <t>大地影院、喜洋洋KTV、美食广场等</t>
    <phoneticPr fontId="1" type="noConversion"/>
  </si>
  <si>
    <t>DQKLJZ</t>
    <phoneticPr fontId="1" type="noConversion"/>
  </si>
  <si>
    <t>DQKLSH</t>
    <phoneticPr fontId="1" type="noConversion"/>
  </si>
  <si>
    <t>DQKLYL</t>
    <phoneticPr fontId="1" type="noConversion"/>
  </si>
  <si>
    <t>楼层编号</t>
    <phoneticPr fontId="1" type="noConversion"/>
  </si>
  <si>
    <t>B5</t>
  </si>
  <si>
    <t>B4</t>
  </si>
  <si>
    <t>B3</t>
  </si>
  <si>
    <t>B1</t>
  </si>
  <si>
    <t>楼层说明</t>
    <phoneticPr fontId="1" type="noConversion"/>
  </si>
  <si>
    <t>楼层平面图</t>
    <phoneticPr fontId="1" type="noConversion"/>
  </si>
  <si>
    <t>1F</t>
  </si>
  <si>
    <t>1F</t>
    <phoneticPr fontId="1" type="noConversion"/>
  </si>
  <si>
    <t>2F</t>
  </si>
  <si>
    <t>2F</t>
    <phoneticPr fontId="1" type="noConversion"/>
  </si>
  <si>
    <t>3F</t>
  </si>
  <si>
    <t>4F</t>
  </si>
  <si>
    <t>5F</t>
  </si>
  <si>
    <t>6F</t>
  </si>
  <si>
    <t>7F</t>
  </si>
  <si>
    <t>8F</t>
  </si>
  <si>
    <t>9F</t>
  </si>
  <si>
    <t>10F</t>
  </si>
  <si>
    <t>B1</t>
    <phoneticPr fontId="1" type="noConversion"/>
  </si>
  <si>
    <t>B2</t>
    <phoneticPr fontId="1" type="noConversion"/>
  </si>
  <si>
    <t>麦凯乐百货、星巴克咖啡、麦当劳、热风、屈臣氏、VERO MODA、ONLY、GXG、gxg、TRENDIANO、LEE、JNBY、KIPLING、DEVIL NUT、Pancoat、NYLONPINK、太平鸟、马克华菲、乐町、苹果数码、三星手机、咖啡陪你、味千拉面、豌豆厨房、黄记煌、喜家德、加乐比牛排等。</t>
    <phoneticPr fontId="1" type="noConversion"/>
  </si>
  <si>
    <t>品牌编码</t>
    <phoneticPr fontId="1" type="noConversion"/>
  </si>
  <si>
    <t>品牌名称</t>
    <phoneticPr fontId="1" type="noConversion"/>
  </si>
  <si>
    <t>品牌级次</t>
    <phoneticPr fontId="1" type="noConversion"/>
  </si>
  <si>
    <t>品牌图标</t>
    <phoneticPr fontId="1" type="noConversion"/>
  </si>
  <si>
    <t>入住项目</t>
    <phoneticPr fontId="1" type="noConversion"/>
  </si>
  <si>
    <t>年均营业额</t>
    <phoneticPr fontId="1" type="noConversion"/>
  </si>
  <si>
    <t>面积需求</t>
    <phoneticPr fontId="1" type="noConversion"/>
  </si>
  <si>
    <t>楼板承重</t>
    <phoneticPr fontId="1" type="noConversion"/>
  </si>
  <si>
    <t>楼高</t>
    <phoneticPr fontId="1" type="noConversion"/>
  </si>
  <si>
    <t>电量需求</t>
    <phoneticPr fontId="1" type="noConversion"/>
  </si>
  <si>
    <t>供水需求</t>
    <phoneticPr fontId="1" type="noConversion"/>
  </si>
  <si>
    <t>排水需求</t>
    <phoneticPr fontId="1" type="noConversion"/>
  </si>
  <si>
    <t>燃气需求</t>
    <phoneticPr fontId="1" type="noConversion"/>
  </si>
  <si>
    <t>排烟需求</t>
    <phoneticPr fontId="1" type="noConversion"/>
  </si>
  <si>
    <t>无品牌</t>
    <phoneticPr fontId="1" type="noConversion"/>
  </si>
  <si>
    <t>地方品牌</t>
    <phoneticPr fontId="1" type="noConversion"/>
  </si>
  <si>
    <t>所在省份</t>
    <phoneticPr fontId="1" type="noConversion"/>
  </si>
  <si>
    <t>详细地址</t>
    <phoneticPr fontId="1" type="noConversion"/>
  </si>
  <si>
    <t>所在省份</t>
    <phoneticPr fontId="1" type="noConversion"/>
  </si>
  <si>
    <t>商户类型</t>
    <phoneticPr fontId="1" type="noConversion"/>
  </si>
  <si>
    <t>商户名称</t>
    <phoneticPr fontId="1" type="noConversion"/>
  </si>
  <si>
    <t>商户简称</t>
    <phoneticPr fontId="1" type="noConversion"/>
  </si>
  <si>
    <t>商户编码</t>
    <phoneticPr fontId="1" type="noConversion"/>
  </si>
  <si>
    <t>营业执照注册号</t>
    <phoneticPr fontId="1" type="noConversion"/>
  </si>
  <si>
    <t>联系电话</t>
    <phoneticPr fontId="1" type="noConversion"/>
  </si>
  <si>
    <t>联系人证件号</t>
    <phoneticPr fontId="1" type="noConversion"/>
  </si>
  <si>
    <t>0459-6517700</t>
  </si>
  <si>
    <t>大庆唐人商业管理有限公司</t>
    <phoneticPr fontId="1" type="noConversion"/>
  </si>
  <si>
    <t>商铺类型</t>
    <phoneticPr fontId="1" type="noConversion"/>
  </si>
  <si>
    <t>楼层编号</t>
    <phoneticPr fontId="1" type="noConversion"/>
  </si>
  <si>
    <t>B1001</t>
    <phoneticPr fontId="1" type="noConversion"/>
  </si>
  <si>
    <t>规划业态</t>
    <phoneticPr fontId="1" type="noConversion"/>
  </si>
  <si>
    <t>W101</t>
    <phoneticPr fontId="1" type="noConversion"/>
  </si>
  <si>
    <t>百货店</t>
  </si>
  <si>
    <t>电影院</t>
  </si>
  <si>
    <t>生活大卖场</t>
  </si>
  <si>
    <t>电器大卖场</t>
  </si>
  <si>
    <t>婚礼会馆</t>
  </si>
  <si>
    <t>大型运动馆</t>
  </si>
  <si>
    <t>家居卖场</t>
  </si>
  <si>
    <t>运动卖场</t>
  </si>
  <si>
    <t>奥特莱斯</t>
  </si>
  <si>
    <t>服装零售</t>
  </si>
  <si>
    <t>服饰零售</t>
  </si>
  <si>
    <t>生活零售</t>
  </si>
  <si>
    <t>亲子</t>
  </si>
  <si>
    <t>生活服务</t>
  </si>
  <si>
    <t>娱乐</t>
  </si>
  <si>
    <t>文化</t>
  </si>
  <si>
    <t>休闲</t>
  </si>
  <si>
    <t>快时尚</t>
  </si>
  <si>
    <t>集合店</t>
  </si>
  <si>
    <t>男装</t>
  </si>
  <si>
    <t>女装</t>
  </si>
  <si>
    <t>设计师</t>
  </si>
  <si>
    <t>运动</t>
  </si>
  <si>
    <t>大众休闲</t>
  </si>
  <si>
    <t>牛仔</t>
  </si>
  <si>
    <t>潮服</t>
  </si>
  <si>
    <t>内衣</t>
  </si>
  <si>
    <t>箱包</t>
  </si>
  <si>
    <t>鞋</t>
  </si>
  <si>
    <t>配饰</t>
  </si>
  <si>
    <t>眼镜</t>
  </si>
  <si>
    <t>手表</t>
  </si>
  <si>
    <t>珠宝</t>
  </si>
  <si>
    <t>男士用品</t>
  </si>
  <si>
    <t>运动器材</t>
  </si>
  <si>
    <t>智能电器</t>
  </si>
  <si>
    <t>家居生活</t>
  </si>
  <si>
    <t>创意生活</t>
  </si>
  <si>
    <t>化妆</t>
  </si>
  <si>
    <t>化妆品集合店</t>
  </si>
  <si>
    <t>数码</t>
  </si>
  <si>
    <t>食品</t>
  </si>
  <si>
    <t>保健</t>
  </si>
  <si>
    <t>烟酒</t>
  </si>
  <si>
    <t>儿童零售</t>
  </si>
  <si>
    <t>儿童教育</t>
  </si>
  <si>
    <t>儿童服务</t>
  </si>
  <si>
    <t>儿童医疗</t>
  </si>
  <si>
    <t>儿童综合卖场</t>
  </si>
  <si>
    <t>正餐</t>
  </si>
  <si>
    <t>休闲餐饮</t>
  </si>
  <si>
    <t>快速餐饮</t>
  </si>
  <si>
    <t>咖啡甜品</t>
  </si>
  <si>
    <t>精品超市</t>
  </si>
  <si>
    <t>便利店</t>
  </si>
  <si>
    <t>花店</t>
  </si>
  <si>
    <t>电信营业厅</t>
  </si>
  <si>
    <t>药店</t>
  </si>
  <si>
    <t>美发</t>
  </si>
  <si>
    <t>旅行社</t>
  </si>
  <si>
    <t>诊所</t>
  </si>
  <si>
    <t>皮具护理</t>
  </si>
  <si>
    <t>快印</t>
  </si>
  <si>
    <t>制衣改衣</t>
  </si>
  <si>
    <t>配镜服务</t>
  </si>
  <si>
    <t>彩票</t>
  </si>
  <si>
    <t>宠物店</t>
  </si>
  <si>
    <t>票务</t>
  </si>
  <si>
    <t>洗衣</t>
  </si>
  <si>
    <t>洗车</t>
  </si>
  <si>
    <t>售楼处</t>
  </si>
  <si>
    <t>婚庆</t>
  </si>
  <si>
    <t>摄影</t>
  </si>
  <si>
    <t>桌球</t>
  </si>
  <si>
    <t>网吧</t>
  </si>
  <si>
    <t>溜冰场</t>
  </si>
  <si>
    <t>书店</t>
  </si>
  <si>
    <t>剧场</t>
  </si>
  <si>
    <t>成人教育</t>
  </si>
  <si>
    <t>文化展示</t>
  </si>
  <si>
    <t>健身</t>
  </si>
  <si>
    <t>舞蹈</t>
  </si>
  <si>
    <t>足浴按摩</t>
  </si>
  <si>
    <t>洗浴</t>
  </si>
  <si>
    <t>美容、SPA</t>
  </si>
  <si>
    <t>美甲</t>
  </si>
  <si>
    <t>棋牌</t>
  </si>
  <si>
    <t>酒吧</t>
  </si>
  <si>
    <t>经营品类</t>
    <phoneticPr fontId="1" type="noConversion"/>
  </si>
  <si>
    <t>经营业态</t>
    <phoneticPr fontId="1" type="noConversion"/>
  </si>
  <si>
    <t>铺位基本信息</t>
    <phoneticPr fontId="1" type="noConversion"/>
  </si>
  <si>
    <t>集团租金标准</t>
    <phoneticPr fontId="1" type="noConversion"/>
  </si>
  <si>
    <t>计租面积(m2)</t>
    <phoneticPr fontId="1" type="noConversion"/>
  </si>
  <si>
    <t>(元/日/m2)</t>
    <phoneticPr fontId="1" type="noConversion"/>
  </si>
  <si>
    <t>(元/月/m2)</t>
    <phoneticPr fontId="1" type="noConversion"/>
  </si>
  <si>
    <t>指导租金标准</t>
    <phoneticPr fontId="1" type="noConversion"/>
  </si>
  <si>
    <t>门店租金标准</t>
    <phoneticPr fontId="1" type="noConversion"/>
  </si>
  <si>
    <t>物业费标准标准</t>
    <phoneticPr fontId="1" type="noConversion"/>
  </si>
  <si>
    <t>租押方式</t>
    <phoneticPr fontId="1" type="noConversion"/>
  </si>
  <si>
    <t>106-1</t>
  </si>
  <si>
    <t>106-2</t>
    <phoneticPr fontId="1" type="noConversion"/>
  </si>
  <si>
    <t>106-3</t>
    <phoneticPr fontId="1" type="noConversion"/>
  </si>
  <si>
    <t>(月)</t>
    <phoneticPr fontId="1" type="noConversion"/>
  </si>
  <si>
    <t>押(月)</t>
    <phoneticPr fontId="1" type="noConversion"/>
  </si>
  <si>
    <t>付(月)</t>
    <phoneticPr fontId="1" type="noConversion"/>
  </si>
  <si>
    <t>(年)</t>
    <phoneticPr fontId="1" type="noConversion"/>
  </si>
  <si>
    <t>增(%|￥)</t>
    <phoneticPr fontId="1" type="noConversion"/>
  </si>
  <si>
    <t>租金递增方式</t>
    <phoneticPr fontId="1" type="noConversion"/>
  </si>
  <si>
    <t>起(年)</t>
    <phoneticPr fontId="1" type="noConversion"/>
  </si>
  <si>
    <t>每(年)</t>
    <phoneticPr fontId="1" type="noConversion"/>
  </si>
  <si>
    <t>租期上限</t>
    <phoneticPr fontId="1" type="noConversion"/>
  </si>
  <si>
    <t>免租上限</t>
    <phoneticPr fontId="1" type="noConversion"/>
  </si>
  <si>
    <t>装修期上限</t>
    <phoneticPr fontId="1" type="noConversion"/>
  </si>
  <si>
    <t>装修管理费</t>
    <phoneticPr fontId="1" type="noConversion"/>
  </si>
  <si>
    <t>装修保证金</t>
    <phoneticPr fontId="1" type="noConversion"/>
  </si>
  <si>
    <t>质量保证金</t>
    <phoneticPr fontId="1" type="noConversion"/>
  </si>
  <si>
    <t>招商筹划信息</t>
    <phoneticPr fontId="1" type="noConversion"/>
  </si>
  <si>
    <t>(元)</t>
    <phoneticPr fontId="1" type="noConversion"/>
  </si>
  <si>
    <t>(元)</t>
    <phoneticPr fontId="1" type="noConversion"/>
  </si>
  <si>
    <t>免费广告位上限</t>
    <phoneticPr fontId="1" type="noConversion"/>
  </si>
  <si>
    <t>免费停车位上限</t>
    <phoneticPr fontId="1" type="noConversion"/>
  </si>
  <si>
    <t>（月）</t>
    <phoneticPr fontId="1" type="noConversion"/>
  </si>
  <si>
    <t>招商责任公司</t>
    <phoneticPr fontId="1" type="noConversion"/>
  </si>
  <si>
    <t>招商责任部门</t>
    <phoneticPr fontId="1" type="noConversion"/>
  </si>
  <si>
    <t>招商责任人</t>
    <phoneticPr fontId="1" type="noConversion"/>
  </si>
  <si>
    <t>赵可心</t>
  </si>
  <si>
    <t>赵可心</t>
    <phoneticPr fontId="1" type="noConversion"/>
  </si>
  <si>
    <t>齐琦</t>
    <phoneticPr fontId="1" type="noConversion"/>
  </si>
  <si>
    <t>招商完成时间节点</t>
    <phoneticPr fontId="1" type="noConversion"/>
  </si>
  <si>
    <t>是否需要消防报审</t>
    <phoneticPr fontId="1" type="noConversion"/>
  </si>
  <si>
    <t>是</t>
    <phoneticPr fontId="1" type="noConversion"/>
  </si>
  <si>
    <t>复尺完成时间节点</t>
    <phoneticPr fontId="1" type="noConversion"/>
  </si>
  <si>
    <t>消防报审完成时间节点</t>
    <phoneticPr fontId="1" type="noConversion"/>
  </si>
  <si>
    <t>进场时间节点</t>
    <phoneticPr fontId="1" type="noConversion"/>
  </si>
  <si>
    <t>商户出图完成时间节点</t>
    <phoneticPr fontId="1" type="noConversion"/>
  </si>
  <si>
    <t>装修完成时间节点</t>
    <phoneticPr fontId="1" type="noConversion"/>
  </si>
  <si>
    <t>备注</t>
    <phoneticPr fontId="1" type="noConversion"/>
  </si>
  <si>
    <t>国际知名</t>
    <phoneticPr fontId="1" type="noConversion"/>
  </si>
  <si>
    <t>CC&amp;DD</t>
  </si>
  <si>
    <t>DF冰激凌</t>
  </si>
  <si>
    <t>LEE</t>
  </si>
  <si>
    <t>MISS LI</t>
  </si>
  <si>
    <t>阿吉豆</t>
  </si>
  <si>
    <t>爱儿乐水育馆</t>
  </si>
  <si>
    <t>奥乐奥淘气堡</t>
  </si>
  <si>
    <t>博雅图书店</t>
  </si>
  <si>
    <t>徹思叔叔蛋糕</t>
  </si>
  <si>
    <t>川乡蜀地</t>
  </si>
  <si>
    <t>黄记煌</t>
  </si>
  <si>
    <t>加乐比牛排</t>
  </si>
  <si>
    <t>咖啡陪你</t>
  </si>
  <si>
    <t>快乐柠檬</t>
  </si>
  <si>
    <t>乐町</t>
  </si>
  <si>
    <t>龙茶坊港式休闲茶餐厅</t>
  </si>
  <si>
    <t>牛肉传</t>
  </si>
  <si>
    <t>飘蕾</t>
  </si>
  <si>
    <t>茜雅朵朵</t>
  </si>
  <si>
    <t>屈臣氏</t>
  </si>
  <si>
    <t>上海故事</t>
  </si>
  <si>
    <t>味千拉面</t>
  </si>
  <si>
    <t>喜家德</t>
  </si>
  <si>
    <t>型格数码</t>
  </si>
  <si>
    <t>溢香楼</t>
  </si>
  <si>
    <t>渔家傲烤鱼</t>
  </si>
  <si>
    <t>滋味涮</t>
  </si>
  <si>
    <t>佐客牛排</t>
  </si>
  <si>
    <t>1983创意礼品</t>
  </si>
  <si>
    <t>aojo</t>
  </si>
  <si>
    <t>APPLE</t>
  </si>
  <si>
    <t>Bango</t>
  </si>
  <si>
    <t>BEANS</t>
  </si>
  <si>
    <t>Devil nut</t>
  </si>
  <si>
    <t>EMU</t>
  </si>
  <si>
    <t>Five Plus</t>
  </si>
  <si>
    <t>GXG</t>
  </si>
  <si>
    <t>I HAPPY</t>
  </si>
  <si>
    <t>JNBY</t>
  </si>
  <si>
    <t>KIPLING</t>
  </si>
  <si>
    <t>Mr tree 家居</t>
  </si>
  <si>
    <t>NYLONPINK</t>
  </si>
  <si>
    <t>OMI</t>
  </si>
  <si>
    <t>ONLY</t>
  </si>
  <si>
    <t>Pancoat</t>
  </si>
  <si>
    <t>S.W JEANS</t>
  </si>
  <si>
    <t>TEN MIRO</t>
  </si>
  <si>
    <t>TRENDIANO</t>
  </si>
  <si>
    <t>TT造型</t>
  </si>
  <si>
    <t>VARA</t>
  </si>
  <si>
    <t>VE(维伊)</t>
  </si>
  <si>
    <t>VERO MODA</t>
  </si>
  <si>
    <t>爱东男仕饰品行</t>
  </si>
  <si>
    <t>爱茜茜里</t>
  </si>
  <si>
    <t>播</t>
  </si>
  <si>
    <t>程氏小厨</t>
  </si>
  <si>
    <t>川友水煮鱼</t>
  </si>
  <si>
    <t>达衣岩</t>
  </si>
  <si>
    <t>迪赛尼斯</t>
  </si>
  <si>
    <t>凡释1998</t>
  </si>
  <si>
    <t>菲格家居</t>
  </si>
  <si>
    <t>凤凰茶点</t>
  </si>
  <si>
    <t>釜釜香火锅</t>
  </si>
  <si>
    <t>光华骄子</t>
  </si>
  <si>
    <t>国府绝味鸭脖</t>
  </si>
  <si>
    <t>荷之叶春饼店</t>
  </si>
  <si>
    <t>恒记</t>
  </si>
  <si>
    <t>季候风</t>
  </si>
  <si>
    <t>嘉里奥</t>
  </si>
  <si>
    <t>快乐番薯</t>
  </si>
  <si>
    <t>辣叨虾吧麻辣海鲜私厨坊</t>
  </si>
  <si>
    <t>马克华菲</t>
  </si>
  <si>
    <t>麦当劳</t>
  </si>
  <si>
    <t>麦凯乐</t>
  </si>
  <si>
    <t>美丽宣言</t>
  </si>
  <si>
    <t>妙者三言大庆高端茶文化印象馆</t>
  </si>
  <si>
    <t>膜法传奇</t>
  </si>
  <si>
    <t>木九十</t>
  </si>
  <si>
    <t>娜娜美甲</t>
  </si>
  <si>
    <t>牛一锅</t>
  </si>
  <si>
    <t>欧伊力</t>
  </si>
  <si>
    <t>皮具养护</t>
  </si>
  <si>
    <t>七星手机连锁</t>
  </si>
  <si>
    <t>齐氏大骨头</t>
  </si>
  <si>
    <t>热风</t>
  </si>
  <si>
    <t>三星</t>
  </si>
  <si>
    <t>瑟纳</t>
  </si>
  <si>
    <t>时尚造型</t>
  </si>
  <si>
    <t>食草堂</t>
  </si>
  <si>
    <t>私人衣橱</t>
  </si>
  <si>
    <t>唐人食坊</t>
  </si>
  <si>
    <t>通灵</t>
  </si>
  <si>
    <t>豌豆厨房</t>
  </si>
  <si>
    <t>西蔻</t>
  </si>
  <si>
    <t>鲜禾寿司</t>
  </si>
  <si>
    <t>香影</t>
  </si>
  <si>
    <t>新百伦领跑</t>
  </si>
  <si>
    <t>新鲜巴士</t>
  </si>
  <si>
    <t>新秀丽</t>
  </si>
  <si>
    <t>星巴克</t>
  </si>
  <si>
    <t>休闲食品</t>
  </si>
  <si>
    <t>萱子</t>
  </si>
  <si>
    <t>丫头记</t>
  </si>
  <si>
    <t>亚视1000眼镜</t>
  </si>
  <si>
    <t>元吉亨奶茶坊</t>
  </si>
  <si>
    <t>真牛铁板烧</t>
  </si>
  <si>
    <t>真牛义</t>
  </si>
  <si>
    <t>茱丽烘培店</t>
  </si>
  <si>
    <t>合约编号</t>
    <phoneticPr fontId="1" type="noConversion"/>
  </si>
  <si>
    <t>W201</t>
    <phoneticPr fontId="1" type="noConversion"/>
  </si>
  <si>
    <t>上海立天唐人商业集团有限公司</t>
    <phoneticPr fontId="1" type="noConversion"/>
  </si>
  <si>
    <t>太平鸟</t>
    <phoneticPr fontId="1" type="noConversion"/>
  </si>
  <si>
    <t>大连国际商贸大厦有限公司</t>
  </si>
  <si>
    <t>大连国际商贸大厦有限公司</t>
    <phoneticPr fontId="1" type="noConversion"/>
  </si>
  <si>
    <t>辽宁省</t>
    <phoneticPr fontId="1" type="noConversion"/>
  </si>
  <si>
    <t>大连市</t>
    <phoneticPr fontId="1" type="noConversion"/>
  </si>
  <si>
    <t>中山区青泥街57号</t>
    <phoneticPr fontId="1" type="noConversion"/>
  </si>
  <si>
    <t>0411-82300666</t>
    <phoneticPr fontId="1" type="noConversion"/>
  </si>
  <si>
    <t>010-85884200</t>
    <phoneticPr fontId="1" type="noConversion"/>
  </si>
  <si>
    <t>北京星巴克咖啡有限公司</t>
  </si>
  <si>
    <t>北京星巴克咖啡有限公司</t>
    <phoneticPr fontId="1" type="noConversion"/>
  </si>
  <si>
    <t>朝阳区西大望路1号2号楼17层全层及18层1808房间</t>
    <phoneticPr fontId="1" type="noConversion"/>
  </si>
  <si>
    <t>黑龙江省汇良餐厅食品有限公司</t>
    <phoneticPr fontId="1" type="noConversion"/>
  </si>
  <si>
    <t>星巴克</t>
    <phoneticPr fontId="1" type="noConversion"/>
  </si>
  <si>
    <t>南岗区哈尔滨大街640号金爵万象写字楼1号楼905-908</t>
    <phoneticPr fontId="1" type="noConversion"/>
  </si>
  <si>
    <t>南岗区红军街15号奥威斯发展大厦23层F座</t>
    <phoneticPr fontId="1" type="noConversion"/>
  </si>
  <si>
    <t>0451-87584476</t>
    <phoneticPr fontId="1" type="noConversion"/>
  </si>
  <si>
    <t>崔健</t>
  </si>
  <si>
    <t>贾长生</t>
  </si>
  <si>
    <t>单宋廷</t>
  </si>
  <si>
    <t>孙艳</t>
  </si>
  <si>
    <t>宋佳丽</t>
  </si>
  <si>
    <t>朱凤燕</t>
  </si>
  <si>
    <t>王冬梅</t>
  </si>
  <si>
    <t>自然人</t>
  </si>
  <si>
    <t>让胡路区珠江路开发6小区10号3门501室</t>
    <phoneticPr fontId="1" type="noConversion"/>
  </si>
  <si>
    <t>大庆市</t>
    <phoneticPr fontId="1" type="noConversion"/>
  </si>
  <si>
    <t>让胡路区纬九路5-13A6门302室</t>
    <phoneticPr fontId="1" type="noConversion"/>
  </si>
  <si>
    <t>闵行区光华路598号4号楼3层</t>
    <phoneticPr fontId="1" type="noConversion"/>
  </si>
  <si>
    <t>上海市</t>
    <phoneticPr fontId="1" type="noConversion"/>
  </si>
  <si>
    <t>让胡路区东湖小区二区217-4-201</t>
    <phoneticPr fontId="1" type="noConversion"/>
  </si>
  <si>
    <t>热源街万宝小区3-26号4门501室</t>
    <phoneticPr fontId="1" type="noConversion"/>
  </si>
  <si>
    <t>让胡路区世奥中心A座2603室</t>
  </si>
  <si>
    <t>让胡路区世纪家园10-1-301</t>
    <phoneticPr fontId="1" type="noConversion"/>
  </si>
  <si>
    <t>联系人姓名</t>
    <phoneticPr fontId="1" type="noConversion"/>
  </si>
  <si>
    <t>翔宇石油科技开发有限公司</t>
    <phoneticPr fontId="1" type="noConversion"/>
  </si>
  <si>
    <t>王建军</t>
  </si>
  <si>
    <t>刘彦</t>
  </si>
  <si>
    <t>郑萍</t>
  </si>
  <si>
    <t>萨尔图区热源街万宝I小区3-51门402室</t>
    <phoneticPr fontId="1" type="noConversion"/>
  </si>
  <si>
    <t>孙艳</t>
    <phoneticPr fontId="1" type="noConversion"/>
  </si>
  <si>
    <t>绫致(天津)时装有限公司</t>
    <phoneticPr fontId="1" type="noConversion"/>
  </si>
  <si>
    <t>绫致</t>
    <phoneticPr fontId="1" type="noConversion"/>
  </si>
  <si>
    <t>大庆翔宇石油科技开发有限公司</t>
    <phoneticPr fontId="1" type="noConversion"/>
  </si>
  <si>
    <t>翔宇</t>
    <phoneticPr fontId="1" type="noConversion"/>
  </si>
  <si>
    <t>汇良</t>
    <phoneticPr fontId="1" type="noConversion"/>
  </si>
  <si>
    <t>麦凯乐</t>
    <phoneticPr fontId="1" type="noConversion"/>
  </si>
  <si>
    <t>SY(2013)-KL-JZ-1001-01</t>
    <phoneticPr fontId="1" type="noConversion"/>
  </si>
  <si>
    <t>SY(2014)-KL-JZ-W101201-01</t>
    <phoneticPr fontId="1" type="noConversion"/>
  </si>
  <si>
    <t>星巴克</t>
    <phoneticPr fontId="1" type="noConversion"/>
  </si>
  <si>
    <t>经营形式</t>
    <phoneticPr fontId="1" type="noConversion"/>
  </si>
  <si>
    <t>签约人</t>
    <phoneticPr fontId="1" type="noConversion"/>
  </si>
  <si>
    <t>联系方式</t>
    <phoneticPr fontId="1" type="noConversion"/>
  </si>
  <si>
    <t>经营业态</t>
    <phoneticPr fontId="1" type="noConversion"/>
  </si>
  <si>
    <t>经营品类</t>
    <phoneticPr fontId="1" type="noConversion"/>
  </si>
  <si>
    <t>计租面积(m2)</t>
    <phoneticPr fontId="1" type="noConversion"/>
  </si>
  <si>
    <t>商铺类型</t>
    <phoneticPr fontId="1" type="noConversion"/>
  </si>
  <si>
    <t>交付标准</t>
    <phoneticPr fontId="1" type="noConversion"/>
  </si>
  <si>
    <t>(元/月/m2)</t>
    <phoneticPr fontId="1" type="noConversion"/>
  </si>
  <si>
    <t>(元/日/m2)</t>
    <phoneticPr fontId="1" type="noConversion"/>
  </si>
  <si>
    <t>签约租金</t>
    <phoneticPr fontId="1" type="noConversion"/>
  </si>
  <si>
    <t>租金</t>
    <phoneticPr fontId="1" type="noConversion"/>
  </si>
  <si>
    <t>扣点</t>
    <phoneticPr fontId="1" type="noConversion"/>
  </si>
  <si>
    <t>计租方式</t>
    <phoneticPr fontId="1" type="noConversion"/>
  </si>
  <si>
    <t>签约物业费</t>
    <phoneticPr fontId="1" type="noConversion"/>
  </si>
  <si>
    <t>起(年)</t>
  </si>
  <si>
    <t>每(年)</t>
  </si>
  <si>
    <t>递增方式</t>
    <phoneticPr fontId="1" type="noConversion"/>
  </si>
  <si>
    <t>签约扣点</t>
    <phoneticPr fontId="1" type="noConversion"/>
  </si>
  <si>
    <t>扣点方式</t>
    <phoneticPr fontId="1" type="noConversion"/>
  </si>
  <si>
    <t>扣点方式</t>
    <phoneticPr fontId="1" type="noConversion"/>
  </si>
  <si>
    <t>营业额</t>
    <phoneticPr fontId="1" type="noConversion"/>
  </si>
  <si>
    <t>营业年限</t>
  </si>
  <si>
    <t>营业年限</t>
    <phoneticPr fontId="1" type="noConversion"/>
  </si>
  <si>
    <t>否</t>
  </si>
  <si>
    <t>增(%|￥)</t>
    <phoneticPr fontId="1" type="noConversion"/>
  </si>
  <si>
    <t>区间一(年|￥)</t>
    <phoneticPr fontId="1" type="noConversion"/>
  </si>
  <si>
    <t>区间二(年|￥)</t>
    <phoneticPr fontId="1" type="noConversion"/>
  </si>
  <si>
    <t>区间三(年|￥)</t>
    <phoneticPr fontId="1" type="noConversion"/>
  </si>
  <si>
    <t>比率一(%)</t>
    <phoneticPr fontId="1" type="noConversion"/>
  </si>
  <si>
    <t>比率二(%)</t>
    <phoneticPr fontId="1" type="noConversion"/>
  </si>
  <si>
    <t>比率三(%)</t>
    <phoneticPr fontId="1" type="noConversion"/>
  </si>
  <si>
    <t>B1001,1001,2001,3001,4001,5001</t>
    <phoneticPr fontId="1" type="noConversion"/>
  </si>
  <si>
    <t>W101,W201</t>
    <phoneticPr fontId="1" type="noConversion"/>
  </si>
  <si>
    <t>税后</t>
    <phoneticPr fontId="1" type="noConversion"/>
  </si>
  <si>
    <t>起始日期</t>
    <phoneticPr fontId="1" type="noConversion"/>
  </si>
  <si>
    <t>结束日期</t>
    <phoneticPr fontId="1" type="noConversion"/>
  </si>
  <si>
    <t>合同期限</t>
    <phoneticPr fontId="1" type="noConversion"/>
  </si>
  <si>
    <t>租押方式</t>
    <phoneticPr fontId="1" type="noConversion"/>
  </si>
  <si>
    <t>年限</t>
    <phoneticPr fontId="1" type="noConversion"/>
  </si>
  <si>
    <t>楼宇</t>
    <phoneticPr fontId="1" type="noConversion"/>
  </si>
  <si>
    <t>品牌</t>
    <phoneticPr fontId="1" type="noConversion"/>
  </si>
  <si>
    <t>商户</t>
    <phoneticPr fontId="1" type="noConversion"/>
  </si>
  <si>
    <t>铺位号</t>
    <phoneticPr fontId="1" type="noConversion"/>
  </si>
  <si>
    <t>项目</t>
    <phoneticPr fontId="1" type="noConversion"/>
  </si>
  <si>
    <t>楼层</t>
    <phoneticPr fontId="1" type="noConversion"/>
  </si>
  <si>
    <t>招商责任</t>
    <phoneticPr fontId="1" type="noConversion"/>
  </si>
  <si>
    <t>经营免租期</t>
    <phoneticPr fontId="1" type="noConversion"/>
  </si>
  <si>
    <t>(月)</t>
    <phoneticPr fontId="1" type="noConversion"/>
  </si>
  <si>
    <t>装修期限</t>
    <phoneticPr fontId="1" type="noConversion"/>
  </si>
  <si>
    <t>月数</t>
    <phoneticPr fontId="1" type="noConversion"/>
  </si>
  <si>
    <t>进场日期</t>
    <phoneticPr fontId="1" type="noConversion"/>
  </si>
  <si>
    <t>进场日期</t>
    <phoneticPr fontId="1" type="noConversion"/>
  </si>
  <si>
    <t>合约基本信息</t>
    <phoneticPr fontId="1" type="noConversion"/>
  </si>
  <si>
    <t>基本信息</t>
    <phoneticPr fontId="1" type="noConversion"/>
  </si>
  <si>
    <t>履约保证金</t>
    <phoneticPr fontId="1" type="noConversion"/>
  </si>
  <si>
    <t>装修管理费</t>
    <phoneticPr fontId="1" type="noConversion"/>
  </si>
  <si>
    <t>免费停车位</t>
    <phoneticPr fontId="1" type="noConversion"/>
  </si>
  <si>
    <t>免费广告位</t>
    <phoneticPr fontId="1" type="noConversion"/>
  </si>
  <si>
    <t>（个）</t>
    <phoneticPr fontId="1" type="noConversion"/>
  </si>
  <si>
    <t>签订补充协议</t>
    <phoneticPr fontId="1" type="noConversion"/>
  </si>
  <si>
    <t>（是/否）</t>
    <phoneticPr fontId="1" type="noConversion"/>
  </si>
  <si>
    <t>补充协议核心内容</t>
    <phoneticPr fontId="1" type="noConversion"/>
  </si>
  <si>
    <t>备注</t>
    <phoneticPr fontId="1" type="noConversion"/>
  </si>
  <si>
    <t>物业费保证金</t>
    <phoneticPr fontId="1" type="noConversion"/>
  </si>
  <si>
    <t>装修保证金</t>
    <phoneticPr fontId="1" type="noConversion"/>
  </si>
  <si>
    <t>质量保证金</t>
    <phoneticPr fontId="1" type="noConversion"/>
  </si>
  <si>
    <t>SY(2014)-KL-JZ-101102-01</t>
    <phoneticPr fontId="1" type="noConversion"/>
  </si>
  <si>
    <t>麦当劳</t>
    <phoneticPr fontId="1" type="noConversion"/>
  </si>
  <si>
    <t>否</t>
    <phoneticPr fontId="1" type="noConversion"/>
  </si>
  <si>
    <t>SY(2014)-KL-JZ-103-01</t>
    <phoneticPr fontId="1" type="noConversion"/>
  </si>
  <si>
    <t>崔健</t>
    <phoneticPr fontId="1" type="noConversion"/>
  </si>
  <si>
    <t>证件号</t>
    <phoneticPr fontId="1" type="noConversion"/>
  </si>
  <si>
    <t>爱茜茜里</t>
    <phoneticPr fontId="1" type="noConversion"/>
  </si>
  <si>
    <t>贾长生</t>
    <phoneticPr fontId="1" type="noConversion"/>
  </si>
  <si>
    <t>SY(2014)-KL-JZ-104-01</t>
    <phoneticPr fontId="1" type="noConversion"/>
  </si>
  <si>
    <t>EMU</t>
    <phoneticPr fontId="1" type="noConversion"/>
  </si>
  <si>
    <t>面积变更为61.87㎡，报损5000元</t>
    <phoneticPr fontId="1" type="noConversion"/>
  </si>
  <si>
    <t>项目</t>
    <phoneticPr fontId="1" type="noConversion"/>
  </si>
  <si>
    <t>(元)自动计算</t>
    <phoneticPr fontId="1" type="noConversion"/>
  </si>
  <si>
    <t>(元)自动计算</t>
    <phoneticPr fontId="1" type="noConversion"/>
  </si>
  <si>
    <t>(元)自动计算</t>
    <phoneticPr fontId="1" type="noConversion"/>
  </si>
  <si>
    <t>扫描件附件</t>
    <phoneticPr fontId="1" type="noConversion"/>
  </si>
  <si>
    <t>文件名称列表</t>
    <phoneticPr fontId="1" type="noConversion"/>
  </si>
  <si>
    <t>SY(2013)-KL-JZ-1001-01.pdf;</t>
    <phoneticPr fontId="1" type="noConversion"/>
  </si>
  <si>
    <t>昆仑 01鸟瞰.jpg;昆仑 02鸟瞰.jpg;</t>
    <phoneticPr fontId="1" type="noConversion"/>
  </si>
  <si>
    <t>精致楼.jpg;</t>
    <phoneticPr fontId="1" type="noConversion"/>
  </si>
  <si>
    <t>生活楼.jpg;</t>
    <phoneticPr fontId="1" type="noConversion"/>
  </si>
  <si>
    <t>娱乐楼.jpg;</t>
    <phoneticPr fontId="1" type="noConversion"/>
  </si>
  <si>
    <t>精致楼1F.jpg;</t>
    <phoneticPr fontId="1" type="noConversion"/>
  </si>
  <si>
    <t>精致楼2F.jpg;</t>
    <phoneticPr fontId="1" type="noConversion"/>
  </si>
  <si>
    <t>精致楼3F.jpg;</t>
    <phoneticPr fontId="1" type="noConversion"/>
  </si>
  <si>
    <t>附件文件列表</t>
    <phoneticPr fontId="1" type="noConversion"/>
  </si>
  <si>
    <r>
      <rPr>
        <b/>
        <sz val="16"/>
        <color rgb="FFFF0000"/>
        <rFont val="微软雅黑"/>
        <family val="2"/>
        <charset val="134"/>
      </rPr>
      <t>注意事项</t>
    </r>
    <r>
      <rPr>
        <sz val="16"/>
        <color rgb="FFFF0000"/>
        <rFont val="微软雅黑"/>
        <family val="2"/>
        <charset val="134"/>
      </rPr>
      <t>：</t>
    </r>
    <phoneticPr fontId="1" type="noConversion"/>
  </si>
  <si>
    <t>商品折扣</t>
    <phoneticPr fontId="1" type="noConversion"/>
  </si>
  <si>
    <t>开户银行</t>
    <phoneticPr fontId="1" type="noConversion"/>
  </si>
  <si>
    <t>联系人身份证号码</t>
    <phoneticPr fontId="1" type="noConversion"/>
  </si>
  <si>
    <t>银行账户</t>
    <phoneticPr fontId="1" type="noConversion"/>
  </si>
  <si>
    <t>开户银行</t>
    <phoneticPr fontId="1" type="noConversion"/>
  </si>
  <si>
    <t>开户支行</t>
  </si>
  <si>
    <t>开户名称</t>
    <phoneticPr fontId="1" type="noConversion"/>
  </si>
  <si>
    <t>财务联系人</t>
    <phoneticPr fontId="1" type="noConversion"/>
  </si>
  <si>
    <t>财务电话</t>
    <phoneticPr fontId="1" type="noConversion"/>
  </si>
  <si>
    <t>大庆昆仑唐人商业投资有限公司</t>
    <phoneticPr fontId="1" type="noConversion"/>
  </si>
  <si>
    <t>xxx@nhhchina.com</t>
  </si>
  <si>
    <t>xxx@nhhchina.com</t>
    <phoneticPr fontId="1" type="noConversion"/>
  </si>
  <si>
    <t>汪涵</t>
    <phoneticPr fontId="1" type="noConversion"/>
  </si>
  <si>
    <t>00373</t>
  </si>
  <si>
    <t>00374</t>
  </si>
  <si>
    <t>350212198311110007</t>
    <phoneticPr fontId="1" type="noConversion"/>
  </si>
  <si>
    <t>350212198311112008</t>
    <phoneticPr fontId="1" type="noConversion"/>
  </si>
  <si>
    <t>女</t>
  </si>
  <si>
    <t>高级软件工程师</t>
    <phoneticPr fontId="1" type="noConversion"/>
  </si>
  <si>
    <t>UI设计师</t>
    <phoneticPr fontId="1" type="noConversion"/>
  </si>
  <si>
    <t>大连国际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</si>
</sst>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¥&quot;#,##0.00;&quot;¥&quot;\-#,##0.00"/>
    <numFmt numFmtId="176" formatCode="#,##0.00_ "/>
    <numFmt numFmtId="177" formatCode="0.00_ "/>
    <numFmt numFmtId="178" formatCode="&quot;¥&quot;#,##0.00_);[Red]\(&quot;¥&quot;#,##0.00\)"/>
  </numFmts>
  <fonts count="1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scheme val="minor"/>
    </font>
    <font>
      <sz val="12"/>
      <color rgb="FF00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6"/>
      <color rgb="FFFF0000"/>
      <name val="微软雅黑"/>
      <family val="2"/>
      <charset val="134"/>
    </font>
    <font>
      <sz val="16"/>
      <color rgb="FFFF0000"/>
      <name val="微软雅黑"/>
      <family val="2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/>
  </cellStyleXfs>
  <cellXfs count="71">
    <xf numFmtId="0" fontId="0" fillId="0" borderId="0" xfId="0">
      <alignment vertical="center"/>
    </xf>
    <xf numFmtId="0" fontId="3" fillId="2" borderId="1" xfId="0" applyFont="1" applyFill="1" applyBorder="1">
      <alignment vertical="center"/>
    </xf>
    <xf numFmtId="0" fontId="3" fillId="0" borderId="0" xfId="0" applyFont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49" fontId="3" fillId="0" borderId="1" xfId="0" applyNumberFormat="1" applyFont="1" applyBorder="1">
      <alignment vertical="center"/>
    </xf>
    <xf numFmtId="0" fontId="4" fillId="0" borderId="1" xfId="1" applyFont="1" applyBorder="1">
      <alignment vertical="center"/>
    </xf>
    <xf numFmtId="14" fontId="3" fillId="0" borderId="1" xfId="0" applyNumberFormat="1" applyFont="1" applyBorder="1">
      <alignment vertical="center"/>
    </xf>
    <xf numFmtId="0" fontId="3" fillId="0" borderId="1" xfId="0" applyFont="1" applyBorder="1" applyAlignment="1">
      <alignment vertical="center" wrapText="1"/>
    </xf>
    <xf numFmtId="176" fontId="3" fillId="0" borderId="1" xfId="0" applyNumberFormat="1" applyFont="1" applyBorder="1">
      <alignment vertical="center"/>
    </xf>
    <xf numFmtId="7" fontId="3" fillId="0" borderId="1" xfId="0" applyNumberFormat="1" applyFont="1" applyBorder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7" fontId="3" fillId="0" borderId="1" xfId="0" applyNumberFormat="1" applyFont="1" applyBorder="1" applyAlignment="1">
      <alignment horizontal="right" vertical="center"/>
    </xf>
    <xf numFmtId="0" fontId="3" fillId="2" borderId="2" xfId="0" applyFont="1" applyFill="1" applyBorder="1" applyAlignment="1">
      <alignment horizontal="left" vertical="center"/>
    </xf>
    <xf numFmtId="0" fontId="8" fillId="3" borderId="1" xfId="2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top" wrapText="1"/>
    </xf>
    <xf numFmtId="0" fontId="9" fillId="5" borderId="1" xfId="0" applyFont="1" applyFill="1" applyBorder="1" applyAlignment="1">
      <alignment horizontal="center" vertical="top"/>
    </xf>
    <xf numFmtId="0" fontId="9" fillId="5" borderId="1" xfId="0" applyFont="1" applyFill="1" applyBorder="1" applyAlignment="1">
      <alignment vertical="top"/>
    </xf>
    <xf numFmtId="0" fontId="10" fillId="5" borderId="1" xfId="0" applyFont="1" applyFill="1" applyBorder="1" applyAlignment="1">
      <alignment horizontal="left" vertical="top"/>
    </xf>
    <xf numFmtId="0" fontId="10" fillId="5" borderId="1" xfId="0" applyFont="1" applyFill="1" applyBorder="1" applyAlignment="1">
      <alignment horizontal="center" vertical="top" wrapText="1"/>
    </xf>
    <xf numFmtId="0" fontId="10" fillId="4" borderId="1" xfId="0" applyFont="1" applyFill="1" applyBorder="1">
      <alignment vertical="center"/>
    </xf>
    <xf numFmtId="0" fontId="9" fillId="4" borderId="1" xfId="0" applyFont="1" applyFill="1" applyBorder="1">
      <alignment vertical="center"/>
    </xf>
    <xf numFmtId="0" fontId="9" fillId="4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9" fillId="4" borderId="1" xfId="0" applyFont="1" applyFill="1" applyBorder="1" applyAlignment="1">
      <alignment horizontal="left" vertical="center"/>
    </xf>
    <xf numFmtId="0" fontId="10" fillId="4" borderId="1" xfId="0" applyFont="1" applyFill="1" applyBorder="1" applyAlignment="1">
      <alignment horizontal="left" vertical="center"/>
    </xf>
    <xf numFmtId="177" fontId="3" fillId="0" borderId="1" xfId="0" applyNumberFormat="1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3" fillId="0" borderId="1" xfId="0" applyNumberFormat="1" applyFont="1" applyBorder="1">
      <alignment vertical="center"/>
    </xf>
    <xf numFmtId="176" fontId="3" fillId="0" borderId="1" xfId="0" applyNumberFormat="1" applyFont="1" applyBorder="1" applyAlignment="1">
      <alignment horizontal="center" vertical="center"/>
    </xf>
    <xf numFmtId="9" fontId="3" fillId="0" borderId="1" xfId="0" applyNumberFormat="1" applyFont="1" applyBorder="1">
      <alignment vertical="center"/>
    </xf>
    <xf numFmtId="0" fontId="9" fillId="5" borderId="1" xfId="0" applyFont="1" applyFill="1" applyBorder="1">
      <alignment vertical="center"/>
    </xf>
    <xf numFmtId="0" fontId="3" fillId="5" borderId="1" xfId="0" applyFont="1" applyFill="1" applyBorder="1">
      <alignment vertical="center"/>
    </xf>
    <xf numFmtId="0" fontId="3" fillId="5" borderId="1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right" vertical="center"/>
    </xf>
    <xf numFmtId="3" fontId="3" fillId="0" borderId="1" xfId="0" applyNumberFormat="1" applyFont="1" applyBorder="1" applyAlignment="1">
      <alignment horizontal="left" vertical="center"/>
    </xf>
    <xf numFmtId="0" fontId="3" fillId="5" borderId="1" xfId="0" applyNumberFormat="1" applyFont="1" applyFill="1" applyBorder="1">
      <alignment vertical="center"/>
    </xf>
    <xf numFmtId="0" fontId="3" fillId="0" borderId="0" xfId="0" applyNumberFormat="1" applyFont="1">
      <alignment vertical="center"/>
    </xf>
    <xf numFmtId="0" fontId="10" fillId="5" borderId="1" xfId="0" applyFont="1" applyFill="1" applyBorder="1">
      <alignment vertical="center"/>
    </xf>
    <xf numFmtId="0" fontId="10" fillId="5" borderId="1" xfId="0" applyFont="1" applyFill="1" applyBorder="1" applyAlignment="1">
      <alignment vertical="center" wrapText="1"/>
    </xf>
    <xf numFmtId="0" fontId="12" fillId="5" borderId="1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177" fontId="3" fillId="0" borderId="1" xfId="0" applyNumberFormat="1" applyFont="1" applyBorder="1" applyAlignment="1">
      <alignment vertical="center" wrapText="1"/>
    </xf>
    <xf numFmtId="0" fontId="9" fillId="4" borderId="1" xfId="0" applyFont="1" applyFill="1" applyBorder="1" applyAlignment="1">
      <alignment horizontal="left" vertical="center" wrapText="1"/>
    </xf>
    <xf numFmtId="0" fontId="14" fillId="0" borderId="0" xfId="0" applyFont="1">
      <alignment vertical="center"/>
    </xf>
    <xf numFmtId="0" fontId="2" fillId="0" borderId="1" xfId="1" applyBorder="1">
      <alignment vertical="center"/>
    </xf>
    <xf numFmtId="0" fontId="9" fillId="4" borderId="2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top"/>
    </xf>
    <xf numFmtId="0" fontId="9" fillId="5" borderId="1" xfId="0" applyFont="1" applyFill="1" applyBorder="1" applyAlignment="1">
      <alignment horizontal="center" vertical="top" wrapText="1"/>
    </xf>
    <xf numFmtId="0" fontId="9" fillId="5" borderId="1" xfId="0" applyFont="1" applyFill="1" applyBorder="1" applyAlignment="1">
      <alignment horizontal="center" vertical="top"/>
    </xf>
    <xf numFmtId="0" fontId="11" fillId="5" borderId="3" xfId="0" applyFont="1" applyFill="1" applyBorder="1" applyAlignment="1">
      <alignment horizontal="center" vertical="top" wrapText="1"/>
    </xf>
    <xf numFmtId="0" fontId="11" fillId="5" borderId="5" xfId="0" applyFont="1" applyFill="1" applyBorder="1" applyAlignment="1">
      <alignment horizontal="center" vertical="top" wrapText="1"/>
    </xf>
    <xf numFmtId="0" fontId="11" fillId="5" borderId="4" xfId="0" applyFont="1" applyFill="1" applyBorder="1" applyAlignment="1">
      <alignment horizontal="center" vertical="top" wrapText="1"/>
    </xf>
    <xf numFmtId="0" fontId="9" fillId="4" borderId="1" xfId="0" applyFont="1" applyFill="1" applyBorder="1" applyAlignment="1">
      <alignment horizontal="center" vertical="top" wrapText="1"/>
    </xf>
  </cellXfs>
  <cellStyles count="3">
    <cellStyle name="常规" xfId="0" builtinId="0"/>
    <cellStyle name="常规 2" xfId="2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2</xdr:row>
      <xdr:rowOff>133350</xdr:rowOff>
    </xdr:from>
    <xdr:to>
      <xdr:col>26</xdr:col>
      <xdr:colOff>131064</xdr:colOff>
      <xdr:row>40</xdr:row>
      <xdr:rowOff>65688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" y="628650"/>
          <a:ext cx="18285714" cy="78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xxx@nhhchina.com" TargetMode="External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hyperlink" Target="mailto:xxx@nhhchina.com" TargetMode="External"/><Relationship Id="rId1" Type="http://schemas.openxmlformats.org/officeDocument/2006/relationships/hyperlink" Target="mailto:yehuijiang@nhhchina.com" TargetMode="External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27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D22" sqref="D22"/>
    </sheetView>
  </sheetViews>
  <sheetFormatPr defaultRowHeight="16.5" x14ac:dyDescent="0.15"/>
  <cols>
    <col min="1" max="1" width="23.625" style="2" customWidth="1"/>
    <col min="2" max="2" width="19.75" style="2" customWidth="1"/>
    <col min="3" max="3" width="9.25" style="2" bestFit="1" customWidth="1"/>
    <col min="4" max="4" width="16.125" style="2" customWidth="1"/>
    <col min="5" max="5" width="7.5" style="2" customWidth="1"/>
    <col min="6" max="6" width="19.125" style="2" customWidth="1"/>
    <col min="7" max="7" width="14.125" style="2" bestFit="1" customWidth="1"/>
    <col min="8" max="8" width="12.25" style="48" customWidth="1"/>
    <col min="9" max="9" width="13.5" style="48" customWidth="1"/>
    <col min="10" max="10" width="16" style="48" customWidth="1"/>
    <col min="11" max="13" width="9.25" style="2" bestFit="1" customWidth="1"/>
    <col min="14" max="15" width="9" style="2"/>
    <col min="16" max="19" width="9" style="16"/>
    <col min="20" max="20" width="11.25" style="2" bestFit="1" customWidth="1"/>
    <col min="21" max="22" width="11.875" style="2" bestFit="1" customWidth="1"/>
    <col min="23" max="24" width="7" style="2" bestFit="1" customWidth="1"/>
    <col min="25" max="25" width="9.375" style="2" bestFit="1" customWidth="1"/>
    <col min="26" max="26" width="9.25" style="2" bestFit="1" customWidth="1"/>
    <col min="27" max="27" width="9.25" style="2" customWidth="1"/>
    <col min="28" max="28" width="13.625" style="2" bestFit="1" customWidth="1"/>
    <col min="29" max="29" width="10.625" style="2" bestFit="1" customWidth="1"/>
    <col min="30" max="30" width="13.625" style="2" bestFit="1" customWidth="1"/>
    <col min="31" max="31" width="10.625" style="2" bestFit="1" customWidth="1"/>
    <col min="32" max="32" width="13.625" style="2" bestFit="1" customWidth="1"/>
    <col min="33" max="33" width="10.625" style="2" bestFit="1" customWidth="1"/>
    <col min="34" max="35" width="11.875" style="2" bestFit="1" customWidth="1"/>
    <col min="36" max="36" width="5.5" style="16" bestFit="1" customWidth="1"/>
    <col min="37" max="38" width="12.5" style="2" bestFit="1" customWidth="1"/>
    <col min="39" max="39" width="12.5" style="2" customWidth="1"/>
    <col min="40" max="40" width="5.5" style="16" bestFit="1" customWidth="1"/>
    <col min="41" max="41" width="11.25" style="2" bestFit="1" customWidth="1"/>
    <col min="42" max="42" width="12.5" style="2" bestFit="1" customWidth="1"/>
    <col min="43" max="43" width="16.875" style="16" bestFit="1" customWidth="1"/>
    <col min="44" max="44" width="13.25" style="16" bestFit="1" customWidth="1"/>
    <col min="45" max="45" width="11.25" style="16" bestFit="1" customWidth="1"/>
    <col min="46" max="46" width="11.25" style="16" customWidth="1"/>
    <col min="47" max="47" width="12.625" style="16" bestFit="1" customWidth="1"/>
    <col min="48" max="49" width="11.25" style="16" bestFit="1" customWidth="1"/>
    <col min="50" max="50" width="35.125" style="2" customWidth="1"/>
    <col min="51" max="51" width="13.25" style="16" bestFit="1" customWidth="1"/>
    <col min="52" max="52" width="33.875" style="15" customWidth="1"/>
    <col min="53" max="53" width="26" style="15" customWidth="1"/>
    <col min="54" max="16384" width="9" style="2"/>
  </cols>
  <sheetData>
    <row r="1" spans="1:53" x14ac:dyDescent="0.15">
      <c r="A1" s="60" t="s">
        <v>994</v>
      </c>
      <c r="B1" s="61"/>
      <c r="C1" s="61"/>
      <c r="D1" s="61"/>
      <c r="E1" s="61"/>
      <c r="F1" s="61"/>
      <c r="G1" s="62"/>
      <c r="H1" s="60" t="s">
        <v>995</v>
      </c>
      <c r="I1" s="61"/>
      <c r="J1" s="61"/>
      <c r="K1" s="61"/>
      <c r="L1" s="61"/>
      <c r="M1" s="61"/>
      <c r="N1" s="61"/>
      <c r="O1" s="62"/>
      <c r="P1" s="60" t="s">
        <v>954</v>
      </c>
      <c r="Q1" s="62"/>
      <c r="R1" s="60" t="s">
        <v>979</v>
      </c>
      <c r="S1" s="62"/>
      <c r="T1" s="29" t="s">
        <v>988</v>
      </c>
      <c r="U1" s="60" t="s">
        <v>951</v>
      </c>
      <c r="V1" s="62"/>
      <c r="W1" s="60" t="s">
        <v>958</v>
      </c>
      <c r="X1" s="61"/>
      <c r="Y1" s="62"/>
      <c r="Z1" s="60" t="s">
        <v>959</v>
      </c>
      <c r="AA1" s="61"/>
      <c r="AB1" s="61"/>
      <c r="AC1" s="61"/>
      <c r="AD1" s="61"/>
      <c r="AE1" s="61"/>
      <c r="AF1" s="61"/>
      <c r="AG1" s="62"/>
      <c r="AH1" s="60" t="s">
        <v>955</v>
      </c>
      <c r="AI1" s="62"/>
      <c r="AJ1" s="60" t="s">
        <v>978</v>
      </c>
      <c r="AK1" s="61"/>
      <c r="AL1" s="62"/>
      <c r="AM1" s="37" t="s">
        <v>993</v>
      </c>
      <c r="AN1" s="60" t="s">
        <v>990</v>
      </c>
      <c r="AO1" s="61"/>
      <c r="AP1" s="62"/>
      <c r="AQ1" s="44" t="s">
        <v>996</v>
      </c>
      <c r="AR1" s="44" t="s">
        <v>1005</v>
      </c>
      <c r="AS1" s="19" t="s">
        <v>997</v>
      </c>
      <c r="AT1" s="19" t="s">
        <v>1006</v>
      </c>
      <c r="AU1" s="19" t="s">
        <v>1007</v>
      </c>
      <c r="AV1" s="19" t="s">
        <v>998</v>
      </c>
      <c r="AW1" s="19" t="s">
        <v>999</v>
      </c>
      <c r="AX1" s="52" t="s">
        <v>1023</v>
      </c>
      <c r="AY1" s="19" t="s">
        <v>1001</v>
      </c>
      <c r="AZ1" s="58" t="s">
        <v>1003</v>
      </c>
      <c r="BA1" s="58" t="s">
        <v>1004</v>
      </c>
    </row>
    <row r="2" spans="1:53" x14ac:dyDescent="0.15">
      <c r="A2" s="49" t="s">
        <v>889</v>
      </c>
      <c r="B2" s="49" t="s">
        <v>983</v>
      </c>
      <c r="C2" s="49" t="s">
        <v>982</v>
      </c>
      <c r="D2" s="41" t="s">
        <v>1019</v>
      </c>
      <c r="E2" s="41" t="s">
        <v>981</v>
      </c>
      <c r="F2" s="49" t="s">
        <v>984</v>
      </c>
      <c r="G2" s="50" t="s">
        <v>946</v>
      </c>
      <c r="H2" s="47" t="s">
        <v>942</v>
      </c>
      <c r="I2" s="47" t="s">
        <v>1013</v>
      </c>
      <c r="J2" s="47" t="s">
        <v>943</v>
      </c>
      <c r="K2" s="42" t="s">
        <v>941</v>
      </c>
      <c r="L2" s="42" t="s">
        <v>944</v>
      </c>
      <c r="M2" s="42" t="s">
        <v>945</v>
      </c>
      <c r="N2" s="42" t="s">
        <v>947</v>
      </c>
      <c r="O2" s="42" t="s">
        <v>948</v>
      </c>
      <c r="P2" s="43" t="s">
        <v>952</v>
      </c>
      <c r="Q2" s="43" t="s">
        <v>953</v>
      </c>
      <c r="R2" s="23" t="s">
        <v>746</v>
      </c>
      <c r="S2" s="23" t="s">
        <v>747</v>
      </c>
      <c r="T2" s="43" t="s">
        <v>989</v>
      </c>
      <c r="U2" s="43" t="s">
        <v>949</v>
      </c>
      <c r="V2" s="43" t="s">
        <v>950</v>
      </c>
      <c r="W2" s="43" t="s">
        <v>956</v>
      </c>
      <c r="X2" s="43" t="s">
        <v>957</v>
      </c>
      <c r="Y2" s="43" t="s">
        <v>966</v>
      </c>
      <c r="Z2" s="43" t="s">
        <v>960</v>
      </c>
      <c r="AA2" s="43" t="s">
        <v>975</v>
      </c>
      <c r="AB2" s="43" t="s">
        <v>967</v>
      </c>
      <c r="AC2" s="43" t="s">
        <v>970</v>
      </c>
      <c r="AD2" s="43" t="s">
        <v>968</v>
      </c>
      <c r="AE2" s="43" t="s">
        <v>971</v>
      </c>
      <c r="AF2" s="43" t="s">
        <v>969</v>
      </c>
      <c r="AG2" s="43" t="s">
        <v>972</v>
      </c>
      <c r="AH2" s="43" t="s">
        <v>949</v>
      </c>
      <c r="AI2" s="43" t="s">
        <v>950</v>
      </c>
      <c r="AJ2" s="43" t="s">
        <v>980</v>
      </c>
      <c r="AK2" s="43" t="s">
        <v>976</v>
      </c>
      <c r="AL2" s="43" t="s">
        <v>977</v>
      </c>
      <c r="AM2" s="43" t="s">
        <v>992</v>
      </c>
      <c r="AN2" s="43" t="s">
        <v>991</v>
      </c>
      <c r="AO2" s="43" t="s">
        <v>976</v>
      </c>
      <c r="AP2" s="43" t="s">
        <v>977</v>
      </c>
      <c r="AQ2" s="51" t="s">
        <v>1020</v>
      </c>
      <c r="AR2" s="51" t="s">
        <v>1021</v>
      </c>
      <c r="AS2" s="51" t="s">
        <v>1022</v>
      </c>
      <c r="AT2" s="51" t="s">
        <v>1021</v>
      </c>
      <c r="AU2" s="51" t="s">
        <v>1020</v>
      </c>
      <c r="AV2" s="43" t="s">
        <v>1000</v>
      </c>
      <c r="AW2" s="43" t="s">
        <v>1000</v>
      </c>
      <c r="AX2" s="53" t="s">
        <v>1024</v>
      </c>
      <c r="AY2" s="43" t="s">
        <v>1002</v>
      </c>
      <c r="AZ2" s="59"/>
      <c r="BA2" s="59"/>
    </row>
    <row r="3" spans="1:53" x14ac:dyDescent="0.15">
      <c r="A3" s="4" t="s">
        <v>938</v>
      </c>
      <c r="B3" s="4" t="s">
        <v>893</v>
      </c>
      <c r="C3" s="4" t="s">
        <v>937</v>
      </c>
      <c r="D3" s="4" t="s">
        <v>533</v>
      </c>
      <c r="E3" s="4" t="s">
        <v>571</v>
      </c>
      <c r="F3" s="6" t="s">
        <v>973</v>
      </c>
      <c r="G3" s="35">
        <v>63798</v>
      </c>
      <c r="H3" s="17" t="str">
        <f>IFERROR(IF(VLOOKUP(B3,商户!$C$2:$M$24,7,FALSE)=0,"",VLOOKUP(B3,商户!$C$2:$M$24,7,FALSE)),"")</f>
        <v/>
      </c>
      <c r="I3" s="17" t="str">
        <f>IFERROR(IF(VLOOKUP(B3,商户!$C$2:$M$24,8,FALSE)=0,"",VLOOKUP(B3,商户!$C$2:$M$24,8,FALSE)),"")</f>
        <v/>
      </c>
      <c r="J3" s="17" t="str">
        <f>IFERROR(IF(VLOOKUP(B3,商户!$C$2:$M$24,9,FALSE)=0,"",VLOOKUP(B3,商户!$C$2:$M$24,9,FALSE)),"")</f>
        <v>0411-82300666</v>
      </c>
      <c r="K3" s="4" t="s">
        <v>400</v>
      </c>
      <c r="L3" s="4" t="s">
        <v>643</v>
      </c>
      <c r="M3" s="4" t="s">
        <v>643</v>
      </c>
      <c r="N3" s="4" t="s">
        <v>416</v>
      </c>
      <c r="O3" s="4" t="s">
        <v>396</v>
      </c>
      <c r="P3" s="36" t="s">
        <v>525</v>
      </c>
      <c r="Q3" s="36" t="s">
        <v>525</v>
      </c>
      <c r="R3" s="38">
        <v>0</v>
      </c>
      <c r="S3" s="38">
        <v>3</v>
      </c>
      <c r="T3" s="36">
        <v>3</v>
      </c>
      <c r="U3" s="14">
        <v>65.31</v>
      </c>
      <c r="V3" s="14">
        <f>IF(U3&lt;&gt;"",U3/30,"")</f>
        <v>2.177</v>
      </c>
      <c r="W3" s="38">
        <v>0</v>
      </c>
      <c r="X3" s="38">
        <v>0</v>
      </c>
      <c r="Y3" s="38">
        <v>0</v>
      </c>
      <c r="Z3" s="39"/>
      <c r="AA3" s="39"/>
      <c r="AB3" s="38"/>
      <c r="AC3" s="38"/>
      <c r="AD3" s="38"/>
      <c r="AE3" s="38"/>
      <c r="AF3" s="38"/>
      <c r="AG3" s="38"/>
      <c r="AH3" s="14">
        <v>5</v>
      </c>
      <c r="AI3" s="14">
        <f>IF(AH3&lt;&gt;"",AH3/30,"")</f>
        <v>0.16666666666666666</v>
      </c>
      <c r="AJ3" s="36">
        <v>20</v>
      </c>
      <c r="AK3" s="11">
        <v>42005</v>
      </c>
      <c r="AL3" s="11">
        <f t="shared" ref="AL3:AL7" si="0">IFERROR(DATE(YEAR(AK3)+AJ3,MONTH(AK3),DAY(AK3)-1),"")</f>
        <v>49309</v>
      </c>
      <c r="AM3" s="11">
        <v>41805</v>
      </c>
      <c r="AN3" s="36">
        <v>6</v>
      </c>
      <c r="AO3" s="11">
        <v>41805</v>
      </c>
      <c r="AP3" s="11">
        <f t="shared" ref="AP3:AP6" si="1">IFERROR(DATE(YEAR(AO3),MONTH(AO3)+AN3,DAY(AO3)-1),"")</f>
        <v>41987</v>
      </c>
      <c r="AQ3" s="45">
        <v>10000000</v>
      </c>
      <c r="AR3" s="45">
        <v>0</v>
      </c>
      <c r="AS3" s="45">
        <v>0</v>
      </c>
      <c r="AT3" s="45">
        <v>0</v>
      </c>
      <c r="AU3" s="45">
        <v>0</v>
      </c>
      <c r="AV3" s="36">
        <v>5</v>
      </c>
      <c r="AW3" s="36">
        <v>12</v>
      </c>
      <c r="AX3" s="54" t="s">
        <v>1025</v>
      </c>
      <c r="AY3" s="36" t="s">
        <v>525</v>
      </c>
      <c r="AZ3" s="12"/>
      <c r="BA3" s="12"/>
    </row>
    <row r="4" spans="1:53" x14ac:dyDescent="0.15">
      <c r="A4" s="4" t="s">
        <v>939</v>
      </c>
      <c r="B4" s="4" t="s">
        <v>900</v>
      </c>
      <c r="C4" s="4" t="s">
        <v>940</v>
      </c>
      <c r="D4" s="4" t="s">
        <v>533</v>
      </c>
      <c r="E4" s="4" t="s">
        <v>571</v>
      </c>
      <c r="F4" s="6" t="s">
        <v>974</v>
      </c>
      <c r="G4" s="35">
        <v>216.93</v>
      </c>
      <c r="H4" s="17" t="str">
        <f>IFERROR(IF(VLOOKUP(B4,商户!$C$2:$M$24,7,FALSE)=0,"",VLOOKUP(B4,商户!$C$2:$M$24,7,FALSE)),"")</f>
        <v/>
      </c>
      <c r="I4" s="17" t="str">
        <f>IFERROR(IF(VLOOKUP(B4,商户!$C$2:$M$24,8,FALSE)=0,"",VLOOKUP(B4,商户!$C$2:$M$24,8,FALSE)),"")</f>
        <v/>
      </c>
      <c r="J4" s="17" t="str">
        <f>IFERROR(IF(VLOOKUP(B4,商户!$C$2:$M$24,9,FALSE)=0,"",VLOOKUP(B4,商户!$C$2:$M$24,9,FALSE)),"")</f>
        <v>010-85884200</v>
      </c>
      <c r="K4" s="4" t="s">
        <v>400</v>
      </c>
      <c r="L4" s="4" t="s">
        <v>374</v>
      </c>
      <c r="M4" s="4" t="s">
        <v>695</v>
      </c>
      <c r="N4" s="4" t="s">
        <v>423</v>
      </c>
      <c r="O4" s="4" t="s">
        <v>398</v>
      </c>
      <c r="P4" s="36" t="s">
        <v>965</v>
      </c>
      <c r="Q4" s="36" t="s">
        <v>525</v>
      </c>
      <c r="R4" s="38">
        <v>0</v>
      </c>
      <c r="S4" s="38">
        <v>1</v>
      </c>
      <c r="T4" s="36">
        <v>1</v>
      </c>
      <c r="U4" s="14">
        <v>0</v>
      </c>
      <c r="V4" s="14">
        <f t="shared" ref="V4:V27" si="2">IF(U4&lt;&gt;"",U4/30,"")</f>
        <v>0</v>
      </c>
      <c r="W4" s="38">
        <v>0</v>
      </c>
      <c r="X4" s="38">
        <v>0</v>
      </c>
      <c r="Y4" s="38">
        <v>0</v>
      </c>
      <c r="Z4" s="39" t="s">
        <v>963</v>
      </c>
      <c r="AA4" s="39" t="s">
        <v>965</v>
      </c>
      <c r="AB4" s="38">
        <v>5</v>
      </c>
      <c r="AC4" s="40">
        <v>0.09</v>
      </c>
      <c r="AD4" s="38">
        <v>10</v>
      </c>
      <c r="AE4" s="40">
        <v>0.1</v>
      </c>
      <c r="AF4" s="38"/>
      <c r="AG4" s="38"/>
      <c r="AH4" s="14">
        <v>45</v>
      </c>
      <c r="AI4" s="14">
        <f t="shared" ref="AI4:AI27" si="3">IF(AH4&lt;&gt;"",AH4/30,"")</f>
        <v>1.5</v>
      </c>
      <c r="AJ4" s="36">
        <v>10</v>
      </c>
      <c r="AK4" s="11">
        <v>42186</v>
      </c>
      <c r="AL4" s="11">
        <f t="shared" si="0"/>
        <v>45838</v>
      </c>
      <c r="AM4" s="11">
        <v>42144</v>
      </c>
      <c r="AN4" s="36">
        <v>1</v>
      </c>
      <c r="AO4" s="11">
        <v>42144</v>
      </c>
      <c r="AP4" s="11">
        <f t="shared" si="1"/>
        <v>42174</v>
      </c>
      <c r="AQ4" s="45">
        <v>30000</v>
      </c>
      <c r="AR4" s="45">
        <v>0</v>
      </c>
      <c r="AS4" s="45">
        <v>0</v>
      </c>
      <c r="AT4" s="45">
        <v>0</v>
      </c>
      <c r="AU4" s="45">
        <v>0</v>
      </c>
      <c r="AV4" s="36">
        <v>0</v>
      </c>
      <c r="AW4" s="36">
        <v>0</v>
      </c>
      <c r="AX4" s="54"/>
      <c r="AY4" s="36" t="s">
        <v>965</v>
      </c>
      <c r="AZ4" s="12"/>
      <c r="BA4" s="12"/>
    </row>
    <row r="5" spans="1:53" x14ac:dyDescent="0.15">
      <c r="A5" s="4" t="s">
        <v>1008</v>
      </c>
      <c r="B5" s="4" t="s">
        <v>903</v>
      </c>
      <c r="C5" s="4" t="s">
        <v>1009</v>
      </c>
      <c r="D5" s="4" t="s">
        <v>533</v>
      </c>
      <c r="E5" s="4" t="s">
        <v>571</v>
      </c>
      <c r="F5" s="46">
        <v>101102</v>
      </c>
      <c r="G5" s="35">
        <v>226.71</v>
      </c>
      <c r="H5" s="17" t="str">
        <f>IFERROR(IF(VLOOKUP(B5,商户!$C$2:$M$24,7,FALSE)=0,"",VLOOKUP(B5,商户!$C$2:$M$24,7,FALSE)),"")</f>
        <v/>
      </c>
      <c r="I5" s="17" t="str">
        <f>IFERROR(IF(VLOOKUP(B5,商户!$C$2:$M$24,8,FALSE)=0,"",VLOOKUP(B5,商户!$C$2:$M$24,8,FALSE)),"")</f>
        <v/>
      </c>
      <c r="J5" s="17" t="str">
        <f>IFERROR(IF(VLOOKUP(B5,商户!$C$2:$M$24,9,FALSE)=0,"",VLOOKUP(B5,商户!$C$2:$M$24,9,FALSE)),"")</f>
        <v/>
      </c>
      <c r="K5" s="4" t="s">
        <v>400</v>
      </c>
      <c r="L5" s="4" t="s">
        <v>374</v>
      </c>
      <c r="M5" s="4" t="s">
        <v>694</v>
      </c>
      <c r="N5" s="4" t="s">
        <v>423</v>
      </c>
      <c r="O5" s="4" t="s">
        <v>398</v>
      </c>
      <c r="P5" s="36" t="s">
        <v>965</v>
      </c>
      <c r="Q5" s="36" t="s">
        <v>525</v>
      </c>
      <c r="R5" s="38">
        <v>0</v>
      </c>
      <c r="S5" s="38">
        <v>1</v>
      </c>
      <c r="T5" s="36">
        <v>1</v>
      </c>
      <c r="U5" s="14">
        <v>0</v>
      </c>
      <c r="V5" s="14">
        <f t="shared" si="2"/>
        <v>0</v>
      </c>
      <c r="W5" s="38">
        <v>0</v>
      </c>
      <c r="X5" s="38">
        <v>0</v>
      </c>
      <c r="Y5" s="38">
        <v>0</v>
      </c>
      <c r="Z5" s="39"/>
      <c r="AA5" s="39"/>
      <c r="AB5" s="38"/>
      <c r="AC5" s="38"/>
      <c r="AD5" s="38"/>
      <c r="AE5" s="38"/>
      <c r="AF5" s="38"/>
      <c r="AG5" s="38"/>
      <c r="AH5" s="14">
        <v>15</v>
      </c>
      <c r="AI5" s="14">
        <f t="shared" si="3"/>
        <v>0.5</v>
      </c>
      <c r="AJ5" s="36">
        <v>15</v>
      </c>
      <c r="AK5" s="11">
        <v>41965</v>
      </c>
      <c r="AL5" s="11">
        <f t="shared" si="0"/>
        <v>47443</v>
      </c>
      <c r="AM5" s="11">
        <v>41913</v>
      </c>
      <c r="AN5" s="36">
        <v>3</v>
      </c>
      <c r="AO5" s="11">
        <v>41913</v>
      </c>
      <c r="AP5" s="11">
        <f t="shared" si="1"/>
        <v>42004</v>
      </c>
      <c r="AQ5" s="45">
        <v>0</v>
      </c>
      <c r="AR5" s="45">
        <v>0</v>
      </c>
      <c r="AS5" s="45">
        <v>0</v>
      </c>
      <c r="AT5" s="45">
        <v>0</v>
      </c>
      <c r="AU5" s="45">
        <v>10000</v>
      </c>
      <c r="AV5" s="36">
        <v>0</v>
      </c>
      <c r="AW5" s="36">
        <v>0</v>
      </c>
      <c r="AX5" s="54"/>
      <c r="AY5" s="36" t="s">
        <v>1010</v>
      </c>
      <c r="AZ5" s="12"/>
      <c r="BA5" s="12"/>
    </row>
    <row r="6" spans="1:53" x14ac:dyDescent="0.15">
      <c r="A6" s="4" t="s">
        <v>1011</v>
      </c>
      <c r="B6" s="4" t="s">
        <v>1012</v>
      </c>
      <c r="C6" s="4" t="s">
        <v>1014</v>
      </c>
      <c r="D6" s="4" t="s">
        <v>533</v>
      </c>
      <c r="E6" s="4" t="s">
        <v>571</v>
      </c>
      <c r="F6" s="6">
        <v>103</v>
      </c>
      <c r="G6" s="35">
        <v>75.790000000000006</v>
      </c>
      <c r="H6" s="17" t="str">
        <f>IFERROR(IF(VLOOKUP(B6,商户!$C$2:$M$24,7,FALSE)=0,"",VLOOKUP(B6,商户!$C$2:$M$24,7,FALSE)),"")</f>
        <v>崔健</v>
      </c>
      <c r="I6" s="17" t="str">
        <f>IFERROR(IF(VLOOKUP(B6,商户!$C$2:$M$24,8,FALSE)=0,"",VLOOKUP(B6,商户!$C$2:$M$24,8,FALSE)),"")</f>
        <v/>
      </c>
      <c r="J6" s="17">
        <f>IFERROR(IF(VLOOKUP(B6,商户!$C$2:$M$24,9,FALSE)=0,"",VLOOKUP(B6,商户!$C$2:$M$24,9,FALSE)),"")</f>
        <v>13836746800</v>
      </c>
      <c r="K6" s="4" t="s">
        <v>402</v>
      </c>
      <c r="L6" s="4" t="s">
        <v>374</v>
      </c>
      <c r="M6" s="4" t="s">
        <v>695</v>
      </c>
      <c r="N6" s="4" t="s">
        <v>423</v>
      </c>
      <c r="O6" s="4" t="s">
        <v>397</v>
      </c>
      <c r="P6" s="36" t="s">
        <v>525</v>
      </c>
      <c r="Q6" s="36" t="s">
        <v>965</v>
      </c>
      <c r="R6" s="38">
        <v>2</v>
      </c>
      <c r="S6" s="38">
        <v>3</v>
      </c>
      <c r="T6" s="36">
        <v>1</v>
      </c>
      <c r="U6" s="14">
        <v>300</v>
      </c>
      <c r="V6" s="14">
        <f t="shared" si="2"/>
        <v>10</v>
      </c>
      <c r="W6" s="38">
        <v>3</v>
      </c>
      <c r="X6" s="38">
        <v>1</v>
      </c>
      <c r="Y6" s="40">
        <v>0.2</v>
      </c>
      <c r="Z6" s="39"/>
      <c r="AA6" s="39"/>
      <c r="AB6" s="38"/>
      <c r="AC6" s="38"/>
      <c r="AD6" s="38"/>
      <c r="AE6" s="38"/>
      <c r="AF6" s="38"/>
      <c r="AG6" s="38"/>
      <c r="AH6" s="14">
        <v>45</v>
      </c>
      <c r="AI6" s="14">
        <f t="shared" si="3"/>
        <v>1.5</v>
      </c>
      <c r="AJ6" s="36">
        <v>3</v>
      </c>
      <c r="AK6" s="11">
        <v>41965</v>
      </c>
      <c r="AL6" s="11">
        <f t="shared" si="0"/>
        <v>43060</v>
      </c>
      <c r="AM6" s="11">
        <v>41873</v>
      </c>
      <c r="AN6" s="36">
        <v>1</v>
      </c>
      <c r="AO6" s="11">
        <v>41873</v>
      </c>
      <c r="AP6" s="11">
        <f t="shared" si="1"/>
        <v>41903</v>
      </c>
      <c r="AQ6" s="45">
        <f t="shared" ref="AQ6:AQ27" si="4">IF(U6&lt;&gt;"",G6*U6*2,"")</f>
        <v>45474.000000000007</v>
      </c>
      <c r="AR6" s="45">
        <f t="shared" ref="AR6:AR27" si="5">IF(G6&lt;&gt;"",G6*2*45,"")</f>
        <v>6821.1</v>
      </c>
      <c r="AS6" s="45">
        <f t="shared" ref="AS6:AS27" si="6">IF(G6&lt;&gt;"",IF(G6&lt;=40,200,5*G6),"")</f>
        <v>378.95000000000005</v>
      </c>
      <c r="AT6" s="45">
        <f t="shared" ref="AT6:AT27" si="7">IF(G6&lt;&gt;"",IF(G6&lt;=50,2000,IF(G6&lt;=200,5000,IF(G6&lt;=500,10000,20000))),"")</f>
        <v>5000</v>
      </c>
      <c r="AU6" s="45">
        <f t="shared" ref="AU6:AU27" si="8">IF(G6&lt;&gt;"",IF(G6&lt;=200,5000,10000),"")</f>
        <v>5000</v>
      </c>
      <c r="AV6" s="36">
        <v>0</v>
      </c>
      <c r="AW6" s="36">
        <v>0</v>
      </c>
      <c r="AX6" s="54"/>
      <c r="AY6" s="36" t="s">
        <v>525</v>
      </c>
      <c r="AZ6" s="12" t="s">
        <v>1018</v>
      </c>
      <c r="BA6" s="12"/>
    </row>
    <row r="7" spans="1:53" x14ac:dyDescent="0.15">
      <c r="A7" s="4" t="s">
        <v>1016</v>
      </c>
      <c r="B7" s="4" t="s">
        <v>1015</v>
      </c>
      <c r="C7" s="4" t="s">
        <v>1017</v>
      </c>
      <c r="D7" s="4" t="s">
        <v>533</v>
      </c>
      <c r="E7" s="4" t="s">
        <v>571</v>
      </c>
      <c r="F7" s="6">
        <v>104</v>
      </c>
      <c r="G7" s="35">
        <v>126.45</v>
      </c>
      <c r="H7" s="17" t="str">
        <f>IFERROR(IF(VLOOKUP(B7,商户!$C$2:$M$24,7,FALSE)=0,"",VLOOKUP(B7,商户!$C$2:$M$24,7,FALSE)),"")</f>
        <v>贾长生</v>
      </c>
      <c r="I7" s="17" t="str">
        <f>IFERROR(IF(VLOOKUP(B7,商户!$C$2:$M$24,8,FALSE)=0,"",VLOOKUP(B7,商户!$C$2:$M$24,8,FALSE)),"")</f>
        <v/>
      </c>
      <c r="J7" s="17">
        <f>IFERROR(IF(VLOOKUP(B7,商户!$C$2:$M$24,9,FALSE)=0,"",VLOOKUP(B7,商户!$C$2:$M$24,9,FALSE)),"")</f>
        <v>18645981191</v>
      </c>
      <c r="K7" s="4" t="s">
        <v>402</v>
      </c>
      <c r="L7" s="4" t="s">
        <v>652</v>
      </c>
      <c r="M7" s="4" t="s">
        <v>663</v>
      </c>
      <c r="N7" s="4" t="s">
        <v>423</v>
      </c>
      <c r="O7" s="4" t="s">
        <v>398</v>
      </c>
      <c r="P7" s="36" t="s">
        <v>525</v>
      </c>
      <c r="Q7" s="36" t="s">
        <v>965</v>
      </c>
      <c r="R7" s="38">
        <v>2</v>
      </c>
      <c r="S7" s="38">
        <v>3</v>
      </c>
      <c r="T7" s="36">
        <v>1</v>
      </c>
      <c r="U7" s="14">
        <v>255</v>
      </c>
      <c r="V7" s="14">
        <f t="shared" si="2"/>
        <v>8.5</v>
      </c>
      <c r="W7" s="38">
        <v>0</v>
      </c>
      <c r="X7" s="38">
        <v>0</v>
      </c>
      <c r="Y7" s="38">
        <v>0</v>
      </c>
      <c r="Z7" s="39"/>
      <c r="AA7" s="39"/>
      <c r="AB7" s="38"/>
      <c r="AC7" s="38"/>
      <c r="AD7" s="38"/>
      <c r="AE7" s="38"/>
      <c r="AF7" s="38"/>
      <c r="AG7" s="38"/>
      <c r="AH7" s="14">
        <v>45</v>
      </c>
      <c r="AI7" s="14">
        <f t="shared" si="3"/>
        <v>1.5</v>
      </c>
      <c r="AJ7" s="36">
        <v>3</v>
      </c>
      <c r="AK7" s="11">
        <v>41965</v>
      </c>
      <c r="AL7" s="11">
        <f t="shared" si="0"/>
        <v>43060</v>
      </c>
      <c r="AM7" s="11">
        <v>41881</v>
      </c>
      <c r="AN7" s="36">
        <v>1</v>
      </c>
      <c r="AO7" s="11">
        <v>41881</v>
      </c>
      <c r="AP7" s="11">
        <f>IFERROR(DATE(YEAR(AO7),MONTH(AO7)+AN7,DAY(AO7)-1),"")</f>
        <v>41911</v>
      </c>
      <c r="AQ7" s="45">
        <f t="shared" si="4"/>
        <v>64489.5</v>
      </c>
      <c r="AR7" s="45">
        <f t="shared" si="5"/>
        <v>11380.5</v>
      </c>
      <c r="AS7" s="45">
        <f t="shared" si="6"/>
        <v>632.25</v>
      </c>
      <c r="AT7" s="45">
        <f t="shared" si="7"/>
        <v>5000</v>
      </c>
      <c r="AU7" s="45">
        <f t="shared" si="8"/>
        <v>5000</v>
      </c>
      <c r="AV7" s="36">
        <v>0</v>
      </c>
      <c r="AW7" s="36">
        <v>0</v>
      </c>
      <c r="AX7" s="54"/>
      <c r="AY7" s="36" t="s">
        <v>965</v>
      </c>
      <c r="AZ7" s="12"/>
      <c r="BA7" s="12"/>
    </row>
    <row r="8" spans="1:53" x14ac:dyDescent="0.15">
      <c r="A8" s="4"/>
      <c r="B8" s="4"/>
      <c r="C8" s="4"/>
      <c r="D8" s="4"/>
      <c r="E8" s="4"/>
      <c r="F8" s="6"/>
      <c r="G8" s="35"/>
      <c r="H8" s="17" t="str">
        <f>IFERROR(IF(VLOOKUP(B8,商户!$C$2:$M$24,7,FALSE)=0,"",VLOOKUP(B8,商户!$C$2:$M$24,7,FALSE)),"")</f>
        <v/>
      </c>
      <c r="I8" s="17" t="str">
        <f>IFERROR(IF(VLOOKUP(B8,商户!$C$2:$M$24,8,FALSE)=0,"",VLOOKUP(B8,商户!$C$2:$M$24,8,FALSE)),"")</f>
        <v/>
      </c>
      <c r="J8" s="17" t="str">
        <f>IFERROR(IF(VLOOKUP(B8,商户!$C$2:$M$24,9,FALSE)=0,"",VLOOKUP(B8,商户!$C$2:$M$24,9,FALSE)),"")</f>
        <v/>
      </c>
      <c r="K8" s="4"/>
      <c r="L8" s="4"/>
      <c r="M8" s="4"/>
      <c r="N8" s="4"/>
      <c r="O8" s="4"/>
      <c r="P8" s="36"/>
      <c r="Q8" s="36"/>
      <c r="R8" s="38"/>
      <c r="S8" s="38"/>
      <c r="T8" s="36"/>
      <c r="U8" s="14"/>
      <c r="V8" s="14" t="str">
        <f t="shared" si="2"/>
        <v/>
      </c>
      <c r="W8" s="38"/>
      <c r="X8" s="38"/>
      <c r="Y8" s="38"/>
      <c r="Z8" s="39"/>
      <c r="AA8" s="39"/>
      <c r="AB8" s="38"/>
      <c r="AC8" s="38"/>
      <c r="AD8" s="38"/>
      <c r="AE8" s="38"/>
      <c r="AF8" s="38"/>
      <c r="AG8" s="38"/>
      <c r="AH8" s="14"/>
      <c r="AI8" s="14" t="str">
        <f t="shared" si="3"/>
        <v/>
      </c>
      <c r="AJ8" s="36"/>
      <c r="AK8" s="4"/>
      <c r="AL8" s="11" t="str">
        <f>IFERROR(DATE(YEAR(AK8)+AJ8,MONTH(AK8),DAY(AK8)-1),"")</f>
        <v/>
      </c>
      <c r="AM8" s="4"/>
      <c r="AN8" s="36"/>
      <c r="AO8" s="4"/>
      <c r="AP8" s="11" t="str">
        <f t="shared" ref="AP8:AP27" si="9">IFERROR(DATE(YEAR(AO8),MONTH(AO8)+AN8,DAY(AO8)-1),"")</f>
        <v/>
      </c>
      <c r="AQ8" s="45" t="str">
        <f t="shared" si="4"/>
        <v/>
      </c>
      <c r="AR8" s="45" t="str">
        <f t="shared" si="5"/>
        <v/>
      </c>
      <c r="AS8" s="45" t="str">
        <f t="shared" si="6"/>
        <v/>
      </c>
      <c r="AT8" s="45" t="str">
        <f t="shared" si="7"/>
        <v/>
      </c>
      <c r="AU8" s="45" t="str">
        <f t="shared" si="8"/>
        <v/>
      </c>
      <c r="AV8" s="36"/>
      <c r="AW8" s="36"/>
      <c r="AX8" s="54"/>
      <c r="AY8" s="36"/>
      <c r="AZ8" s="12"/>
      <c r="BA8" s="12"/>
    </row>
    <row r="9" spans="1:53" x14ac:dyDescent="0.15">
      <c r="A9" s="4"/>
      <c r="B9" s="4"/>
      <c r="C9" s="4"/>
      <c r="D9" s="4"/>
      <c r="E9" s="4"/>
      <c r="F9" s="6"/>
      <c r="G9" s="35"/>
      <c r="H9" s="17" t="str">
        <f>IFERROR(IF(VLOOKUP(B9,商户!$C$2:$M$24,7,FALSE)=0,"",VLOOKUP(B9,商户!$C$2:$M$24,7,FALSE)),"")</f>
        <v/>
      </c>
      <c r="I9" s="17" t="str">
        <f>IFERROR(IF(VLOOKUP(B9,商户!$C$2:$M$24,8,FALSE)=0,"",VLOOKUP(B9,商户!$C$2:$M$24,8,FALSE)),"")</f>
        <v/>
      </c>
      <c r="J9" s="17" t="str">
        <f>IFERROR(IF(VLOOKUP(B9,商户!$C$2:$M$24,9,FALSE)=0,"",VLOOKUP(B9,商户!$C$2:$M$24,9,FALSE)),"")</f>
        <v/>
      </c>
      <c r="K9" s="4"/>
      <c r="L9" s="4"/>
      <c r="M9" s="4"/>
      <c r="N9" s="4"/>
      <c r="O9" s="4"/>
      <c r="P9" s="36"/>
      <c r="Q9" s="36"/>
      <c r="R9" s="38"/>
      <c r="S9" s="38"/>
      <c r="T9" s="36"/>
      <c r="U9" s="14"/>
      <c r="V9" s="14" t="str">
        <f t="shared" si="2"/>
        <v/>
      </c>
      <c r="W9" s="38"/>
      <c r="X9" s="38"/>
      <c r="Y9" s="38"/>
      <c r="Z9" s="39"/>
      <c r="AA9" s="39"/>
      <c r="AB9" s="38"/>
      <c r="AC9" s="38"/>
      <c r="AD9" s="38"/>
      <c r="AE9" s="38"/>
      <c r="AF9" s="38"/>
      <c r="AG9" s="38"/>
      <c r="AH9" s="14"/>
      <c r="AI9" s="14" t="str">
        <f t="shared" si="3"/>
        <v/>
      </c>
      <c r="AJ9" s="36"/>
      <c r="AK9" s="4"/>
      <c r="AL9" s="11" t="str">
        <f t="shared" ref="AL9:AL27" si="10">IFERROR(DATE(YEAR(AK9)+AJ9,MONTH(AK9),DAY(AK9)-1),"")</f>
        <v/>
      </c>
      <c r="AM9" s="4"/>
      <c r="AN9" s="36"/>
      <c r="AO9" s="4"/>
      <c r="AP9" s="11" t="str">
        <f t="shared" si="9"/>
        <v/>
      </c>
      <c r="AQ9" s="45" t="str">
        <f t="shared" si="4"/>
        <v/>
      </c>
      <c r="AR9" s="45" t="str">
        <f t="shared" si="5"/>
        <v/>
      </c>
      <c r="AS9" s="45" t="str">
        <f t="shared" si="6"/>
        <v/>
      </c>
      <c r="AT9" s="45" t="str">
        <f t="shared" si="7"/>
        <v/>
      </c>
      <c r="AU9" s="45" t="str">
        <f t="shared" si="8"/>
        <v/>
      </c>
      <c r="AV9" s="36"/>
      <c r="AW9" s="36"/>
      <c r="AX9" s="54"/>
      <c r="AY9" s="36"/>
      <c r="AZ9" s="12"/>
      <c r="BA9" s="12"/>
    </row>
    <row r="10" spans="1:53" x14ac:dyDescent="0.15">
      <c r="A10" s="4"/>
      <c r="B10" s="4"/>
      <c r="C10" s="4"/>
      <c r="D10" s="4"/>
      <c r="E10" s="4"/>
      <c r="F10" s="6"/>
      <c r="G10" s="35"/>
      <c r="H10" s="17" t="str">
        <f>IFERROR(IF(VLOOKUP(B10,商户!$C$2:$M$24,7,FALSE)=0,"",VLOOKUP(B10,商户!$C$2:$M$24,7,FALSE)),"")</f>
        <v/>
      </c>
      <c r="I10" s="17" t="str">
        <f>IFERROR(IF(VLOOKUP(B10,商户!$C$2:$M$24,8,FALSE)=0,"",VLOOKUP(B10,商户!$C$2:$M$24,8,FALSE)),"")</f>
        <v/>
      </c>
      <c r="J10" s="17" t="str">
        <f>IFERROR(IF(VLOOKUP(B10,商户!$C$2:$M$24,9,FALSE)=0,"",VLOOKUP(B10,商户!$C$2:$M$24,9,FALSE)),"")</f>
        <v/>
      </c>
      <c r="K10" s="4"/>
      <c r="L10" s="4"/>
      <c r="M10" s="4"/>
      <c r="N10" s="4"/>
      <c r="O10" s="4"/>
      <c r="P10" s="36"/>
      <c r="Q10" s="36"/>
      <c r="R10" s="38"/>
      <c r="S10" s="38"/>
      <c r="T10" s="36"/>
      <c r="U10" s="14"/>
      <c r="V10" s="14" t="str">
        <f t="shared" si="2"/>
        <v/>
      </c>
      <c r="W10" s="38"/>
      <c r="X10" s="38"/>
      <c r="Y10" s="38"/>
      <c r="Z10" s="39"/>
      <c r="AA10" s="39"/>
      <c r="AB10" s="38"/>
      <c r="AC10" s="40"/>
      <c r="AD10" s="38"/>
      <c r="AE10" s="40"/>
      <c r="AF10" s="38"/>
      <c r="AG10" s="38"/>
      <c r="AH10" s="14"/>
      <c r="AI10" s="14" t="str">
        <f t="shared" si="3"/>
        <v/>
      </c>
      <c r="AJ10" s="36"/>
      <c r="AK10" s="4"/>
      <c r="AL10" s="11" t="str">
        <f t="shared" si="10"/>
        <v/>
      </c>
      <c r="AM10" s="4"/>
      <c r="AN10" s="36"/>
      <c r="AO10" s="4"/>
      <c r="AP10" s="11" t="str">
        <f t="shared" si="9"/>
        <v/>
      </c>
      <c r="AQ10" s="45" t="str">
        <f t="shared" si="4"/>
        <v/>
      </c>
      <c r="AR10" s="45" t="str">
        <f t="shared" si="5"/>
        <v/>
      </c>
      <c r="AS10" s="45" t="str">
        <f t="shared" si="6"/>
        <v/>
      </c>
      <c r="AT10" s="45" t="str">
        <f t="shared" si="7"/>
        <v/>
      </c>
      <c r="AU10" s="45" t="str">
        <f t="shared" si="8"/>
        <v/>
      </c>
      <c r="AV10" s="36"/>
      <c r="AW10" s="36"/>
      <c r="AX10" s="54"/>
      <c r="AY10" s="36"/>
      <c r="AZ10" s="12"/>
      <c r="BA10" s="12"/>
    </row>
    <row r="11" spans="1:53" x14ac:dyDescent="0.15">
      <c r="A11" s="4"/>
      <c r="B11" s="4"/>
      <c r="C11" s="4"/>
      <c r="D11" s="4"/>
      <c r="E11" s="4"/>
      <c r="F11" s="6"/>
      <c r="G11" s="35"/>
      <c r="H11" s="17" t="str">
        <f>IFERROR(IF(VLOOKUP(B11,商户!$C$2:$M$24,7,FALSE)=0,"",VLOOKUP(B11,商户!$C$2:$M$24,7,FALSE)),"")</f>
        <v/>
      </c>
      <c r="I11" s="17" t="str">
        <f>IFERROR(IF(VLOOKUP(B11,商户!$C$2:$M$24,8,FALSE)=0,"",VLOOKUP(B11,商户!$C$2:$M$24,8,FALSE)),"")</f>
        <v/>
      </c>
      <c r="J11" s="17" t="str">
        <f>IFERROR(IF(VLOOKUP(B11,商户!$C$2:$M$24,9,FALSE)=0,"",VLOOKUP(B11,商户!$C$2:$M$24,9,FALSE)),"")</f>
        <v/>
      </c>
      <c r="K11" s="4"/>
      <c r="L11" s="4"/>
      <c r="M11" s="4"/>
      <c r="N11" s="4"/>
      <c r="O11" s="4"/>
      <c r="P11" s="36"/>
      <c r="Q11" s="36"/>
      <c r="R11" s="38"/>
      <c r="S11" s="38"/>
      <c r="T11" s="36"/>
      <c r="U11" s="14"/>
      <c r="V11" s="14" t="str">
        <f t="shared" si="2"/>
        <v/>
      </c>
      <c r="W11" s="38"/>
      <c r="X11" s="38"/>
      <c r="Y11" s="38"/>
      <c r="Z11" s="39"/>
      <c r="AA11" s="39"/>
      <c r="AB11" s="38"/>
      <c r="AC11" s="38"/>
      <c r="AD11" s="38"/>
      <c r="AE11" s="38"/>
      <c r="AF11" s="38"/>
      <c r="AG11" s="38"/>
      <c r="AH11" s="14"/>
      <c r="AI11" s="14" t="str">
        <f t="shared" si="3"/>
        <v/>
      </c>
      <c r="AJ11" s="36"/>
      <c r="AK11" s="4"/>
      <c r="AL11" s="11" t="str">
        <f t="shared" si="10"/>
        <v/>
      </c>
      <c r="AM11" s="4"/>
      <c r="AN11" s="36"/>
      <c r="AO11" s="4"/>
      <c r="AP11" s="11" t="str">
        <f t="shared" si="9"/>
        <v/>
      </c>
      <c r="AQ11" s="45" t="str">
        <f t="shared" si="4"/>
        <v/>
      </c>
      <c r="AR11" s="45" t="str">
        <f t="shared" si="5"/>
        <v/>
      </c>
      <c r="AS11" s="45" t="str">
        <f t="shared" si="6"/>
        <v/>
      </c>
      <c r="AT11" s="45" t="str">
        <f t="shared" si="7"/>
        <v/>
      </c>
      <c r="AU11" s="45" t="str">
        <f t="shared" si="8"/>
        <v/>
      </c>
      <c r="AV11" s="36"/>
      <c r="AW11" s="36"/>
      <c r="AX11" s="54"/>
      <c r="AY11" s="36"/>
      <c r="AZ11" s="12"/>
      <c r="BA11" s="12"/>
    </row>
    <row r="12" spans="1:53" x14ac:dyDescent="0.15">
      <c r="A12" s="4"/>
      <c r="B12" s="4"/>
      <c r="C12" s="4"/>
      <c r="D12" s="4"/>
      <c r="E12" s="4"/>
      <c r="F12" s="6"/>
      <c r="G12" s="35"/>
      <c r="H12" s="17" t="str">
        <f>IFERROR(IF(VLOOKUP(B12,商户!$C$2:$M$24,7,FALSE)=0,"",VLOOKUP(B12,商户!$C$2:$M$24,7,FALSE)),"")</f>
        <v/>
      </c>
      <c r="I12" s="17" t="str">
        <f>IFERROR(IF(VLOOKUP(B12,商户!$C$2:$M$24,8,FALSE)=0,"",VLOOKUP(B12,商户!$C$2:$M$24,8,FALSE)),"")</f>
        <v/>
      </c>
      <c r="J12" s="17" t="str">
        <f>IFERROR(IF(VLOOKUP(B12,商户!$C$2:$M$24,9,FALSE)=0,"",VLOOKUP(B12,商户!$C$2:$M$24,9,FALSE)),"")</f>
        <v/>
      </c>
      <c r="K12" s="4"/>
      <c r="L12" s="4"/>
      <c r="M12" s="4"/>
      <c r="N12" s="4"/>
      <c r="O12" s="4"/>
      <c r="P12" s="36"/>
      <c r="Q12" s="36"/>
      <c r="R12" s="38"/>
      <c r="S12" s="38"/>
      <c r="T12" s="36"/>
      <c r="U12" s="14"/>
      <c r="V12" s="14" t="str">
        <f t="shared" si="2"/>
        <v/>
      </c>
      <c r="W12" s="38"/>
      <c r="X12" s="38"/>
      <c r="Y12" s="38"/>
      <c r="Z12" s="39"/>
      <c r="AA12" s="39"/>
      <c r="AB12" s="38"/>
      <c r="AC12" s="38"/>
      <c r="AD12" s="38"/>
      <c r="AE12" s="38"/>
      <c r="AF12" s="38"/>
      <c r="AG12" s="38"/>
      <c r="AH12" s="14"/>
      <c r="AI12" s="14" t="str">
        <f t="shared" si="3"/>
        <v/>
      </c>
      <c r="AJ12" s="36"/>
      <c r="AK12" s="4"/>
      <c r="AL12" s="11" t="str">
        <f t="shared" si="10"/>
        <v/>
      </c>
      <c r="AM12" s="4"/>
      <c r="AN12" s="36"/>
      <c r="AO12" s="4"/>
      <c r="AP12" s="11" t="str">
        <f t="shared" si="9"/>
        <v/>
      </c>
      <c r="AQ12" s="45" t="str">
        <f t="shared" si="4"/>
        <v/>
      </c>
      <c r="AR12" s="45" t="str">
        <f t="shared" si="5"/>
        <v/>
      </c>
      <c r="AS12" s="45" t="str">
        <f t="shared" si="6"/>
        <v/>
      </c>
      <c r="AT12" s="45" t="str">
        <f t="shared" si="7"/>
        <v/>
      </c>
      <c r="AU12" s="45" t="str">
        <f t="shared" si="8"/>
        <v/>
      </c>
      <c r="AV12" s="36"/>
      <c r="AW12" s="36"/>
      <c r="AX12" s="54"/>
      <c r="AY12" s="36"/>
      <c r="AZ12" s="12"/>
      <c r="BA12" s="12"/>
    </row>
    <row r="13" spans="1:53" x14ac:dyDescent="0.15">
      <c r="A13" s="4"/>
      <c r="B13" s="4"/>
      <c r="C13" s="4"/>
      <c r="D13" s="4"/>
      <c r="E13" s="4"/>
      <c r="F13" s="6"/>
      <c r="G13" s="35"/>
      <c r="H13" s="17" t="str">
        <f>IFERROR(IF(VLOOKUP(B13,商户!$C$2:$M$24,7,FALSE)=0,"",VLOOKUP(B13,商户!$C$2:$M$24,7,FALSE)),"")</f>
        <v/>
      </c>
      <c r="I13" s="17" t="str">
        <f>IFERROR(IF(VLOOKUP(B13,商户!$C$2:$M$24,8,FALSE)=0,"",VLOOKUP(B13,商户!$C$2:$M$24,8,FALSE)),"")</f>
        <v/>
      </c>
      <c r="J13" s="17" t="str">
        <f>IFERROR(IF(VLOOKUP(B13,商户!$C$2:$M$24,9,FALSE)=0,"",VLOOKUP(B13,商户!$C$2:$M$24,9,FALSE)),"")</f>
        <v/>
      </c>
      <c r="K13" s="4"/>
      <c r="L13" s="4"/>
      <c r="M13" s="4"/>
      <c r="N13" s="4"/>
      <c r="O13" s="4"/>
      <c r="P13" s="36"/>
      <c r="Q13" s="36"/>
      <c r="R13" s="38"/>
      <c r="S13" s="38"/>
      <c r="T13" s="36"/>
      <c r="U13" s="14"/>
      <c r="V13" s="14" t="str">
        <f t="shared" si="2"/>
        <v/>
      </c>
      <c r="W13" s="38"/>
      <c r="X13" s="38"/>
      <c r="Y13" s="38"/>
      <c r="Z13" s="39"/>
      <c r="AA13" s="39"/>
      <c r="AB13" s="38"/>
      <c r="AC13" s="38"/>
      <c r="AD13" s="38"/>
      <c r="AE13" s="38"/>
      <c r="AF13" s="38"/>
      <c r="AG13" s="38"/>
      <c r="AH13" s="14"/>
      <c r="AI13" s="14" t="str">
        <f t="shared" si="3"/>
        <v/>
      </c>
      <c r="AJ13" s="36"/>
      <c r="AK13" s="4"/>
      <c r="AL13" s="11" t="str">
        <f t="shared" si="10"/>
        <v/>
      </c>
      <c r="AM13" s="4"/>
      <c r="AN13" s="36"/>
      <c r="AO13" s="4"/>
      <c r="AP13" s="11" t="str">
        <f t="shared" si="9"/>
        <v/>
      </c>
      <c r="AQ13" s="45" t="str">
        <f t="shared" si="4"/>
        <v/>
      </c>
      <c r="AR13" s="45" t="str">
        <f t="shared" si="5"/>
        <v/>
      </c>
      <c r="AS13" s="45" t="str">
        <f t="shared" si="6"/>
        <v/>
      </c>
      <c r="AT13" s="45" t="str">
        <f t="shared" si="7"/>
        <v/>
      </c>
      <c r="AU13" s="45" t="str">
        <f t="shared" si="8"/>
        <v/>
      </c>
      <c r="AV13" s="36"/>
      <c r="AW13" s="36"/>
      <c r="AX13" s="54"/>
      <c r="AY13" s="36"/>
      <c r="AZ13" s="12"/>
      <c r="BA13" s="12"/>
    </row>
    <row r="14" spans="1:53" x14ac:dyDescent="0.15">
      <c r="A14" s="4"/>
      <c r="B14" s="4"/>
      <c r="C14" s="4"/>
      <c r="D14" s="4"/>
      <c r="E14" s="4"/>
      <c r="F14" s="6"/>
      <c r="G14" s="35"/>
      <c r="H14" s="17" t="str">
        <f>IFERROR(IF(VLOOKUP(B14,商户!$C$2:$M$24,7,FALSE)=0,"",VLOOKUP(B14,商户!$C$2:$M$24,7,FALSE)),"")</f>
        <v/>
      </c>
      <c r="I14" s="17" t="str">
        <f>IFERROR(IF(VLOOKUP(B14,商户!$C$2:$M$24,8,FALSE)=0,"",VLOOKUP(B14,商户!$C$2:$M$24,8,FALSE)),"")</f>
        <v/>
      </c>
      <c r="J14" s="17" t="str">
        <f>IFERROR(IF(VLOOKUP(B14,商户!$C$2:$M$24,9,FALSE)=0,"",VLOOKUP(B14,商户!$C$2:$M$24,9,FALSE)),"")</f>
        <v/>
      </c>
      <c r="K14" s="4"/>
      <c r="L14" s="4"/>
      <c r="M14" s="4"/>
      <c r="N14" s="4"/>
      <c r="O14" s="4"/>
      <c r="P14" s="36"/>
      <c r="Q14" s="36"/>
      <c r="R14" s="38"/>
      <c r="S14" s="38"/>
      <c r="T14" s="36"/>
      <c r="U14" s="14"/>
      <c r="V14" s="14" t="str">
        <f t="shared" si="2"/>
        <v/>
      </c>
      <c r="W14" s="38"/>
      <c r="X14" s="38"/>
      <c r="Y14" s="38"/>
      <c r="Z14" s="39"/>
      <c r="AA14" s="39"/>
      <c r="AB14" s="38"/>
      <c r="AC14" s="38"/>
      <c r="AD14" s="38"/>
      <c r="AE14" s="38"/>
      <c r="AF14" s="38"/>
      <c r="AG14" s="38"/>
      <c r="AH14" s="14"/>
      <c r="AI14" s="14" t="str">
        <f t="shared" si="3"/>
        <v/>
      </c>
      <c r="AJ14" s="36"/>
      <c r="AK14" s="4"/>
      <c r="AL14" s="11" t="str">
        <f t="shared" si="10"/>
        <v/>
      </c>
      <c r="AM14" s="4"/>
      <c r="AN14" s="36"/>
      <c r="AO14" s="4"/>
      <c r="AP14" s="11" t="str">
        <f t="shared" si="9"/>
        <v/>
      </c>
      <c r="AQ14" s="45" t="str">
        <f t="shared" si="4"/>
        <v/>
      </c>
      <c r="AR14" s="45" t="str">
        <f t="shared" si="5"/>
        <v/>
      </c>
      <c r="AS14" s="45" t="str">
        <f t="shared" si="6"/>
        <v/>
      </c>
      <c r="AT14" s="45" t="str">
        <f t="shared" si="7"/>
        <v/>
      </c>
      <c r="AU14" s="45" t="str">
        <f t="shared" si="8"/>
        <v/>
      </c>
      <c r="AV14" s="36"/>
      <c r="AW14" s="36"/>
      <c r="AX14" s="54"/>
      <c r="AY14" s="36"/>
      <c r="AZ14" s="12"/>
      <c r="BA14" s="12"/>
    </row>
    <row r="15" spans="1:53" x14ac:dyDescent="0.15">
      <c r="A15" s="4"/>
      <c r="B15" s="4"/>
      <c r="C15" s="4"/>
      <c r="D15" s="4"/>
      <c r="E15" s="4"/>
      <c r="F15" s="6"/>
      <c r="G15" s="35"/>
      <c r="H15" s="17" t="str">
        <f>IFERROR(IF(VLOOKUP(B15,商户!$C$2:$M$24,7,FALSE)=0,"",VLOOKUP(B15,商户!$C$2:$M$24,7,FALSE)),"")</f>
        <v/>
      </c>
      <c r="I15" s="17" t="str">
        <f>IFERROR(IF(VLOOKUP(B15,商户!$C$2:$M$24,8,FALSE)=0,"",VLOOKUP(B15,商户!$C$2:$M$24,8,FALSE)),"")</f>
        <v/>
      </c>
      <c r="J15" s="17" t="str">
        <f>IFERROR(IF(VLOOKUP(B15,商户!$C$2:$M$24,9,FALSE)=0,"",VLOOKUP(B15,商户!$C$2:$M$24,9,FALSE)),"")</f>
        <v/>
      </c>
      <c r="K15" s="4"/>
      <c r="L15" s="4"/>
      <c r="M15" s="4"/>
      <c r="N15" s="4"/>
      <c r="O15" s="4"/>
      <c r="P15" s="36"/>
      <c r="Q15" s="36"/>
      <c r="R15" s="38"/>
      <c r="S15" s="38"/>
      <c r="T15" s="36"/>
      <c r="U15" s="14"/>
      <c r="V15" s="14" t="str">
        <f t="shared" si="2"/>
        <v/>
      </c>
      <c r="W15" s="38"/>
      <c r="X15" s="38"/>
      <c r="Y15" s="38"/>
      <c r="Z15" s="39"/>
      <c r="AA15" s="39"/>
      <c r="AB15" s="38"/>
      <c r="AC15" s="38"/>
      <c r="AD15" s="38"/>
      <c r="AE15" s="38"/>
      <c r="AF15" s="38"/>
      <c r="AG15" s="38"/>
      <c r="AH15" s="14"/>
      <c r="AI15" s="14" t="str">
        <f t="shared" si="3"/>
        <v/>
      </c>
      <c r="AJ15" s="36"/>
      <c r="AK15" s="4"/>
      <c r="AL15" s="11" t="str">
        <f t="shared" si="10"/>
        <v/>
      </c>
      <c r="AM15" s="4"/>
      <c r="AN15" s="36"/>
      <c r="AO15" s="4"/>
      <c r="AP15" s="11" t="str">
        <f t="shared" si="9"/>
        <v/>
      </c>
      <c r="AQ15" s="45" t="str">
        <f t="shared" si="4"/>
        <v/>
      </c>
      <c r="AR15" s="45" t="str">
        <f t="shared" si="5"/>
        <v/>
      </c>
      <c r="AS15" s="45" t="str">
        <f t="shared" si="6"/>
        <v/>
      </c>
      <c r="AT15" s="45" t="str">
        <f t="shared" si="7"/>
        <v/>
      </c>
      <c r="AU15" s="45" t="str">
        <f t="shared" si="8"/>
        <v/>
      </c>
      <c r="AV15" s="36"/>
      <c r="AW15" s="36"/>
      <c r="AX15" s="54"/>
      <c r="AY15" s="36"/>
      <c r="AZ15" s="12"/>
      <c r="BA15" s="12"/>
    </row>
    <row r="16" spans="1:53" x14ac:dyDescent="0.15">
      <c r="A16" s="4"/>
      <c r="B16" s="4"/>
      <c r="C16" s="4"/>
      <c r="D16" s="4"/>
      <c r="E16" s="4"/>
      <c r="F16" s="6"/>
      <c r="G16" s="35"/>
      <c r="H16" s="17" t="str">
        <f>IFERROR(IF(VLOOKUP(B16,商户!$C$2:$M$24,7,FALSE)=0,"",VLOOKUP(B16,商户!$C$2:$M$24,7,FALSE)),"")</f>
        <v/>
      </c>
      <c r="I16" s="17" t="str">
        <f>IFERROR(IF(VLOOKUP(B16,商户!$C$2:$M$24,8,FALSE)=0,"",VLOOKUP(B16,商户!$C$2:$M$24,8,FALSE)),"")</f>
        <v/>
      </c>
      <c r="J16" s="17" t="str">
        <f>IFERROR(IF(VLOOKUP(B16,商户!$C$2:$M$24,9,FALSE)=0,"",VLOOKUP(B16,商户!$C$2:$M$24,9,FALSE)),"")</f>
        <v/>
      </c>
      <c r="K16" s="4"/>
      <c r="L16" s="4"/>
      <c r="M16" s="4"/>
      <c r="N16" s="4"/>
      <c r="O16" s="4"/>
      <c r="P16" s="36"/>
      <c r="Q16" s="36"/>
      <c r="R16" s="38"/>
      <c r="S16" s="38"/>
      <c r="T16" s="36"/>
      <c r="U16" s="14"/>
      <c r="V16" s="14" t="str">
        <f t="shared" si="2"/>
        <v/>
      </c>
      <c r="W16" s="38"/>
      <c r="X16" s="38"/>
      <c r="Y16" s="38"/>
      <c r="Z16" s="39"/>
      <c r="AA16" s="39"/>
      <c r="AB16" s="38"/>
      <c r="AC16" s="38"/>
      <c r="AD16" s="38"/>
      <c r="AE16" s="38"/>
      <c r="AF16" s="38"/>
      <c r="AG16" s="38"/>
      <c r="AH16" s="14"/>
      <c r="AI16" s="14" t="str">
        <f t="shared" si="3"/>
        <v/>
      </c>
      <c r="AJ16" s="36"/>
      <c r="AK16" s="4"/>
      <c r="AL16" s="11" t="str">
        <f t="shared" si="10"/>
        <v/>
      </c>
      <c r="AM16" s="4"/>
      <c r="AN16" s="36"/>
      <c r="AO16" s="4"/>
      <c r="AP16" s="11" t="str">
        <f t="shared" si="9"/>
        <v/>
      </c>
      <c r="AQ16" s="45" t="str">
        <f t="shared" si="4"/>
        <v/>
      </c>
      <c r="AR16" s="45" t="str">
        <f t="shared" si="5"/>
        <v/>
      </c>
      <c r="AS16" s="45" t="str">
        <f t="shared" si="6"/>
        <v/>
      </c>
      <c r="AT16" s="45" t="str">
        <f t="shared" si="7"/>
        <v/>
      </c>
      <c r="AU16" s="45" t="str">
        <f t="shared" si="8"/>
        <v/>
      </c>
      <c r="AV16" s="36"/>
      <c r="AW16" s="36"/>
      <c r="AX16" s="54"/>
      <c r="AY16" s="36"/>
      <c r="AZ16" s="12"/>
      <c r="BA16" s="12"/>
    </row>
    <row r="17" spans="1:53" x14ac:dyDescent="0.15">
      <c r="A17" s="4"/>
      <c r="B17" s="4"/>
      <c r="C17" s="4"/>
      <c r="D17" s="4"/>
      <c r="E17" s="4"/>
      <c r="F17" s="6"/>
      <c r="G17" s="35"/>
      <c r="H17" s="17" t="str">
        <f>IFERROR(IF(VLOOKUP(B17,商户!$C$2:$M$24,7,FALSE)=0,"",VLOOKUP(B17,商户!$C$2:$M$24,7,FALSE)),"")</f>
        <v/>
      </c>
      <c r="I17" s="17" t="str">
        <f>IFERROR(IF(VLOOKUP(B17,商户!$C$2:$M$24,8,FALSE)=0,"",VLOOKUP(B17,商户!$C$2:$M$24,8,FALSE)),"")</f>
        <v/>
      </c>
      <c r="J17" s="17" t="str">
        <f>IFERROR(IF(VLOOKUP(B17,商户!$C$2:$M$24,9,FALSE)=0,"",VLOOKUP(B17,商户!$C$2:$M$24,9,FALSE)),"")</f>
        <v/>
      </c>
      <c r="K17" s="4"/>
      <c r="L17" s="4"/>
      <c r="M17" s="4"/>
      <c r="N17" s="4"/>
      <c r="O17" s="4"/>
      <c r="P17" s="36"/>
      <c r="Q17" s="36"/>
      <c r="R17" s="38"/>
      <c r="S17" s="38"/>
      <c r="T17" s="36"/>
      <c r="U17" s="14"/>
      <c r="V17" s="14" t="str">
        <f t="shared" si="2"/>
        <v/>
      </c>
      <c r="W17" s="38"/>
      <c r="X17" s="38"/>
      <c r="Y17" s="38"/>
      <c r="Z17" s="39"/>
      <c r="AA17" s="39"/>
      <c r="AB17" s="38"/>
      <c r="AC17" s="38"/>
      <c r="AD17" s="38"/>
      <c r="AE17" s="38"/>
      <c r="AF17" s="38"/>
      <c r="AG17" s="38"/>
      <c r="AH17" s="14"/>
      <c r="AI17" s="14" t="str">
        <f t="shared" si="3"/>
        <v/>
      </c>
      <c r="AJ17" s="36"/>
      <c r="AK17" s="4"/>
      <c r="AL17" s="11" t="str">
        <f t="shared" si="10"/>
        <v/>
      </c>
      <c r="AM17" s="4"/>
      <c r="AN17" s="36"/>
      <c r="AO17" s="4"/>
      <c r="AP17" s="11" t="str">
        <f t="shared" si="9"/>
        <v/>
      </c>
      <c r="AQ17" s="45" t="str">
        <f t="shared" si="4"/>
        <v/>
      </c>
      <c r="AR17" s="45" t="str">
        <f t="shared" si="5"/>
        <v/>
      </c>
      <c r="AS17" s="45" t="str">
        <f t="shared" si="6"/>
        <v/>
      </c>
      <c r="AT17" s="45" t="str">
        <f t="shared" si="7"/>
        <v/>
      </c>
      <c r="AU17" s="45" t="str">
        <f t="shared" si="8"/>
        <v/>
      </c>
      <c r="AV17" s="36"/>
      <c r="AW17" s="36"/>
      <c r="AX17" s="54"/>
      <c r="AY17" s="36"/>
      <c r="AZ17" s="12"/>
      <c r="BA17" s="12"/>
    </row>
    <row r="18" spans="1:53" x14ac:dyDescent="0.15">
      <c r="A18" s="4"/>
      <c r="B18" s="4"/>
      <c r="C18" s="4"/>
      <c r="D18" s="4"/>
      <c r="E18" s="4"/>
      <c r="F18" s="6"/>
      <c r="G18" s="35"/>
      <c r="H18" s="17" t="str">
        <f>IFERROR(IF(VLOOKUP(B18,商户!$C$2:$M$24,7,FALSE)=0,"",VLOOKUP(B18,商户!$C$2:$M$24,7,FALSE)),"")</f>
        <v/>
      </c>
      <c r="I18" s="17" t="str">
        <f>IFERROR(IF(VLOOKUP(B18,商户!$C$2:$M$24,8,FALSE)=0,"",VLOOKUP(B18,商户!$C$2:$M$24,8,FALSE)),"")</f>
        <v/>
      </c>
      <c r="J18" s="17" t="str">
        <f>IFERROR(IF(VLOOKUP(B18,商户!$C$2:$M$24,9,FALSE)=0,"",VLOOKUP(B18,商户!$C$2:$M$24,9,FALSE)),"")</f>
        <v/>
      </c>
      <c r="K18" s="4"/>
      <c r="L18" s="4"/>
      <c r="M18" s="4"/>
      <c r="N18" s="4"/>
      <c r="O18" s="4"/>
      <c r="P18" s="36"/>
      <c r="Q18" s="36"/>
      <c r="R18" s="38"/>
      <c r="S18" s="38"/>
      <c r="T18" s="36"/>
      <c r="U18" s="14"/>
      <c r="V18" s="14" t="str">
        <f t="shared" si="2"/>
        <v/>
      </c>
      <c r="W18" s="38"/>
      <c r="X18" s="38"/>
      <c r="Y18" s="38"/>
      <c r="Z18" s="39"/>
      <c r="AA18" s="39"/>
      <c r="AB18" s="38"/>
      <c r="AC18" s="38"/>
      <c r="AD18" s="38"/>
      <c r="AE18" s="38"/>
      <c r="AF18" s="38"/>
      <c r="AG18" s="38"/>
      <c r="AH18" s="14"/>
      <c r="AI18" s="14" t="str">
        <f t="shared" si="3"/>
        <v/>
      </c>
      <c r="AJ18" s="36"/>
      <c r="AK18" s="4"/>
      <c r="AL18" s="11" t="str">
        <f t="shared" si="10"/>
        <v/>
      </c>
      <c r="AM18" s="4"/>
      <c r="AN18" s="36"/>
      <c r="AO18" s="4"/>
      <c r="AP18" s="11" t="str">
        <f t="shared" si="9"/>
        <v/>
      </c>
      <c r="AQ18" s="45" t="str">
        <f t="shared" si="4"/>
        <v/>
      </c>
      <c r="AR18" s="45" t="str">
        <f t="shared" si="5"/>
        <v/>
      </c>
      <c r="AS18" s="45" t="str">
        <f t="shared" si="6"/>
        <v/>
      </c>
      <c r="AT18" s="45" t="str">
        <f t="shared" si="7"/>
        <v/>
      </c>
      <c r="AU18" s="45" t="str">
        <f t="shared" si="8"/>
        <v/>
      </c>
      <c r="AV18" s="36"/>
      <c r="AW18" s="36"/>
      <c r="AX18" s="54"/>
      <c r="AY18" s="36"/>
      <c r="AZ18" s="12"/>
      <c r="BA18" s="12"/>
    </row>
    <row r="19" spans="1:53" x14ac:dyDescent="0.15">
      <c r="A19" s="4"/>
      <c r="B19" s="4"/>
      <c r="C19" s="4"/>
      <c r="D19" s="4"/>
      <c r="E19" s="4"/>
      <c r="F19" s="6"/>
      <c r="G19" s="35"/>
      <c r="H19" s="17" t="str">
        <f>IFERROR(IF(VLOOKUP(B19,商户!$C$2:$M$24,7,FALSE)=0,"",VLOOKUP(B19,商户!$C$2:$M$24,7,FALSE)),"")</f>
        <v/>
      </c>
      <c r="I19" s="17" t="str">
        <f>IFERROR(IF(VLOOKUP(B19,商户!$C$2:$M$24,8,FALSE)=0,"",VLOOKUP(B19,商户!$C$2:$M$24,8,FALSE)),"")</f>
        <v/>
      </c>
      <c r="J19" s="17" t="str">
        <f>IFERROR(IF(VLOOKUP(B19,商户!$C$2:$M$24,9,FALSE)=0,"",VLOOKUP(B19,商户!$C$2:$M$24,9,FALSE)),"")</f>
        <v/>
      </c>
      <c r="K19" s="4"/>
      <c r="L19" s="4"/>
      <c r="M19" s="4"/>
      <c r="N19" s="4"/>
      <c r="O19" s="4"/>
      <c r="P19" s="36"/>
      <c r="Q19" s="36"/>
      <c r="R19" s="38"/>
      <c r="S19" s="38"/>
      <c r="T19" s="36"/>
      <c r="U19" s="14"/>
      <c r="V19" s="14" t="str">
        <f t="shared" si="2"/>
        <v/>
      </c>
      <c r="W19" s="38"/>
      <c r="X19" s="38"/>
      <c r="Y19" s="38"/>
      <c r="Z19" s="39"/>
      <c r="AA19" s="39"/>
      <c r="AB19" s="38"/>
      <c r="AC19" s="38"/>
      <c r="AD19" s="38"/>
      <c r="AE19" s="38"/>
      <c r="AF19" s="38"/>
      <c r="AG19" s="38"/>
      <c r="AH19" s="14"/>
      <c r="AI19" s="14" t="str">
        <f t="shared" si="3"/>
        <v/>
      </c>
      <c r="AJ19" s="36"/>
      <c r="AK19" s="4"/>
      <c r="AL19" s="11" t="str">
        <f t="shared" si="10"/>
        <v/>
      </c>
      <c r="AM19" s="4"/>
      <c r="AN19" s="36"/>
      <c r="AO19" s="4"/>
      <c r="AP19" s="11" t="str">
        <f t="shared" si="9"/>
        <v/>
      </c>
      <c r="AQ19" s="45" t="str">
        <f t="shared" si="4"/>
        <v/>
      </c>
      <c r="AR19" s="45" t="str">
        <f t="shared" si="5"/>
        <v/>
      </c>
      <c r="AS19" s="45" t="str">
        <f t="shared" si="6"/>
        <v/>
      </c>
      <c r="AT19" s="45" t="str">
        <f t="shared" si="7"/>
        <v/>
      </c>
      <c r="AU19" s="45" t="str">
        <f t="shared" si="8"/>
        <v/>
      </c>
      <c r="AV19" s="36"/>
      <c r="AW19" s="36"/>
      <c r="AX19" s="54"/>
      <c r="AY19" s="36"/>
      <c r="AZ19" s="12"/>
      <c r="BA19" s="12"/>
    </row>
    <row r="20" spans="1:53" x14ac:dyDescent="0.15">
      <c r="A20" s="4"/>
      <c r="B20" s="4"/>
      <c r="C20" s="4"/>
      <c r="D20" s="4"/>
      <c r="E20" s="4"/>
      <c r="F20" s="6"/>
      <c r="G20" s="35"/>
      <c r="H20" s="17" t="str">
        <f>IFERROR(IF(VLOOKUP(B20,商户!$C$2:$M$24,7,FALSE)=0,"",VLOOKUP(B20,商户!$C$2:$M$24,7,FALSE)),"")</f>
        <v/>
      </c>
      <c r="I20" s="17" t="str">
        <f>IFERROR(IF(VLOOKUP(B20,商户!$C$2:$M$24,8,FALSE)=0,"",VLOOKUP(B20,商户!$C$2:$M$24,8,FALSE)),"")</f>
        <v/>
      </c>
      <c r="J20" s="17" t="str">
        <f>IFERROR(IF(VLOOKUP(B20,商户!$C$2:$M$24,9,FALSE)=0,"",VLOOKUP(B20,商户!$C$2:$M$24,9,FALSE)),"")</f>
        <v/>
      </c>
      <c r="K20" s="4"/>
      <c r="L20" s="4"/>
      <c r="M20" s="4"/>
      <c r="N20" s="4"/>
      <c r="O20" s="4"/>
      <c r="P20" s="36"/>
      <c r="Q20" s="36"/>
      <c r="R20" s="38"/>
      <c r="S20" s="38"/>
      <c r="T20" s="36"/>
      <c r="U20" s="14"/>
      <c r="V20" s="14" t="str">
        <f t="shared" si="2"/>
        <v/>
      </c>
      <c r="W20" s="38"/>
      <c r="X20" s="38"/>
      <c r="Y20" s="38"/>
      <c r="Z20" s="39"/>
      <c r="AA20" s="39"/>
      <c r="AB20" s="38"/>
      <c r="AC20" s="38"/>
      <c r="AD20" s="38"/>
      <c r="AE20" s="38"/>
      <c r="AF20" s="38"/>
      <c r="AG20" s="38"/>
      <c r="AH20" s="14"/>
      <c r="AI20" s="14" t="str">
        <f t="shared" si="3"/>
        <v/>
      </c>
      <c r="AJ20" s="36"/>
      <c r="AK20" s="4"/>
      <c r="AL20" s="11" t="str">
        <f t="shared" si="10"/>
        <v/>
      </c>
      <c r="AM20" s="4"/>
      <c r="AN20" s="36"/>
      <c r="AO20" s="4"/>
      <c r="AP20" s="11" t="str">
        <f t="shared" si="9"/>
        <v/>
      </c>
      <c r="AQ20" s="45" t="str">
        <f t="shared" si="4"/>
        <v/>
      </c>
      <c r="AR20" s="45" t="str">
        <f t="shared" si="5"/>
        <v/>
      </c>
      <c r="AS20" s="45" t="str">
        <f t="shared" si="6"/>
        <v/>
      </c>
      <c r="AT20" s="45" t="str">
        <f t="shared" si="7"/>
        <v/>
      </c>
      <c r="AU20" s="45" t="str">
        <f t="shared" si="8"/>
        <v/>
      </c>
      <c r="AV20" s="36"/>
      <c r="AW20" s="36"/>
      <c r="AX20" s="54"/>
      <c r="AY20" s="36"/>
      <c r="AZ20" s="12"/>
      <c r="BA20" s="12"/>
    </row>
    <row r="21" spans="1:53" x14ac:dyDescent="0.15">
      <c r="A21" s="4"/>
      <c r="B21" s="4"/>
      <c r="C21" s="4"/>
      <c r="D21" s="4"/>
      <c r="E21" s="4"/>
      <c r="F21" s="6"/>
      <c r="G21" s="35"/>
      <c r="H21" s="17" t="str">
        <f>IFERROR(IF(VLOOKUP(B21,商户!$C$2:$M$24,7,FALSE)=0,"",VLOOKUP(B21,商户!$C$2:$M$24,7,FALSE)),"")</f>
        <v/>
      </c>
      <c r="I21" s="17" t="str">
        <f>IFERROR(IF(VLOOKUP(B21,商户!$C$2:$M$24,8,FALSE)=0,"",VLOOKUP(B21,商户!$C$2:$M$24,8,FALSE)),"")</f>
        <v/>
      </c>
      <c r="J21" s="17" t="str">
        <f>IFERROR(IF(VLOOKUP(B21,商户!$C$2:$M$24,9,FALSE)=0,"",VLOOKUP(B21,商户!$C$2:$M$24,9,FALSE)),"")</f>
        <v/>
      </c>
      <c r="K21" s="4"/>
      <c r="L21" s="4"/>
      <c r="M21" s="4"/>
      <c r="N21" s="4"/>
      <c r="O21" s="4"/>
      <c r="P21" s="36"/>
      <c r="Q21" s="36"/>
      <c r="R21" s="38"/>
      <c r="S21" s="38"/>
      <c r="T21" s="36"/>
      <c r="U21" s="14"/>
      <c r="V21" s="14" t="str">
        <f t="shared" si="2"/>
        <v/>
      </c>
      <c r="W21" s="38"/>
      <c r="X21" s="38"/>
      <c r="Y21" s="38"/>
      <c r="Z21" s="39"/>
      <c r="AA21" s="39"/>
      <c r="AB21" s="38"/>
      <c r="AC21" s="38"/>
      <c r="AD21" s="38"/>
      <c r="AE21" s="38"/>
      <c r="AF21" s="38"/>
      <c r="AG21" s="38"/>
      <c r="AH21" s="14"/>
      <c r="AI21" s="14" t="str">
        <f t="shared" si="3"/>
        <v/>
      </c>
      <c r="AJ21" s="36"/>
      <c r="AK21" s="4"/>
      <c r="AL21" s="11" t="str">
        <f t="shared" si="10"/>
        <v/>
      </c>
      <c r="AM21" s="4"/>
      <c r="AN21" s="36"/>
      <c r="AO21" s="4"/>
      <c r="AP21" s="11" t="str">
        <f t="shared" si="9"/>
        <v/>
      </c>
      <c r="AQ21" s="45" t="str">
        <f t="shared" si="4"/>
        <v/>
      </c>
      <c r="AR21" s="45" t="str">
        <f t="shared" si="5"/>
        <v/>
      </c>
      <c r="AS21" s="45" t="str">
        <f t="shared" si="6"/>
        <v/>
      </c>
      <c r="AT21" s="45" t="str">
        <f t="shared" si="7"/>
        <v/>
      </c>
      <c r="AU21" s="45" t="str">
        <f t="shared" si="8"/>
        <v/>
      </c>
      <c r="AV21" s="36"/>
      <c r="AW21" s="36"/>
      <c r="AX21" s="54"/>
      <c r="AY21" s="36"/>
      <c r="AZ21" s="12"/>
      <c r="BA21" s="12"/>
    </row>
    <row r="22" spans="1:53" x14ac:dyDescent="0.15">
      <c r="A22" s="4"/>
      <c r="B22" s="4"/>
      <c r="C22" s="4"/>
      <c r="D22" s="4"/>
      <c r="E22" s="4"/>
      <c r="F22" s="6"/>
      <c r="G22" s="35"/>
      <c r="H22" s="17" t="str">
        <f>IFERROR(IF(VLOOKUP(B22,商户!$C$2:$M$24,7,FALSE)=0,"",VLOOKUP(B22,商户!$C$2:$M$24,7,FALSE)),"")</f>
        <v/>
      </c>
      <c r="I22" s="17" t="str">
        <f>IFERROR(IF(VLOOKUP(B22,商户!$C$2:$M$24,8,FALSE)=0,"",VLOOKUP(B22,商户!$C$2:$M$24,8,FALSE)),"")</f>
        <v/>
      </c>
      <c r="J22" s="17" t="str">
        <f>IFERROR(IF(VLOOKUP(B22,商户!$C$2:$M$24,9,FALSE)=0,"",VLOOKUP(B22,商户!$C$2:$M$24,9,FALSE)),"")</f>
        <v/>
      </c>
      <c r="K22" s="4"/>
      <c r="L22" s="4"/>
      <c r="M22" s="4"/>
      <c r="N22" s="4"/>
      <c r="O22" s="4"/>
      <c r="P22" s="36"/>
      <c r="Q22" s="36"/>
      <c r="R22" s="38"/>
      <c r="S22" s="38"/>
      <c r="T22" s="36"/>
      <c r="U22" s="14"/>
      <c r="V22" s="14" t="str">
        <f t="shared" si="2"/>
        <v/>
      </c>
      <c r="W22" s="38"/>
      <c r="X22" s="38"/>
      <c r="Y22" s="38"/>
      <c r="Z22" s="39"/>
      <c r="AA22" s="39"/>
      <c r="AB22" s="38"/>
      <c r="AC22" s="38"/>
      <c r="AD22" s="38"/>
      <c r="AE22" s="38"/>
      <c r="AF22" s="38"/>
      <c r="AG22" s="38"/>
      <c r="AH22" s="14"/>
      <c r="AI22" s="14" t="str">
        <f t="shared" si="3"/>
        <v/>
      </c>
      <c r="AJ22" s="36"/>
      <c r="AK22" s="11"/>
      <c r="AL22" s="11" t="str">
        <f t="shared" si="10"/>
        <v/>
      </c>
      <c r="AM22" s="4"/>
      <c r="AN22" s="36"/>
      <c r="AO22" s="4"/>
      <c r="AP22" s="11" t="str">
        <f t="shared" si="9"/>
        <v/>
      </c>
      <c r="AQ22" s="45" t="str">
        <f t="shared" si="4"/>
        <v/>
      </c>
      <c r="AR22" s="45" t="str">
        <f t="shared" si="5"/>
        <v/>
      </c>
      <c r="AS22" s="45" t="str">
        <f t="shared" si="6"/>
        <v/>
      </c>
      <c r="AT22" s="45" t="str">
        <f t="shared" si="7"/>
        <v/>
      </c>
      <c r="AU22" s="45" t="str">
        <f t="shared" si="8"/>
        <v/>
      </c>
      <c r="AV22" s="36"/>
      <c r="AW22" s="36"/>
      <c r="AX22" s="54"/>
      <c r="AY22" s="36"/>
      <c r="AZ22" s="12"/>
      <c r="BA22" s="12"/>
    </row>
    <row r="23" spans="1:53" x14ac:dyDescent="0.15">
      <c r="A23" s="4"/>
      <c r="B23" s="4"/>
      <c r="C23" s="4"/>
      <c r="D23" s="4"/>
      <c r="E23" s="4"/>
      <c r="F23" s="6"/>
      <c r="G23" s="35"/>
      <c r="H23" s="17" t="str">
        <f>IFERROR(IF(VLOOKUP(B23,商户!$C$2:$M$24,7,FALSE)=0,"",VLOOKUP(B23,商户!$C$2:$M$24,7,FALSE)),"")</f>
        <v/>
      </c>
      <c r="I23" s="17" t="str">
        <f>IFERROR(IF(VLOOKUP(B23,商户!$C$2:$M$24,8,FALSE)=0,"",VLOOKUP(B23,商户!$C$2:$M$24,8,FALSE)),"")</f>
        <v/>
      </c>
      <c r="J23" s="17" t="str">
        <f>IFERROR(IF(VLOOKUP(B23,商户!$C$2:$M$24,9,FALSE)=0,"",VLOOKUP(B23,商户!$C$2:$M$24,9,FALSE)),"")</f>
        <v/>
      </c>
      <c r="K23" s="4"/>
      <c r="L23" s="4"/>
      <c r="M23" s="4"/>
      <c r="N23" s="4"/>
      <c r="O23" s="4"/>
      <c r="P23" s="36"/>
      <c r="Q23" s="36"/>
      <c r="R23" s="38"/>
      <c r="S23" s="38"/>
      <c r="T23" s="36"/>
      <c r="U23" s="14"/>
      <c r="V23" s="14" t="str">
        <f t="shared" si="2"/>
        <v/>
      </c>
      <c r="W23" s="38"/>
      <c r="X23" s="38"/>
      <c r="Y23" s="38"/>
      <c r="Z23" s="39"/>
      <c r="AA23" s="39"/>
      <c r="AB23" s="38"/>
      <c r="AC23" s="38"/>
      <c r="AD23" s="38"/>
      <c r="AE23" s="38"/>
      <c r="AF23" s="38"/>
      <c r="AG23" s="38"/>
      <c r="AH23" s="14"/>
      <c r="AI23" s="14" t="str">
        <f t="shared" si="3"/>
        <v/>
      </c>
      <c r="AJ23" s="36"/>
      <c r="AK23" s="4"/>
      <c r="AL23" s="11" t="str">
        <f t="shared" si="10"/>
        <v/>
      </c>
      <c r="AM23" s="4"/>
      <c r="AN23" s="36"/>
      <c r="AO23" s="4"/>
      <c r="AP23" s="11" t="str">
        <f t="shared" si="9"/>
        <v/>
      </c>
      <c r="AQ23" s="45" t="str">
        <f t="shared" si="4"/>
        <v/>
      </c>
      <c r="AR23" s="45" t="str">
        <f t="shared" si="5"/>
        <v/>
      </c>
      <c r="AS23" s="45" t="str">
        <f t="shared" si="6"/>
        <v/>
      </c>
      <c r="AT23" s="45" t="str">
        <f t="shared" si="7"/>
        <v/>
      </c>
      <c r="AU23" s="45" t="str">
        <f t="shared" si="8"/>
        <v/>
      </c>
      <c r="AV23" s="36"/>
      <c r="AW23" s="36"/>
      <c r="AX23" s="54"/>
      <c r="AY23" s="36"/>
      <c r="AZ23" s="12"/>
      <c r="BA23" s="12"/>
    </row>
    <row r="24" spans="1:53" x14ac:dyDescent="0.15">
      <c r="A24" s="4"/>
      <c r="B24" s="4"/>
      <c r="C24" s="4"/>
      <c r="D24" s="4"/>
      <c r="E24" s="4"/>
      <c r="F24" s="6"/>
      <c r="G24" s="35"/>
      <c r="H24" s="17" t="str">
        <f>IFERROR(IF(VLOOKUP(B24,商户!$C$2:$M$24,7,FALSE)=0,"",VLOOKUP(B24,商户!$C$2:$M$24,7,FALSE)),"")</f>
        <v/>
      </c>
      <c r="I24" s="17" t="str">
        <f>IFERROR(IF(VLOOKUP(B24,商户!$C$2:$M$24,8,FALSE)=0,"",VLOOKUP(B24,商户!$C$2:$M$24,8,FALSE)),"")</f>
        <v/>
      </c>
      <c r="J24" s="17" t="str">
        <f>IFERROR(IF(VLOOKUP(B24,商户!$C$2:$M$24,9,FALSE)=0,"",VLOOKUP(B24,商户!$C$2:$M$24,9,FALSE)),"")</f>
        <v/>
      </c>
      <c r="K24" s="4"/>
      <c r="L24" s="4"/>
      <c r="M24" s="4"/>
      <c r="N24" s="4"/>
      <c r="O24" s="4"/>
      <c r="P24" s="36"/>
      <c r="Q24" s="36"/>
      <c r="R24" s="38"/>
      <c r="S24" s="38"/>
      <c r="T24" s="36"/>
      <c r="U24" s="14"/>
      <c r="V24" s="14" t="str">
        <f t="shared" si="2"/>
        <v/>
      </c>
      <c r="W24" s="38"/>
      <c r="X24" s="38"/>
      <c r="Y24" s="38"/>
      <c r="Z24" s="39"/>
      <c r="AA24" s="39"/>
      <c r="AB24" s="38"/>
      <c r="AC24" s="38"/>
      <c r="AD24" s="38"/>
      <c r="AE24" s="38"/>
      <c r="AF24" s="38"/>
      <c r="AG24" s="38"/>
      <c r="AH24" s="14"/>
      <c r="AI24" s="14" t="str">
        <f t="shared" si="3"/>
        <v/>
      </c>
      <c r="AJ24" s="36"/>
      <c r="AK24" s="4"/>
      <c r="AL24" s="11" t="str">
        <f t="shared" si="10"/>
        <v/>
      </c>
      <c r="AM24" s="4"/>
      <c r="AN24" s="36"/>
      <c r="AO24" s="4"/>
      <c r="AP24" s="11" t="str">
        <f t="shared" si="9"/>
        <v/>
      </c>
      <c r="AQ24" s="45" t="str">
        <f t="shared" si="4"/>
        <v/>
      </c>
      <c r="AR24" s="45" t="str">
        <f t="shared" si="5"/>
        <v/>
      </c>
      <c r="AS24" s="45" t="str">
        <f t="shared" si="6"/>
        <v/>
      </c>
      <c r="AT24" s="45" t="str">
        <f t="shared" si="7"/>
        <v/>
      </c>
      <c r="AU24" s="45" t="str">
        <f t="shared" si="8"/>
        <v/>
      </c>
      <c r="AV24" s="36"/>
      <c r="AW24" s="36"/>
      <c r="AX24" s="54"/>
      <c r="AY24" s="36"/>
      <c r="AZ24" s="12"/>
      <c r="BA24" s="12"/>
    </row>
    <row r="25" spans="1:53" x14ac:dyDescent="0.15">
      <c r="A25" s="4"/>
      <c r="B25" s="4"/>
      <c r="C25" s="4"/>
      <c r="D25" s="4"/>
      <c r="E25" s="4"/>
      <c r="F25" s="6"/>
      <c r="G25" s="35"/>
      <c r="H25" s="17" t="str">
        <f>IFERROR(IF(VLOOKUP(B25,商户!$C$2:$M$24,7,FALSE)=0,"",VLOOKUP(B25,商户!$C$2:$M$24,7,FALSE)),"")</f>
        <v/>
      </c>
      <c r="I25" s="17" t="str">
        <f>IFERROR(IF(VLOOKUP(B25,商户!$C$2:$M$24,8,FALSE)=0,"",VLOOKUP(B25,商户!$C$2:$M$24,8,FALSE)),"")</f>
        <v/>
      </c>
      <c r="J25" s="17" t="str">
        <f>IFERROR(IF(VLOOKUP(B25,商户!$C$2:$M$24,9,FALSE)=0,"",VLOOKUP(B25,商户!$C$2:$M$24,9,FALSE)),"")</f>
        <v/>
      </c>
      <c r="K25" s="4"/>
      <c r="L25" s="4"/>
      <c r="M25" s="4"/>
      <c r="N25" s="4"/>
      <c r="O25" s="4"/>
      <c r="P25" s="36"/>
      <c r="Q25" s="36"/>
      <c r="R25" s="38"/>
      <c r="S25" s="38"/>
      <c r="T25" s="36"/>
      <c r="U25" s="14"/>
      <c r="V25" s="14" t="str">
        <f t="shared" si="2"/>
        <v/>
      </c>
      <c r="W25" s="38"/>
      <c r="X25" s="38"/>
      <c r="Y25" s="38"/>
      <c r="Z25" s="39"/>
      <c r="AA25" s="39"/>
      <c r="AB25" s="38"/>
      <c r="AC25" s="38"/>
      <c r="AD25" s="38"/>
      <c r="AE25" s="38"/>
      <c r="AF25" s="38"/>
      <c r="AG25" s="38"/>
      <c r="AH25" s="14"/>
      <c r="AI25" s="14" t="str">
        <f t="shared" si="3"/>
        <v/>
      </c>
      <c r="AJ25" s="36"/>
      <c r="AK25" s="4"/>
      <c r="AL25" s="11" t="str">
        <f t="shared" si="10"/>
        <v/>
      </c>
      <c r="AM25" s="4"/>
      <c r="AN25" s="36"/>
      <c r="AO25" s="4"/>
      <c r="AP25" s="11" t="str">
        <f t="shared" si="9"/>
        <v/>
      </c>
      <c r="AQ25" s="45" t="str">
        <f t="shared" si="4"/>
        <v/>
      </c>
      <c r="AR25" s="45" t="str">
        <f t="shared" si="5"/>
        <v/>
      </c>
      <c r="AS25" s="45" t="str">
        <f t="shared" si="6"/>
        <v/>
      </c>
      <c r="AT25" s="45" t="str">
        <f t="shared" si="7"/>
        <v/>
      </c>
      <c r="AU25" s="45" t="str">
        <f t="shared" si="8"/>
        <v/>
      </c>
      <c r="AV25" s="36"/>
      <c r="AW25" s="36"/>
      <c r="AX25" s="54"/>
      <c r="AY25" s="36"/>
      <c r="AZ25" s="12"/>
      <c r="BA25" s="12"/>
    </row>
    <row r="26" spans="1:53" x14ac:dyDescent="0.15">
      <c r="A26" s="4"/>
      <c r="B26" s="4"/>
      <c r="C26" s="4"/>
      <c r="D26" s="4"/>
      <c r="E26" s="4"/>
      <c r="F26" s="6"/>
      <c r="G26" s="35"/>
      <c r="H26" s="17" t="str">
        <f>IFERROR(IF(VLOOKUP(B26,商户!$C$2:$M$24,7,FALSE)=0,"",VLOOKUP(B26,商户!$C$2:$M$24,7,FALSE)),"")</f>
        <v/>
      </c>
      <c r="I26" s="17" t="str">
        <f>IFERROR(IF(VLOOKUP(B26,商户!$C$2:$M$24,8,FALSE)=0,"",VLOOKUP(B26,商户!$C$2:$M$24,8,FALSE)),"")</f>
        <v/>
      </c>
      <c r="J26" s="17" t="str">
        <f>IFERROR(IF(VLOOKUP(B26,商户!$C$2:$M$24,9,FALSE)=0,"",VLOOKUP(B26,商户!$C$2:$M$24,9,FALSE)),"")</f>
        <v/>
      </c>
      <c r="K26" s="4"/>
      <c r="L26" s="4"/>
      <c r="M26" s="4"/>
      <c r="N26" s="4"/>
      <c r="O26" s="4"/>
      <c r="P26" s="36"/>
      <c r="Q26" s="36"/>
      <c r="R26" s="38"/>
      <c r="S26" s="38"/>
      <c r="T26" s="36"/>
      <c r="U26" s="14"/>
      <c r="V26" s="14" t="str">
        <f t="shared" si="2"/>
        <v/>
      </c>
      <c r="W26" s="38"/>
      <c r="X26" s="38"/>
      <c r="Y26" s="38"/>
      <c r="Z26" s="39"/>
      <c r="AA26" s="39"/>
      <c r="AB26" s="38"/>
      <c r="AC26" s="38"/>
      <c r="AD26" s="38"/>
      <c r="AE26" s="38"/>
      <c r="AF26" s="38"/>
      <c r="AG26" s="38"/>
      <c r="AH26" s="14"/>
      <c r="AI26" s="14" t="str">
        <f t="shared" si="3"/>
        <v/>
      </c>
      <c r="AJ26" s="36"/>
      <c r="AK26" s="4"/>
      <c r="AL26" s="11" t="str">
        <f t="shared" si="10"/>
        <v/>
      </c>
      <c r="AM26" s="4"/>
      <c r="AN26" s="36"/>
      <c r="AO26" s="4"/>
      <c r="AP26" s="11" t="str">
        <f t="shared" si="9"/>
        <v/>
      </c>
      <c r="AQ26" s="45" t="str">
        <f t="shared" si="4"/>
        <v/>
      </c>
      <c r="AR26" s="45" t="str">
        <f t="shared" si="5"/>
        <v/>
      </c>
      <c r="AS26" s="45" t="str">
        <f t="shared" si="6"/>
        <v/>
      </c>
      <c r="AT26" s="45" t="str">
        <f t="shared" si="7"/>
        <v/>
      </c>
      <c r="AU26" s="45" t="str">
        <f t="shared" si="8"/>
        <v/>
      </c>
      <c r="AV26" s="36"/>
      <c r="AW26" s="36"/>
      <c r="AX26" s="54"/>
      <c r="AY26" s="36"/>
      <c r="AZ26" s="12"/>
      <c r="BA26" s="12"/>
    </row>
    <row r="27" spans="1:53" x14ac:dyDescent="0.15">
      <c r="A27" s="4"/>
      <c r="B27" s="4"/>
      <c r="C27" s="4"/>
      <c r="D27" s="4"/>
      <c r="E27" s="4"/>
      <c r="F27" s="4"/>
      <c r="G27" s="35"/>
      <c r="H27" s="17" t="str">
        <f>IFERROR(IF(VLOOKUP(B27,商户!$C$2:$M$24,7,FALSE)=0,"",VLOOKUP(B27,商户!$C$2:$M$24,7,FALSE)),"")</f>
        <v/>
      </c>
      <c r="I27" s="17" t="str">
        <f>IFERROR(IF(VLOOKUP(B27,商户!$C$2:$M$24,8,FALSE)=0,"",VLOOKUP(B27,商户!$C$2:$M$24,8,FALSE)),"")</f>
        <v/>
      </c>
      <c r="J27" s="17" t="str">
        <f>IFERROR(IF(VLOOKUP(B27,商户!$C$2:$M$24,9,FALSE)=0,"",VLOOKUP(B27,商户!$C$2:$M$24,9,FALSE)),"")</f>
        <v/>
      </c>
      <c r="K27" s="4"/>
      <c r="L27" s="4"/>
      <c r="M27" s="4"/>
      <c r="N27" s="4"/>
      <c r="O27" s="4"/>
      <c r="P27" s="36"/>
      <c r="Q27" s="36"/>
      <c r="R27" s="38"/>
      <c r="S27" s="38"/>
      <c r="T27" s="36"/>
      <c r="U27" s="14"/>
      <c r="V27" s="14" t="str">
        <f t="shared" si="2"/>
        <v/>
      </c>
      <c r="W27" s="38"/>
      <c r="X27" s="38"/>
      <c r="Y27" s="38"/>
      <c r="Z27" s="39"/>
      <c r="AA27" s="39"/>
      <c r="AB27" s="38"/>
      <c r="AC27" s="38"/>
      <c r="AD27" s="38"/>
      <c r="AE27" s="38"/>
      <c r="AF27" s="38"/>
      <c r="AG27" s="38"/>
      <c r="AH27" s="14"/>
      <c r="AI27" s="14" t="str">
        <f t="shared" si="3"/>
        <v/>
      </c>
      <c r="AJ27" s="36"/>
      <c r="AK27" s="4"/>
      <c r="AL27" s="11" t="str">
        <f t="shared" si="10"/>
        <v/>
      </c>
      <c r="AM27" s="4"/>
      <c r="AN27" s="36"/>
      <c r="AO27" s="4"/>
      <c r="AP27" s="11" t="str">
        <f t="shared" si="9"/>
        <v/>
      </c>
      <c r="AQ27" s="45" t="str">
        <f t="shared" si="4"/>
        <v/>
      </c>
      <c r="AR27" s="45" t="str">
        <f t="shared" si="5"/>
        <v/>
      </c>
      <c r="AS27" s="45" t="str">
        <f t="shared" si="6"/>
        <v/>
      </c>
      <c r="AT27" s="45" t="str">
        <f t="shared" si="7"/>
        <v/>
      </c>
      <c r="AU27" s="45" t="str">
        <f t="shared" si="8"/>
        <v/>
      </c>
      <c r="AV27" s="36"/>
      <c r="AW27" s="36"/>
      <c r="AX27" s="54"/>
      <c r="AY27" s="36"/>
      <c r="AZ27" s="12"/>
      <c r="BA27" s="12"/>
    </row>
  </sheetData>
  <mergeCells count="12">
    <mergeCell ref="A1:G1"/>
    <mergeCell ref="H1:O1"/>
    <mergeCell ref="U1:V1"/>
    <mergeCell ref="P1:Q1"/>
    <mergeCell ref="AH1:AI1"/>
    <mergeCell ref="W1:Y1"/>
    <mergeCell ref="Z1:AG1"/>
    <mergeCell ref="AZ1:AZ2"/>
    <mergeCell ref="BA1:BA2"/>
    <mergeCell ref="AJ1:AL1"/>
    <mergeCell ref="R1:S1"/>
    <mergeCell ref="AN1:AP1"/>
  </mergeCells>
  <phoneticPr fontId="1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项目!$C$2:$C$4</xm:f>
          </x14:formula1>
          <xm:sqref>D3:D27</xm:sqref>
        </x14:dataValidation>
        <x14:dataValidation type="list" allowBlank="1" showInputMessage="1" showErrorMessage="1">
          <x14:formula1>
            <xm:f>楼宇!$C$2:$C$6</xm:f>
          </x14:formula1>
          <xm:sqref>E3:E27</xm:sqref>
        </x14:dataValidation>
        <x14:dataValidation type="list" allowBlank="1" showInputMessage="1" showErrorMessage="1">
          <x14:formula1>
            <xm:f>品牌!$B$2:$B$138</xm:f>
          </x14:formula1>
          <xm:sqref>C3:C27</xm:sqref>
        </x14:dataValidation>
        <x14:dataValidation type="list" allowBlank="1" showInputMessage="1" showErrorMessage="1">
          <x14:formula1>
            <xm:f>商户!$C$2:$C$23</xm:f>
          </x14:formula1>
          <xm:sqref>B3:B27</xm:sqref>
        </x14:dataValidation>
        <x14:dataValidation type="list" allowBlank="1" showInputMessage="1" showErrorMessage="1">
          <x14:formula1>
            <xm:f>基础数据!$Q$2:$Q$5</xm:f>
          </x14:formula1>
          <xm:sqref>K3:K27</xm:sqref>
        </x14:dataValidation>
        <x14:dataValidation type="list" allowBlank="1" showInputMessage="1" showErrorMessage="1">
          <x14:formula1>
            <xm:f>基础数据!$S$2:$S$19</xm:f>
          </x14:formula1>
          <xm:sqref>L3:L27</xm:sqref>
        </x14:dataValidation>
        <x14:dataValidation type="list" allowBlank="1" showInputMessage="1" showErrorMessage="1">
          <x14:formula1>
            <xm:f>基础数据!$U$2:$U$87</xm:f>
          </x14:formula1>
          <xm:sqref>M3:M27</xm:sqref>
        </x14:dataValidation>
        <x14:dataValidation type="list" allowBlank="1" showInputMessage="1" showErrorMessage="1">
          <x14:formula1>
            <xm:f>基础数据!$K$2:$K$4</xm:f>
          </x14:formula1>
          <xm:sqref>N3:N27</xm:sqref>
        </x14:dataValidation>
        <x14:dataValidation type="list" allowBlank="1" showInputMessage="1" showErrorMessage="1">
          <x14:formula1>
            <xm:f>基础数据!$AA$2:$AA$4</xm:f>
          </x14:formula1>
          <xm:sqref>O3:O27</xm:sqref>
        </x14:dataValidation>
        <x14:dataValidation type="list" allowBlank="1" showInputMessage="1" showErrorMessage="1">
          <x14:formula1>
            <xm:f>基础数据!$A$2:$A$3</xm:f>
          </x14:formula1>
          <xm:sqref>AA3:AA27 AY3:AY27 P3:Q27</xm:sqref>
        </x14:dataValidation>
        <x14:dataValidation type="list" allowBlank="1" showInputMessage="1" showErrorMessage="1">
          <x14:formula1>
            <xm:f>基础数据!$Y$2:$Y$4</xm:f>
          </x14:formula1>
          <xm:sqref>Z3:Z27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7"/>
  <sheetViews>
    <sheetView topLeftCell="N1" workbookViewId="0">
      <selection activeCell="S2" sqref="S2"/>
    </sheetView>
  </sheetViews>
  <sheetFormatPr defaultRowHeight="16.5" x14ac:dyDescent="0.15"/>
  <cols>
    <col min="1" max="1" width="9" style="2"/>
    <col min="2" max="2" width="13" style="2" bestFit="1" customWidth="1"/>
    <col min="3" max="3" width="33.875" style="2" bestFit="1" customWidth="1"/>
    <col min="4" max="4" width="9" style="2"/>
    <col min="5" max="6" width="9.25" style="2" bestFit="1" customWidth="1"/>
    <col min="7" max="7" width="28" style="2" bestFit="1" customWidth="1"/>
    <col min="8" max="8" width="8.25" style="2" customWidth="1"/>
    <col min="9" max="9" width="15.125" style="2" customWidth="1"/>
    <col min="10" max="10" width="9" style="2"/>
    <col min="11" max="11" width="9" style="2" bestFit="1" customWidth="1"/>
    <col min="12" max="12" width="7.125" style="2" bestFit="1" customWidth="1"/>
    <col min="13" max="13" width="28" style="2" bestFit="1" customWidth="1"/>
    <col min="14" max="14" width="11" style="2" bestFit="1" customWidth="1"/>
    <col min="15" max="15" width="21.5" style="2" customWidth="1"/>
    <col min="16" max="16" width="28.25" style="2" bestFit="1" customWidth="1"/>
    <col min="17" max="17" width="14.5" style="2" bestFit="1" customWidth="1"/>
    <col min="18" max="18" width="33.875" style="2" bestFit="1" customWidth="1"/>
    <col min="19" max="19" width="23.875" style="2" bestFit="1" customWidth="1"/>
    <col min="20" max="20" width="9" style="2" bestFit="1" customWidth="1"/>
    <col min="21" max="21" width="13" style="2" bestFit="1" customWidth="1"/>
    <col min="22" max="22" width="29.625" style="2" bestFit="1" customWidth="1"/>
    <col min="23" max="23" width="12.625" style="2" customWidth="1"/>
    <col min="24" max="24" width="14.5" style="2" bestFit="1" customWidth="1"/>
    <col min="25" max="25" width="14.625" style="2" customWidth="1"/>
    <col min="26" max="16384" width="9" style="2"/>
  </cols>
  <sheetData>
    <row r="1" spans="1:25" x14ac:dyDescent="0.15">
      <c r="A1" s="29" t="s">
        <v>427</v>
      </c>
      <c r="B1" s="29" t="s">
        <v>426</v>
      </c>
      <c r="C1" s="28" t="s">
        <v>425</v>
      </c>
      <c r="D1" s="28" t="s">
        <v>428</v>
      </c>
      <c r="E1" s="29" t="s">
        <v>628</v>
      </c>
      <c r="F1" s="29" t="s">
        <v>538</v>
      </c>
      <c r="G1" s="29" t="s">
        <v>627</v>
      </c>
      <c r="H1" s="29" t="s">
        <v>429</v>
      </c>
      <c r="I1" s="29" t="s">
        <v>633</v>
      </c>
      <c r="J1" s="29" t="s">
        <v>433</v>
      </c>
      <c r="K1" s="29" t="s">
        <v>430</v>
      </c>
      <c r="L1" s="29" t="s">
        <v>431</v>
      </c>
      <c r="M1" s="29" t="s">
        <v>432</v>
      </c>
      <c r="N1" s="29" t="s">
        <v>441</v>
      </c>
      <c r="O1" s="29" t="s">
        <v>1037</v>
      </c>
      <c r="P1" s="29" t="s">
        <v>434</v>
      </c>
      <c r="Q1" s="29" t="s">
        <v>634</v>
      </c>
      <c r="R1" s="29" t="s">
        <v>436</v>
      </c>
      <c r="S1" s="29" t="s">
        <v>437</v>
      </c>
      <c r="T1" s="29" t="s">
        <v>1036</v>
      </c>
      <c r="U1" s="29" t="s">
        <v>471</v>
      </c>
      <c r="V1" s="29" t="s">
        <v>438</v>
      </c>
      <c r="W1" s="29" t="s">
        <v>439</v>
      </c>
      <c r="X1" s="29" t="s">
        <v>440</v>
      </c>
      <c r="Y1" s="29" t="s">
        <v>474</v>
      </c>
    </row>
    <row r="2" spans="1:25" x14ac:dyDescent="0.15">
      <c r="A2" s="4" t="s">
        <v>442</v>
      </c>
      <c r="B2" s="4" t="s">
        <v>443</v>
      </c>
      <c r="C2" s="4" t="s">
        <v>444</v>
      </c>
      <c r="D2" s="4" t="s">
        <v>381</v>
      </c>
      <c r="E2" s="4" t="s">
        <v>10</v>
      </c>
      <c r="F2" s="4" t="s">
        <v>448</v>
      </c>
      <c r="G2" s="4" t="s">
        <v>455</v>
      </c>
      <c r="H2" s="4">
        <v>200400</v>
      </c>
      <c r="I2" s="4">
        <v>230604100095714</v>
      </c>
      <c r="J2" s="4" t="s">
        <v>458</v>
      </c>
      <c r="K2" s="4" t="s">
        <v>10</v>
      </c>
      <c r="L2" s="4" t="s">
        <v>448</v>
      </c>
      <c r="M2" s="4" t="s">
        <v>454</v>
      </c>
      <c r="N2" s="4" t="s">
        <v>458</v>
      </c>
      <c r="O2" s="4"/>
      <c r="P2" s="57" t="s">
        <v>1046</v>
      </c>
      <c r="Q2" s="4">
        <v>18845159881</v>
      </c>
      <c r="R2" s="4"/>
      <c r="S2" s="9" t="s">
        <v>470</v>
      </c>
      <c r="T2" s="4" t="s">
        <v>464</v>
      </c>
      <c r="U2" s="4" t="s">
        <v>465</v>
      </c>
      <c r="V2" s="4" t="s">
        <v>444</v>
      </c>
      <c r="W2" s="4"/>
      <c r="X2" s="4">
        <v>18804590367</v>
      </c>
      <c r="Y2" s="4"/>
    </row>
    <row r="3" spans="1:25" x14ac:dyDescent="0.15">
      <c r="A3" s="4" t="s">
        <v>487</v>
      </c>
      <c r="B3" s="4" t="s">
        <v>486</v>
      </c>
      <c r="C3" s="4" t="s">
        <v>446</v>
      </c>
      <c r="D3" s="4" t="s">
        <v>382</v>
      </c>
      <c r="E3" s="4" t="s">
        <v>10</v>
      </c>
      <c r="F3" s="4" t="s">
        <v>448</v>
      </c>
      <c r="G3" s="4" t="s">
        <v>457</v>
      </c>
      <c r="H3" s="4">
        <v>200400</v>
      </c>
      <c r="I3" s="4">
        <v>230604100095714</v>
      </c>
      <c r="J3" s="4" t="s">
        <v>459</v>
      </c>
      <c r="K3" s="4" t="s">
        <v>10</v>
      </c>
      <c r="L3" s="4" t="s">
        <v>448</v>
      </c>
      <c r="M3" s="4" t="s">
        <v>456</v>
      </c>
      <c r="N3" s="4" t="s">
        <v>459</v>
      </c>
      <c r="O3" s="4"/>
      <c r="P3" s="4" t="s">
        <v>1045</v>
      </c>
      <c r="Q3" s="4">
        <v>18845159881</v>
      </c>
      <c r="R3" s="4"/>
      <c r="S3" s="9" t="s">
        <v>470</v>
      </c>
      <c r="T3" s="4" t="s">
        <v>464</v>
      </c>
      <c r="U3" s="4" t="s">
        <v>465</v>
      </c>
      <c r="V3" s="4" t="s">
        <v>446</v>
      </c>
      <c r="W3" s="4" t="s">
        <v>1047</v>
      </c>
      <c r="X3" s="4">
        <v>18804590367</v>
      </c>
      <c r="Y3" s="4"/>
    </row>
    <row r="4" spans="1:25" x14ac:dyDescent="0.15">
      <c r="A4" s="4" t="s">
        <v>491</v>
      </c>
      <c r="B4" s="4" t="s">
        <v>489</v>
      </c>
      <c r="C4" s="4" t="s">
        <v>488</v>
      </c>
      <c r="D4" s="4" t="s">
        <v>381</v>
      </c>
      <c r="E4" s="4" t="s">
        <v>449</v>
      </c>
      <c r="F4" s="4" t="s">
        <v>450</v>
      </c>
      <c r="G4" s="4" t="s">
        <v>453</v>
      </c>
      <c r="H4" s="4">
        <v>163000</v>
      </c>
      <c r="I4" s="4">
        <v>230604100095714</v>
      </c>
      <c r="J4" s="4" t="s">
        <v>458</v>
      </c>
      <c r="K4" s="4" t="s">
        <v>449</v>
      </c>
      <c r="L4" s="4" t="s">
        <v>450</v>
      </c>
      <c r="M4" s="4" t="s">
        <v>452</v>
      </c>
      <c r="N4" s="4" t="s">
        <v>460</v>
      </c>
      <c r="O4" s="4"/>
      <c r="P4" s="4" t="s">
        <v>462</v>
      </c>
      <c r="Q4" s="4">
        <v>18845159881</v>
      </c>
      <c r="R4" s="4" t="s">
        <v>444</v>
      </c>
      <c r="S4" s="9" t="s">
        <v>469</v>
      </c>
      <c r="T4" s="4" t="s">
        <v>464</v>
      </c>
      <c r="U4" s="4" t="s">
        <v>465</v>
      </c>
      <c r="V4" s="4" t="s">
        <v>1044</v>
      </c>
      <c r="W4" s="4" t="s">
        <v>472</v>
      </c>
      <c r="X4" s="4">
        <v>18804590367</v>
      </c>
      <c r="Y4" s="4"/>
    </row>
    <row r="5" spans="1:25" x14ac:dyDescent="0.15">
      <c r="A5" s="4" t="s">
        <v>492</v>
      </c>
      <c r="B5" s="4" t="s">
        <v>490</v>
      </c>
      <c r="C5" s="4" t="s">
        <v>447</v>
      </c>
      <c r="D5" s="4" t="s">
        <v>382</v>
      </c>
      <c r="E5" s="4" t="s">
        <v>449</v>
      </c>
      <c r="F5" s="4" t="s">
        <v>451</v>
      </c>
      <c r="G5" s="4" t="s">
        <v>453</v>
      </c>
      <c r="H5" s="4">
        <v>163000</v>
      </c>
      <c r="I5" s="4">
        <v>230604100095714</v>
      </c>
      <c r="J5" s="4" t="s">
        <v>459</v>
      </c>
      <c r="K5" s="4" t="s">
        <v>449</v>
      </c>
      <c r="L5" s="4" t="s">
        <v>451</v>
      </c>
      <c r="M5" s="4" t="s">
        <v>452</v>
      </c>
      <c r="N5" s="4" t="s">
        <v>461</v>
      </c>
      <c r="O5" s="4"/>
      <c r="P5" s="4" t="s">
        <v>463</v>
      </c>
      <c r="Q5" s="4">
        <v>13936951100</v>
      </c>
      <c r="R5" s="4" t="s">
        <v>446</v>
      </c>
      <c r="S5" s="9" t="s">
        <v>470</v>
      </c>
      <c r="T5" s="4" t="s">
        <v>467</v>
      </c>
      <c r="U5" s="4" t="s">
        <v>468</v>
      </c>
      <c r="V5" s="4" t="s">
        <v>447</v>
      </c>
      <c r="W5" s="4" t="s">
        <v>473</v>
      </c>
      <c r="X5" s="4">
        <v>13766787386</v>
      </c>
      <c r="Y5" s="4"/>
    </row>
    <row r="6" spans="1:25" x14ac:dyDescent="0.1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1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</sheetData>
  <phoneticPr fontId="1" type="noConversion"/>
  <dataValidations count="3">
    <dataValidation type="list" allowBlank="1" showInputMessage="1" showErrorMessage="1" sqref="K2:K7">
      <formula1>$Z$2:$Z$35</formula1>
    </dataValidation>
    <dataValidation type="list" allowBlank="1" showInputMessage="1" showErrorMessage="1" sqref="L2:L7">
      <formula1>$AB$2:$AB$346</formula1>
    </dataValidation>
    <dataValidation type="list" allowBlank="1" showInputMessage="1" showErrorMessage="1" sqref="R2:R7">
      <formula1>$C$2:$C$7</formula1>
    </dataValidation>
  </dataValidations>
  <hyperlinks>
    <hyperlink ref="P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基础数据!$E$2:$E$4</xm:f>
          </x14:formula1>
          <xm:sqref>D2:D7</xm:sqref>
        </x14:dataValidation>
        <x14:dataValidation type="list" allowBlank="1" showInputMessage="1" showErrorMessage="1">
          <x14:formula1>
            <xm:f>基础数据!$AE$2:$AE$35</xm:f>
          </x14:formula1>
          <xm:sqref>E2:E7</xm:sqref>
        </x14:dataValidation>
        <x14:dataValidation type="list" allowBlank="1" showInputMessage="1" showErrorMessage="1">
          <x14:formula1>
            <xm:f>基础数据!$AG$2:$AG$346</xm:f>
          </x14:formula1>
          <xm:sqref>F2:F7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46"/>
  <sheetViews>
    <sheetView topLeftCell="L2" workbookViewId="0">
      <selection activeCell="X10" sqref="X10"/>
    </sheetView>
  </sheetViews>
  <sheetFormatPr defaultRowHeight="16.5" x14ac:dyDescent="0.15"/>
  <cols>
    <col min="1" max="18" width="9" style="2"/>
    <col min="19" max="19" width="10" style="2" bestFit="1" customWidth="1"/>
    <col min="20" max="20" width="9" style="2"/>
    <col min="21" max="21" width="14.125" style="8" customWidth="1"/>
    <col min="22" max="28" width="9" style="2"/>
    <col min="29" max="29" width="10.875" style="2" customWidth="1"/>
    <col min="30" max="30" width="9" style="2"/>
    <col min="31" max="31" width="17.25" style="8" bestFit="1" customWidth="1"/>
    <col min="32" max="32" width="9" style="2"/>
    <col min="33" max="33" width="21.75" style="2" customWidth="1"/>
    <col min="34" max="16384" width="9" style="2"/>
  </cols>
  <sheetData>
    <row r="1" spans="1:33" x14ac:dyDescent="0.15">
      <c r="A1" s="1" t="s">
        <v>524</v>
      </c>
      <c r="C1" s="1" t="s">
        <v>514</v>
      </c>
      <c r="E1" s="1" t="s">
        <v>0</v>
      </c>
      <c r="G1" s="1" t="s">
        <v>409</v>
      </c>
      <c r="I1" s="1" t="s">
        <v>639</v>
      </c>
      <c r="K1" s="1" t="s">
        <v>415</v>
      </c>
      <c r="M1" s="1" t="s">
        <v>394</v>
      </c>
      <c r="O1" s="1" t="s">
        <v>411</v>
      </c>
      <c r="Q1" s="1" t="s">
        <v>410</v>
      </c>
      <c r="S1" s="1" t="s">
        <v>379</v>
      </c>
      <c r="U1" s="21" t="s">
        <v>1</v>
      </c>
      <c r="W1" s="1" t="s">
        <v>418</v>
      </c>
      <c r="Y1" s="1" t="s">
        <v>961</v>
      </c>
      <c r="AA1" s="1" t="s">
        <v>399</v>
      </c>
      <c r="AC1" s="1" t="s">
        <v>385</v>
      </c>
      <c r="AE1" s="3" t="s">
        <v>383</v>
      </c>
      <c r="AG1" s="1" t="s">
        <v>384</v>
      </c>
    </row>
    <row r="2" spans="1:33" ht="17.25" x14ac:dyDescent="0.15">
      <c r="A2" s="4" t="s">
        <v>526</v>
      </c>
      <c r="C2" s="4" t="s">
        <v>516</v>
      </c>
      <c r="E2" s="4" t="s">
        <v>381</v>
      </c>
      <c r="G2" s="4" t="s">
        <v>404</v>
      </c>
      <c r="I2" s="4" t="s">
        <v>589</v>
      </c>
      <c r="K2" s="4" t="s">
        <v>417</v>
      </c>
      <c r="M2" s="4" t="s">
        <v>516</v>
      </c>
      <c r="O2" s="4" t="s">
        <v>413</v>
      </c>
      <c r="Q2" s="4" t="s">
        <v>400</v>
      </c>
      <c r="S2" s="4" t="s">
        <v>643</v>
      </c>
      <c r="U2" s="22" t="s">
        <v>643</v>
      </c>
      <c r="W2" s="4" t="s">
        <v>419</v>
      </c>
      <c r="Y2" s="4" t="s">
        <v>962</v>
      </c>
      <c r="AA2" s="4" t="s">
        <v>396</v>
      </c>
      <c r="AC2" s="5" t="s">
        <v>386</v>
      </c>
      <c r="AE2" s="6" t="s">
        <v>2</v>
      </c>
      <c r="AG2" s="4" t="s">
        <v>2</v>
      </c>
    </row>
    <row r="3" spans="1:33" ht="17.25" x14ac:dyDescent="0.15">
      <c r="A3" s="4" t="s">
        <v>527</v>
      </c>
      <c r="C3" s="4" t="s">
        <v>518</v>
      </c>
      <c r="E3" s="4" t="s">
        <v>380</v>
      </c>
      <c r="G3" s="4" t="s">
        <v>405</v>
      </c>
      <c r="I3" s="4" t="s">
        <v>590</v>
      </c>
      <c r="K3" s="4" t="s">
        <v>422</v>
      </c>
      <c r="M3" s="4" t="s">
        <v>780</v>
      </c>
      <c r="O3" s="4" t="s">
        <v>414</v>
      </c>
      <c r="Q3" s="4" t="s">
        <v>401</v>
      </c>
      <c r="S3" s="4" t="s">
        <v>644</v>
      </c>
      <c r="U3" s="22" t="s">
        <v>644</v>
      </c>
      <c r="W3" s="4" t="s">
        <v>420</v>
      </c>
      <c r="Y3" s="4" t="s">
        <v>1035</v>
      </c>
      <c r="AA3" s="4" t="s">
        <v>397</v>
      </c>
      <c r="AC3" s="5" t="s">
        <v>387</v>
      </c>
      <c r="AE3" s="6" t="s">
        <v>3</v>
      </c>
      <c r="AG3" s="4" t="s">
        <v>3</v>
      </c>
    </row>
    <row r="4" spans="1:33" ht="17.25" x14ac:dyDescent="0.15">
      <c r="C4" s="4" t="s">
        <v>519</v>
      </c>
      <c r="E4" s="4" t="s">
        <v>382</v>
      </c>
      <c r="G4" s="4" t="s">
        <v>406</v>
      </c>
      <c r="I4" s="4" t="s">
        <v>591</v>
      </c>
      <c r="K4" s="4" t="s">
        <v>424</v>
      </c>
      <c r="M4" s="4" t="s">
        <v>395</v>
      </c>
      <c r="Q4" s="4" t="s">
        <v>402</v>
      </c>
      <c r="S4" s="4" t="s">
        <v>645</v>
      </c>
      <c r="U4" s="22" t="s">
        <v>645</v>
      </c>
      <c r="W4" s="4" t="s">
        <v>421</v>
      </c>
      <c r="Y4" s="4" t="s">
        <v>964</v>
      </c>
      <c r="AA4" s="4" t="s">
        <v>398</v>
      </c>
      <c r="AC4" s="5" t="s">
        <v>388</v>
      </c>
      <c r="AE4" s="7" t="s">
        <v>4</v>
      </c>
      <c r="AG4" s="4" t="s">
        <v>36</v>
      </c>
    </row>
    <row r="5" spans="1:33" ht="17.25" x14ac:dyDescent="0.15">
      <c r="G5" s="4" t="s">
        <v>407</v>
      </c>
      <c r="I5" s="4" t="s">
        <v>608</v>
      </c>
      <c r="M5" s="4" t="s">
        <v>625</v>
      </c>
      <c r="Q5" s="4" t="s">
        <v>403</v>
      </c>
      <c r="S5" s="4" t="s">
        <v>646</v>
      </c>
      <c r="U5" s="22" t="s">
        <v>646</v>
      </c>
      <c r="AC5" s="5" t="s">
        <v>389</v>
      </c>
      <c r="AE5" s="7" t="s">
        <v>5</v>
      </c>
      <c r="AG5" s="4" t="s">
        <v>37</v>
      </c>
    </row>
    <row r="6" spans="1:33" ht="17.25" x14ac:dyDescent="0.15">
      <c r="G6" s="4" t="s">
        <v>408</v>
      </c>
      <c r="I6" s="4" t="s">
        <v>607</v>
      </c>
      <c r="S6" s="4" t="s">
        <v>647</v>
      </c>
      <c r="U6" s="22" t="s">
        <v>647</v>
      </c>
      <c r="AC6" s="5" t="s">
        <v>390</v>
      </c>
      <c r="AE6" s="7" t="s">
        <v>6</v>
      </c>
      <c r="AG6" s="4" t="s">
        <v>38</v>
      </c>
    </row>
    <row r="7" spans="1:33" ht="17.25" x14ac:dyDescent="0.15">
      <c r="I7" s="4" t="s">
        <v>596</v>
      </c>
      <c r="S7" s="4" t="s">
        <v>648</v>
      </c>
      <c r="U7" s="22" t="s">
        <v>648</v>
      </c>
      <c r="AC7" s="5" t="s">
        <v>391</v>
      </c>
      <c r="AE7" s="7" t="s">
        <v>7</v>
      </c>
      <c r="AG7" s="4" t="s">
        <v>39</v>
      </c>
    </row>
    <row r="8" spans="1:33" ht="17.25" x14ac:dyDescent="0.15">
      <c r="I8" s="4" t="s">
        <v>598</v>
      </c>
      <c r="S8" s="4" t="s">
        <v>649</v>
      </c>
      <c r="U8" s="22" t="s">
        <v>649</v>
      </c>
      <c r="AC8" s="5" t="s">
        <v>392</v>
      </c>
      <c r="AE8" s="7" t="s">
        <v>8</v>
      </c>
      <c r="AG8" s="4" t="s">
        <v>40</v>
      </c>
    </row>
    <row r="9" spans="1:33" ht="17.25" x14ac:dyDescent="0.15">
      <c r="I9" s="4" t="s">
        <v>599</v>
      </c>
      <c r="S9" s="4" t="s">
        <v>650</v>
      </c>
      <c r="U9" s="22" t="s">
        <v>650</v>
      </c>
      <c r="AC9" s="5" t="s">
        <v>393</v>
      </c>
      <c r="AE9" s="7" t="s">
        <v>9</v>
      </c>
      <c r="AG9" s="4" t="s">
        <v>41</v>
      </c>
    </row>
    <row r="10" spans="1:33" ht="17.25" x14ac:dyDescent="0.15">
      <c r="I10" s="4" t="s">
        <v>600</v>
      </c>
      <c r="S10" s="4" t="s">
        <v>651</v>
      </c>
      <c r="U10" s="22" t="s">
        <v>651</v>
      </c>
      <c r="AE10" s="6" t="s">
        <v>10</v>
      </c>
      <c r="AG10" s="4" t="s">
        <v>42</v>
      </c>
    </row>
    <row r="11" spans="1:33" ht="17.25" x14ac:dyDescent="0.15">
      <c r="I11" s="4" t="s">
        <v>601</v>
      </c>
      <c r="S11" s="4" t="s">
        <v>652</v>
      </c>
      <c r="U11" s="22" t="s">
        <v>660</v>
      </c>
      <c r="AE11" s="7" t="s">
        <v>11</v>
      </c>
      <c r="AG11" s="4" t="s">
        <v>43</v>
      </c>
    </row>
    <row r="12" spans="1:33" ht="17.25" x14ac:dyDescent="0.15">
      <c r="I12" s="4" t="s">
        <v>602</v>
      </c>
      <c r="S12" s="4" t="s">
        <v>653</v>
      </c>
      <c r="U12" s="22" t="s">
        <v>661</v>
      </c>
      <c r="AE12" s="7" t="s">
        <v>12</v>
      </c>
      <c r="AG12" s="4" t="s">
        <v>44</v>
      </c>
    </row>
    <row r="13" spans="1:33" ht="17.25" x14ac:dyDescent="0.15">
      <c r="I13" s="4" t="s">
        <v>603</v>
      </c>
      <c r="S13" s="4" t="s">
        <v>654</v>
      </c>
      <c r="U13" s="22" t="s">
        <v>662</v>
      </c>
      <c r="AE13" s="7" t="s">
        <v>13</v>
      </c>
      <c r="AG13" s="4" t="s">
        <v>45</v>
      </c>
    </row>
    <row r="14" spans="1:33" ht="17.25" x14ac:dyDescent="0.15">
      <c r="I14" s="4" t="s">
        <v>604</v>
      </c>
      <c r="S14" s="4" t="s">
        <v>655</v>
      </c>
      <c r="U14" s="22" t="s">
        <v>663</v>
      </c>
      <c r="AE14" s="7" t="s">
        <v>14</v>
      </c>
      <c r="AG14" s="4" t="s">
        <v>46</v>
      </c>
    </row>
    <row r="15" spans="1:33" ht="17.25" x14ac:dyDescent="0.15">
      <c r="I15" s="4" t="s">
        <v>605</v>
      </c>
      <c r="S15" s="4" t="s">
        <v>374</v>
      </c>
      <c r="U15" s="22" t="s">
        <v>664</v>
      </c>
      <c r="AE15" s="7" t="s">
        <v>15</v>
      </c>
      <c r="AG15" s="4" t="s">
        <v>47</v>
      </c>
    </row>
    <row r="16" spans="1:33" ht="17.25" x14ac:dyDescent="0.15">
      <c r="I16" s="4" t="s">
        <v>606</v>
      </c>
      <c r="S16" s="4" t="s">
        <v>656</v>
      </c>
      <c r="U16" s="22" t="s">
        <v>665</v>
      </c>
      <c r="AE16" s="7" t="s">
        <v>16</v>
      </c>
      <c r="AG16" s="4" t="s">
        <v>48</v>
      </c>
    </row>
    <row r="17" spans="19:33" ht="17.25" x14ac:dyDescent="0.15">
      <c r="S17" s="4" t="s">
        <v>657</v>
      </c>
      <c r="U17" s="22" t="s">
        <v>666</v>
      </c>
      <c r="AE17" s="7" t="s">
        <v>17</v>
      </c>
      <c r="AG17" s="4" t="s">
        <v>49</v>
      </c>
    </row>
    <row r="18" spans="19:33" ht="17.25" x14ac:dyDescent="0.15">
      <c r="S18" s="4" t="s">
        <v>658</v>
      </c>
      <c r="U18" s="22" t="s">
        <v>667</v>
      </c>
      <c r="AE18" s="7" t="s">
        <v>18</v>
      </c>
      <c r="AG18" s="4" t="s">
        <v>50</v>
      </c>
    </row>
    <row r="19" spans="19:33" ht="17.25" x14ac:dyDescent="0.15">
      <c r="S19" s="4" t="s">
        <v>659</v>
      </c>
      <c r="U19" s="22" t="s">
        <v>668</v>
      </c>
      <c r="AE19" s="7" t="s">
        <v>19</v>
      </c>
      <c r="AG19" s="4" t="s">
        <v>51</v>
      </c>
    </row>
    <row r="20" spans="19:33" ht="17.25" x14ac:dyDescent="0.15">
      <c r="U20" s="22" t="s">
        <v>669</v>
      </c>
      <c r="AE20" s="7" t="s">
        <v>20</v>
      </c>
      <c r="AG20" s="4" t="s">
        <v>52</v>
      </c>
    </row>
    <row r="21" spans="19:33" ht="17.25" x14ac:dyDescent="0.15">
      <c r="U21" s="22" t="s">
        <v>661</v>
      </c>
      <c r="AE21" s="7" t="s">
        <v>21</v>
      </c>
      <c r="AG21" s="4" t="s">
        <v>53</v>
      </c>
    </row>
    <row r="22" spans="19:33" ht="17.25" x14ac:dyDescent="0.15">
      <c r="U22" s="22" t="s">
        <v>670</v>
      </c>
      <c r="AE22" s="7" t="s">
        <v>22</v>
      </c>
      <c r="AG22" s="4" t="s">
        <v>54</v>
      </c>
    </row>
    <row r="23" spans="19:33" ht="17.25" x14ac:dyDescent="0.15">
      <c r="U23" s="22" t="s">
        <v>671</v>
      </c>
      <c r="AE23" s="6" t="s">
        <v>23</v>
      </c>
      <c r="AG23" s="4" t="s">
        <v>55</v>
      </c>
    </row>
    <row r="24" spans="19:33" ht="17.25" x14ac:dyDescent="0.15">
      <c r="U24" s="22" t="s">
        <v>672</v>
      </c>
      <c r="AE24" s="7" t="s">
        <v>24</v>
      </c>
      <c r="AG24" s="4" t="s">
        <v>56</v>
      </c>
    </row>
    <row r="25" spans="19:33" ht="17.25" x14ac:dyDescent="0.15">
      <c r="U25" s="22" t="s">
        <v>673</v>
      </c>
      <c r="AE25" s="7" t="s">
        <v>25</v>
      </c>
      <c r="AG25" s="4" t="s">
        <v>57</v>
      </c>
    </row>
    <row r="26" spans="19:33" ht="17.25" x14ac:dyDescent="0.15">
      <c r="U26" s="22" t="s">
        <v>674</v>
      </c>
      <c r="AE26" s="7" t="s">
        <v>26</v>
      </c>
      <c r="AG26" s="4" t="s">
        <v>58</v>
      </c>
    </row>
    <row r="27" spans="19:33" ht="17.25" x14ac:dyDescent="0.15">
      <c r="U27" s="22" t="s">
        <v>675</v>
      </c>
      <c r="AE27" s="7" t="s">
        <v>27</v>
      </c>
      <c r="AG27" s="4" t="s">
        <v>59</v>
      </c>
    </row>
    <row r="28" spans="19:33" ht="17.25" x14ac:dyDescent="0.15">
      <c r="U28" s="22" t="s">
        <v>676</v>
      </c>
      <c r="AE28" s="7" t="s">
        <v>28</v>
      </c>
      <c r="AG28" s="4" t="s">
        <v>60</v>
      </c>
    </row>
    <row r="29" spans="19:33" ht="17.25" x14ac:dyDescent="0.15">
      <c r="U29" s="22" t="s">
        <v>677</v>
      </c>
      <c r="AE29" s="7" t="s">
        <v>29</v>
      </c>
      <c r="AG29" s="4" t="s">
        <v>61</v>
      </c>
    </row>
    <row r="30" spans="19:33" ht="17.25" x14ac:dyDescent="0.15">
      <c r="U30" s="22" t="s">
        <v>678</v>
      </c>
      <c r="AE30" s="7" t="s">
        <v>30</v>
      </c>
      <c r="AG30" s="4" t="s">
        <v>62</v>
      </c>
    </row>
    <row r="31" spans="19:33" ht="17.25" x14ac:dyDescent="0.15">
      <c r="U31" s="22" t="s">
        <v>679</v>
      </c>
      <c r="AE31" s="7" t="s">
        <v>31</v>
      </c>
      <c r="AG31" s="4" t="s">
        <v>63</v>
      </c>
    </row>
    <row r="32" spans="19:33" ht="17.25" x14ac:dyDescent="0.15">
      <c r="U32" s="22" t="s">
        <v>680</v>
      </c>
      <c r="AE32" s="7" t="s">
        <v>32</v>
      </c>
      <c r="AG32" s="4" t="s">
        <v>64</v>
      </c>
    </row>
    <row r="33" spans="21:33" ht="17.25" x14ac:dyDescent="0.15">
      <c r="U33" s="22" t="s">
        <v>681</v>
      </c>
      <c r="AE33" s="6" t="s">
        <v>33</v>
      </c>
      <c r="AG33" s="4" t="s">
        <v>65</v>
      </c>
    </row>
    <row r="34" spans="21:33" ht="17.25" x14ac:dyDescent="0.15">
      <c r="U34" s="22" t="s">
        <v>682</v>
      </c>
      <c r="AE34" s="6" t="s">
        <v>34</v>
      </c>
      <c r="AG34" s="4" t="s">
        <v>66</v>
      </c>
    </row>
    <row r="35" spans="21:33" ht="17.25" x14ac:dyDescent="0.15">
      <c r="U35" s="22" t="s">
        <v>683</v>
      </c>
      <c r="AE35" s="6" t="s">
        <v>35</v>
      </c>
      <c r="AG35" s="4" t="s">
        <v>67</v>
      </c>
    </row>
    <row r="36" spans="21:33" ht="17.25" x14ac:dyDescent="0.15">
      <c r="U36" s="22" t="s">
        <v>507</v>
      </c>
      <c r="AG36" s="4" t="s">
        <v>68</v>
      </c>
    </row>
    <row r="37" spans="21:33" ht="17.25" x14ac:dyDescent="0.15">
      <c r="U37" s="22" t="s">
        <v>684</v>
      </c>
      <c r="AG37" s="4" t="s">
        <v>69</v>
      </c>
    </row>
    <row r="38" spans="21:33" ht="17.25" x14ac:dyDescent="0.15">
      <c r="U38" s="22" t="s">
        <v>685</v>
      </c>
      <c r="AG38" s="4" t="s">
        <v>70</v>
      </c>
    </row>
    <row r="39" spans="21:33" ht="17.25" x14ac:dyDescent="0.15">
      <c r="U39" s="22" t="s">
        <v>686</v>
      </c>
      <c r="AG39" s="4" t="s">
        <v>71</v>
      </c>
    </row>
    <row r="40" spans="21:33" ht="17.25" x14ac:dyDescent="0.15">
      <c r="U40" s="22" t="s">
        <v>687</v>
      </c>
      <c r="AG40" s="4" t="s">
        <v>72</v>
      </c>
    </row>
    <row r="41" spans="21:33" ht="17.25" x14ac:dyDescent="0.15">
      <c r="U41" s="22" t="s">
        <v>375</v>
      </c>
      <c r="AG41" s="4" t="s">
        <v>73</v>
      </c>
    </row>
    <row r="42" spans="21:33" ht="17.25" x14ac:dyDescent="0.15">
      <c r="U42" s="22" t="s">
        <v>688</v>
      </c>
      <c r="AG42" s="4" t="s">
        <v>74</v>
      </c>
    </row>
    <row r="43" spans="21:33" ht="17.25" x14ac:dyDescent="0.15">
      <c r="U43" s="22" t="s">
        <v>689</v>
      </c>
      <c r="AG43" s="4" t="s">
        <v>75</v>
      </c>
    </row>
    <row r="44" spans="21:33" ht="17.25" x14ac:dyDescent="0.15">
      <c r="U44" s="22" t="s">
        <v>690</v>
      </c>
      <c r="AG44" s="4" t="s">
        <v>76</v>
      </c>
    </row>
    <row r="45" spans="21:33" ht="17.25" x14ac:dyDescent="0.15">
      <c r="U45" s="22" t="s">
        <v>691</v>
      </c>
      <c r="AG45" s="4" t="s">
        <v>77</v>
      </c>
    </row>
    <row r="46" spans="21:33" ht="17.25" x14ac:dyDescent="0.15">
      <c r="U46" s="22" t="s">
        <v>692</v>
      </c>
      <c r="AG46" s="4" t="s">
        <v>78</v>
      </c>
    </row>
    <row r="47" spans="21:33" ht="17.25" x14ac:dyDescent="0.15">
      <c r="U47" s="22" t="s">
        <v>693</v>
      </c>
      <c r="AG47" s="4" t="s">
        <v>79</v>
      </c>
    </row>
    <row r="48" spans="21:33" ht="17.25" x14ac:dyDescent="0.15">
      <c r="U48" s="22" t="s">
        <v>694</v>
      </c>
      <c r="AG48" s="4" t="s">
        <v>80</v>
      </c>
    </row>
    <row r="49" spans="21:33" ht="17.25" x14ac:dyDescent="0.15">
      <c r="U49" s="22" t="s">
        <v>695</v>
      </c>
      <c r="AG49" s="4" t="s">
        <v>81</v>
      </c>
    </row>
    <row r="50" spans="21:33" ht="17.25" x14ac:dyDescent="0.15">
      <c r="U50" s="22" t="s">
        <v>696</v>
      </c>
      <c r="AG50" s="4" t="s">
        <v>82</v>
      </c>
    </row>
    <row r="51" spans="21:33" ht="17.25" x14ac:dyDescent="0.15">
      <c r="U51" s="22" t="s">
        <v>697</v>
      </c>
      <c r="AG51" s="4" t="s">
        <v>83</v>
      </c>
    </row>
    <row r="52" spans="21:33" ht="17.25" x14ac:dyDescent="0.15">
      <c r="U52" s="22" t="s">
        <v>378</v>
      </c>
      <c r="AG52" s="4" t="s">
        <v>84</v>
      </c>
    </row>
    <row r="53" spans="21:33" ht="17.25" x14ac:dyDescent="0.15">
      <c r="U53" s="22" t="s">
        <v>698</v>
      </c>
      <c r="AG53" s="4" t="s">
        <v>85</v>
      </c>
    </row>
    <row r="54" spans="21:33" ht="17.25" x14ac:dyDescent="0.15">
      <c r="U54" s="22" t="s">
        <v>699</v>
      </c>
      <c r="AG54" s="4" t="s">
        <v>86</v>
      </c>
    </row>
    <row r="55" spans="21:33" ht="17.25" x14ac:dyDescent="0.15">
      <c r="U55" s="22" t="s">
        <v>700</v>
      </c>
      <c r="AG55" s="4" t="s">
        <v>87</v>
      </c>
    </row>
    <row r="56" spans="21:33" ht="17.25" x14ac:dyDescent="0.15">
      <c r="U56" s="22" t="s">
        <v>701</v>
      </c>
      <c r="AG56" s="4" t="s">
        <v>88</v>
      </c>
    </row>
    <row r="57" spans="21:33" ht="17.25" x14ac:dyDescent="0.15">
      <c r="U57" s="22" t="s">
        <v>702</v>
      </c>
      <c r="AG57" s="4" t="s">
        <v>89</v>
      </c>
    </row>
    <row r="58" spans="21:33" ht="17.25" x14ac:dyDescent="0.15">
      <c r="U58" s="22" t="s">
        <v>703</v>
      </c>
      <c r="AG58" s="4" t="s">
        <v>90</v>
      </c>
    </row>
    <row r="59" spans="21:33" ht="17.25" x14ac:dyDescent="0.15">
      <c r="U59" s="22" t="s">
        <v>704</v>
      </c>
      <c r="AG59" s="4" t="s">
        <v>91</v>
      </c>
    </row>
    <row r="60" spans="21:33" ht="17.25" x14ac:dyDescent="0.15">
      <c r="U60" s="22" t="s">
        <v>705</v>
      </c>
      <c r="AG60" s="4" t="s">
        <v>92</v>
      </c>
    </row>
    <row r="61" spans="21:33" ht="17.25" x14ac:dyDescent="0.15">
      <c r="U61" s="22" t="s">
        <v>706</v>
      </c>
      <c r="AG61" s="4" t="s">
        <v>93</v>
      </c>
    </row>
    <row r="62" spans="21:33" ht="17.25" x14ac:dyDescent="0.15">
      <c r="U62" s="22" t="s">
        <v>707</v>
      </c>
      <c r="AG62" s="4" t="s">
        <v>94</v>
      </c>
    </row>
    <row r="63" spans="21:33" ht="17.25" x14ac:dyDescent="0.15">
      <c r="U63" s="22" t="s">
        <v>708</v>
      </c>
      <c r="AG63" s="4" t="s">
        <v>95</v>
      </c>
    </row>
    <row r="64" spans="21:33" ht="17.25" x14ac:dyDescent="0.15">
      <c r="U64" s="22" t="s">
        <v>709</v>
      </c>
      <c r="AG64" s="4" t="s">
        <v>96</v>
      </c>
    </row>
    <row r="65" spans="21:33" ht="17.25" x14ac:dyDescent="0.15">
      <c r="U65" s="22" t="s">
        <v>710</v>
      </c>
      <c r="AG65" s="4" t="s">
        <v>97</v>
      </c>
    </row>
    <row r="66" spans="21:33" ht="17.25" x14ac:dyDescent="0.15">
      <c r="U66" s="22" t="s">
        <v>711</v>
      </c>
      <c r="AG66" s="4" t="s">
        <v>98</v>
      </c>
    </row>
    <row r="67" spans="21:33" ht="17.25" x14ac:dyDescent="0.15">
      <c r="U67" s="22" t="s">
        <v>712</v>
      </c>
      <c r="AG67" s="4" t="s">
        <v>99</v>
      </c>
    </row>
    <row r="68" spans="21:33" ht="17.25" x14ac:dyDescent="0.15">
      <c r="U68" s="22" t="s">
        <v>713</v>
      </c>
      <c r="AG68" s="4" t="s">
        <v>100</v>
      </c>
    </row>
    <row r="69" spans="21:33" ht="17.25" x14ac:dyDescent="0.15">
      <c r="U69" s="22" t="s">
        <v>714</v>
      </c>
      <c r="AG69" s="4" t="s">
        <v>101</v>
      </c>
    </row>
    <row r="70" spans="21:33" ht="17.25" x14ac:dyDescent="0.15">
      <c r="U70" s="22" t="s">
        <v>715</v>
      </c>
      <c r="AG70" s="4" t="s">
        <v>102</v>
      </c>
    </row>
    <row r="71" spans="21:33" ht="17.25" x14ac:dyDescent="0.15">
      <c r="U71" s="22" t="s">
        <v>377</v>
      </c>
      <c r="AG71" s="4" t="s">
        <v>103</v>
      </c>
    </row>
    <row r="72" spans="21:33" ht="17.25" x14ac:dyDescent="0.15">
      <c r="U72" s="22" t="s">
        <v>376</v>
      </c>
      <c r="AG72" s="4" t="s">
        <v>104</v>
      </c>
    </row>
    <row r="73" spans="21:33" ht="17.25" x14ac:dyDescent="0.15">
      <c r="U73" s="22" t="s">
        <v>716</v>
      </c>
      <c r="AG73" s="4" t="s">
        <v>105</v>
      </c>
    </row>
    <row r="74" spans="21:33" ht="17.25" x14ac:dyDescent="0.15">
      <c r="U74" s="22" t="s">
        <v>717</v>
      </c>
      <c r="AG74" s="4" t="s">
        <v>10</v>
      </c>
    </row>
    <row r="75" spans="21:33" ht="17.25" x14ac:dyDescent="0.15">
      <c r="U75" s="22" t="s">
        <v>718</v>
      </c>
      <c r="AG75" s="4" t="s">
        <v>106</v>
      </c>
    </row>
    <row r="76" spans="21:33" ht="17.25" x14ac:dyDescent="0.15">
      <c r="U76" s="22" t="s">
        <v>719</v>
      </c>
      <c r="AG76" s="4" t="s">
        <v>107</v>
      </c>
    </row>
    <row r="77" spans="21:33" ht="17.25" x14ac:dyDescent="0.15">
      <c r="U77" s="22" t="s">
        <v>720</v>
      </c>
      <c r="AG77" s="4" t="s">
        <v>108</v>
      </c>
    </row>
    <row r="78" spans="21:33" ht="17.25" x14ac:dyDescent="0.15">
      <c r="U78" s="22" t="s">
        <v>721</v>
      </c>
      <c r="AG78" s="4" t="s">
        <v>109</v>
      </c>
    </row>
    <row r="79" spans="21:33" ht="17.25" x14ac:dyDescent="0.15">
      <c r="U79" s="22" t="s">
        <v>722</v>
      </c>
      <c r="AG79" s="4" t="s">
        <v>110</v>
      </c>
    </row>
    <row r="80" spans="21:33" ht="17.25" x14ac:dyDescent="0.15">
      <c r="U80" s="22" t="s">
        <v>723</v>
      </c>
      <c r="AG80" s="4" t="s">
        <v>111</v>
      </c>
    </row>
    <row r="81" spans="21:33" ht="17.25" x14ac:dyDescent="0.15">
      <c r="U81" s="22" t="s">
        <v>724</v>
      </c>
      <c r="AG81" s="4" t="s">
        <v>112</v>
      </c>
    </row>
    <row r="82" spans="21:33" ht="17.25" x14ac:dyDescent="0.15">
      <c r="U82" s="22" t="s">
        <v>725</v>
      </c>
      <c r="AG82" s="4" t="s">
        <v>113</v>
      </c>
    </row>
    <row r="83" spans="21:33" ht="17.25" x14ac:dyDescent="0.15">
      <c r="U83" s="22" t="s">
        <v>726</v>
      </c>
      <c r="AG83" s="4" t="s">
        <v>114</v>
      </c>
    </row>
    <row r="84" spans="21:33" ht="17.25" x14ac:dyDescent="0.15">
      <c r="U84" s="22" t="s">
        <v>727</v>
      </c>
      <c r="AG84" s="4" t="s">
        <v>115</v>
      </c>
    </row>
    <row r="85" spans="21:33" ht="17.25" x14ac:dyDescent="0.15">
      <c r="U85" s="22" t="s">
        <v>728</v>
      </c>
      <c r="AG85" s="4" t="s">
        <v>116</v>
      </c>
    </row>
    <row r="86" spans="21:33" ht="17.25" x14ac:dyDescent="0.15">
      <c r="U86" s="22" t="s">
        <v>729</v>
      </c>
      <c r="AG86" s="4" t="s">
        <v>117</v>
      </c>
    </row>
    <row r="87" spans="21:33" ht="17.25" x14ac:dyDescent="0.15">
      <c r="U87" s="22" t="s">
        <v>730</v>
      </c>
      <c r="AG87" s="4" t="s">
        <v>118</v>
      </c>
    </row>
    <row r="88" spans="21:33" x14ac:dyDescent="0.15">
      <c r="AG88" s="4" t="s">
        <v>119</v>
      </c>
    </row>
    <row r="89" spans="21:33" x14ac:dyDescent="0.15">
      <c r="AG89" s="4" t="s">
        <v>120</v>
      </c>
    </row>
    <row r="90" spans="21:33" x14ac:dyDescent="0.15">
      <c r="AG90" s="4" t="s">
        <v>121</v>
      </c>
    </row>
    <row r="91" spans="21:33" x14ac:dyDescent="0.15">
      <c r="AG91" s="4" t="s">
        <v>122</v>
      </c>
    </row>
    <row r="92" spans="21:33" x14ac:dyDescent="0.15">
      <c r="AG92" s="4" t="s">
        <v>123</v>
      </c>
    </row>
    <row r="93" spans="21:33" x14ac:dyDescent="0.15">
      <c r="AG93" s="4" t="s">
        <v>124</v>
      </c>
    </row>
    <row r="94" spans="21:33" x14ac:dyDescent="0.15">
      <c r="AG94" s="4" t="s">
        <v>125</v>
      </c>
    </row>
    <row r="95" spans="21:33" x14ac:dyDescent="0.15">
      <c r="AG95" s="4" t="s">
        <v>126</v>
      </c>
    </row>
    <row r="96" spans="21:33" x14ac:dyDescent="0.15">
      <c r="AG96" s="4" t="s">
        <v>127</v>
      </c>
    </row>
    <row r="97" spans="33:33" x14ac:dyDescent="0.15">
      <c r="AG97" s="4" t="s">
        <v>128</v>
      </c>
    </row>
    <row r="98" spans="33:33" x14ac:dyDescent="0.15">
      <c r="AG98" s="4" t="s">
        <v>129</v>
      </c>
    </row>
    <row r="99" spans="33:33" x14ac:dyDescent="0.15">
      <c r="AG99" s="4" t="s">
        <v>130</v>
      </c>
    </row>
    <row r="100" spans="33:33" x14ac:dyDescent="0.15">
      <c r="AG100" s="4" t="s">
        <v>131</v>
      </c>
    </row>
    <row r="101" spans="33:33" x14ac:dyDescent="0.15">
      <c r="AG101" s="4" t="s">
        <v>132</v>
      </c>
    </row>
    <row r="102" spans="33:33" x14ac:dyDescent="0.15">
      <c r="AG102" s="4" t="s">
        <v>133</v>
      </c>
    </row>
    <row r="103" spans="33:33" x14ac:dyDescent="0.15">
      <c r="AG103" s="4" t="s">
        <v>134</v>
      </c>
    </row>
    <row r="104" spans="33:33" x14ac:dyDescent="0.15">
      <c r="AG104" s="4" t="s">
        <v>135</v>
      </c>
    </row>
    <row r="105" spans="33:33" x14ac:dyDescent="0.15">
      <c r="AG105" s="4" t="s">
        <v>136</v>
      </c>
    </row>
    <row r="106" spans="33:33" x14ac:dyDescent="0.15">
      <c r="AG106" s="4" t="s">
        <v>137</v>
      </c>
    </row>
    <row r="107" spans="33:33" x14ac:dyDescent="0.15">
      <c r="AG107" s="4" t="s">
        <v>138</v>
      </c>
    </row>
    <row r="108" spans="33:33" x14ac:dyDescent="0.15">
      <c r="AG108" s="4" t="s">
        <v>139</v>
      </c>
    </row>
    <row r="109" spans="33:33" x14ac:dyDescent="0.15">
      <c r="AG109" s="4" t="s">
        <v>140</v>
      </c>
    </row>
    <row r="110" spans="33:33" x14ac:dyDescent="0.15">
      <c r="AG110" s="4" t="s">
        <v>141</v>
      </c>
    </row>
    <row r="111" spans="33:33" x14ac:dyDescent="0.15">
      <c r="AG111" s="4" t="s">
        <v>142</v>
      </c>
    </row>
    <row r="112" spans="33:33" x14ac:dyDescent="0.15">
      <c r="AG112" s="4" t="s">
        <v>143</v>
      </c>
    </row>
    <row r="113" spans="33:33" x14ac:dyDescent="0.15">
      <c r="AG113" s="4" t="s">
        <v>144</v>
      </c>
    </row>
    <row r="114" spans="33:33" x14ac:dyDescent="0.15">
      <c r="AG114" s="4" t="s">
        <v>145</v>
      </c>
    </row>
    <row r="115" spans="33:33" x14ac:dyDescent="0.15">
      <c r="AG115" s="4" t="s">
        <v>146</v>
      </c>
    </row>
    <row r="116" spans="33:33" x14ac:dyDescent="0.15">
      <c r="AG116" s="4" t="s">
        <v>147</v>
      </c>
    </row>
    <row r="117" spans="33:33" x14ac:dyDescent="0.15">
      <c r="AG117" s="4" t="s">
        <v>148</v>
      </c>
    </row>
    <row r="118" spans="33:33" x14ac:dyDescent="0.15">
      <c r="AG118" s="4" t="s">
        <v>149</v>
      </c>
    </row>
    <row r="119" spans="33:33" x14ac:dyDescent="0.15">
      <c r="AG119" s="4" t="s">
        <v>150</v>
      </c>
    </row>
    <row r="120" spans="33:33" x14ac:dyDescent="0.15">
      <c r="AG120" s="4" t="s">
        <v>151</v>
      </c>
    </row>
    <row r="121" spans="33:33" x14ac:dyDescent="0.15">
      <c r="AG121" s="4" t="s">
        <v>152</v>
      </c>
    </row>
    <row r="122" spans="33:33" x14ac:dyDescent="0.15">
      <c r="AG122" s="4" t="s">
        <v>153</v>
      </c>
    </row>
    <row r="123" spans="33:33" x14ac:dyDescent="0.15">
      <c r="AG123" s="4" t="s">
        <v>154</v>
      </c>
    </row>
    <row r="124" spans="33:33" x14ac:dyDescent="0.15">
      <c r="AG124" s="4" t="s">
        <v>155</v>
      </c>
    </row>
    <row r="125" spans="33:33" x14ac:dyDescent="0.15">
      <c r="AG125" s="4" t="s">
        <v>156</v>
      </c>
    </row>
    <row r="126" spans="33:33" x14ac:dyDescent="0.15">
      <c r="AG126" s="4" t="s">
        <v>157</v>
      </c>
    </row>
    <row r="127" spans="33:33" x14ac:dyDescent="0.15">
      <c r="AG127" s="4" t="s">
        <v>158</v>
      </c>
    </row>
    <row r="128" spans="33:33" x14ac:dyDescent="0.15">
      <c r="AG128" s="4" t="s">
        <v>159</v>
      </c>
    </row>
    <row r="129" spans="33:33" x14ac:dyDescent="0.15">
      <c r="AG129" s="4" t="s">
        <v>160</v>
      </c>
    </row>
    <row r="130" spans="33:33" x14ac:dyDescent="0.15">
      <c r="AG130" s="4" t="s">
        <v>161</v>
      </c>
    </row>
    <row r="131" spans="33:33" x14ac:dyDescent="0.15">
      <c r="AG131" s="4" t="s">
        <v>162</v>
      </c>
    </row>
    <row r="132" spans="33:33" x14ac:dyDescent="0.15">
      <c r="AG132" s="4" t="s">
        <v>163</v>
      </c>
    </row>
    <row r="133" spans="33:33" x14ac:dyDescent="0.15">
      <c r="AG133" s="4" t="s">
        <v>164</v>
      </c>
    </row>
    <row r="134" spans="33:33" x14ac:dyDescent="0.15">
      <c r="AG134" s="4" t="s">
        <v>165</v>
      </c>
    </row>
    <row r="135" spans="33:33" x14ac:dyDescent="0.15">
      <c r="AG135" s="4" t="s">
        <v>166</v>
      </c>
    </row>
    <row r="136" spans="33:33" x14ac:dyDescent="0.15">
      <c r="AG136" s="4" t="s">
        <v>167</v>
      </c>
    </row>
    <row r="137" spans="33:33" x14ac:dyDescent="0.15">
      <c r="AG137" s="4" t="s">
        <v>168</v>
      </c>
    </row>
    <row r="138" spans="33:33" x14ac:dyDescent="0.15">
      <c r="AG138" s="4" t="s">
        <v>169</v>
      </c>
    </row>
    <row r="139" spans="33:33" x14ac:dyDescent="0.15">
      <c r="AG139" s="4" t="s">
        <v>170</v>
      </c>
    </row>
    <row r="140" spans="33:33" x14ac:dyDescent="0.15">
      <c r="AG140" s="4" t="s">
        <v>171</v>
      </c>
    </row>
    <row r="141" spans="33:33" x14ac:dyDescent="0.15">
      <c r="AG141" s="4" t="s">
        <v>172</v>
      </c>
    </row>
    <row r="142" spans="33:33" x14ac:dyDescent="0.15">
      <c r="AG142" s="4" t="s">
        <v>173</v>
      </c>
    </row>
    <row r="143" spans="33:33" x14ac:dyDescent="0.15">
      <c r="AG143" s="4" t="s">
        <v>174</v>
      </c>
    </row>
    <row r="144" spans="33:33" x14ac:dyDescent="0.15">
      <c r="AG144" s="4" t="s">
        <v>175</v>
      </c>
    </row>
    <row r="145" spans="33:33" x14ac:dyDescent="0.15">
      <c r="AG145" s="4" t="s">
        <v>176</v>
      </c>
    </row>
    <row r="146" spans="33:33" x14ac:dyDescent="0.15">
      <c r="AG146" s="4" t="s">
        <v>177</v>
      </c>
    </row>
    <row r="147" spans="33:33" x14ac:dyDescent="0.15">
      <c r="AG147" s="4" t="s">
        <v>178</v>
      </c>
    </row>
    <row r="148" spans="33:33" x14ac:dyDescent="0.15">
      <c r="AG148" s="4" t="s">
        <v>179</v>
      </c>
    </row>
    <row r="149" spans="33:33" x14ac:dyDescent="0.15">
      <c r="AG149" s="4" t="s">
        <v>180</v>
      </c>
    </row>
    <row r="150" spans="33:33" x14ac:dyDescent="0.15">
      <c r="AG150" s="4" t="s">
        <v>181</v>
      </c>
    </row>
    <row r="151" spans="33:33" x14ac:dyDescent="0.15">
      <c r="AG151" s="4" t="s">
        <v>182</v>
      </c>
    </row>
    <row r="152" spans="33:33" x14ac:dyDescent="0.15">
      <c r="AG152" s="4" t="s">
        <v>183</v>
      </c>
    </row>
    <row r="153" spans="33:33" x14ac:dyDescent="0.15">
      <c r="AG153" s="4" t="s">
        <v>184</v>
      </c>
    </row>
    <row r="154" spans="33:33" x14ac:dyDescent="0.15">
      <c r="AG154" s="4" t="s">
        <v>185</v>
      </c>
    </row>
    <row r="155" spans="33:33" x14ac:dyDescent="0.15">
      <c r="AG155" s="4" t="s">
        <v>186</v>
      </c>
    </row>
    <row r="156" spans="33:33" x14ac:dyDescent="0.15">
      <c r="AG156" s="4" t="s">
        <v>187</v>
      </c>
    </row>
    <row r="157" spans="33:33" x14ac:dyDescent="0.15">
      <c r="AG157" s="4" t="s">
        <v>188</v>
      </c>
    </row>
    <row r="158" spans="33:33" x14ac:dyDescent="0.15">
      <c r="AG158" s="4" t="s">
        <v>189</v>
      </c>
    </row>
    <row r="159" spans="33:33" x14ac:dyDescent="0.15">
      <c r="AG159" s="4" t="s">
        <v>190</v>
      </c>
    </row>
    <row r="160" spans="33:33" x14ac:dyDescent="0.15">
      <c r="AG160" s="4" t="s">
        <v>191</v>
      </c>
    </row>
    <row r="161" spans="33:33" x14ac:dyDescent="0.15">
      <c r="AG161" s="4" t="s">
        <v>192</v>
      </c>
    </row>
    <row r="162" spans="33:33" x14ac:dyDescent="0.15">
      <c r="AG162" s="4" t="s">
        <v>193</v>
      </c>
    </row>
    <row r="163" spans="33:33" x14ac:dyDescent="0.15">
      <c r="AG163" s="4" t="s">
        <v>194</v>
      </c>
    </row>
    <row r="164" spans="33:33" x14ac:dyDescent="0.15">
      <c r="AG164" s="4" t="s">
        <v>195</v>
      </c>
    </row>
    <row r="165" spans="33:33" x14ac:dyDescent="0.15">
      <c r="AG165" s="4" t="s">
        <v>196</v>
      </c>
    </row>
    <row r="166" spans="33:33" x14ac:dyDescent="0.15">
      <c r="AG166" s="4" t="s">
        <v>197</v>
      </c>
    </row>
    <row r="167" spans="33:33" x14ac:dyDescent="0.15">
      <c r="AG167" s="4" t="s">
        <v>198</v>
      </c>
    </row>
    <row r="168" spans="33:33" x14ac:dyDescent="0.15">
      <c r="AG168" s="4" t="s">
        <v>199</v>
      </c>
    </row>
    <row r="169" spans="33:33" x14ac:dyDescent="0.15">
      <c r="AG169" s="4" t="s">
        <v>200</v>
      </c>
    </row>
    <row r="170" spans="33:33" x14ac:dyDescent="0.15">
      <c r="AG170" s="4" t="s">
        <v>201</v>
      </c>
    </row>
    <row r="171" spans="33:33" x14ac:dyDescent="0.15">
      <c r="AG171" s="4" t="s">
        <v>202</v>
      </c>
    </row>
    <row r="172" spans="33:33" x14ac:dyDescent="0.15">
      <c r="AG172" s="4" t="s">
        <v>203</v>
      </c>
    </row>
    <row r="173" spans="33:33" x14ac:dyDescent="0.15">
      <c r="AG173" s="4" t="s">
        <v>204</v>
      </c>
    </row>
    <row r="174" spans="33:33" x14ac:dyDescent="0.15">
      <c r="AG174" s="4" t="s">
        <v>205</v>
      </c>
    </row>
    <row r="175" spans="33:33" x14ac:dyDescent="0.15">
      <c r="AG175" s="4" t="s">
        <v>206</v>
      </c>
    </row>
    <row r="176" spans="33:33" x14ac:dyDescent="0.15">
      <c r="AG176" s="4" t="s">
        <v>207</v>
      </c>
    </row>
    <row r="177" spans="33:33" x14ac:dyDescent="0.15">
      <c r="AG177" s="4" t="s">
        <v>208</v>
      </c>
    </row>
    <row r="178" spans="33:33" x14ac:dyDescent="0.15">
      <c r="AG178" s="4" t="s">
        <v>209</v>
      </c>
    </row>
    <row r="179" spans="33:33" x14ac:dyDescent="0.15">
      <c r="AG179" s="4" t="s">
        <v>210</v>
      </c>
    </row>
    <row r="180" spans="33:33" x14ac:dyDescent="0.15">
      <c r="AG180" s="4" t="s">
        <v>211</v>
      </c>
    </row>
    <row r="181" spans="33:33" x14ac:dyDescent="0.15">
      <c r="AG181" s="4" t="s">
        <v>212</v>
      </c>
    </row>
    <row r="182" spans="33:33" x14ac:dyDescent="0.15">
      <c r="AG182" s="4" t="s">
        <v>213</v>
      </c>
    </row>
    <row r="183" spans="33:33" x14ac:dyDescent="0.15">
      <c r="AG183" s="4" t="s">
        <v>214</v>
      </c>
    </row>
    <row r="184" spans="33:33" x14ac:dyDescent="0.15">
      <c r="AG184" s="4" t="s">
        <v>215</v>
      </c>
    </row>
    <row r="185" spans="33:33" x14ac:dyDescent="0.15">
      <c r="AG185" s="4" t="s">
        <v>216</v>
      </c>
    </row>
    <row r="186" spans="33:33" x14ac:dyDescent="0.15">
      <c r="AG186" s="4" t="s">
        <v>217</v>
      </c>
    </row>
    <row r="187" spans="33:33" x14ac:dyDescent="0.15">
      <c r="AG187" s="4" t="s">
        <v>218</v>
      </c>
    </row>
    <row r="188" spans="33:33" x14ac:dyDescent="0.15">
      <c r="AG188" s="4" t="s">
        <v>219</v>
      </c>
    </row>
    <row r="189" spans="33:33" x14ac:dyDescent="0.15">
      <c r="AG189" s="4" t="s">
        <v>220</v>
      </c>
    </row>
    <row r="190" spans="33:33" x14ac:dyDescent="0.15">
      <c r="AG190" s="4" t="s">
        <v>221</v>
      </c>
    </row>
    <row r="191" spans="33:33" x14ac:dyDescent="0.15">
      <c r="AG191" s="4" t="s">
        <v>222</v>
      </c>
    </row>
    <row r="192" spans="33:33" x14ac:dyDescent="0.15">
      <c r="AG192" s="4" t="s">
        <v>223</v>
      </c>
    </row>
    <row r="193" spans="33:33" x14ac:dyDescent="0.15">
      <c r="AG193" s="4" t="s">
        <v>224</v>
      </c>
    </row>
    <row r="194" spans="33:33" x14ac:dyDescent="0.15">
      <c r="AG194" s="4" t="s">
        <v>225</v>
      </c>
    </row>
    <row r="195" spans="33:33" x14ac:dyDescent="0.15">
      <c r="AG195" s="4" t="s">
        <v>226</v>
      </c>
    </row>
    <row r="196" spans="33:33" x14ac:dyDescent="0.15">
      <c r="AG196" s="4" t="s">
        <v>227</v>
      </c>
    </row>
    <row r="197" spans="33:33" x14ac:dyDescent="0.15">
      <c r="AG197" s="4" t="s">
        <v>228</v>
      </c>
    </row>
    <row r="198" spans="33:33" x14ac:dyDescent="0.15">
      <c r="AG198" s="4" t="s">
        <v>229</v>
      </c>
    </row>
    <row r="199" spans="33:33" x14ac:dyDescent="0.15">
      <c r="AG199" s="4" t="s">
        <v>230</v>
      </c>
    </row>
    <row r="200" spans="33:33" x14ac:dyDescent="0.15">
      <c r="AG200" s="4" t="s">
        <v>231</v>
      </c>
    </row>
    <row r="201" spans="33:33" x14ac:dyDescent="0.15">
      <c r="AG201" s="4" t="s">
        <v>232</v>
      </c>
    </row>
    <row r="202" spans="33:33" x14ac:dyDescent="0.15">
      <c r="AG202" s="4" t="s">
        <v>233</v>
      </c>
    </row>
    <row r="203" spans="33:33" x14ac:dyDescent="0.15">
      <c r="AG203" s="4" t="s">
        <v>234</v>
      </c>
    </row>
    <row r="204" spans="33:33" x14ac:dyDescent="0.15">
      <c r="AG204" s="4" t="s">
        <v>235</v>
      </c>
    </row>
    <row r="205" spans="33:33" x14ac:dyDescent="0.15">
      <c r="AG205" s="4" t="s">
        <v>236</v>
      </c>
    </row>
    <row r="206" spans="33:33" x14ac:dyDescent="0.15">
      <c r="AG206" s="4" t="s">
        <v>237</v>
      </c>
    </row>
    <row r="207" spans="33:33" x14ac:dyDescent="0.15">
      <c r="AG207" s="4" t="s">
        <v>238</v>
      </c>
    </row>
    <row r="208" spans="33:33" x14ac:dyDescent="0.15">
      <c r="AG208" s="4" t="s">
        <v>239</v>
      </c>
    </row>
    <row r="209" spans="33:33" x14ac:dyDescent="0.15">
      <c r="AG209" s="4" t="s">
        <v>240</v>
      </c>
    </row>
    <row r="210" spans="33:33" x14ac:dyDescent="0.15">
      <c r="AG210" s="4" t="s">
        <v>241</v>
      </c>
    </row>
    <row r="211" spans="33:33" x14ac:dyDescent="0.15">
      <c r="AG211" s="4" t="s">
        <v>242</v>
      </c>
    </row>
    <row r="212" spans="33:33" x14ac:dyDescent="0.15">
      <c r="AG212" s="4" t="s">
        <v>243</v>
      </c>
    </row>
    <row r="213" spans="33:33" x14ac:dyDescent="0.15">
      <c r="AG213" s="4" t="s">
        <v>244</v>
      </c>
    </row>
    <row r="214" spans="33:33" x14ac:dyDescent="0.15">
      <c r="AG214" s="4" t="s">
        <v>245</v>
      </c>
    </row>
    <row r="215" spans="33:33" x14ac:dyDescent="0.15">
      <c r="AG215" s="4" t="s">
        <v>246</v>
      </c>
    </row>
    <row r="216" spans="33:33" x14ac:dyDescent="0.15">
      <c r="AG216" s="4" t="s">
        <v>247</v>
      </c>
    </row>
    <row r="217" spans="33:33" x14ac:dyDescent="0.15">
      <c r="AG217" s="4" t="s">
        <v>248</v>
      </c>
    </row>
    <row r="218" spans="33:33" x14ac:dyDescent="0.15">
      <c r="AG218" s="4" t="s">
        <v>249</v>
      </c>
    </row>
    <row r="219" spans="33:33" x14ac:dyDescent="0.15">
      <c r="AG219" s="4" t="s">
        <v>250</v>
      </c>
    </row>
    <row r="220" spans="33:33" x14ac:dyDescent="0.15">
      <c r="AG220" s="4" t="s">
        <v>251</v>
      </c>
    </row>
    <row r="221" spans="33:33" x14ac:dyDescent="0.15">
      <c r="AG221" s="4" t="s">
        <v>252</v>
      </c>
    </row>
    <row r="222" spans="33:33" x14ac:dyDescent="0.15">
      <c r="AG222" s="4" t="s">
        <v>253</v>
      </c>
    </row>
    <row r="223" spans="33:33" x14ac:dyDescent="0.15">
      <c r="AG223" s="4" t="s">
        <v>254</v>
      </c>
    </row>
    <row r="224" spans="33:33" x14ac:dyDescent="0.15">
      <c r="AG224" s="4" t="s">
        <v>255</v>
      </c>
    </row>
    <row r="225" spans="33:33" x14ac:dyDescent="0.15">
      <c r="AG225" s="4" t="s">
        <v>256</v>
      </c>
    </row>
    <row r="226" spans="33:33" x14ac:dyDescent="0.15">
      <c r="AG226" s="4" t="s">
        <v>257</v>
      </c>
    </row>
    <row r="227" spans="33:33" x14ac:dyDescent="0.15">
      <c r="AG227" s="4" t="s">
        <v>258</v>
      </c>
    </row>
    <row r="228" spans="33:33" x14ac:dyDescent="0.15">
      <c r="AG228" s="4" t="s">
        <v>259</v>
      </c>
    </row>
    <row r="229" spans="33:33" x14ac:dyDescent="0.15">
      <c r="AG229" s="4" t="s">
        <v>260</v>
      </c>
    </row>
    <row r="230" spans="33:33" x14ac:dyDescent="0.15">
      <c r="AG230" s="4" t="s">
        <v>261</v>
      </c>
    </row>
    <row r="231" spans="33:33" x14ac:dyDescent="0.15">
      <c r="AG231" s="4" t="s">
        <v>262</v>
      </c>
    </row>
    <row r="232" spans="33:33" x14ac:dyDescent="0.15">
      <c r="AG232" s="4" t="s">
        <v>263</v>
      </c>
    </row>
    <row r="233" spans="33:33" x14ac:dyDescent="0.15">
      <c r="AG233" s="4" t="s">
        <v>264</v>
      </c>
    </row>
    <row r="234" spans="33:33" x14ac:dyDescent="0.15">
      <c r="AG234" s="4" t="s">
        <v>265</v>
      </c>
    </row>
    <row r="235" spans="33:33" x14ac:dyDescent="0.15">
      <c r="AG235" s="4" t="s">
        <v>23</v>
      </c>
    </row>
    <row r="236" spans="33:33" x14ac:dyDescent="0.15">
      <c r="AG236" s="4" t="s">
        <v>266</v>
      </c>
    </row>
    <row r="237" spans="33:33" x14ac:dyDescent="0.15">
      <c r="AG237" s="4" t="s">
        <v>267</v>
      </c>
    </row>
    <row r="238" spans="33:33" x14ac:dyDescent="0.15">
      <c r="AG238" s="4" t="s">
        <v>268</v>
      </c>
    </row>
    <row r="239" spans="33:33" x14ac:dyDescent="0.15">
      <c r="AG239" s="4" t="s">
        <v>269</v>
      </c>
    </row>
    <row r="240" spans="33:33" x14ac:dyDescent="0.15">
      <c r="AG240" s="4" t="s">
        <v>270</v>
      </c>
    </row>
    <row r="241" spans="33:33" x14ac:dyDescent="0.15">
      <c r="AG241" s="4" t="s">
        <v>271</v>
      </c>
    </row>
    <row r="242" spans="33:33" x14ac:dyDescent="0.15">
      <c r="AG242" s="4" t="s">
        <v>272</v>
      </c>
    </row>
    <row r="243" spans="33:33" x14ac:dyDescent="0.15">
      <c r="AG243" s="4" t="s">
        <v>273</v>
      </c>
    </row>
    <row r="244" spans="33:33" x14ac:dyDescent="0.15">
      <c r="AG244" s="4" t="s">
        <v>274</v>
      </c>
    </row>
    <row r="245" spans="33:33" x14ac:dyDescent="0.15">
      <c r="AG245" s="4" t="s">
        <v>275</v>
      </c>
    </row>
    <row r="246" spans="33:33" x14ac:dyDescent="0.15">
      <c r="AG246" s="4" t="s">
        <v>276</v>
      </c>
    </row>
    <row r="247" spans="33:33" x14ac:dyDescent="0.15">
      <c r="AG247" s="4" t="s">
        <v>277</v>
      </c>
    </row>
    <row r="248" spans="33:33" x14ac:dyDescent="0.15">
      <c r="AG248" s="4" t="s">
        <v>278</v>
      </c>
    </row>
    <row r="249" spans="33:33" x14ac:dyDescent="0.15">
      <c r="AG249" s="4" t="s">
        <v>279</v>
      </c>
    </row>
    <row r="250" spans="33:33" x14ac:dyDescent="0.15">
      <c r="AG250" s="4" t="s">
        <v>280</v>
      </c>
    </row>
    <row r="251" spans="33:33" x14ac:dyDescent="0.15">
      <c r="AG251" s="4" t="s">
        <v>281</v>
      </c>
    </row>
    <row r="252" spans="33:33" x14ac:dyDescent="0.15">
      <c r="AG252" s="4" t="s">
        <v>282</v>
      </c>
    </row>
    <row r="253" spans="33:33" x14ac:dyDescent="0.15">
      <c r="AG253" s="4" t="s">
        <v>283</v>
      </c>
    </row>
    <row r="254" spans="33:33" x14ac:dyDescent="0.15">
      <c r="AG254" s="4" t="s">
        <v>284</v>
      </c>
    </row>
    <row r="255" spans="33:33" x14ac:dyDescent="0.15">
      <c r="AG255" s="4" t="s">
        <v>285</v>
      </c>
    </row>
    <row r="256" spans="33:33" x14ac:dyDescent="0.15">
      <c r="AG256" s="4" t="s">
        <v>286</v>
      </c>
    </row>
    <row r="257" spans="33:33" x14ac:dyDescent="0.15">
      <c r="AG257" s="4" t="s">
        <v>287</v>
      </c>
    </row>
    <row r="258" spans="33:33" x14ac:dyDescent="0.15">
      <c r="AG258" s="4" t="s">
        <v>288</v>
      </c>
    </row>
    <row r="259" spans="33:33" x14ac:dyDescent="0.15">
      <c r="AG259" s="4" t="s">
        <v>289</v>
      </c>
    </row>
    <row r="260" spans="33:33" x14ac:dyDescent="0.15">
      <c r="AG260" s="4" t="s">
        <v>290</v>
      </c>
    </row>
    <row r="261" spans="33:33" x14ac:dyDescent="0.15">
      <c r="AG261" s="4" t="s">
        <v>291</v>
      </c>
    </row>
    <row r="262" spans="33:33" x14ac:dyDescent="0.15">
      <c r="AG262" s="4" t="s">
        <v>292</v>
      </c>
    </row>
    <row r="263" spans="33:33" x14ac:dyDescent="0.15">
      <c r="AG263" s="4" t="s">
        <v>293</v>
      </c>
    </row>
    <row r="264" spans="33:33" x14ac:dyDescent="0.15">
      <c r="AG264" s="4" t="s">
        <v>294</v>
      </c>
    </row>
    <row r="265" spans="33:33" x14ac:dyDescent="0.15">
      <c r="AG265" s="4" t="s">
        <v>295</v>
      </c>
    </row>
    <row r="266" spans="33:33" x14ac:dyDescent="0.15">
      <c r="AG266" s="4" t="s">
        <v>296</v>
      </c>
    </row>
    <row r="267" spans="33:33" x14ac:dyDescent="0.15">
      <c r="AG267" s="4" t="s">
        <v>297</v>
      </c>
    </row>
    <row r="268" spans="33:33" x14ac:dyDescent="0.15">
      <c r="AG268" s="4" t="s">
        <v>298</v>
      </c>
    </row>
    <row r="269" spans="33:33" x14ac:dyDescent="0.15">
      <c r="AG269" s="4" t="s">
        <v>299</v>
      </c>
    </row>
    <row r="270" spans="33:33" x14ac:dyDescent="0.15">
      <c r="AG270" s="4" t="s">
        <v>300</v>
      </c>
    </row>
    <row r="271" spans="33:33" x14ac:dyDescent="0.15">
      <c r="AG271" s="4" t="s">
        <v>301</v>
      </c>
    </row>
    <row r="272" spans="33:33" x14ac:dyDescent="0.15">
      <c r="AG272" s="4" t="s">
        <v>302</v>
      </c>
    </row>
    <row r="273" spans="33:33" x14ac:dyDescent="0.15">
      <c r="AG273" s="4" t="s">
        <v>303</v>
      </c>
    </row>
    <row r="274" spans="33:33" x14ac:dyDescent="0.15">
      <c r="AG274" s="4" t="s">
        <v>304</v>
      </c>
    </row>
    <row r="275" spans="33:33" x14ac:dyDescent="0.15">
      <c r="AG275" s="4" t="s">
        <v>305</v>
      </c>
    </row>
    <row r="276" spans="33:33" x14ac:dyDescent="0.15">
      <c r="AG276" s="4" t="s">
        <v>306</v>
      </c>
    </row>
    <row r="277" spans="33:33" x14ac:dyDescent="0.15">
      <c r="AG277" s="4" t="s">
        <v>307</v>
      </c>
    </row>
    <row r="278" spans="33:33" x14ac:dyDescent="0.15">
      <c r="AG278" s="4" t="s">
        <v>308</v>
      </c>
    </row>
    <row r="279" spans="33:33" x14ac:dyDescent="0.15">
      <c r="AG279" s="4" t="s">
        <v>309</v>
      </c>
    </row>
    <row r="280" spans="33:33" x14ac:dyDescent="0.15">
      <c r="AG280" s="4" t="s">
        <v>310</v>
      </c>
    </row>
    <row r="281" spans="33:33" x14ac:dyDescent="0.15">
      <c r="AG281" s="4" t="s">
        <v>311</v>
      </c>
    </row>
    <row r="282" spans="33:33" x14ac:dyDescent="0.15">
      <c r="AG282" s="4" t="s">
        <v>312</v>
      </c>
    </row>
    <row r="283" spans="33:33" x14ac:dyDescent="0.15">
      <c r="AG283" s="4" t="s">
        <v>313</v>
      </c>
    </row>
    <row r="284" spans="33:33" x14ac:dyDescent="0.15">
      <c r="AG284" s="4" t="s">
        <v>314</v>
      </c>
    </row>
    <row r="285" spans="33:33" x14ac:dyDescent="0.15">
      <c r="AG285" s="4" t="s">
        <v>315</v>
      </c>
    </row>
    <row r="286" spans="33:33" x14ac:dyDescent="0.15">
      <c r="AG286" s="4" t="s">
        <v>316</v>
      </c>
    </row>
    <row r="287" spans="33:33" x14ac:dyDescent="0.15">
      <c r="AG287" s="4" t="s">
        <v>317</v>
      </c>
    </row>
    <row r="288" spans="33:33" x14ac:dyDescent="0.15">
      <c r="AG288" s="4" t="s">
        <v>318</v>
      </c>
    </row>
    <row r="289" spans="33:33" x14ac:dyDescent="0.15">
      <c r="AG289" s="4" t="s">
        <v>319</v>
      </c>
    </row>
    <row r="290" spans="33:33" x14ac:dyDescent="0.15">
      <c r="AG290" s="4" t="s">
        <v>320</v>
      </c>
    </row>
    <row r="291" spans="33:33" x14ac:dyDescent="0.15">
      <c r="AG291" s="4" t="s">
        <v>321</v>
      </c>
    </row>
    <row r="292" spans="33:33" x14ac:dyDescent="0.15">
      <c r="AG292" s="4" t="s">
        <v>322</v>
      </c>
    </row>
    <row r="293" spans="33:33" x14ac:dyDescent="0.15">
      <c r="AG293" s="4" t="s">
        <v>323</v>
      </c>
    </row>
    <row r="294" spans="33:33" x14ac:dyDescent="0.15">
      <c r="AG294" s="4" t="s">
        <v>324</v>
      </c>
    </row>
    <row r="295" spans="33:33" x14ac:dyDescent="0.15">
      <c r="AG295" s="4" t="s">
        <v>325</v>
      </c>
    </row>
    <row r="296" spans="33:33" x14ac:dyDescent="0.15">
      <c r="AG296" s="4" t="s">
        <v>326</v>
      </c>
    </row>
    <row r="297" spans="33:33" x14ac:dyDescent="0.15">
      <c r="AG297" s="4" t="s">
        <v>327</v>
      </c>
    </row>
    <row r="298" spans="33:33" x14ac:dyDescent="0.15">
      <c r="AG298" s="4" t="s">
        <v>328</v>
      </c>
    </row>
    <row r="299" spans="33:33" x14ac:dyDescent="0.15">
      <c r="AG299" s="4" t="s">
        <v>329</v>
      </c>
    </row>
    <row r="300" spans="33:33" x14ac:dyDescent="0.15">
      <c r="AG300" s="4" t="s">
        <v>330</v>
      </c>
    </row>
    <row r="301" spans="33:33" x14ac:dyDescent="0.15">
      <c r="AG301" s="4" t="s">
        <v>331</v>
      </c>
    </row>
    <row r="302" spans="33:33" x14ac:dyDescent="0.15">
      <c r="AG302" s="4" t="s">
        <v>332</v>
      </c>
    </row>
    <row r="303" spans="33:33" x14ac:dyDescent="0.15">
      <c r="AG303" s="4" t="s">
        <v>333</v>
      </c>
    </row>
    <row r="304" spans="33:33" x14ac:dyDescent="0.15">
      <c r="AG304" s="4" t="s">
        <v>334</v>
      </c>
    </row>
    <row r="305" spans="33:33" x14ac:dyDescent="0.15">
      <c r="AG305" s="4" t="s">
        <v>335</v>
      </c>
    </row>
    <row r="306" spans="33:33" x14ac:dyDescent="0.15">
      <c r="AG306" s="4" t="s">
        <v>336</v>
      </c>
    </row>
    <row r="307" spans="33:33" x14ac:dyDescent="0.15">
      <c r="AG307" s="4" t="s">
        <v>337</v>
      </c>
    </row>
    <row r="308" spans="33:33" x14ac:dyDescent="0.15">
      <c r="AG308" s="4" t="s">
        <v>338</v>
      </c>
    </row>
    <row r="309" spans="33:33" x14ac:dyDescent="0.15">
      <c r="AG309" s="4" t="s">
        <v>339</v>
      </c>
    </row>
    <row r="310" spans="33:33" x14ac:dyDescent="0.15">
      <c r="AG310" s="4" t="s">
        <v>340</v>
      </c>
    </row>
    <row r="311" spans="33:33" x14ac:dyDescent="0.15">
      <c r="AG311" s="4" t="s">
        <v>341</v>
      </c>
    </row>
    <row r="312" spans="33:33" x14ac:dyDescent="0.15">
      <c r="AG312" s="4" t="s">
        <v>342</v>
      </c>
    </row>
    <row r="313" spans="33:33" x14ac:dyDescent="0.15">
      <c r="AG313" s="4" t="s">
        <v>343</v>
      </c>
    </row>
    <row r="314" spans="33:33" x14ac:dyDescent="0.15">
      <c r="AG314" s="4" t="s">
        <v>344</v>
      </c>
    </row>
    <row r="315" spans="33:33" x14ac:dyDescent="0.15">
      <c r="AG315" s="4" t="s">
        <v>345</v>
      </c>
    </row>
    <row r="316" spans="33:33" x14ac:dyDescent="0.15">
      <c r="AG316" s="4" t="s">
        <v>346</v>
      </c>
    </row>
    <row r="317" spans="33:33" x14ac:dyDescent="0.15">
      <c r="AG317" s="4" t="s">
        <v>347</v>
      </c>
    </row>
    <row r="318" spans="33:33" x14ac:dyDescent="0.15">
      <c r="AG318" s="4" t="s">
        <v>348</v>
      </c>
    </row>
    <row r="319" spans="33:33" x14ac:dyDescent="0.15">
      <c r="AG319" s="4" t="s">
        <v>349</v>
      </c>
    </row>
    <row r="320" spans="33:33" x14ac:dyDescent="0.15">
      <c r="AG320" s="4" t="s">
        <v>350</v>
      </c>
    </row>
    <row r="321" spans="33:33" x14ac:dyDescent="0.15">
      <c r="AG321" s="4" t="s">
        <v>351</v>
      </c>
    </row>
    <row r="322" spans="33:33" x14ac:dyDescent="0.15">
      <c r="AG322" s="4" t="s">
        <v>352</v>
      </c>
    </row>
    <row r="323" spans="33:33" x14ac:dyDescent="0.15">
      <c r="AG323" s="4" t="s">
        <v>353</v>
      </c>
    </row>
    <row r="324" spans="33:33" x14ac:dyDescent="0.15">
      <c r="AG324" s="4" t="s">
        <v>354</v>
      </c>
    </row>
    <row r="325" spans="33:33" x14ac:dyDescent="0.15">
      <c r="AG325" s="4" t="s">
        <v>355</v>
      </c>
    </row>
    <row r="326" spans="33:33" x14ac:dyDescent="0.15">
      <c r="AG326" s="4" t="s">
        <v>356</v>
      </c>
    </row>
    <row r="327" spans="33:33" x14ac:dyDescent="0.15">
      <c r="AG327" s="4" t="s">
        <v>357</v>
      </c>
    </row>
    <row r="328" spans="33:33" x14ac:dyDescent="0.15">
      <c r="AG328" s="4" t="s">
        <v>358</v>
      </c>
    </row>
    <row r="329" spans="33:33" x14ac:dyDescent="0.15">
      <c r="AG329" s="4" t="s">
        <v>359</v>
      </c>
    </row>
    <row r="330" spans="33:33" x14ac:dyDescent="0.15">
      <c r="AG330" s="4" t="s">
        <v>360</v>
      </c>
    </row>
    <row r="331" spans="33:33" x14ac:dyDescent="0.15">
      <c r="AG331" s="4" t="s">
        <v>361</v>
      </c>
    </row>
    <row r="332" spans="33:33" x14ac:dyDescent="0.15">
      <c r="AG332" s="4" t="s">
        <v>362</v>
      </c>
    </row>
    <row r="333" spans="33:33" x14ac:dyDescent="0.15">
      <c r="AG333" s="4" t="s">
        <v>363</v>
      </c>
    </row>
    <row r="334" spans="33:33" x14ac:dyDescent="0.15">
      <c r="AG334" s="4" t="s">
        <v>364</v>
      </c>
    </row>
    <row r="335" spans="33:33" x14ac:dyDescent="0.15">
      <c r="AG335" s="4" t="s">
        <v>365</v>
      </c>
    </row>
    <row r="336" spans="33:33" x14ac:dyDescent="0.15">
      <c r="AG336" s="4" t="s">
        <v>366</v>
      </c>
    </row>
    <row r="337" spans="33:33" x14ac:dyDescent="0.15">
      <c r="AG337" s="4" t="s">
        <v>367</v>
      </c>
    </row>
    <row r="338" spans="33:33" x14ac:dyDescent="0.15">
      <c r="AG338" s="4" t="s">
        <v>368</v>
      </c>
    </row>
    <row r="339" spans="33:33" x14ac:dyDescent="0.15">
      <c r="AG339" s="4" t="s">
        <v>369</v>
      </c>
    </row>
    <row r="340" spans="33:33" x14ac:dyDescent="0.15">
      <c r="AG340" s="4" t="s">
        <v>370</v>
      </c>
    </row>
    <row r="341" spans="33:33" x14ac:dyDescent="0.15">
      <c r="AG341" s="4" t="s">
        <v>371</v>
      </c>
    </row>
    <row r="342" spans="33:33" x14ac:dyDescent="0.15">
      <c r="AG342" s="4" t="s">
        <v>372</v>
      </c>
    </row>
    <row r="343" spans="33:33" x14ac:dyDescent="0.15">
      <c r="AG343" s="4" t="s">
        <v>373</v>
      </c>
    </row>
    <row r="344" spans="33:33" x14ac:dyDescent="0.15">
      <c r="AG344" s="4" t="s">
        <v>33</v>
      </c>
    </row>
    <row r="345" spans="33:33" x14ac:dyDescent="0.15">
      <c r="AG345" s="4" t="s">
        <v>34</v>
      </c>
    </row>
    <row r="346" spans="33:33" x14ac:dyDescent="0.15">
      <c r="AG346" s="4" t="s">
        <v>35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topLeftCell="A4" workbookViewId="0">
      <selection activeCell="C4" sqref="C4"/>
    </sheetView>
  </sheetViews>
  <sheetFormatPr defaultRowHeight="16.5" x14ac:dyDescent="0.15"/>
  <cols>
    <col min="1" max="1" width="9" style="2"/>
    <col min="2" max="2" width="15.375" style="2" bestFit="1" customWidth="1"/>
    <col min="3" max="16384" width="9" style="2"/>
  </cols>
  <sheetData>
    <row r="2" spans="2:2" ht="22.5" x14ac:dyDescent="0.15">
      <c r="B2" s="56" t="s">
        <v>1034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30"/>
  <sheetViews>
    <sheetView workbookViewId="0">
      <pane xSplit="7" ySplit="3" topLeftCell="AC10" activePane="bottomRight" state="frozen"/>
      <selection pane="topRight" activeCell="H1" sqref="H1"/>
      <selection pane="bottomLeft" activeCell="A3" sqref="A3"/>
      <selection pane="bottomRight" activeCell="K35" sqref="K35"/>
    </sheetView>
  </sheetViews>
  <sheetFormatPr defaultRowHeight="16.5" x14ac:dyDescent="0.15"/>
  <cols>
    <col min="1" max="1" width="15.625" style="2" customWidth="1"/>
    <col min="2" max="3" width="9.25" style="2" bestFit="1" customWidth="1"/>
    <col min="4" max="4" width="9.25" style="8" bestFit="1" customWidth="1"/>
    <col min="5" max="5" width="9.25" style="2" bestFit="1" customWidth="1"/>
    <col min="6" max="6" width="9" style="2"/>
    <col min="7" max="7" width="13.75" style="2" bestFit="1" customWidth="1"/>
    <col min="8" max="15" width="11.25" style="2" bestFit="1" customWidth="1"/>
    <col min="16" max="20" width="8.5" style="16" customWidth="1"/>
    <col min="21" max="21" width="9.25" style="16" bestFit="1" customWidth="1"/>
    <col min="22" max="23" width="10.625" style="16" customWidth="1"/>
    <col min="24" max="26" width="11.875" style="16" bestFit="1" customWidth="1"/>
    <col min="27" max="28" width="15.375" style="16" bestFit="1" customWidth="1"/>
    <col min="29" max="29" width="25.75" style="16" bestFit="1" customWidth="1"/>
    <col min="30" max="30" width="13.25" style="16" bestFit="1" customWidth="1"/>
    <col min="31" max="31" width="11.25" style="16" bestFit="1" customWidth="1"/>
    <col min="32" max="32" width="13.25" style="2" bestFit="1" customWidth="1"/>
    <col min="33" max="33" width="8.75" style="2" customWidth="1"/>
    <col min="34" max="38" width="13.25" style="2" bestFit="1" customWidth="1"/>
    <col min="39" max="39" width="15.375" style="16" bestFit="1" customWidth="1"/>
    <col min="40" max="16384" width="9" style="2"/>
  </cols>
  <sheetData>
    <row r="1" spans="1:39" x14ac:dyDescent="0.15">
      <c r="A1" s="63" t="s">
        <v>733</v>
      </c>
      <c r="B1" s="63"/>
      <c r="C1" s="63"/>
      <c r="D1" s="63"/>
      <c r="E1" s="63"/>
      <c r="F1" s="63"/>
      <c r="G1" s="63"/>
      <c r="H1" s="63" t="s">
        <v>759</v>
      </c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</row>
    <row r="2" spans="1:39" ht="16.5" customHeight="1" x14ac:dyDescent="0.15">
      <c r="A2" s="63"/>
      <c r="B2" s="63"/>
      <c r="C2" s="63"/>
      <c r="D2" s="63"/>
      <c r="E2" s="63"/>
      <c r="F2" s="63"/>
      <c r="G2" s="63"/>
      <c r="H2" s="64" t="s">
        <v>734</v>
      </c>
      <c r="I2" s="64"/>
      <c r="J2" s="64" t="s">
        <v>738</v>
      </c>
      <c r="K2" s="64"/>
      <c r="L2" s="64" t="s">
        <v>739</v>
      </c>
      <c r="M2" s="64"/>
      <c r="N2" s="64" t="s">
        <v>740</v>
      </c>
      <c r="O2" s="64"/>
      <c r="P2" s="66" t="s">
        <v>741</v>
      </c>
      <c r="Q2" s="66"/>
      <c r="R2" s="66" t="s">
        <v>750</v>
      </c>
      <c r="S2" s="66"/>
      <c r="T2" s="66"/>
      <c r="U2" s="24" t="s">
        <v>753</v>
      </c>
      <c r="V2" s="24" t="s">
        <v>754</v>
      </c>
      <c r="W2" s="24" t="s">
        <v>755</v>
      </c>
      <c r="X2" s="24" t="s">
        <v>756</v>
      </c>
      <c r="Y2" s="24" t="s">
        <v>757</v>
      </c>
      <c r="Z2" s="24" t="s">
        <v>758</v>
      </c>
      <c r="AA2" s="24" t="s">
        <v>763</v>
      </c>
      <c r="AB2" s="24" t="s">
        <v>762</v>
      </c>
      <c r="AC2" s="67" t="s">
        <v>987</v>
      </c>
      <c r="AD2" s="68"/>
      <c r="AE2" s="69"/>
      <c r="AF2" s="65" t="s">
        <v>771</v>
      </c>
      <c r="AG2" s="65" t="s">
        <v>772</v>
      </c>
      <c r="AH2" s="65" t="s">
        <v>774</v>
      </c>
      <c r="AI2" s="65" t="s">
        <v>777</v>
      </c>
      <c r="AJ2" s="65" t="s">
        <v>775</v>
      </c>
      <c r="AK2" s="65" t="s">
        <v>776</v>
      </c>
      <c r="AL2" s="65" t="s">
        <v>778</v>
      </c>
      <c r="AM2" s="70" t="s">
        <v>779</v>
      </c>
    </row>
    <row r="3" spans="1:39" x14ac:dyDescent="0.15">
      <c r="A3" s="25" t="s">
        <v>985</v>
      </c>
      <c r="B3" s="25" t="s">
        <v>981</v>
      </c>
      <c r="C3" s="25" t="s">
        <v>986</v>
      </c>
      <c r="D3" s="26" t="s">
        <v>984</v>
      </c>
      <c r="E3" s="25" t="s">
        <v>638</v>
      </c>
      <c r="F3" s="25" t="s">
        <v>641</v>
      </c>
      <c r="G3" s="27" t="s">
        <v>735</v>
      </c>
      <c r="H3" s="23" t="s">
        <v>737</v>
      </c>
      <c r="I3" s="23" t="s">
        <v>736</v>
      </c>
      <c r="J3" s="23" t="s">
        <v>737</v>
      </c>
      <c r="K3" s="23" t="s">
        <v>736</v>
      </c>
      <c r="L3" s="23" t="s">
        <v>737</v>
      </c>
      <c r="M3" s="23" t="s">
        <v>736</v>
      </c>
      <c r="N3" s="23" t="s">
        <v>737</v>
      </c>
      <c r="O3" s="23" t="s">
        <v>736</v>
      </c>
      <c r="P3" s="23" t="s">
        <v>746</v>
      </c>
      <c r="Q3" s="23" t="s">
        <v>747</v>
      </c>
      <c r="R3" s="23" t="s">
        <v>751</v>
      </c>
      <c r="S3" s="23" t="s">
        <v>752</v>
      </c>
      <c r="T3" s="23" t="s">
        <v>749</v>
      </c>
      <c r="U3" s="23" t="s">
        <v>748</v>
      </c>
      <c r="V3" s="23" t="s">
        <v>745</v>
      </c>
      <c r="W3" s="23" t="s">
        <v>745</v>
      </c>
      <c r="X3" s="23" t="s">
        <v>760</v>
      </c>
      <c r="Y3" s="23" t="s">
        <v>761</v>
      </c>
      <c r="Z3" s="23" t="s">
        <v>761</v>
      </c>
      <c r="AA3" s="23" t="s">
        <v>764</v>
      </c>
      <c r="AB3" s="23" t="s">
        <v>764</v>
      </c>
      <c r="AC3" s="27" t="s">
        <v>765</v>
      </c>
      <c r="AD3" s="27" t="s">
        <v>766</v>
      </c>
      <c r="AE3" s="27" t="s">
        <v>767</v>
      </c>
      <c r="AF3" s="65"/>
      <c r="AG3" s="65"/>
      <c r="AH3" s="65"/>
      <c r="AI3" s="65"/>
      <c r="AJ3" s="65"/>
      <c r="AK3" s="65"/>
      <c r="AL3" s="65"/>
      <c r="AM3" s="70"/>
    </row>
    <row r="4" spans="1:39" x14ac:dyDescent="0.15">
      <c r="A4" s="4" t="s">
        <v>533</v>
      </c>
      <c r="B4" s="4" t="s">
        <v>571</v>
      </c>
      <c r="C4" s="4" t="s">
        <v>592</v>
      </c>
      <c r="D4" s="6" t="s">
        <v>640</v>
      </c>
      <c r="E4" s="4" t="s">
        <v>416</v>
      </c>
      <c r="F4" s="4" t="s">
        <v>643</v>
      </c>
      <c r="G4" s="13">
        <v>10633</v>
      </c>
      <c r="H4" s="14">
        <v>240</v>
      </c>
      <c r="I4" s="14">
        <f>H4/30</f>
        <v>8</v>
      </c>
      <c r="J4" s="14">
        <v>240</v>
      </c>
      <c r="K4" s="14">
        <f>J4/30</f>
        <v>8</v>
      </c>
      <c r="L4" s="14">
        <v>210</v>
      </c>
      <c r="M4" s="14">
        <f>L4/30</f>
        <v>7</v>
      </c>
      <c r="N4" s="14">
        <v>30</v>
      </c>
      <c r="O4" s="14">
        <f>N4/30</f>
        <v>1</v>
      </c>
      <c r="P4" s="17">
        <v>0</v>
      </c>
      <c r="Q4" s="17">
        <v>6</v>
      </c>
      <c r="R4" s="17">
        <v>3</v>
      </c>
      <c r="S4" s="17">
        <v>1</v>
      </c>
      <c r="T4" s="18">
        <v>0.05</v>
      </c>
      <c r="U4" s="17">
        <v>20</v>
      </c>
      <c r="V4" s="17">
        <v>6</v>
      </c>
      <c r="W4" s="17">
        <v>3</v>
      </c>
      <c r="X4" s="20">
        <f>IF(G4&lt;=40,200,5*G4)</f>
        <v>53165</v>
      </c>
      <c r="Y4" s="20">
        <f>IF(G4&lt;=50,2000,IF(G4&lt;=200,5000,IF(G4&lt;=500,10000,20000)))</f>
        <v>20000</v>
      </c>
      <c r="Z4" s="20">
        <f>IF(G4&lt;=200,5000,10000)</f>
        <v>10000</v>
      </c>
      <c r="AA4" s="17">
        <v>0</v>
      </c>
      <c r="AB4" s="17">
        <v>0</v>
      </c>
      <c r="AC4" s="17" t="s">
        <v>447</v>
      </c>
      <c r="AD4" s="17" t="s">
        <v>500</v>
      </c>
      <c r="AE4" s="17" t="s">
        <v>768</v>
      </c>
      <c r="AF4" s="11">
        <v>41985</v>
      </c>
      <c r="AG4" s="4" t="s">
        <v>773</v>
      </c>
      <c r="AH4" s="11">
        <v>41985</v>
      </c>
      <c r="AI4" s="11">
        <v>41985</v>
      </c>
      <c r="AJ4" s="11">
        <v>41985</v>
      </c>
      <c r="AK4" s="11">
        <v>41985</v>
      </c>
      <c r="AL4" s="11">
        <v>41985</v>
      </c>
      <c r="AM4" s="17"/>
    </row>
    <row r="5" spans="1:39" x14ac:dyDescent="0.15">
      <c r="A5" s="4" t="s">
        <v>533</v>
      </c>
      <c r="B5" s="4" t="s">
        <v>571</v>
      </c>
      <c r="C5" s="4" t="s">
        <v>595</v>
      </c>
      <c r="D5" s="6">
        <v>1001</v>
      </c>
      <c r="E5" s="4" t="s">
        <v>416</v>
      </c>
      <c r="F5" s="4" t="s">
        <v>643</v>
      </c>
      <c r="G5" s="13">
        <v>10633</v>
      </c>
      <c r="H5" s="14">
        <v>240</v>
      </c>
      <c r="I5" s="14">
        <f t="shared" ref="I5:I9" si="0">H5/30</f>
        <v>8</v>
      </c>
      <c r="J5" s="14">
        <v>240</v>
      </c>
      <c r="K5" s="14">
        <f t="shared" ref="K5:K9" si="1">J5/30</f>
        <v>8</v>
      </c>
      <c r="L5" s="14">
        <v>210</v>
      </c>
      <c r="M5" s="14">
        <f t="shared" ref="M5:M9" si="2">L5/30</f>
        <v>7</v>
      </c>
      <c r="N5" s="14">
        <v>30</v>
      </c>
      <c r="O5" s="14">
        <f t="shared" ref="O5:O9" si="3">N5/30</f>
        <v>1</v>
      </c>
      <c r="P5" s="17">
        <v>0</v>
      </c>
      <c r="Q5" s="17">
        <v>6</v>
      </c>
      <c r="R5" s="17">
        <v>3</v>
      </c>
      <c r="S5" s="17">
        <v>1</v>
      </c>
      <c r="T5" s="18">
        <v>0.05</v>
      </c>
      <c r="U5" s="17">
        <v>20</v>
      </c>
      <c r="V5" s="17">
        <v>6</v>
      </c>
      <c r="W5" s="17">
        <v>3</v>
      </c>
      <c r="X5" s="20">
        <f t="shared" ref="X5:X9" si="4">IF(G5&lt;=40,200,5*G5)</f>
        <v>53165</v>
      </c>
      <c r="Y5" s="20">
        <f t="shared" ref="Y5:Y9" si="5">IF(G5&lt;=50,2000,IF(G5&lt;=200,5000,IF(G5&lt;=500,10000,20000)))</f>
        <v>20000</v>
      </c>
      <c r="Z5" s="20">
        <f t="shared" ref="Z5:Z9" si="6">IF(G5&lt;=200,5000,10000)</f>
        <v>10000</v>
      </c>
      <c r="AA5" s="17">
        <v>0</v>
      </c>
      <c r="AB5" s="17">
        <v>0</v>
      </c>
      <c r="AC5" s="17" t="s">
        <v>447</v>
      </c>
      <c r="AD5" s="17" t="s">
        <v>500</v>
      </c>
      <c r="AE5" s="17" t="s">
        <v>768</v>
      </c>
      <c r="AF5" s="11">
        <v>41985</v>
      </c>
      <c r="AG5" s="4" t="s">
        <v>525</v>
      </c>
      <c r="AH5" s="11">
        <v>41985</v>
      </c>
      <c r="AI5" s="11">
        <v>41985</v>
      </c>
      <c r="AJ5" s="11">
        <v>41985</v>
      </c>
      <c r="AK5" s="11">
        <v>41985</v>
      </c>
      <c r="AL5" s="11">
        <v>41985</v>
      </c>
      <c r="AM5" s="17"/>
    </row>
    <row r="6" spans="1:39" x14ac:dyDescent="0.15">
      <c r="A6" s="4" t="s">
        <v>533</v>
      </c>
      <c r="B6" s="4" t="s">
        <v>571</v>
      </c>
      <c r="C6" s="4" t="s">
        <v>597</v>
      </c>
      <c r="D6" s="6">
        <v>2001</v>
      </c>
      <c r="E6" s="4" t="s">
        <v>416</v>
      </c>
      <c r="F6" s="4" t="s">
        <v>643</v>
      </c>
      <c r="G6" s="13">
        <v>10633</v>
      </c>
      <c r="H6" s="14">
        <v>240</v>
      </c>
      <c r="I6" s="14">
        <f t="shared" si="0"/>
        <v>8</v>
      </c>
      <c r="J6" s="14">
        <v>240</v>
      </c>
      <c r="K6" s="14">
        <f t="shared" si="1"/>
        <v>8</v>
      </c>
      <c r="L6" s="14">
        <v>210</v>
      </c>
      <c r="M6" s="14">
        <f t="shared" si="2"/>
        <v>7</v>
      </c>
      <c r="N6" s="14">
        <v>30</v>
      </c>
      <c r="O6" s="14">
        <f t="shared" si="3"/>
        <v>1</v>
      </c>
      <c r="P6" s="17">
        <v>0</v>
      </c>
      <c r="Q6" s="17">
        <v>6</v>
      </c>
      <c r="R6" s="17">
        <v>3</v>
      </c>
      <c r="S6" s="17">
        <v>1</v>
      </c>
      <c r="T6" s="18">
        <v>0.05</v>
      </c>
      <c r="U6" s="17">
        <v>20</v>
      </c>
      <c r="V6" s="17">
        <v>6</v>
      </c>
      <c r="W6" s="17">
        <v>3</v>
      </c>
      <c r="X6" s="20">
        <f t="shared" si="4"/>
        <v>53165</v>
      </c>
      <c r="Y6" s="20">
        <f t="shared" si="5"/>
        <v>20000</v>
      </c>
      <c r="Z6" s="20">
        <f t="shared" si="6"/>
        <v>10000</v>
      </c>
      <c r="AA6" s="17">
        <v>0</v>
      </c>
      <c r="AB6" s="17">
        <v>0</v>
      </c>
      <c r="AC6" s="17" t="s">
        <v>447</v>
      </c>
      <c r="AD6" s="17" t="s">
        <v>500</v>
      </c>
      <c r="AE6" s="17" t="s">
        <v>768</v>
      </c>
      <c r="AF6" s="11">
        <v>41985</v>
      </c>
      <c r="AG6" s="4" t="s">
        <v>525</v>
      </c>
      <c r="AH6" s="11">
        <v>41985</v>
      </c>
      <c r="AI6" s="11">
        <v>41985</v>
      </c>
      <c r="AJ6" s="11">
        <v>41985</v>
      </c>
      <c r="AK6" s="11">
        <v>41985</v>
      </c>
      <c r="AL6" s="11">
        <v>41985</v>
      </c>
      <c r="AM6" s="17"/>
    </row>
    <row r="7" spans="1:39" x14ac:dyDescent="0.15">
      <c r="A7" s="4" t="s">
        <v>533</v>
      </c>
      <c r="B7" s="4" t="s">
        <v>571</v>
      </c>
      <c r="C7" s="4" t="s">
        <v>599</v>
      </c>
      <c r="D7" s="6">
        <v>3001</v>
      </c>
      <c r="E7" s="4" t="s">
        <v>416</v>
      </c>
      <c r="F7" s="4" t="s">
        <v>643</v>
      </c>
      <c r="G7" s="13">
        <v>10633</v>
      </c>
      <c r="H7" s="14">
        <v>240</v>
      </c>
      <c r="I7" s="14">
        <f t="shared" si="0"/>
        <v>8</v>
      </c>
      <c r="J7" s="14">
        <v>240</v>
      </c>
      <c r="K7" s="14">
        <f t="shared" si="1"/>
        <v>8</v>
      </c>
      <c r="L7" s="14">
        <v>210</v>
      </c>
      <c r="M7" s="14">
        <f t="shared" si="2"/>
        <v>7</v>
      </c>
      <c r="N7" s="14">
        <v>30</v>
      </c>
      <c r="O7" s="14">
        <f t="shared" si="3"/>
        <v>1</v>
      </c>
      <c r="P7" s="17">
        <v>0</v>
      </c>
      <c r="Q7" s="17">
        <v>6</v>
      </c>
      <c r="R7" s="17">
        <v>3</v>
      </c>
      <c r="S7" s="17">
        <v>1</v>
      </c>
      <c r="T7" s="18">
        <v>0.05</v>
      </c>
      <c r="U7" s="17">
        <v>20</v>
      </c>
      <c r="V7" s="17">
        <v>6</v>
      </c>
      <c r="W7" s="17">
        <v>3</v>
      </c>
      <c r="X7" s="20">
        <f t="shared" si="4"/>
        <v>53165</v>
      </c>
      <c r="Y7" s="20">
        <f t="shared" si="5"/>
        <v>20000</v>
      </c>
      <c r="Z7" s="20">
        <f t="shared" si="6"/>
        <v>10000</v>
      </c>
      <c r="AA7" s="17">
        <v>0</v>
      </c>
      <c r="AB7" s="17">
        <v>0</v>
      </c>
      <c r="AC7" s="17" t="s">
        <v>447</v>
      </c>
      <c r="AD7" s="17" t="s">
        <v>500</v>
      </c>
      <c r="AE7" s="17" t="s">
        <v>768</v>
      </c>
      <c r="AF7" s="11">
        <v>41985</v>
      </c>
      <c r="AG7" s="4" t="s">
        <v>525</v>
      </c>
      <c r="AH7" s="11">
        <v>41985</v>
      </c>
      <c r="AI7" s="11">
        <v>41985</v>
      </c>
      <c r="AJ7" s="11">
        <v>41985</v>
      </c>
      <c r="AK7" s="11">
        <v>41985</v>
      </c>
      <c r="AL7" s="11">
        <v>41985</v>
      </c>
      <c r="AM7" s="17"/>
    </row>
    <row r="8" spans="1:39" x14ac:dyDescent="0.15">
      <c r="A8" s="4" t="s">
        <v>533</v>
      </c>
      <c r="B8" s="4" t="s">
        <v>571</v>
      </c>
      <c r="C8" s="4" t="s">
        <v>600</v>
      </c>
      <c r="D8" s="6">
        <v>4001</v>
      </c>
      <c r="E8" s="4" t="s">
        <v>416</v>
      </c>
      <c r="F8" s="4" t="s">
        <v>643</v>
      </c>
      <c r="G8" s="13">
        <v>10633</v>
      </c>
      <c r="H8" s="14">
        <v>240</v>
      </c>
      <c r="I8" s="14">
        <f t="shared" si="0"/>
        <v>8</v>
      </c>
      <c r="J8" s="14">
        <v>240</v>
      </c>
      <c r="K8" s="14">
        <f t="shared" si="1"/>
        <v>8</v>
      </c>
      <c r="L8" s="14">
        <v>210</v>
      </c>
      <c r="M8" s="14">
        <f t="shared" si="2"/>
        <v>7</v>
      </c>
      <c r="N8" s="14">
        <v>30</v>
      </c>
      <c r="O8" s="14">
        <f t="shared" si="3"/>
        <v>1</v>
      </c>
      <c r="P8" s="17">
        <v>0</v>
      </c>
      <c r="Q8" s="17">
        <v>6</v>
      </c>
      <c r="R8" s="17">
        <v>3</v>
      </c>
      <c r="S8" s="17">
        <v>1</v>
      </c>
      <c r="T8" s="18">
        <v>0.05</v>
      </c>
      <c r="U8" s="17">
        <v>20</v>
      </c>
      <c r="V8" s="17">
        <v>6</v>
      </c>
      <c r="W8" s="17">
        <v>3</v>
      </c>
      <c r="X8" s="20">
        <f t="shared" si="4"/>
        <v>53165</v>
      </c>
      <c r="Y8" s="20">
        <f t="shared" si="5"/>
        <v>20000</v>
      </c>
      <c r="Z8" s="20">
        <f t="shared" si="6"/>
        <v>10000</v>
      </c>
      <c r="AA8" s="17">
        <v>0</v>
      </c>
      <c r="AB8" s="17">
        <v>0</v>
      </c>
      <c r="AC8" s="17" t="s">
        <v>447</v>
      </c>
      <c r="AD8" s="17" t="s">
        <v>500</v>
      </c>
      <c r="AE8" s="17" t="s">
        <v>768</v>
      </c>
      <c r="AF8" s="11">
        <v>41985</v>
      </c>
      <c r="AG8" s="4" t="s">
        <v>525</v>
      </c>
      <c r="AH8" s="11">
        <v>41985</v>
      </c>
      <c r="AI8" s="11">
        <v>41985</v>
      </c>
      <c r="AJ8" s="11">
        <v>41985</v>
      </c>
      <c r="AK8" s="11">
        <v>41985</v>
      </c>
      <c r="AL8" s="11">
        <v>41985</v>
      </c>
      <c r="AM8" s="17"/>
    </row>
    <row r="9" spans="1:39" x14ac:dyDescent="0.15">
      <c r="A9" s="4" t="s">
        <v>533</v>
      </c>
      <c r="B9" s="4" t="s">
        <v>571</v>
      </c>
      <c r="C9" s="4" t="s">
        <v>601</v>
      </c>
      <c r="D9" s="6">
        <v>5001</v>
      </c>
      <c r="E9" s="4" t="s">
        <v>416</v>
      </c>
      <c r="F9" s="4" t="s">
        <v>643</v>
      </c>
      <c r="G9" s="13">
        <v>10633</v>
      </c>
      <c r="H9" s="14">
        <v>240</v>
      </c>
      <c r="I9" s="14">
        <f t="shared" si="0"/>
        <v>8</v>
      </c>
      <c r="J9" s="14">
        <v>240</v>
      </c>
      <c r="K9" s="14">
        <f t="shared" si="1"/>
        <v>8</v>
      </c>
      <c r="L9" s="14">
        <v>210</v>
      </c>
      <c r="M9" s="14">
        <f t="shared" si="2"/>
        <v>7</v>
      </c>
      <c r="N9" s="14">
        <v>30</v>
      </c>
      <c r="O9" s="14">
        <f t="shared" si="3"/>
        <v>1</v>
      </c>
      <c r="P9" s="17">
        <v>0</v>
      </c>
      <c r="Q9" s="17">
        <v>6</v>
      </c>
      <c r="R9" s="17">
        <v>3</v>
      </c>
      <c r="S9" s="17">
        <v>1</v>
      </c>
      <c r="T9" s="18">
        <v>0.05</v>
      </c>
      <c r="U9" s="17">
        <v>20</v>
      </c>
      <c r="V9" s="17">
        <v>6</v>
      </c>
      <c r="W9" s="17">
        <v>3</v>
      </c>
      <c r="X9" s="20">
        <f t="shared" si="4"/>
        <v>53165</v>
      </c>
      <c r="Y9" s="20">
        <f t="shared" si="5"/>
        <v>20000</v>
      </c>
      <c r="Z9" s="20">
        <f t="shared" si="6"/>
        <v>10000</v>
      </c>
      <c r="AA9" s="17">
        <v>0</v>
      </c>
      <c r="AB9" s="17">
        <v>0</v>
      </c>
      <c r="AC9" s="17" t="s">
        <v>447</v>
      </c>
      <c r="AD9" s="17" t="s">
        <v>500</v>
      </c>
      <c r="AE9" s="17" t="s">
        <v>768</v>
      </c>
      <c r="AF9" s="11">
        <v>41985</v>
      </c>
      <c r="AG9" s="4" t="s">
        <v>525</v>
      </c>
      <c r="AH9" s="11">
        <v>41985</v>
      </c>
      <c r="AI9" s="11">
        <v>41985</v>
      </c>
      <c r="AJ9" s="11">
        <v>41985</v>
      </c>
      <c r="AK9" s="11">
        <v>41985</v>
      </c>
      <c r="AL9" s="11">
        <v>41985</v>
      </c>
      <c r="AM9" s="17"/>
    </row>
    <row r="10" spans="1:39" x14ac:dyDescent="0.15">
      <c r="A10" s="4" t="s">
        <v>533</v>
      </c>
      <c r="B10" s="4" t="s">
        <v>571</v>
      </c>
      <c r="C10" s="4" t="s">
        <v>595</v>
      </c>
      <c r="D10" s="6" t="s">
        <v>642</v>
      </c>
      <c r="E10" s="4" t="s">
        <v>423</v>
      </c>
      <c r="F10" s="4" t="s">
        <v>374</v>
      </c>
      <c r="G10" s="13">
        <v>82.72</v>
      </c>
      <c r="H10" s="14">
        <v>420</v>
      </c>
      <c r="I10" s="14">
        <f>IF(H10&lt;&gt;"",H10/30,"")</f>
        <v>14</v>
      </c>
      <c r="J10" s="14">
        <v>420</v>
      </c>
      <c r="K10" s="14">
        <f>IF(J10&lt;&gt;"",J10/30,"")</f>
        <v>14</v>
      </c>
      <c r="L10" s="14">
        <v>420</v>
      </c>
      <c r="M10" s="14">
        <f>IF(L10&lt;&gt;"",L10/30,"")</f>
        <v>14</v>
      </c>
      <c r="N10" s="14">
        <v>45</v>
      </c>
      <c r="O10" s="14">
        <f>IF(N10&lt;&gt;"",N10/30,"")</f>
        <v>1.5</v>
      </c>
      <c r="P10" s="17">
        <v>2</v>
      </c>
      <c r="Q10" s="17">
        <v>3</v>
      </c>
      <c r="R10" s="17">
        <v>3</v>
      </c>
      <c r="S10" s="17">
        <v>1</v>
      </c>
      <c r="T10" s="18">
        <v>0.05</v>
      </c>
      <c r="U10" s="17">
        <v>5</v>
      </c>
      <c r="V10" s="17">
        <v>0</v>
      </c>
      <c r="W10" s="17">
        <v>3</v>
      </c>
      <c r="X10" s="20">
        <f>IF(G10&lt;&gt;"",IF(G10&lt;=40,200,5*G10),"")</f>
        <v>413.6</v>
      </c>
      <c r="Y10" s="20">
        <f>IF(G10&lt;&gt;"",IF(G10&lt;=50,2000,IF(G10&lt;=200,5000,IF(G10&lt;=500,10000,20000))),"")</f>
        <v>5000</v>
      </c>
      <c r="Z10" s="20">
        <f>IF(G10&lt;&gt;"",IF(G10&lt;=200,5000,10000),"")</f>
        <v>5000</v>
      </c>
      <c r="AA10" s="17">
        <v>0</v>
      </c>
      <c r="AB10" s="17">
        <v>0</v>
      </c>
      <c r="AC10" s="17" t="s">
        <v>447</v>
      </c>
      <c r="AD10" s="17" t="s">
        <v>500</v>
      </c>
      <c r="AE10" s="17" t="s">
        <v>768</v>
      </c>
      <c r="AF10" s="11">
        <v>41985</v>
      </c>
      <c r="AG10" s="4" t="s">
        <v>525</v>
      </c>
      <c r="AH10" s="11">
        <v>41985</v>
      </c>
      <c r="AI10" s="11">
        <v>41985</v>
      </c>
      <c r="AJ10" s="11">
        <v>41985</v>
      </c>
      <c r="AK10" s="11">
        <v>41985</v>
      </c>
      <c r="AL10" s="11">
        <v>41985</v>
      </c>
      <c r="AM10" s="17"/>
    </row>
    <row r="11" spans="1:39" x14ac:dyDescent="0.15">
      <c r="A11" s="4" t="s">
        <v>533</v>
      </c>
      <c r="B11" s="4" t="s">
        <v>571</v>
      </c>
      <c r="C11" s="4" t="s">
        <v>597</v>
      </c>
      <c r="D11" s="6" t="s">
        <v>890</v>
      </c>
      <c r="E11" s="4" t="s">
        <v>423</v>
      </c>
      <c r="F11" s="4" t="s">
        <v>374</v>
      </c>
      <c r="G11" s="13">
        <v>134.21</v>
      </c>
      <c r="H11" s="14">
        <v>420</v>
      </c>
      <c r="I11" s="14">
        <f t="shared" ref="I11:I30" si="7">IF(H11&lt;&gt;"",H11/30,"")</f>
        <v>14</v>
      </c>
      <c r="J11" s="14">
        <v>420</v>
      </c>
      <c r="K11" s="14">
        <f t="shared" ref="K11:K30" si="8">IF(J11&lt;&gt;"",J11/30,"")</f>
        <v>14</v>
      </c>
      <c r="L11" s="14">
        <v>420</v>
      </c>
      <c r="M11" s="14">
        <f t="shared" ref="M11:M30" si="9">IF(L11&lt;&gt;"",L11/30,"")</f>
        <v>14</v>
      </c>
      <c r="N11" s="14">
        <v>45</v>
      </c>
      <c r="O11" s="14">
        <f t="shared" ref="O11:O30" si="10">IF(N11&lt;&gt;"",N11/30,"")</f>
        <v>1.5</v>
      </c>
      <c r="P11" s="17">
        <v>2</v>
      </c>
      <c r="Q11" s="17">
        <v>3</v>
      </c>
      <c r="R11" s="17">
        <v>3</v>
      </c>
      <c r="S11" s="17">
        <v>1</v>
      </c>
      <c r="T11" s="18">
        <v>0.05</v>
      </c>
      <c r="U11" s="17">
        <v>5</v>
      </c>
      <c r="V11" s="17">
        <v>0</v>
      </c>
      <c r="W11" s="17">
        <v>3</v>
      </c>
      <c r="X11" s="20">
        <f t="shared" ref="X11:X30" si="11">IF(G11&lt;&gt;"",IF(G11&lt;=40,200,5*G11),"")</f>
        <v>671.05000000000007</v>
      </c>
      <c r="Y11" s="20">
        <f t="shared" ref="Y11:Y30" si="12">IF(G11&lt;&gt;"",IF(G11&lt;=50,2000,IF(G11&lt;=200,5000,IF(G11&lt;=500,10000,20000))),"")</f>
        <v>5000</v>
      </c>
      <c r="Z11" s="20">
        <f t="shared" ref="Z11:Z30" si="13">IF(G11&lt;&gt;"",IF(G11&lt;=200,5000,10000),"")</f>
        <v>5000</v>
      </c>
      <c r="AA11" s="17">
        <v>0</v>
      </c>
      <c r="AB11" s="17">
        <v>0</v>
      </c>
      <c r="AC11" s="17" t="s">
        <v>447</v>
      </c>
      <c r="AD11" s="17" t="s">
        <v>500</v>
      </c>
      <c r="AE11" s="17" t="s">
        <v>768</v>
      </c>
      <c r="AF11" s="11">
        <v>41986</v>
      </c>
      <c r="AG11" s="4" t="s">
        <v>525</v>
      </c>
      <c r="AH11" s="11">
        <v>41985</v>
      </c>
      <c r="AI11" s="11">
        <v>41985</v>
      </c>
      <c r="AJ11" s="11">
        <v>41985</v>
      </c>
      <c r="AK11" s="11">
        <v>41985</v>
      </c>
      <c r="AL11" s="11">
        <v>41985</v>
      </c>
      <c r="AM11" s="17"/>
    </row>
    <row r="12" spans="1:39" x14ac:dyDescent="0.15">
      <c r="A12" s="4" t="s">
        <v>533</v>
      </c>
      <c r="B12" s="4" t="s">
        <v>571</v>
      </c>
      <c r="C12" s="4" t="s">
        <v>595</v>
      </c>
      <c r="D12" s="6">
        <v>101</v>
      </c>
      <c r="E12" s="4" t="s">
        <v>423</v>
      </c>
      <c r="F12" s="4" t="s">
        <v>374</v>
      </c>
      <c r="G12" s="13">
        <v>110</v>
      </c>
      <c r="H12" s="14">
        <v>420</v>
      </c>
      <c r="I12" s="14">
        <f t="shared" si="7"/>
        <v>14</v>
      </c>
      <c r="J12" s="14">
        <v>420</v>
      </c>
      <c r="K12" s="14">
        <f t="shared" si="8"/>
        <v>14</v>
      </c>
      <c r="L12" s="14">
        <v>420</v>
      </c>
      <c r="M12" s="14">
        <f t="shared" si="9"/>
        <v>14</v>
      </c>
      <c r="N12" s="14">
        <v>45</v>
      </c>
      <c r="O12" s="14">
        <f t="shared" si="10"/>
        <v>1.5</v>
      </c>
      <c r="P12" s="17">
        <v>2</v>
      </c>
      <c r="Q12" s="17">
        <v>3</v>
      </c>
      <c r="R12" s="17">
        <v>3</v>
      </c>
      <c r="S12" s="17">
        <v>1</v>
      </c>
      <c r="T12" s="18">
        <v>0.05</v>
      </c>
      <c r="U12" s="17">
        <v>5</v>
      </c>
      <c r="V12" s="17">
        <v>0</v>
      </c>
      <c r="W12" s="17">
        <v>3</v>
      </c>
      <c r="X12" s="20">
        <f t="shared" si="11"/>
        <v>550</v>
      </c>
      <c r="Y12" s="20">
        <f t="shared" si="12"/>
        <v>5000</v>
      </c>
      <c r="Z12" s="20">
        <f t="shared" si="13"/>
        <v>5000</v>
      </c>
      <c r="AA12" s="17">
        <v>0</v>
      </c>
      <c r="AB12" s="17">
        <v>0</v>
      </c>
      <c r="AC12" s="17" t="s">
        <v>447</v>
      </c>
      <c r="AD12" s="17" t="s">
        <v>500</v>
      </c>
      <c r="AE12" s="17" t="s">
        <v>768</v>
      </c>
      <c r="AF12" s="11">
        <v>41985</v>
      </c>
      <c r="AG12" s="4" t="s">
        <v>525</v>
      </c>
      <c r="AH12" s="11">
        <v>41985</v>
      </c>
      <c r="AI12" s="11">
        <v>41985</v>
      </c>
      <c r="AJ12" s="11">
        <v>41985</v>
      </c>
      <c r="AK12" s="11">
        <v>41985</v>
      </c>
      <c r="AL12" s="11">
        <v>41985</v>
      </c>
      <c r="AM12" s="17"/>
    </row>
    <row r="13" spans="1:39" x14ac:dyDescent="0.15">
      <c r="A13" s="4" t="s">
        <v>533</v>
      </c>
      <c r="B13" s="4" t="s">
        <v>571</v>
      </c>
      <c r="C13" s="4" t="s">
        <v>595</v>
      </c>
      <c r="D13" s="6">
        <v>102</v>
      </c>
      <c r="E13" s="4" t="s">
        <v>423</v>
      </c>
      <c r="F13" s="4" t="s">
        <v>374</v>
      </c>
      <c r="G13" s="13">
        <v>116.71</v>
      </c>
      <c r="H13" s="14">
        <v>420</v>
      </c>
      <c r="I13" s="14">
        <f t="shared" si="7"/>
        <v>14</v>
      </c>
      <c r="J13" s="14">
        <v>420</v>
      </c>
      <c r="K13" s="14">
        <f t="shared" si="8"/>
        <v>14</v>
      </c>
      <c r="L13" s="14">
        <v>420</v>
      </c>
      <c r="M13" s="14">
        <f t="shared" si="9"/>
        <v>14</v>
      </c>
      <c r="N13" s="14">
        <v>45</v>
      </c>
      <c r="O13" s="14">
        <f t="shared" si="10"/>
        <v>1.5</v>
      </c>
      <c r="P13" s="17">
        <v>2</v>
      </c>
      <c r="Q13" s="17">
        <v>3</v>
      </c>
      <c r="R13" s="17">
        <v>3</v>
      </c>
      <c r="S13" s="17">
        <v>1</v>
      </c>
      <c r="T13" s="18">
        <v>0.05</v>
      </c>
      <c r="U13" s="17">
        <v>5</v>
      </c>
      <c r="V13" s="17">
        <v>0</v>
      </c>
      <c r="W13" s="17">
        <v>3</v>
      </c>
      <c r="X13" s="20">
        <f t="shared" si="11"/>
        <v>583.54999999999995</v>
      </c>
      <c r="Y13" s="20">
        <f t="shared" si="12"/>
        <v>5000</v>
      </c>
      <c r="Z13" s="20">
        <f t="shared" si="13"/>
        <v>5000</v>
      </c>
      <c r="AA13" s="17">
        <v>0</v>
      </c>
      <c r="AB13" s="17">
        <v>0</v>
      </c>
      <c r="AC13" s="17" t="s">
        <v>447</v>
      </c>
      <c r="AD13" s="17" t="s">
        <v>500</v>
      </c>
      <c r="AE13" s="17" t="s">
        <v>768</v>
      </c>
      <c r="AF13" s="11">
        <v>41985</v>
      </c>
      <c r="AG13" s="4" t="s">
        <v>525</v>
      </c>
      <c r="AH13" s="11">
        <v>41985</v>
      </c>
      <c r="AI13" s="11">
        <v>41985</v>
      </c>
      <c r="AJ13" s="11">
        <v>41985</v>
      </c>
      <c r="AK13" s="11">
        <v>41985</v>
      </c>
      <c r="AL13" s="11">
        <v>41985</v>
      </c>
      <c r="AM13" s="17"/>
    </row>
    <row r="14" spans="1:39" x14ac:dyDescent="0.15">
      <c r="A14" s="4" t="s">
        <v>533</v>
      </c>
      <c r="B14" s="4" t="s">
        <v>571</v>
      </c>
      <c r="C14" s="4" t="s">
        <v>595</v>
      </c>
      <c r="D14" s="6">
        <v>103</v>
      </c>
      <c r="E14" s="4" t="s">
        <v>423</v>
      </c>
      <c r="F14" s="4" t="s">
        <v>374</v>
      </c>
      <c r="G14" s="13">
        <v>75.790000000000006</v>
      </c>
      <c r="H14" s="14">
        <v>420</v>
      </c>
      <c r="I14" s="14">
        <f t="shared" si="7"/>
        <v>14</v>
      </c>
      <c r="J14" s="14">
        <v>420</v>
      </c>
      <c r="K14" s="14">
        <f t="shared" si="8"/>
        <v>14</v>
      </c>
      <c r="L14" s="14">
        <v>420</v>
      </c>
      <c r="M14" s="14">
        <f t="shared" si="9"/>
        <v>14</v>
      </c>
      <c r="N14" s="14">
        <v>45</v>
      </c>
      <c r="O14" s="14">
        <f t="shared" si="10"/>
        <v>1.5</v>
      </c>
      <c r="P14" s="17">
        <v>2</v>
      </c>
      <c r="Q14" s="17">
        <v>3</v>
      </c>
      <c r="R14" s="17">
        <v>3</v>
      </c>
      <c r="S14" s="17">
        <v>1</v>
      </c>
      <c r="T14" s="18">
        <v>0.05</v>
      </c>
      <c r="U14" s="17">
        <v>5</v>
      </c>
      <c r="V14" s="17">
        <v>0</v>
      </c>
      <c r="W14" s="17">
        <v>3</v>
      </c>
      <c r="X14" s="20">
        <f t="shared" si="11"/>
        <v>378.95000000000005</v>
      </c>
      <c r="Y14" s="20">
        <f t="shared" si="12"/>
        <v>5000</v>
      </c>
      <c r="Z14" s="20">
        <f t="shared" si="13"/>
        <v>5000</v>
      </c>
      <c r="AA14" s="17">
        <v>0</v>
      </c>
      <c r="AB14" s="17">
        <v>0</v>
      </c>
      <c r="AC14" s="17" t="s">
        <v>447</v>
      </c>
      <c r="AD14" s="17" t="s">
        <v>500</v>
      </c>
      <c r="AE14" s="17" t="s">
        <v>768</v>
      </c>
      <c r="AF14" s="11">
        <v>41985</v>
      </c>
      <c r="AG14" s="4" t="s">
        <v>525</v>
      </c>
      <c r="AH14" s="11">
        <v>41985</v>
      </c>
      <c r="AI14" s="11">
        <v>41985</v>
      </c>
      <c r="AJ14" s="11">
        <v>41985</v>
      </c>
      <c r="AK14" s="11">
        <v>41985</v>
      </c>
      <c r="AL14" s="11">
        <v>41985</v>
      </c>
      <c r="AM14" s="17"/>
    </row>
    <row r="15" spans="1:39" x14ac:dyDescent="0.15">
      <c r="A15" s="4" t="s">
        <v>533</v>
      </c>
      <c r="B15" s="4" t="s">
        <v>571</v>
      </c>
      <c r="C15" s="4" t="s">
        <v>595</v>
      </c>
      <c r="D15" s="6">
        <v>104</v>
      </c>
      <c r="E15" s="4" t="s">
        <v>423</v>
      </c>
      <c r="F15" s="4" t="s">
        <v>652</v>
      </c>
      <c r="G15" s="13">
        <v>126.45</v>
      </c>
      <c r="H15" s="14">
        <v>420</v>
      </c>
      <c r="I15" s="14">
        <f t="shared" si="7"/>
        <v>14</v>
      </c>
      <c r="J15" s="14">
        <v>420</v>
      </c>
      <c r="K15" s="14">
        <f t="shared" si="8"/>
        <v>14</v>
      </c>
      <c r="L15" s="14">
        <v>420</v>
      </c>
      <c r="M15" s="14">
        <f t="shared" si="9"/>
        <v>14</v>
      </c>
      <c r="N15" s="14">
        <v>45</v>
      </c>
      <c r="O15" s="14">
        <f t="shared" si="10"/>
        <v>1.5</v>
      </c>
      <c r="P15" s="17">
        <v>2</v>
      </c>
      <c r="Q15" s="17">
        <v>3</v>
      </c>
      <c r="R15" s="17">
        <v>3</v>
      </c>
      <c r="S15" s="17">
        <v>1</v>
      </c>
      <c r="T15" s="18">
        <v>0.05</v>
      </c>
      <c r="U15" s="17">
        <v>5</v>
      </c>
      <c r="V15" s="17">
        <v>0</v>
      </c>
      <c r="W15" s="17">
        <v>3</v>
      </c>
      <c r="X15" s="20">
        <f t="shared" si="11"/>
        <v>632.25</v>
      </c>
      <c r="Y15" s="20">
        <f t="shared" si="12"/>
        <v>5000</v>
      </c>
      <c r="Z15" s="20">
        <f t="shared" si="13"/>
        <v>5000</v>
      </c>
      <c r="AA15" s="17">
        <v>0</v>
      </c>
      <c r="AB15" s="17">
        <v>0</v>
      </c>
      <c r="AC15" s="17" t="s">
        <v>447</v>
      </c>
      <c r="AD15" s="17" t="s">
        <v>500</v>
      </c>
      <c r="AE15" s="17" t="s">
        <v>768</v>
      </c>
      <c r="AF15" s="11">
        <v>41985</v>
      </c>
      <c r="AG15" s="4" t="s">
        <v>525</v>
      </c>
      <c r="AH15" s="11">
        <v>41985</v>
      </c>
      <c r="AI15" s="11">
        <v>41985</v>
      </c>
      <c r="AJ15" s="11">
        <v>41985</v>
      </c>
      <c r="AK15" s="11">
        <v>41985</v>
      </c>
      <c r="AL15" s="11">
        <v>41985</v>
      </c>
      <c r="AM15" s="17"/>
    </row>
    <row r="16" spans="1:39" x14ac:dyDescent="0.15">
      <c r="A16" s="4" t="s">
        <v>533</v>
      </c>
      <c r="B16" s="4" t="s">
        <v>571</v>
      </c>
      <c r="C16" s="4" t="s">
        <v>595</v>
      </c>
      <c r="D16" s="6">
        <v>105</v>
      </c>
      <c r="E16" s="4" t="s">
        <v>423</v>
      </c>
      <c r="F16" s="4" t="s">
        <v>654</v>
      </c>
      <c r="G16" s="13">
        <v>65</v>
      </c>
      <c r="H16" s="14">
        <v>420</v>
      </c>
      <c r="I16" s="14">
        <f t="shared" si="7"/>
        <v>14</v>
      </c>
      <c r="J16" s="14">
        <v>420</v>
      </c>
      <c r="K16" s="14">
        <f t="shared" si="8"/>
        <v>14</v>
      </c>
      <c r="L16" s="14">
        <v>420</v>
      </c>
      <c r="M16" s="14">
        <f t="shared" si="9"/>
        <v>14</v>
      </c>
      <c r="N16" s="14">
        <v>45</v>
      </c>
      <c r="O16" s="14">
        <f t="shared" si="10"/>
        <v>1.5</v>
      </c>
      <c r="P16" s="17">
        <v>2</v>
      </c>
      <c r="Q16" s="17">
        <v>3</v>
      </c>
      <c r="R16" s="17">
        <v>3</v>
      </c>
      <c r="S16" s="17">
        <v>1</v>
      </c>
      <c r="T16" s="18">
        <v>0.05</v>
      </c>
      <c r="U16" s="17">
        <v>5</v>
      </c>
      <c r="V16" s="17">
        <v>0</v>
      </c>
      <c r="W16" s="17">
        <v>3</v>
      </c>
      <c r="X16" s="20">
        <f t="shared" si="11"/>
        <v>325</v>
      </c>
      <c r="Y16" s="20">
        <f t="shared" si="12"/>
        <v>5000</v>
      </c>
      <c r="Z16" s="20">
        <f t="shared" si="13"/>
        <v>5000</v>
      </c>
      <c r="AA16" s="17">
        <v>0</v>
      </c>
      <c r="AB16" s="17">
        <v>0</v>
      </c>
      <c r="AC16" s="17" t="s">
        <v>447</v>
      </c>
      <c r="AD16" s="17" t="s">
        <v>500</v>
      </c>
      <c r="AE16" s="17" t="s">
        <v>768</v>
      </c>
      <c r="AF16" s="11">
        <v>41985</v>
      </c>
      <c r="AG16" s="4" t="s">
        <v>525</v>
      </c>
      <c r="AH16" s="11">
        <v>41985</v>
      </c>
      <c r="AI16" s="11">
        <v>41985</v>
      </c>
      <c r="AJ16" s="11">
        <v>41985</v>
      </c>
      <c r="AK16" s="11">
        <v>41985</v>
      </c>
      <c r="AL16" s="11">
        <v>41985</v>
      </c>
      <c r="AM16" s="17"/>
    </row>
    <row r="17" spans="1:39" x14ac:dyDescent="0.15">
      <c r="A17" s="4" t="s">
        <v>533</v>
      </c>
      <c r="B17" s="4" t="s">
        <v>571</v>
      </c>
      <c r="C17" s="4" t="s">
        <v>595</v>
      </c>
      <c r="D17" s="6" t="s">
        <v>742</v>
      </c>
      <c r="E17" s="4" t="s">
        <v>423</v>
      </c>
      <c r="F17" s="4" t="s">
        <v>654</v>
      </c>
      <c r="G17" s="13">
        <v>24.63</v>
      </c>
      <c r="H17" s="14">
        <v>420</v>
      </c>
      <c r="I17" s="14">
        <f t="shared" si="7"/>
        <v>14</v>
      </c>
      <c r="J17" s="14">
        <v>420</v>
      </c>
      <c r="K17" s="14">
        <f t="shared" si="8"/>
        <v>14</v>
      </c>
      <c r="L17" s="14">
        <v>420</v>
      </c>
      <c r="M17" s="14">
        <f t="shared" si="9"/>
        <v>14</v>
      </c>
      <c r="N17" s="14">
        <v>45</v>
      </c>
      <c r="O17" s="14">
        <f t="shared" si="10"/>
        <v>1.5</v>
      </c>
      <c r="P17" s="17">
        <v>2</v>
      </c>
      <c r="Q17" s="17">
        <v>3</v>
      </c>
      <c r="R17" s="17">
        <v>3</v>
      </c>
      <c r="S17" s="17">
        <v>1</v>
      </c>
      <c r="T17" s="18">
        <v>0.05</v>
      </c>
      <c r="U17" s="17">
        <v>5</v>
      </c>
      <c r="V17" s="17">
        <v>0</v>
      </c>
      <c r="W17" s="17">
        <v>3</v>
      </c>
      <c r="X17" s="20">
        <f t="shared" si="11"/>
        <v>200</v>
      </c>
      <c r="Y17" s="20">
        <f t="shared" si="12"/>
        <v>2000</v>
      </c>
      <c r="Z17" s="20">
        <f t="shared" si="13"/>
        <v>5000</v>
      </c>
      <c r="AA17" s="17">
        <v>0</v>
      </c>
      <c r="AB17" s="17">
        <v>0</v>
      </c>
      <c r="AC17" s="17" t="s">
        <v>447</v>
      </c>
      <c r="AD17" s="17" t="s">
        <v>500</v>
      </c>
      <c r="AE17" s="17" t="s">
        <v>768</v>
      </c>
      <c r="AF17" s="11">
        <v>41985</v>
      </c>
      <c r="AG17" s="4" t="s">
        <v>525</v>
      </c>
      <c r="AH17" s="11">
        <v>41985</v>
      </c>
      <c r="AI17" s="11">
        <v>41985</v>
      </c>
      <c r="AJ17" s="11">
        <v>41985</v>
      </c>
      <c r="AK17" s="11">
        <v>41985</v>
      </c>
      <c r="AL17" s="11">
        <v>41985</v>
      </c>
      <c r="AM17" s="17"/>
    </row>
    <row r="18" spans="1:39" x14ac:dyDescent="0.15">
      <c r="A18" s="4" t="s">
        <v>533</v>
      </c>
      <c r="B18" s="4" t="s">
        <v>571</v>
      </c>
      <c r="C18" s="4" t="s">
        <v>595</v>
      </c>
      <c r="D18" s="6" t="s">
        <v>743</v>
      </c>
      <c r="E18" s="4" t="s">
        <v>423</v>
      </c>
      <c r="F18" s="4" t="s">
        <v>654</v>
      </c>
      <c r="G18" s="13">
        <v>49.09</v>
      </c>
      <c r="H18" s="14">
        <v>420</v>
      </c>
      <c r="I18" s="14">
        <f t="shared" si="7"/>
        <v>14</v>
      </c>
      <c r="J18" s="14">
        <v>420</v>
      </c>
      <c r="K18" s="14">
        <f t="shared" si="8"/>
        <v>14</v>
      </c>
      <c r="L18" s="14">
        <v>420</v>
      </c>
      <c r="M18" s="14">
        <f t="shared" si="9"/>
        <v>14</v>
      </c>
      <c r="N18" s="14">
        <v>45</v>
      </c>
      <c r="O18" s="14">
        <f t="shared" si="10"/>
        <v>1.5</v>
      </c>
      <c r="P18" s="17">
        <v>2</v>
      </c>
      <c r="Q18" s="17">
        <v>3</v>
      </c>
      <c r="R18" s="17">
        <v>3</v>
      </c>
      <c r="S18" s="17">
        <v>1</v>
      </c>
      <c r="T18" s="18">
        <v>0.05</v>
      </c>
      <c r="U18" s="17">
        <v>5</v>
      </c>
      <c r="V18" s="17">
        <v>0</v>
      </c>
      <c r="W18" s="17">
        <v>3</v>
      </c>
      <c r="X18" s="20">
        <f t="shared" si="11"/>
        <v>245.45000000000002</v>
      </c>
      <c r="Y18" s="20">
        <f t="shared" si="12"/>
        <v>2000</v>
      </c>
      <c r="Z18" s="20">
        <f t="shared" si="13"/>
        <v>5000</v>
      </c>
      <c r="AA18" s="17">
        <v>0</v>
      </c>
      <c r="AB18" s="17">
        <v>0</v>
      </c>
      <c r="AC18" s="17" t="s">
        <v>447</v>
      </c>
      <c r="AD18" s="17" t="s">
        <v>500</v>
      </c>
      <c r="AE18" s="17" t="s">
        <v>768</v>
      </c>
      <c r="AF18" s="11">
        <v>41985</v>
      </c>
      <c r="AG18" s="4" t="s">
        <v>525</v>
      </c>
      <c r="AH18" s="11">
        <v>41985</v>
      </c>
      <c r="AI18" s="11">
        <v>41985</v>
      </c>
      <c r="AJ18" s="11">
        <v>41985</v>
      </c>
      <c r="AK18" s="11">
        <v>41985</v>
      </c>
      <c r="AL18" s="11">
        <v>41985</v>
      </c>
      <c r="AM18" s="17"/>
    </row>
    <row r="19" spans="1:39" x14ac:dyDescent="0.15">
      <c r="A19" s="4" t="s">
        <v>533</v>
      </c>
      <c r="B19" s="4" t="s">
        <v>571</v>
      </c>
      <c r="C19" s="4" t="s">
        <v>595</v>
      </c>
      <c r="D19" s="6" t="s">
        <v>744</v>
      </c>
      <c r="E19" s="4" t="s">
        <v>423</v>
      </c>
      <c r="F19" s="4" t="s">
        <v>652</v>
      </c>
      <c r="G19" s="13">
        <v>118.11</v>
      </c>
      <c r="H19" s="14">
        <v>420</v>
      </c>
      <c r="I19" s="14">
        <f t="shared" si="7"/>
        <v>14</v>
      </c>
      <c r="J19" s="14">
        <v>420</v>
      </c>
      <c r="K19" s="14">
        <f t="shared" si="8"/>
        <v>14</v>
      </c>
      <c r="L19" s="14">
        <v>420</v>
      </c>
      <c r="M19" s="14">
        <f t="shared" si="9"/>
        <v>14</v>
      </c>
      <c r="N19" s="14">
        <v>45</v>
      </c>
      <c r="O19" s="14">
        <f t="shared" si="10"/>
        <v>1.5</v>
      </c>
      <c r="P19" s="17">
        <v>2</v>
      </c>
      <c r="Q19" s="17">
        <v>3</v>
      </c>
      <c r="R19" s="17">
        <v>3</v>
      </c>
      <c r="S19" s="17">
        <v>1</v>
      </c>
      <c r="T19" s="18">
        <v>0.05</v>
      </c>
      <c r="U19" s="17">
        <v>5</v>
      </c>
      <c r="V19" s="17">
        <v>0</v>
      </c>
      <c r="W19" s="17">
        <v>3</v>
      </c>
      <c r="X19" s="20">
        <f t="shared" si="11"/>
        <v>590.54999999999995</v>
      </c>
      <c r="Y19" s="20">
        <f t="shared" si="12"/>
        <v>5000</v>
      </c>
      <c r="Z19" s="20">
        <f t="shared" si="13"/>
        <v>5000</v>
      </c>
      <c r="AA19" s="17">
        <v>0</v>
      </c>
      <c r="AB19" s="17">
        <v>0</v>
      </c>
      <c r="AC19" s="17" t="s">
        <v>447</v>
      </c>
      <c r="AD19" s="17" t="s">
        <v>500</v>
      </c>
      <c r="AE19" s="17" t="s">
        <v>768</v>
      </c>
      <c r="AF19" s="11">
        <v>41985</v>
      </c>
      <c r="AG19" s="4" t="s">
        <v>525</v>
      </c>
      <c r="AH19" s="11">
        <v>41985</v>
      </c>
      <c r="AI19" s="11">
        <v>41985</v>
      </c>
      <c r="AJ19" s="11">
        <v>41985</v>
      </c>
      <c r="AK19" s="11">
        <v>41985</v>
      </c>
      <c r="AL19" s="11">
        <v>41985</v>
      </c>
      <c r="AM19" s="17"/>
    </row>
    <row r="20" spans="1:39" x14ac:dyDescent="0.15">
      <c r="A20" s="4" t="s">
        <v>533</v>
      </c>
      <c r="B20" s="4" t="s">
        <v>571</v>
      </c>
      <c r="C20" s="4" t="s">
        <v>595</v>
      </c>
      <c r="D20" s="6">
        <v>107</v>
      </c>
      <c r="E20" s="4" t="s">
        <v>423</v>
      </c>
      <c r="F20" s="4" t="s">
        <v>652</v>
      </c>
      <c r="G20" s="13">
        <v>152.4</v>
      </c>
      <c r="H20" s="14">
        <v>420</v>
      </c>
      <c r="I20" s="14">
        <f t="shared" si="7"/>
        <v>14</v>
      </c>
      <c r="J20" s="14">
        <v>420</v>
      </c>
      <c r="K20" s="14">
        <f t="shared" si="8"/>
        <v>14</v>
      </c>
      <c r="L20" s="14">
        <v>420</v>
      </c>
      <c r="M20" s="14">
        <f t="shared" si="9"/>
        <v>14</v>
      </c>
      <c r="N20" s="14">
        <v>45</v>
      </c>
      <c r="O20" s="14">
        <f t="shared" si="10"/>
        <v>1.5</v>
      </c>
      <c r="P20" s="17">
        <v>2</v>
      </c>
      <c r="Q20" s="17">
        <v>3</v>
      </c>
      <c r="R20" s="17">
        <v>3</v>
      </c>
      <c r="S20" s="17">
        <v>1</v>
      </c>
      <c r="T20" s="18">
        <v>0.05</v>
      </c>
      <c r="U20" s="17">
        <v>5</v>
      </c>
      <c r="V20" s="17">
        <v>0</v>
      </c>
      <c r="W20" s="17">
        <v>3</v>
      </c>
      <c r="X20" s="20">
        <f t="shared" si="11"/>
        <v>762</v>
      </c>
      <c r="Y20" s="20">
        <f t="shared" si="12"/>
        <v>5000</v>
      </c>
      <c r="Z20" s="20">
        <f t="shared" si="13"/>
        <v>5000</v>
      </c>
      <c r="AA20" s="17">
        <v>0</v>
      </c>
      <c r="AB20" s="17">
        <v>0</v>
      </c>
      <c r="AC20" s="17" t="s">
        <v>447</v>
      </c>
      <c r="AD20" s="17" t="s">
        <v>500</v>
      </c>
      <c r="AE20" s="17" t="s">
        <v>768</v>
      </c>
      <c r="AF20" s="11">
        <v>41985</v>
      </c>
      <c r="AG20" s="4" t="s">
        <v>525</v>
      </c>
      <c r="AH20" s="11">
        <v>41985</v>
      </c>
      <c r="AI20" s="11">
        <v>41985</v>
      </c>
      <c r="AJ20" s="11">
        <v>41985</v>
      </c>
      <c r="AK20" s="11">
        <v>41985</v>
      </c>
      <c r="AL20" s="11">
        <v>41985</v>
      </c>
      <c r="AM20" s="17"/>
    </row>
    <row r="21" spans="1:39" x14ac:dyDescent="0.15">
      <c r="A21" s="4" t="s">
        <v>533</v>
      </c>
      <c r="B21" s="4" t="s">
        <v>571</v>
      </c>
      <c r="C21" s="4" t="s">
        <v>595</v>
      </c>
      <c r="D21" s="6">
        <v>108</v>
      </c>
      <c r="E21" s="4" t="s">
        <v>423</v>
      </c>
      <c r="F21" s="4" t="s">
        <v>652</v>
      </c>
      <c r="G21" s="13">
        <v>244.77</v>
      </c>
      <c r="H21" s="14">
        <v>420</v>
      </c>
      <c r="I21" s="14">
        <f t="shared" si="7"/>
        <v>14</v>
      </c>
      <c r="J21" s="14">
        <v>420</v>
      </c>
      <c r="K21" s="14">
        <f t="shared" si="8"/>
        <v>14</v>
      </c>
      <c r="L21" s="14">
        <v>420</v>
      </c>
      <c r="M21" s="14">
        <f t="shared" si="9"/>
        <v>14</v>
      </c>
      <c r="N21" s="14">
        <v>45</v>
      </c>
      <c r="O21" s="14">
        <f t="shared" si="10"/>
        <v>1.5</v>
      </c>
      <c r="P21" s="17">
        <v>2</v>
      </c>
      <c r="Q21" s="17">
        <v>3</v>
      </c>
      <c r="R21" s="17">
        <v>3</v>
      </c>
      <c r="S21" s="17">
        <v>1</v>
      </c>
      <c r="T21" s="18">
        <v>0.05</v>
      </c>
      <c r="U21" s="17">
        <v>5</v>
      </c>
      <c r="V21" s="17">
        <v>0</v>
      </c>
      <c r="W21" s="17">
        <v>3</v>
      </c>
      <c r="X21" s="20">
        <f t="shared" si="11"/>
        <v>1223.8500000000001</v>
      </c>
      <c r="Y21" s="20">
        <f t="shared" si="12"/>
        <v>10000</v>
      </c>
      <c r="Z21" s="20">
        <f t="shared" si="13"/>
        <v>10000</v>
      </c>
      <c r="AA21" s="17">
        <v>0</v>
      </c>
      <c r="AB21" s="17">
        <v>0</v>
      </c>
      <c r="AC21" s="17" t="s">
        <v>447</v>
      </c>
      <c r="AD21" s="17" t="s">
        <v>500</v>
      </c>
      <c r="AE21" s="17" t="s">
        <v>768</v>
      </c>
      <c r="AF21" s="11">
        <v>41985</v>
      </c>
      <c r="AG21" s="4" t="s">
        <v>525</v>
      </c>
      <c r="AH21" s="11">
        <v>41985</v>
      </c>
      <c r="AI21" s="11">
        <v>41985</v>
      </c>
      <c r="AJ21" s="11">
        <v>41985</v>
      </c>
      <c r="AK21" s="11">
        <v>41985</v>
      </c>
      <c r="AL21" s="11">
        <v>41985</v>
      </c>
      <c r="AM21" s="17"/>
    </row>
    <row r="22" spans="1:39" x14ac:dyDescent="0.15">
      <c r="A22" s="4" t="s">
        <v>533</v>
      </c>
      <c r="B22" s="4" t="s">
        <v>571</v>
      </c>
      <c r="C22" s="4" t="s">
        <v>595</v>
      </c>
      <c r="D22" s="6">
        <v>109</v>
      </c>
      <c r="E22" s="4" t="s">
        <v>423</v>
      </c>
      <c r="F22" s="4" t="s">
        <v>652</v>
      </c>
      <c r="G22" s="13">
        <v>141.55000000000001</v>
      </c>
      <c r="H22" s="14">
        <v>420</v>
      </c>
      <c r="I22" s="14">
        <f t="shared" si="7"/>
        <v>14</v>
      </c>
      <c r="J22" s="14">
        <v>420</v>
      </c>
      <c r="K22" s="14">
        <f t="shared" si="8"/>
        <v>14</v>
      </c>
      <c r="L22" s="14">
        <v>420</v>
      </c>
      <c r="M22" s="14">
        <f t="shared" si="9"/>
        <v>14</v>
      </c>
      <c r="N22" s="14">
        <v>45</v>
      </c>
      <c r="O22" s="14">
        <f t="shared" si="10"/>
        <v>1.5</v>
      </c>
      <c r="P22" s="17">
        <v>2</v>
      </c>
      <c r="Q22" s="17">
        <v>3</v>
      </c>
      <c r="R22" s="17">
        <v>3</v>
      </c>
      <c r="S22" s="17">
        <v>1</v>
      </c>
      <c r="T22" s="18">
        <v>0.05</v>
      </c>
      <c r="U22" s="17">
        <v>5</v>
      </c>
      <c r="V22" s="17">
        <v>0</v>
      </c>
      <c r="W22" s="17">
        <v>3</v>
      </c>
      <c r="X22" s="20">
        <f t="shared" si="11"/>
        <v>707.75</v>
      </c>
      <c r="Y22" s="20">
        <f t="shared" si="12"/>
        <v>5000</v>
      </c>
      <c r="Z22" s="20">
        <f t="shared" si="13"/>
        <v>5000</v>
      </c>
      <c r="AA22" s="17">
        <v>0</v>
      </c>
      <c r="AB22" s="17">
        <v>0</v>
      </c>
      <c r="AC22" s="17" t="s">
        <v>447</v>
      </c>
      <c r="AD22" s="17" t="s">
        <v>500</v>
      </c>
      <c r="AE22" s="17" t="s">
        <v>768</v>
      </c>
      <c r="AF22" s="11">
        <v>41985</v>
      </c>
      <c r="AG22" s="4" t="s">
        <v>525</v>
      </c>
      <c r="AH22" s="11">
        <v>41985</v>
      </c>
      <c r="AI22" s="11">
        <v>41985</v>
      </c>
      <c r="AJ22" s="11">
        <v>41985</v>
      </c>
      <c r="AK22" s="11">
        <v>41985</v>
      </c>
      <c r="AL22" s="11">
        <v>41985</v>
      </c>
      <c r="AM22" s="17"/>
    </row>
    <row r="23" spans="1:39" x14ac:dyDescent="0.15">
      <c r="A23" s="4" t="s">
        <v>533</v>
      </c>
      <c r="B23" s="4" t="s">
        <v>571</v>
      </c>
      <c r="C23" s="4" t="s">
        <v>595</v>
      </c>
      <c r="D23" s="6">
        <v>110</v>
      </c>
      <c r="E23" s="4" t="s">
        <v>423</v>
      </c>
      <c r="F23" s="4" t="s">
        <v>652</v>
      </c>
      <c r="G23" s="13">
        <v>106.31</v>
      </c>
      <c r="H23" s="14">
        <v>420</v>
      </c>
      <c r="I23" s="14">
        <f t="shared" si="7"/>
        <v>14</v>
      </c>
      <c r="J23" s="14">
        <v>420</v>
      </c>
      <c r="K23" s="14">
        <f t="shared" si="8"/>
        <v>14</v>
      </c>
      <c r="L23" s="14">
        <v>420</v>
      </c>
      <c r="M23" s="14">
        <f t="shared" si="9"/>
        <v>14</v>
      </c>
      <c r="N23" s="14">
        <v>45</v>
      </c>
      <c r="O23" s="14">
        <f t="shared" si="10"/>
        <v>1.5</v>
      </c>
      <c r="P23" s="17">
        <v>2</v>
      </c>
      <c r="Q23" s="17">
        <v>3</v>
      </c>
      <c r="R23" s="17">
        <v>3</v>
      </c>
      <c r="S23" s="17">
        <v>1</v>
      </c>
      <c r="T23" s="18">
        <v>0.05</v>
      </c>
      <c r="U23" s="17">
        <v>5</v>
      </c>
      <c r="V23" s="17">
        <v>0</v>
      </c>
      <c r="W23" s="17">
        <v>3</v>
      </c>
      <c r="X23" s="20">
        <f t="shared" si="11"/>
        <v>531.54999999999995</v>
      </c>
      <c r="Y23" s="20">
        <f t="shared" si="12"/>
        <v>5000</v>
      </c>
      <c r="Z23" s="20">
        <f t="shared" si="13"/>
        <v>5000</v>
      </c>
      <c r="AA23" s="17">
        <v>0</v>
      </c>
      <c r="AB23" s="17">
        <v>0</v>
      </c>
      <c r="AC23" s="17" t="s">
        <v>447</v>
      </c>
      <c r="AD23" s="17" t="s">
        <v>500</v>
      </c>
      <c r="AE23" s="17" t="s">
        <v>768</v>
      </c>
      <c r="AF23" s="11">
        <v>41985</v>
      </c>
      <c r="AG23" s="4" t="s">
        <v>525</v>
      </c>
      <c r="AH23" s="11">
        <v>41985</v>
      </c>
      <c r="AI23" s="11">
        <v>41985</v>
      </c>
      <c r="AJ23" s="11">
        <v>41985</v>
      </c>
      <c r="AK23" s="11">
        <v>41985</v>
      </c>
      <c r="AL23" s="11">
        <v>41985</v>
      </c>
      <c r="AM23" s="17"/>
    </row>
    <row r="24" spans="1:39" x14ac:dyDescent="0.15">
      <c r="A24" s="4" t="s">
        <v>533</v>
      </c>
      <c r="B24" s="4" t="s">
        <v>571</v>
      </c>
      <c r="C24" s="4" t="s">
        <v>595</v>
      </c>
      <c r="D24" s="6">
        <v>111</v>
      </c>
      <c r="E24" s="4" t="s">
        <v>423</v>
      </c>
      <c r="F24" s="4" t="s">
        <v>652</v>
      </c>
      <c r="G24" s="13">
        <v>45.1</v>
      </c>
      <c r="H24" s="14">
        <v>420</v>
      </c>
      <c r="I24" s="14">
        <f t="shared" si="7"/>
        <v>14</v>
      </c>
      <c r="J24" s="14">
        <v>420</v>
      </c>
      <c r="K24" s="14">
        <f t="shared" si="8"/>
        <v>14</v>
      </c>
      <c r="L24" s="14">
        <v>420</v>
      </c>
      <c r="M24" s="14">
        <f t="shared" si="9"/>
        <v>14</v>
      </c>
      <c r="N24" s="14">
        <v>45</v>
      </c>
      <c r="O24" s="14">
        <f t="shared" si="10"/>
        <v>1.5</v>
      </c>
      <c r="P24" s="17">
        <v>2</v>
      </c>
      <c r="Q24" s="17">
        <v>3</v>
      </c>
      <c r="R24" s="17">
        <v>3</v>
      </c>
      <c r="S24" s="17">
        <v>1</v>
      </c>
      <c r="T24" s="18">
        <v>0.05</v>
      </c>
      <c r="U24" s="17">
        <v>5</v>
      </c>
      <c r="V24" s="17">
        <v>0</v>
      </c>
      <c r="W24" s="17">
        <v>3</v>
      </c>
      <c r="X24" s="20">
        <f t="shared" si="11"/>
        <v>225.5</v>
      </c>
      <c r="Y24" s="20">
        <f t="shared" si="12"/>
        <v>2000</v>
      </c>
      <c r="Z24" s="20">
        <f t="shared" si="13"/>
        <v>5000</v>
      </c>
      <c r="AA24" s="17">
        <v>0</v>
      </c>
      <c r="AB24" s="17">
        <v>0</v>
      </c>
      <c r="AC24" s="17" t="s">
        <v>447</v>
      </c>
      <c r="AD24" s="17" t="s">
        <v>500</v>
      </c>
      <c r="AE24" s="17" t="s">
        <v>768</v>
      </c>
      <c r="AF24" s="11">
        <v>41985</v>
      </c>
      <c r="AG24" s="4" t="s">
        <v>525</v>
      </c>
      <c r="AH24" s="11">
        <v>41985</v>
      </c>
      <c r="AI24" s="11">
        <v>41985</v>
      </c>
      <c r="AJ24" s="11">
        <v>41985</v>
      </c>
      <c r="AK24" s="11">
        <v>41985</v>
      </c>
      <c r="AL24" s="11">
        <v>41985</v>
      </c>
      <c r="AM24" s="17"/>
    </row>
    <row r="25" spans="1:39" x14ac:dyDescent="0.15">
      <c r="A25" s="4" t="s">
        <v>533</v>
      </c>
      <c r="B25" s="4" t="s">
        <v>571</v>
      </c>
      <c r="C25" s="4" t="s">
        <v>595</v>
      </c>
      <c r="D25" s="6">
        <v>112</v>
      </c>
      <c r="E25" s="4" t="s">
        <v>423</v>
      </c>
      <c r="F25" s="4" t="s">
        <v>652</v>
      </c>
      <c r="G25" s="13">
        <v>106.4</v>
      </c>
      <c r="H25" s="14">
        <v>420</v>
      </c>
      <c r="I25" s="14">
        <f t="shared" si="7"/>
        <v>14</v>
      </c>
      <c r="J25" s="14">
        <v>420</v>
      </c>
      <c r="K25" s="14">
        <f t="shared" si="8"/>
        <v>14</v>
      </c>
      <c r="L25" s="14">
        <v>420</v>
      </c>
      <c r="M25" s="14">
        <f t="shared" si="9"/>
        <v>14</v>
      </c>
      <c r="N25" s="14">
        <v>45</v>
      </c>
      <c r="O25" s="14">
        <f t="shared" si="10"/>
        <v>1.5</v>
      </c>
      <c r="P25" s="17">
        <v>2</v>
      </c>
      <c r="Q25" s="17">
        <v>3</v>
      </c>
      <c r="R25" s="17">
        <v>3</v>
      </c>
      <c r="S25" s="17">
        <v>1</v>
      </c>
      <c r="T25" s="18">
        <v>0.05</v>
      </c>
      <c r="U25" s="17">
        <v>5</v>
      </c>
      <c r="V25" s="17">
        <v>0</v>
      </c>
      <c r="W25" s="17">
        <v>3</v>
      </c>
      <c r="X25" s="20">
        <f t="shared" si="11"/>
        <v>532</v>
      </c>
      <c r="Y25" s="20">
        <f t="shared" si="12"/>
        <v>5000</v>
      </c>
      <c r="Z25" s="20">
        <f t="shared" si="13"/>
        <v>5000</v>
      </c>
      <c r="AA25" s="17">
        <v>0</v>
      </c>
      <c r="AB25" s="17">
        <v>0</v>
      </c>
      <c r="AC25" s="17" t="s">
        <v>447</v>
      </c>
      <c r="AD25" s="17" t="s">
        <v>500</v>
      </c>
      <c r="AE25" s="17" t="s">
        <v>768</v>
      </c>
      <c r="AF25" s="11">
        <v>41985</v>
      </c>
      <c r="AG25" s="4" t="s">
        <v>525</v>
      </c>
      <c r="AH25" s="11">
        <v>41985</v>
      </c>
      <c r="AI25" s="11">
        <v>41985</v>
      </c>
      <c r="AJ25" s="11">
        <v>41985</v>
      </c>
      <c r="AK25" s="11">
        <v>41985</v>
      </c>
      <c r="AL25" s="11">
        <v>41985</v>
      </c>
      <c r="AM25" s="17"/>
    </row>
    <row r="26" spans="1:39" x14ac:dyDescent="0.15">
      <c r="A26" s="4" t="s">
        <v>533</v>
      </c>
      <c r="B26" s="4" t="s">
        <v>571</v>
      </c>
      <c r="C26" s="4" t="s">
        <v>595</v>
      </c>
      <c r="D26" s="6">
        <v>113</v>
      </c>
      <c r="E26" s="4" t="s">
        <v>423</v>
      </c>
      <c r="F26" s="4" t="s">
        <v>652</v>
      </c>
      <c r="G26" s="13">
        <v>113.6</v>
      </c>
      <c r="H26" s="14">
        <v>420</v>
      </c>
      <c r="I26" s="14">
        <f t="shared" si="7"/>
        <v>14</v>
      </c>
      <c r="J26" s="14">
        <v>420</v>
      </c>
      <c r="K26" s="14">
        <f t="shared" si="8"/>
        <v>14</v>
      </c>
      <c r="L26" s="14">
        <v>420</v>
      </c>
      <c r="M26" s="14">
        <f t="shared" si="9"/>
        <v>14</v>
      </c>
      <c r="N26" s="14">
        <v>45</v>
      </c>
      <c r="O26" s="14">
        <f t="shared" si="10"/>
        <v>1.5</v>
      </c>
      <c r="P26" s="17">
        <v>2</v>
      </c>
      <c r="Q26" s="17">
        <v>3</v>
      </c>
      <c r="R26" s="17">
        <v>3</v>
      </c>
      <c r="S26" s="17">
        <v>1</v>
      </c>
      <c r="T26" s="18">
        <v>0.05</v>
      </c>
      <c r="U26" s="17">
        <v>5</v>
      </c>
      <c r="V26" s="17">
        <v>0</v>
      </c>
      <c r="W26" s="17">
        <v>3</v>
      </c>
      <c r="X26" s="20">
        <f t="shared" si="11"/>
        <v>568</v>
      </c>
      <c r="Y26" s="20">
        <f t="shared" si="12"/>
        <v>5000</v>
      </c>
      <c r="Z26" s="20">
        <f t="shared" si="13"/>
        <v>5000</v>
      </c>
      <c r="AA26" s="17">
        <v>0</v>
      </c>
      <c r="AB26" s="17">
        <v>0</v>
      </c>
      <c r="AC26" s="17" t="s">
        <v>447</v>
      </c>
      <c r="AD26" s="17" t="s">
        <v>500</v>
      </c>
      <c r="AE26" s="17" t="s">
        <v>768</v>
      </c>
      <c r="AF26" s="11">
        <v>41985</v>
      </c>
      <c r="AG26" s="4" t="s">
        <v>525</v>
      </c>
      <c r="AH26" s="11">
        <v>41985</v>
      </c>
      <c r="AI26" s="11">
        <v>41985</v>
      </c>
      <c r="AJ26" s="11">
        <v>41985</v>
      </c>
      <c r="AK26" s="11">
        <v>41985</v>
      </c>
      <c r="AL26" s="11">
        <v>41985</v>
      </c>
      <c r="AM26" s="17"/>
    </row>
    <row r="27" spans="1:39" x14ac:dyDescent="0.15">
      <c r="A27" s="4"/>
      <c r="B27" s="4"/>
      <c r="C27" s="4"/>
      <c r="D27" s="6"/>
      <c r="E27" s="4"/>
      <c r="F27" s="4"/>
      <c r="G27" s="13"/>
      <c r="H27" s="14"/>
      <c r="I27" s="14" t="str">
        <f t="shared" si="7"/>
        <v/>
      </c>
      <c r="J27" s="14"/>
      <c r="K27" s="14" t="str">
        <f t="shared" si="8"/>
        <v/>
      </c>
      <c r="L27" s="14"/>
      <c r="M27" s="14" t="str">
        <f t="shared" si="9"/>
        <v/>
      </c>
      <c r="N27" s="14"/>
      <c r="O27" s="14" t="str">
        <f t="shared" si="10"/>
        <v/>
      </c>
      <c r="P27" s="17"/>
      <c r="Q27" s="17"/>
      <c r="R27" s="17"/>
      <c r="S27" s="17"/>
      <c r="T27" s="17"/>
      <c r="U27" s="17"/>
      <c r="V27" s="17"/>
      <c r="W27" s="17"/>
      <c r="X27" s="20" t="str">
        <f t="shared" si="11"/>
        <v/>
      </c>
      <c r="Y27" s="20" t="str">
        <f t="shared" si="12"/>
        <v/>
      </c>
      <c r="Z27" s="20" t="str">
        <f t="shared" si="13"/>
        <v/>
      </c>
      <c r="AA27" s="17"/>
      <c r="AB27" s="17"/>
      <c r="AC27" s="17"/>
      <c r="AD27" s="17"/>
      <c r="AE27" s="17"/>
      <c r="AF27" s="4"/>
      <c r="AG27" s="4"/>
      <c r="AH27" s="4"/>
      <c r="AI27" s="4"/>
      <c r="AJ27" s="4"/>
      <c r="AK27" s="4"/>
      <c r="AL27" s="4"/>
      <c r="AM27" s="17"/>
    </row>
    <row r="28" spans="1:39" x14ac:dyDescent="0.15">
      <c r="A28" s="4"/>
      <c r="B28" s="4"/>
      <c r="C28" s="4"/>
      <c r="D28" s="6"/>
      <c r="E28" s="4"/>
      <c r="F28" s="4"/>
      <c r="G28" s="13"/>
      <c r="H28" s="14"/>
      <c r="I28" s="14" t="str">
        <f t="shared" si="7"/>
        <v/>
      </c>
      <c r="J28" s="14"/>
      <c r="K28" s="14" t="str">
        <f t="shared" si="8"/>
        <v/>
      </c>
      <c r="L28" s="14"/>
      <c r="M28" s="14" t="str">
        <f t="shared" si="9"/>
        <v/>
      </c>
      <c r="N28" s="14"/>
      <c r="O28" s="14" t="str">
        <f t="shared" si="10"/>
        <v/>
      </c>
      <c r="P28" s="17"/>
      <c r="Q28" s="17"/>
      <c r="R28" s="17"/>
      <c r="S28" s="17"/>
      <c r="T28" s="17"/>
      <c r="U28" s="17"/>
      <c r="V28" s="17"/>
      <c r="W28" s="17"/>
      <c r="X28" s="20" t="str">
        <f t="shared" si="11"/>
        <v/>
      </c>
      <c r="Y28" s="20" t="str">
        <f t="shared" si="12"/>
        <v/>
      </c>
      <c r="Z28" s="20" t="str">
        <f t="shared" si="13"/>
        <v/>
      </c>
      <c r="AA28" s="17"/>
      <c r="AB28" s="17"/>
      <c r="AC28" s="17"/>
      <c r="AD28" s="17"/>
      <c r="AE28" s="17"/>
      <c r="AF28" s="4"/>
      <c r="AG28" s="4"/>
      <c r="AH28" s="4"/>
      <c r="AI28" s="4"/>
      <c r="AJ28" s="4"/>
      <c r="AK28" s="4"/>
      <c r="AL28" s="4"/>
      <c r="AM28" s="17"/>
    </row>
    <row r="29" spans="1:39" x14ac:dyDescent="0.15">
      <c r="A29" s="4"/>
      <c r="B29" s="4"/>
      <c r="C29" s="4"/>
      <c r="D29" s="6"/>
      <c r="E29" s="4"/>
      <c r="F29" s="4"/>
      <c r="G29" s="13"/>
      <c r="H29" s="14"/>
      <c r="I29" s="14" t="str">
        <f t="shared" si="7"/>
        <v/>
      </c>
      <c r="J29" s="14"/>
      <c r="K29" s="14" t="str">
        <f t="shared" si="8"/>
        <v/>
      </c>
      <c r="L29" s="14"/>
      <c r="M29" s="14" t="str">
        <f t="shared" si="9"/>
        <v/>
      </c>
      <c r="N29" s="14"/>
      <c r="O29" s="14" t="str">
        <f t="shared" si="10"/>
        <v/>
      </c>
      <c r="P29" s="17"/>
      <c r="Q29" s="17"/>
      <c r="R29" s="17"/>
      <c r="S29" s="17"/>
      <c r="T29" s="17"/>
      <c r="U29" s="17"/>
      <c r="V29" s="17"/>
      <c r="W29" s="17"/>
      <c r="X29" s="20" t="str">
        <f t="shared" si="11"/>
        <v/>
      </c>
      <c r="Y29" s="20" t="str">
        <f t="shared" si="12"/>
        <v/>
      </c>
      <c r="Z29" s="20" t="str">
        <f t="shared" si="13"/>
        <v/>
      </c>
      <c r="AA29" s="17"/>
      <c r="AB29" s="17"/>
      <c r="AC29" s="17"/>
      <c r="AD29" s="17"/>
      <c r="AE29" s="17"/>
      <c r="AF29" s="4"/>
      <c r="AG29" s="4"/>
      <c r="AH29" s="4"/>
      <c r="AI29" s="4"/>
      <c r="AJ29" s="4"/>
      <c r="AK29" s="4"/>
      <c r="AL29" s="4"/>
      <c r="AM29" s="17"/>
    </row>
    <row r="30" spans="1:39" x14ac:dyDescent="0.15">
      <c r="A30" s="4"/>
      <c r="B30" s="4"/>
      <c r="C30" s="4"/>
      <c r="D30" s="6"/>
      <c r="E30" s="4"/>
      <c r="F30" s="4"/>
      <c r="G30" s="13"/>
      <c r="H30" s="14"/>
      <c r="I30" s="14" t="str">
        <f t="shared" si="7"/>
        <v/>
      </c>
      <c r="J30" s="14"/>
      <c r="K30" s="14" t="str">
        <f t="shared" si="8"/>
        <v/>
      </c>
      <c r="L30" s="14"/>
      <c r="M30" s="14" t="str">
        <f t="shared" si="9"/>
        <v/>
      </c>
      <c r="N30" s="14"/>
      <c r="O30" s="14" t="str">
        <f t="shared" si="10"/>
        <v/>
      </c>
      <c r="P30" s="17"/>
      <c r="Q30" s="17"/>
      <c r="R30" s="17"/>
      <c r="S30" s="17"/>
      <c r="T30" s="17"/>
      <c r="U30" s="17"/>
      <c r="V30" s="17"/>
      <c r="W30" s="17"/>
      <c r="X30" s="20" t="str">
        <f t="shared" si="11"/>
        <v/>
      </c>
      <c r="Y30" s="20" t="str">
        <f t="shared" si="12"/>
        <v/>
      </c>
      <c r="Z30" s="20" t="str">
        <f t="shared" si="13"/>
        <v/>
      </c>
      <c r="AA30" s="17"/>
      <c r="AB30" s="17"/>
      <c r="AC30" s="17"/>
      <c r="AD30" s="17"/>
      <c r="AE30" s="17"/>
      <c r="AF30" s="4"/>
      <c r="AG30" s="4"/>
      <c r="AH30" s="4"/>
      <c r="AI30" s="4"/>
      <c r="AJ30" s="4"/>
      <c r="AK30" s="4"/>
      <c r="AL30" s="4"/>
      <c r="AM30" s="17"/>
    </row>
  </sheetData>
  <mergeCells count="17">
    <mergeCell ref="AJ2:AJ3"/>
    <mergeCell ref="AK2:AK3"/>
    <mergeCell ref="AL2:AL3"/>
    <mergeCell ref="H1:AM1"/>
    <mergeCell ref="R2:T2"/>
    <mergeCell ref="P2:Q2"/>
    <mergeCell ref="AC2:AE2"/>
    <mergeCell ref="AM2:AM3"/>
    <mergeCell ref="AF2:AF3"/>
    <mergeCell ref="AG2:AG3"/>
    <mergeCell ref="AH2:AH3"/>
    <mergeCell ref="AI2:AI3"/>
    <mergeCell ref="A1:G2"/>
    <mergeCell ref="H2:I2"/>
    <mergeCell ref="J2:K2"/>
    <mergeCell ref="L2:M2"/>
    <mergeCell ref="N2:O2"/>
  </mergeCells>
  <phoneticPr fontId="1" type="noConversion"/>
  <pageMargins left="0.7" right="0.7" top="0.75" bottom="0.75" header="0.3" footer="0.3"/>
  <pageSetup paperSize="9" orientation="portrait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基础数据!$I$2:$I$16</xm:f>
          </x14:formula1>
          <xm:sqref>C4:C30</xm:sqref>
        </x14:dataValidation>
        <x14:dataValidation type="list" allowBlank="1" showInputMessage="1" showErrorMessage="1">
          <x14:formula1>
            <xm:f>楼宇!$C$2:$C$6</xm:f>
          </x14:formula1>
          <xm:sqref>B4:B30</xm:sqref>
        </x14:dataValidation>
        <x14:dataValidation type="list" allowBlank="1" showInputMessage="1" showErrorMessage="1">
          <x14:formula1>
            <xm:f>项目!$C$2:$C$4</xm:f>
          </x14:formula1>
          <xm:sqref>A4:A30</xm:sqref>
        </x14:dataValidation>
        <x14:dataValidation type="list" allowBlank="1" showInputMessage="1" showErrorMessage="1">
          <x14:formula1>
            <xm:f>基础数据!$K$2:$K$4</xm:f>
          </x14:formula1>
          <xm:sqref>E4:E30</xm:sqref>
        </x14:dataValidation>
        <x14:dataValidation type="list" allowBlank="1" showInputMessage="1" showErrorMessage="1">
          <x14:formula1>
            <xm:f>基础数据!$S$2:$S$19</xm:f>
          </x14:formula1>
          <xm:sqref>F4:F30</xm:sqref>
        </x14:dataValidation>
        <x14:dataValidation type="list" allowBlank="1" showInputMessage="1" showErrorMessage="1">
          <x14:formula1>
            <xm:f>公司!$C$2:$C$5</xm:f>
          </x14:formula1>
          <xm:sqref>AC4:AC30</xm:sqref>
        </x14:dataValidation>
        <x14:dataValidation type="list" allowBlank="1" showInputMessage="1" showErrorMessage="1">
          <x14:formula1>
            <xm:f>部门!$C$2:$C$18</xm:f>
          </x14:formula1>
          <xm:sqref>AD4:AD30</xm:sqref>
        </x14:dataValidation>
        <x14:dataValidation type="list" allowBlank="1" showInputMessage="1" showErrorMessage="1">
          <x14:formula1>
            <xm:f>基础数据!$A$2:$A$3</xm:f>
          </x14:formula1>
          <xm:sqref>AG4:AG30</xm:sqref>
        </x14:dataValidation>
        <x14:dataValidation type="list" allowBlank="1" showInputMessage="1" showErrorMessage="1">
          <x14:formula1>
            <xm:f>员工!$D$2:$D$20</xm:f>
          </x14:formula1>
          <xm:sqref>AE4:AE30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3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I7" sqref="I7"/>
    </sheetView>
  </sheetViews>
  <sheetFormatPr defaultRowHeight="16.5" x14ac:dyDescent="0.15"/>
  <cols>
    <col min="1" max="1" width="9" style="2"/>
    <col min="2" max="2" width="12.25" style="2" customWidth="1"/>
    <col min="3" max="3" width="29.875" style="2" bestFit="1" customWidth="1"/>
    <col min="4" max="4" width="13.375" style="2" customWidth="1"/>
    <col min="5" max="5" width="10.375" style="2" customWidth="1"/>
    <col min="6" max="6" width="9" style="2"/>
    <col min="7" max="7" width="46.25" style="2" customWidth="1"/>
    <col min="8" max="8" width="9" style="2"/>
    <col min="9" max="9" width="11.25" style="2" bestFit="1" customWidth="1"/>
    <col min="10" max="10" width="13.25" style="2" bestFit="1" customWidth="1"/>
    <col min="11" max="11" width="16.625" style="32" bestFit="1" customWidth="1"/>
    <col min="12" max="12" width="15.5" style="2" customWidth="1"/>
    <col min="13" max="13" width="15.125" style="2" bestFit="1" customWidth="1"/>
    <col min="14" max="14" width="9" style="2"/>
    <col min="15" max="15" width="9" style="2" bestFit="1" customWidth="1"/>
    <col min="16" max="16" width="9.625" style="2" customWidth="1"/>
    <col min="17" max="17" width="29.5" style="2" customWidth="1"/>
    <col min="18" max="18" width="21.875" style="2" customWidth="1"/>
    <col min="19" max="23" width="14.25" style="2" customWidth="1"/>
    <col min="24" max="24" width="29.5" style="2" customWidth="1"/>
    <col min="25" max="16384" width="9" style="2"/>
  </cols>
  <sheetData>
    <row r="1" spans="1:24" s="8" customFormat="1" x14ac:dyDescent="0.15">
      <c r="A1" s="33" t="s">
        <v>632</v>
      </c>
      <c r="B1" s="33" t="s">
        <v>631</v>
      </c>
      <c r="C1" s="34" t="s">
        <v>630</v>
      </c>
      <c r="D1" s="34" t="s">
        <v>629</v>
      </c>
      <c r="E1" s="33" t="s">
        <v>626</v>
      </c>
      <c r="F1" s="33" t="s">
        <v>538</v>
      </c>
      <c r="G1" s="33" t="s">
        <v>627</v>
      </c>
      <c r="H1" s="33" t="s">
        <v>429</v>
      </c>
      <c r="I1" s="33" t="s">
        <v>925</v>
      </c>
      <c r="J1" s="33" t="s">
        <v>635</v>
      </c>
      <c r="K1" s="33" t="s">
        <v>435</v>
      </c>
      <c r="L1" s="33" t="s">
        <v>434</v>
      </c>
      <c r="M1" s="33" t="s">
        <v>633</v>
      </c>
      <c r="N1" s="33" t="s">
        <v>433</v>
      </c>
      <c r="O1" s="33" t="s">
        <v>430</v>
      </c>
      <c r="P1" s="33" t="s">
        <v>431</v>
      </c>
      <c r="Q1" s="33" t="s">
        <v>432</v>
      </c>
      <c r="R1" s="33" t="s">
        <v>1038</v>
      </c>
      <c r="S1" s="33" t="s">
        <v>1039</v>
      </c>
      <c r="T1" s="33" t="s">
        <v>1040</v>
      </c>
      <c r="U1" s="33" t="s">
        <v>1041</v>
      </c>
      <c r="V1" s="33" t="s">
        <v>1042</v>
      </c>
      <c r="W1" s="33" t="s">
        <v>1043</v>
      </c>
      <c r="X1" s="55" t="s">
        <v>1033</v>
      </c>
    </row>
    <row r="2" spans="1:24" x14ac:dyDescent="0.15">
      <c r="A2" s="4"/>
      <c r="B2" s="4" t="s">
        <v>1055</v>
      </c>
      <c r="C2" s="4" t="s">
        <v>894</v>
      </c>
      <c r="D2" s="4" t="s">
        <v>412</v>
      </c>
      <c r="E2" s="4" t="s">
        <v>895</v>
      </c>
      <c r="F2" s="4" t="s">
        <v>896</v>
      </c>
      <c r="G2" s="4" t="s">
        <v>897</v>
      </c>
      <c r="H2" s="4"/>
      <c r="I2" s="4"/>
      <c r="J2" s="4"/>
      <c r="K2" s="31" t="s">
        <v>898</v>
      </c>
      <c r="L2" s="4"/>
      <c r="M2" s="4"/>
      <c r="N2" s="4"/>
      <c r="O2" s="4" t="s">
        <v>895</v>
      </c>
      <c r="P2" s="4" t="s">
        <v>896</v>
      </c>
      <c r="Q2" s="4"/>
      <c r="R2" s="4"/>
      <c r="S2" s="4"/>
      <c r="T2" s="4"/>
      <c r="U2" s="4"/>
      <c r="V2" s="4"/>
      <c r="W2" s="4"/>
      <c r="X2" s="4"/>
    </row>
    <row r="3" spans="1:24" x14ac:dyDescent="0.15">
      <c r="A3" s="4"/>
      <c r="B3" s="4" t="s">
        <v>904</v>
      </c>
      <c r="C3" s="4" t="s">
        <v>901</v>
      </c>
      <c r="D3" s="4" t="s">
        <v>412</v>
      </c>
      <c r="E3" s="4" t="s">
        <v>2</v>
      </c>
      <c r="F3" s="4" t="s">
        <v>2</v>
      </c>
      <c r="G3" s="4" t="s">
        <v>902</v>
      </c>
      <c r="H3" s="4"/>
      <c r="I3" s="4"/>
      <c r="J3" s="4"/>
      <c r="K3" s="31" t="s">
        <v>899</v>
      </c>
      <c r="L3" s="4"/>
      <c r="M3" s="4"/>
      <c r="N3" s="4"/>
      <c r="O3" s="4" t="s">
        <v>2</v>
      </c>
      <c r="P3" s="4" t="s">
        <v>2</v>
      </c>
      <c r="Q3" s="4"/>
      <c r="R3" s="4"/>
      <c r="S3" s="4"/>
      <c r="T3" s="4"/>
      <c r="U3" s="4"/>
      <c r="V3" s="4"/>
      <c r="W3" s="4"/>
      <c r="X3" s="4"/>
    </row>
    <row r="4" spans="1:24" x14ac:dyDescent="0.15">
      <c r="A4" s="4"/>
      <c r="B4" s="4" t="s">
        <v>936</v>
      </c>
      <c r="C4" s="4" t="s">
        <v>903</v>
      </c>
      <c r="D4" s="4" t="s">
        <v>412</v>
      </c>
      <c r="E4" s="4" t="s">
        <v>9</v>
      </c>
      <c r="F4" s="4" t="s">
        <v>93</v>
      </c>
      <c r="G4" s="4" t="s">
        <v>905</v>
      </c>
      <c r="H4" s="4"/>
      <c r="I4" s="4"/>
      <c r="J4" s="4"/>
      <c r="K4" s="31"/>
      <c r="L4" s="4"/>
      <c r="M4" s="4"/>
      <c r="N4" s="4"/>
      <c r="O4" s="4" t="s">
        <v>9</v>
      </c>
      <c r="P4" s="4" t="s">
        <v>93</v>
      </c>
      <c r="Q4" s="4"/>
      <c r="R4" s="4"/>
      <c r="S4" s="4"/>
      <c r="T4" s="4"/>
      <c r="U4" s="4"/>
      <c r="V4" s="4"/>
      <c r="W4" s="4"/>
      <c r="X4" s="4"/>
    </row>
    <row r="5" spans="1:24" x14ac:dyDescent="0.15">
      <c r="A5" s="4"/>
      <c r="B5" s="4" t="s">
        <v>933</v>
      </c>
      <c r="C5" s="4" t="s">
        <v>932</v>
      </c>
      <c r="D5" s="4" t="s">
        <v>412</v>
      </c>
      <c r="E5" s="4" t="s">
        <v>9</v>
      </c>
      <c r="F5" s="4" t="s">
        <v>93</v>
      </c>
      <c r="G5" s="4" t="s">
        <v>906</v>
      </c>
      <c r="H5" s="4"/>
      <c r="I5" s="4"/>
      <c r="J5" s="4"/>
      <c r="K5" s="31" t="s">
        <v>907</v>
      </c>
      <c r="L5" s="4"/>
      <c r="M5" s="4"/>
      <c r="N5" s="4"/>
      <c r="O5" s="4" t="s">
        <v>9</v>
      </c>
      <c r="P5" s="4" t="s">
        <v>93</v>
      </c>
      <c r="Q5" s="4"/>
      <c r="R5" s="4"/>
      <c r="S5" s="4"/>
      <c r="T5" s="4"/>
      <c r="U5" s="4"/>
      <c r="V5" s="4"/>
      <c r="W5" s="4"/>
      <c r="X5" s="4"/>
    </row>
    <row r="6" spans="1:24" x14ac:dyDescent="0.15">
      <c r="A6" s="4"/>
      <c r="B6" s="4" t="s">
        <v>935</v>
      </c>
      <c r="C6" s="4" t="s">
        <v>934</v>
      </c>
      <c r="D6" s="4" t="s">
        <v>412</v>
      </c>
      <c r="E6" s="4" t="s">
        <v>9</v>
      </c>
      <c r="F6" s="4" t="s">
        <v>917</v>
      </c>
      <c r="G6" s="4" t="s">
        <v>926</v>
      </c>
      <c r="H6" s="4"/>
      <c r="I6" s="4"/>
      <c r="J6" s="4"/>
      <c r="K6" s="31">
        <v>13104597777</v>
      </c>
      <c r="L6" s="4"/>
      <c r="M6" s="4"/>
      <c r="N6" s="4"/>
      <c r="O6" s="4" t="s">
        <v>9</v>
      </c>
      <c r="P6" s="4" t="s">
        <v>450</v>
      </c>
      <c r="Q6" s="4"/>
      <c r="R6" s="4"/>
      <c r="S6" s="4"/>
      <c r="T6" s="4"/>
      <c r="U6" s="4"/>
      <c r="V6" s="4"/>
      <c r="W6" s="4"/>
      <c r="X6" s="4"/>
    </row>
    <row r="7" spans="1:24" x14ac:dyDescent="0.15">
      <c r="A7" s="4"/>
      <c r="B7" s="4" t="s">
        <v>908</v>
      </c>
      <c r="C7" s="4" t="s">
        <v>908</v>
      </c>
      <c r="D7" s="4" t="s">
        <v>915</v>
      </c>
      <c r="E7" s="4" t="s">
        <v>9</v>
      </c>
      <c r="F7" s="4" t="s">
        <v>917</v>
      </c>
      <c r="G7" s="4" t="s">
        <v>916</v>
      </c>
      <c r="H7" s="4"/>
      <c r="I7" s="4" t="s">
        <v>908</v>
      </c>
      <c r="J7" s="4"/>
      <c r="K7" s="31">
        <v>13836746800</v>
      </c>
      <c r="L7" s="4"/>
      <c r="M7" s="4"/>
      <c r="N7" s="4"/>
      <c r="O7" s="4" t="s">
        <v>9</v>
      </c>
      <c r="P7" s="4" t="s">
        <v>450</v>
      </c>
      <c r="Q7" s="4"/>
      <c r="R7" s="4"/>
      <c r="S7" s="4"/>
      <c r="T7" s="4"/>
      <c r="U7" s="4"/>
      <c r="V7" s="4"/>
      <c r="W7" s="4"/>
      <c r="X7" s="4"/>
    </row>
    <row r="8" spans="1:24" x14ac:dyDescent="0.15">
      <c r="A8" s="4"/>
      <c r="B8" s="4" t="s">
        <v>909</v>
      </c>
      <c r="C8" s="4" t="s">
        <v>909</v>
      </c>
      <c r="D8" s="4" t="s">
        <v>915</v>
      </c>
      <c r="E8" s="4" t="s">
        <v>9</v>
      </c>
      <c r="F8" s="4" t="s">
        <v>917</v>
      </c>
      <c r="G8" s="4" t="s">
        <v>918</v>
      </c>
      <c r="H8" s="4"/>
      <c r="I8" s="4" t="s">
        <v>909</v>
      </c>
      <c r="J8" s="4"/>
      <c r="K8" s="31">
        <v>18645981191</v>
      </c>
      <c r="L8" s="4"/>
      <c r="M8" s="4"/>
      <c r="N8" s="4"/>
      <c r="O8" s="4" t="s">
        <v>9</v>
      </c>
      <c r="P8" s="4" t="s">
        <v>450</v>
      </c>
      <c r="Q8" s="4"/>
      <c r="R8" s="4"/>
      <c r="S8" s="4"/>
      <c r="T8" s="4"/>
      <c r="U8" s="4"/>
      <c r="V8" s="4"/>
      <c r="W8" s="4"/>
      <c r="X8" s="4"/>
    </row>
    <row r="9" spans="1:24" x14ac:dyDescent="0.15">
      <c r="A9" s="4"/>
      <c r="B9" s="4" t="s">
        <v>910</v>
      </c>
      <c r="C9" s="4" t="s">
        <v>910</v>
      </c>
      <c r="D9" s="4" t="s">
        <v>915</v>
      </c>
      <c r="E9" s="4" t="s">
        <v>920</v>
      </c>
      <c r="F9" s="4" t="s">
        <v>920</v>
      </c>
      <c r="G9" s="4" t="s">
        <v>919</v>
      </c>
      <c r="H9" s="4"/>
      <c r="I9" s="4" t="s">
        <v>910</v>
      </c>
      <c r="J9" s="4"/>
      <c r="K9" s="31">
        <v>13817924326</v>
      </c>
      <c r="L9" s="4"/>
      <c r="M9" s="4"/>
      <c r="N9" s="4"/>
      <c r="O9" s="4" t="s">
        <v>448</v>
      </c>
      <c r="P9" s="4" t="s">
        <v>448</v>
      </c>
      <c r="Q9" s="4"/>
      <c r="R9" s="4"/>
      <c r="S9" s="4"/>
      <c r="T9" s="4"/>
      <c r="U9" s="4"/>
      <c r="V9" s="4"/>
      <c r="W9" s="4"/>
      <c r="X9" s="4"/>
    </row>
    <row r="10" spans="1:24" x14ac:dyDescent="0.15">
      <c r="A10" s="4"/>
      <c r="B10" s="4" t="s">
        <v>911</v>
      </c>
      <c r="C10" s="4" t="s">
        <v>931</v>
      </c>
      <c r="D10" s="4" t="s">
        <v>915</v>
      </c>
      <c r="E10" s="4" t="s">
        <v>9</v>
      </c>
      <c r="F10" s="4" t="s">
        <v>917</v>
      </c>
      <c r="G10" s="4" t="s">
        <v>921</v>
      </c>
      <c r="H10" s="4"/>
      <c r="I10" s="4" t="s">
        <v>911</v>
      </c>
      <c r="J10" s="4"/>
      <c r="K10" s="31">
        <v>15601635217</v>
      </c>
      <c r="L10" s="4"/>
      <c r="M10" s="4"/>
      <c r="N10" s="4"/>
      <c r="O10" s="4" t="s">
        <v>9</v>
      </c>
      <c r="P10" s="4" t="s">
        <v>450</v>
      </c>
      <c r="Q10" s="4"/>
      <c r="R10" s="4"/>
      <c r="S10" s="4"/>
      <c r="T10" s="4"/>
      <c r="U10" s="4"/>
      <c r="V10" s="4"/>
      <c r="W10" s="4"/>
      <c r="X10" s="4"/>
    </row>
    <row r="11" spans="1:24" x14ac:dyDescent="0.15">
      <c r="A11" s="4"/>
      <c r="B11" s="4" t="s">
        <v>912</v>
      </c>
      <c r="C11" s="4" t="s">
        <v>912</v>
      </c>
      <c r="D11" s="4" t="s">
        <v>915</v>
      </c>
      <c r="E11" s="4" t="s">
        <v>9</v>
      </c>
      <c r="F11" s="4" t="s">
        <v>917</v>
      </c>
      <c r="G11" s="4" t="s">
        <v>922</v>
      </c>
      <c r="H11" s="4"/>
      <c r="I11" s="4" t="s">
        <v>912</v>
      </c>
      <c r="J11" s="4"/>
      <c r="K11" s="31">
        <v>13089008089</v>
      </c>
      <c r="L11" s="4"/>
      <c r="M11" s="4"/>
      <c r="N11" s="4"/>
      <c r="O11" s="4" t="s">
        <v>9</v>
      </c>
      <c r="P11" s="4" t="s">
        <v>450</v>
      </c>
      <c r="Q11" s="4"/>
      <c r="R11" s="4"/>
      <c r="S11" s="4"/>
      <c r="T11" s="4"/>
      <c r="U11" s="4"/>
      <c r="V11" s="4"/>
      <c r="W11" s="4"/>
      <c r="X11" s="4"/>
    </row>
    <row r="12" spans="1:24" x14ac:dyDescent="0.15">
      <c r="A12" s="4"/>
      <c r="B12" s="4" t="s">
        <v>913</v>
      </c>
      <c r="C12" s="4" t="s">
        <v>913</v>
      </c>
      <c r="D12" s="4" t="s">
        <v>915</v>
      </c>
      <c r="E12" s="4" t="s">
        <v>9</v>
      </c>
      <c r="F12" s="4" t="s">
        <v>917</v>
      </c>
      <c r="G12" s="4" t="s">
        <v>923</v>
      </c>
      <c r="H12" s="4"/>
      <c r="I12" s="4" t="s">
        <v>913</v>
      </c>
      <c r="J12" s="4"/>
      <c r="K12" s="31">
        <v>13089008089</v>
      </c>
      <c r="L12" s="4"/>
      <c r="M12" s="4"/>
      <c r="N12" s="4"/>
      <c r="O12" s="4" t="s">
        <v>9</v>
      </c>
      <c r="P12" s="4" t="s">
        <v>450</v>
      </c>
      <c r="Q12" s="4"/>
      <c r="R12" s="4"/>
      <c r="S12" s="4"/>
      <c r="T12" s="4"/>
      <c r="U12" s="4"/>
      <c r="V12" s="4"/>
      <c r="W12" s="4"/>
      <c r="X12" s="4"/>
    </row>
    <row r="13" spans="1:24" x14ac:dyDescent="0.15">
      <c r="A13" s="4"/>
      <c r="B13" s="4" t="s">
        <v>914</v>
      </c>
      <c r="C13" s="4" t="s">
        <v>914</v>
      </c>
      <c r="D13" s="4" t="s">
        <v>915</v>
      </c>
      <c r="E13" s="4" t="s">
        <v>9</v>
      </c>
      <c r="F13" s="4" t="s">
        <v>917</v>
      </c>
      <c r="G13" s="4" t="s">
        <v>924</v>
      </c>
      <c r="H13" s="4"/>
      <c r="I13" s="4" t="s">
        <v>914</v>
      </c>
      <c r="J13" s="4"/>
      <c r="K13" s="31">
        <v>13936807427</v>
      </c>
      <c r="L13" s="4"/>
      <c r="M13" s="4"/>
      <c r="N13" s="4"/>
      <c r="O13" s="4" t="s">
        <v>9</v>
      </c>
      <c r="P13" s="4" t="s">
        <v>450</v>
      </c>
      <c r="Q13" s="4"/>
      <c r="R13" s="4"/>
      <c r="S13" s="4"/>
      <c r="T13" s="4"/>
      <c r="U13" s="4"/>
      <c r="V13" s="4"/>
      <c r="W13" s="4"/>
      <c r="X13" s="4"/>
    </row>
    <row r="14" spans="1:24" x14ac:dyDescent="0.15">
      <c r="A14" s="4"/>
      <c r="B14" s="4" t="s">
        <v>927</v>
      </c>
      <c r="C14" s="4" t="s">
        <v>927</v>
      </c>
      <c r="D14" s="4" t="s">
        <v>915</v>
      </c>
      <c r="E14" s="4" t="s">
        <v>9</v>
      </c>
      <c r="F14" s="4" t="s">
        <v>917</v>
      </c>
      <c r="G14" s="4" t="s">
        <v>930</v>
      </c>
      <c r="H14" s="4"/>
      <c r="I14" s="4" t="s">
        <v>927</v>
      </c>
      <c r="J14" s="4"/>
      <c r="K14" s="31">
        <v>13734565678</v>
      </c>
      <c r="L14" s="4"/>
      <c r="M14" s="4"/>
      <c r="N14" s="4"/>
      <c r="O14" s="4" t="s">
        <v>9</v>
      </c>
      <c r="P14" s="4" t="s">
        <v>450</v>
      </c>
      <c r="Q14" s="4"/>
      <c r="R14" s="4"/>
      <c r="S14" s="4"/>
      <c r="T14" s="4"/>
      <c r="U14" s="4"/>
      <c r="V14" s="4"/>
      <c r="W14" s="4"/>
      <c r="X14" s="4"/>
    </row>
    <row r="15" spans="1:24" x14ac:dyDescent="0.15">
      <c r="A15" s="4"/>
      <c r="B15" s="4" t="s">
        <v>928</v>
      </c>
      <c r="C15" s="4" t="s">
        <v>928</v>
      </c>
      <c r="D15" s="4" t="s">
        <v>915</v>
      </c>
      <c r="E15" s="4" t="s">
        <v>9</v>
      </c>
      <c r="F15" s="4" t="s">
        <v>917</v>
      </c>
      <c r="G15" s="4"/>
      <c r="H15" s="4"/>
      <c r="I15" s="4" t="s">
        <v>928</v>
      </c>
      <c r="J15" s="4"/>
      <c r="K15" s="31">
        <v>13945666895</v>
      </c>
      <c r="L15" s="4"/>
      <c r="M15" s="4"/>
      <c r="N15" s="4"/>
      <c r="O15" s="4" t="s">
        <v>9</v>
      </c>
      <c r="P15" s="4" t="s">
        <v>450</v>
      </c>
      <c r="Q15" s="4"/>
      <c r="R15" s="4"/>
      <c r="S15" s="4"/>
      <c r="T15" s="4"/>
      <c r="U15" s="4"/>
      <c r="V15" s="4"/>
      <c r="W15" s="4"/>
      <c r="X15" s="4"/>
    </row>
    <row r="16" spans="1:24" x14ac:dyDescent="0.15">
      <c r="A16" s="4"/>
      <c r="B16" s="4" t="s">
        <v>929</v>
      </c>
      <c r="C16" s="4" t="s">
        <v>929</v>
      </c>
      <c r="D16" s="4" t="s">
        <v>915</v>
      </c>
      <c r="E16" s="4" t="s">
        <v>9</v>
      </c>
      <c r="F16" s="4" t="s">
        <v>917</v>
      </c>
      <c r="G16" s="4"/>
      <c r="H16" s="4"/>
      <c r="I16" s="4" t="s">
        <v>929</v>
      </c>
      <c r="J16" s="4"/>
      <c r="K16" s="31"/>
      <c r="L16" s="4"/>
      <c r="M16" s="4"/>
      <c r="N16" s="4"/>
      <c r="O16" s="4" t="s">
        <v>9</v>
      </c>
      <c r="P16" s="4" t="s">
        <v>450</v>
      </c>
      <c r="Q16" s="4"/>
      <c r="R16" s="4"/>
      <c r="S16" s="4"/>
      <c r="T16" s="4"/>
      <c r="U16" s="4"/>
      <c r="V16" s="4"/>
      <c r="W16" s="4"/>
      <c r="X16" s="4"/>
    </row>
    <row r="17" spans="1:24" x14ac:dyDescent="0.15">
      <c r="A17" s="4"/>
      <c r="B17" s="4"/>
      <c r="C17" s="4"/>
      <c r="D17" s="4"/>
      <c r="E17" s="4"/>
      <c r="F17" s="4"/>
      <c r="G17" s="4"/>
      <c r="H17" s="4"/>
      <c r="I17" s="4"/>
      <c r="J17" s="4"/>
      <c r="K17" s="31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x14ac:dyDescent="0.15">
      <c r="A18" s="4"/>
      <c r="B18" s="4"/>
      <c r="C18" s="4"/>
      <c r="D18" s="4"/>
      <c r="E18" s="4"/>
      <c r="F18" s="4"/>
      <c r="G18" s="4"/>
      <c r="H18" s="4"/>
      <c r="I18" s="4"/>
      <c r="J18" s="4"/>
      <c r="K18" s="31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x14ac:dyDescent="0.15">
      <c r="A19" s="4"/>
      <c r="B19" s="4"/>
      <c r="C19" s="4"/>
      <c r="D19" s="4"/>
      <c r="E19" s="4"/>
      <c r="F19" s="4"/>
      <c r="G19" s="4"/>
      <c r="H19" s="4"/>
      <c r="I19" s="4"/>
      <c r="J19" s="4"/>
      <c r="K19" s="31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x14ac:dyDescent="0.15">
      <c r="A20" s="4"/>
      <c r="B20" s="4"/>
      <c r="C20" s="4"/>
      <c r="D20" s="4"/>
      <c r="E20" s="4"/>
      <c r="F20" s="4"/>
      <c r="G20" s="4"/>
      <c r="H20" s="4"/>
      <c r="I20" s="4"/>
      <c r="J20" s="4"/>
      <c r="K20" s="31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x14ac:dyDescent="0.15">
      <c r="A21" s="4"/>
      <c r="B21" s="4"/>
      <c r="C21" s="4"/>
      <c r="D21" s="4"/>
      <c r="E21" s="4"/>
      <c r="F21" s="4"/>
      <c r="G21" s="4"/>
      <c r="H21" s="4"/>
      <c r="I21" s="4"/>
      <c r="J21" s="4"/>
      <c r="K21" s="31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x14ac:dyDescent="0.15">
      <c r="A22" s="4"/>
      <c r="B22" s="4"/>
      <c r="C22" s="4"/>
      <c r="D22" s="4"/>
      <c r="E22" s="4"/>
      <c r="F22" s="4"/>
      <c r="G22" s="4"/>
      <c r="H22" s="4"/>
      <c r="I22" s="4"/>
      <c r="J22" s="4"/>
      <c r="K22" s="31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x14ac:dyDescent="0.15">
      <c r="A23" s="4"/>
      <c r="B23" s="4"/>
      <c r="C23" s="4"/>
      <c r="D23" s="4"/>
      <c r="E23" s="4"/>
      <c r="F23" s="4"/>
      <c r="G23" s="4"/>
      <c r="H23" s="4"/>
      <c r="I23" s="4"/>
      <c r="J23" s="4"/>
      <c r="K23" s="31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基础数据!$AE$2:$AE$35</xm:f>
          </x14:formula1>
          <xm:sqref>E2:E23 O2:O23</xm:sqref>
        </x14:dataValidation>
        <x14:dataValidation type="list" allowBlank="1" showInputMessage="1" showErrorMessage="1">
          <x14:formula1>
            <xm:f>基础数据!$AG$2:$AG$346</xm:f>
          </x14:formula1>
          <xm:sqref>F2:F23 P2:P23</xm:sqref>
        </x14:dataValidation>
        <x14:dataValidation type="list" allowBlank="1" showInputMessage="1" showErrorMessage="1">
          <x14:formula1>
            <xm:f>基础数据!$O$2:$O$3</xm:f>
          </x14:formula1>
          <xm:sqref>D2:D23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38"/>
  <sheetViews>
    <sheetView tabSelected="1" workbookViewId="0">
      <pane ySplit="1" topLeftCell="A2" activePane="bottomLeft" state="frozen"/>
      <selection pane="bottomLeft" activeCell="G15" sqref="G15"/>
    </sheetView>
  </sheetViews>
  <sheetFormatPr defaultRowHeight="16.5" x14ac:dyDescent="0.15"/>
  <cols>
    <col min="1" max="1" width="9" style="2"/>
    <col min="2" max="2" width="29.875" style="2" bestFit="1" customWidth="1"/>
    <col min="3" max="6" width="9" style="2"/>
    <col min="7" max="7" width="19.5" style="2" customWidth="1"/>
    <col min="8" max="8" width="12.25" style="2" customWidth="1"/>
    <col min="9" max="16" width="16.25" style="15" customWidth="1"/>
    <col min="17" max="16384" width="9" style="2"/>
  </cols>
  <sheetData>
    <row r="1" spans="1:16" x14ac:dyDescent="0.15">
      <c r="A1" s="29" t="s">
        <v>610</v>
      </c>
      <c r="B1" s="28" t="s">
        <v>611</v>
      </c>
      <c r="C1" s="28" t="s">
        <v>612</v>
      </c>
      <c r="D1" s="29" t="s">
        <v>613</v>
      </c>
      <c r="E1" s="29" t="s">
        <v>732</v>
      </c>
      <c r="F1" s="29" t="s">
        <v>731</v>
      </c>
      <c r="G1" s="29" t="s">
        <v>614</v>
      </c>
      <c r="H1" s="29" t="s">
        <v>615</v>
      </c>
      <c r="I1" s="30" t="s">
        <v>616</v>
      </c>
      <c r="J1" s="30" t="s">
        <v>617</v>
      </c>
      <c r="K1" s="30" t="s">
        <v>618</v>
      </c>
      <c r="L1" s="30" t="s">
        <v>619</v>
      </c>
      <c r="M1" s="30" t="s">
        <v>620</v>
      </c>
      <c r="N1" s="30" t="s">
        <v>621</v>
      </c>
      <c r="O1" s="30" t="s">
        <v>622</v>
      </c>
      <c r="P1" s="30" t="s">
        <v>623</v>
      </c>
    </row>
    <row r="2" spans="1:16" x14ac:dyDescent="0.15">
      <c r="A2" s="4"/>
      <c r="B2" s="4" t="s">
        <v>624</v>
      </c>
      <c r="C2" s="4" t="s">
        <v>515</v>
      </c>
      <c r="D2" s="4"/>
      <c r="E2" s="4"/>
      <c r="F2" s="4"/>
      <c r="G2" s="4"/>
      <c r="H2" s="14">
        <v>0</v>
      </c>
      <c r="I2" s="12"/>
      <c r="J2" s="12"/>
      <c r="K2" s="12"/>
      <c r="L2" s="12"/>
      <c r="M2" s="12"/>
      <c r="N2" s="12"/>
      <c r="O2" s="12"/>
      <c r="P2" s="12"/>
    </row>
    <row r="3" spans="1:16" x14ac:dyDescent="0.15">
      <c r="A3" s="4"/>
      <c r="B3" s="4" t="s">
        <v>809</v>
      </c>
      <c r="C3" s="4" t="s">
        <v>515</v>
      </c>
      <c r="D3" s="4"/>
      <c r="E3" s="4"/>
      <c r="F3" s="4"/>
      <c r="G3" s="4"/>
      <c r="H3" s="14">
        <v>0</v>
      </c>
      <c r="I3" s="12"/>
      <c r="J3" s="12"/>
      <c r="K3" s="12"/>
      <c r="L3" s="12"/>
      <c r="M3" s="12"/>
      <c r="N3" s="12"/>
      <c r="O3" s="12"/>
      <c r="P3" s="12"/>
    </row>
    <row r="4" spans="1:16" x14ac:dyDescent="0.15">
      <c r="A4" s="4"/>
      <c r="B4" s="4" t="s">
        <v>810</v>
      </c>
      <c r="C4" s="4" t="s">
        <v>515</v>
      </c>
      <c r="D4" s="4"/>
      <c r="E4" s="4"/>
      <c r="F4" s="4"/>
      <c r="G4" s="4"/>
      <c r="H4" s="14">
        <v>0</v>
      </c>
      <c r="I4" s="12"/>
      <c r="J4" s="12"/>
      <c r="K4" s="12"/>
      <c r="L4" s="12"/>
      <c r="M4" s="12"/>
      <c r="N4" s="12"/>
      <c r="O4" s="12"/>
      <c r="P4" s="12"/>
    </row>
    <row r="5" spans="1:16" x14ac:dyDescent="0.15">
      <c r="A5" s="4"/>
      <c r="B5" s="4" t="s">
        <v>811</v>
      </c>
      <c r="C5" s="4" t="s">
        <v>515</v>
      </c>
      <c r="D5" s="4"/>
      <c r="E5" s="4"/>
      <c r="F5" s="4"/>
      <c r="G5" s="4"/>
      <c r="H5" s="14">
        <v>0</v>
      </c>
      <c r="I5" s="12"/>
      <c r="J5" s="12"/>
      <c r="K5" s="12"/>
      <c r="L5" s="12"/>
      <c r="M5" s="12"/>
      <c r="N5" s="12"/>
      <c r="O5" s="12"/>
      <c r="P5" s="12"/>
    </row>
    <row r="6" spans="1:16" x14ac:dyDescent="0.15">
      <c r="A6" s="4"/>
      <c r="B6" s="4" t="s">
        <v>812</v>
      </c>
      <c r="C6" s="4" t="s">
        <v>515</v>
      </c>
      <c r="D6" s="4"/>
      <c r="E6" s="4"/>
      <c r="F6" s="4"/>
      <c r="G6" s="4"/>
      <c r="H6" s="14">
        <v>0</v>
      </c>
      <c r="I6" s="12"/>
      <c r="J6" s="12"/>
      <c r="K6" s="12"/>
      <c r="L6" s="12"/>
      <c r="M6" s="12"/>
      <c r="N6" s="12"/>
      <c r="O6" s="12"/>
      <c r="P6" s="12"/>
    </row>
    <row r="7" spans="1:16" x14ac:dyDescent="0.15">
      <c r="A7" s="4"/>
      <c r="B7" s="4" t="s">
        <v>813</v>
      </c>
      <c r="C7" s="4" t="s">
        <v>515</v>
      </c>
      <c r="D7" s="4"/>
      <c r="E7" s="4"/>
      <c r="F7" s="4"/>
      <c r="G7" s="4"/>
      <c r="H7" s="14">
        <v>0</v>
      </c>
      <c r="I7" s="12"/>
      <c r="J7" s="12"/>
      <c r="K7" s="12"/>
      <c r="L7" s="12"/>
      <c r="M7" s="12"/>
      <c r="N7" s="12"/>
      <c r="O7" s="12"/>
      <c r="P7" s="12"/>
    </row>
    <row r="8" spans="1:16" x14ac:dyDescent="0.15">
      <c r="A8" s="4"/>
      <c r="B8" s="4" t="s">
        <v>781</v>
      </c>
      <c r="C8" s="4" t="s">
        <v>515</v>
      </c>
      <c r="D8" s="4"/>
      <c r="E8" s="4"/>
      <c r="F8" s="4"/>
      <c r="G8" s="4"/>
      <c r="H8" s="14">
        <v>0</v>
      </c>
      <c r="I8" s="12"/>
      <c r="J8" s="12"/>
      <c r="K8" s="12"/>
      <c r="L8" s="12"/>
      <c r="M8" s="12"/>
      <c r="N8" s="12"/>
      <c r="O8" s="12"/>
      <c r="P8" s="12"/>
    </row>
    <row r="9" spans="1:16" x14ac:dyDescent="0.15">
      <c r="A9" s="4"/>
      <c r="B9" s="4" t="s">
        <v>814</v>
      </c>
      <c r="C9" s="4" t="s">
        <v>515</v>
      </c>
      <c r="D9" s="4"/>
      <c r="E9" s="4"/>
      <c r="F9" s="4"/>
      <c r="G9" s="4"/>
      <c r="H9" s="14">
        <v>0</v>
      </c>
      <c r="I9" s="12"/>
      <c r="J9" s="12"/>
      <c r="K9" s="12"/>
      <c r="L9" s="12"/>
      <c r="M9" s="12"/>
      <c r="N9" s="12"/>
      <c r="O9" s="12"/>
      <c r="P9" s="12"/>
    </row>
    <row r="10" spans="1:16" x14ac:dyDescent="0.15">
      <c r="A10" s="4"/>
      <c r="B10" s="4" t="s">
        <v>782</v>
      </c>
      <c r="C10" s="4" t="s">
        <v>515</v>
      </c>
      <c r="D10" s="4"/>
      <c r="E10" s="4"/>
      <c r="F10" s="4"/>
      <c r="G10" s="4"/>
      <c r="H10" s="14">
        <v>0</v>
      </c>
      <c r="I10" s="12"/>
      <c r="J10" s="12"/>
      <c r="K10" s="12"/>
      <c r="L10" s="12"/>
      <c r="M10" s="12"/>
      <c r="N10" s="12"/>
      <c r="O10" s="12"/>
      <c r="P10" s="12"/>
    </row>
    <row r="11" spans="1:16" x14ac:dyDescent="0.15">
      <c r="A11" s="4"/>
      <c r="B11" s="4" t="s">
        <v>815</v>
      </c>
      <c r="C11" s="4" t="s">
        <v>515</v>
      </c>
      <c r="D11" s="4"/>
      <c r="E11" s="4"/>
      <c r="F11" s="4"/>
      <c r="G11" s="4"/>
      <c r="H11" s="14">
        <v>0</v>
      </c>
      <c r="I11" s="12"/>
      <c r="J11" s="12"/>
      <c r="K11" s="12"/>
      <c r="L11" s="12"/>
      <c r="M11" s="12"/>
      <c r="N11" s="12"/>
      <c r="O11" s="12"/>
      <c r="P11" s="12"/>
    </row>
    <row r="12" spans="1:16" x14ac:dyDescent="0.15">
      <c r="A12" s="4"/>
      <c r="B12" s="4" t="s">
        <v>816</v>
      </c>
      <c r="C12" s="4" t="s">
        <v>515</v>
      </c>
      <c r="D12" s="4"/>
      <c r="E12" s="4"/>
      <c r="F12" s="4"/>
      <c r="G12" s="4"/>
      <c r="H12" s="14">
        <v>0</v>
      </c>
      <c r="I12" s="12"/>
      <c r="J12" s="12"/>
      <c r="K12" s="12"/>
      <c r="L12" s="12"/>
      <c r="M12" s="12"/>
      <c r="N12" s="12"/>
      <c r="O12" s="12"/>
      <c r="P12" s="12"/>
    </row>
    <row r="13" spans="1:16" x14ac:dyDescent="0.15">
      <c r="A13" s="4"/>
      <c r="B13" s="4" t="s">
        <v>817</v>
      </c>
      <c r="C13" s="4" t="s">
        <v>515</v>
      </c>
      <c r="D13" s="4"/>
      <c r="E13" s="4"/>
      <c r="F13" s="4"/>
      <c r="G13" s="4"/>
      <c r="H13" s="14">
        <v>0</v>
      </c>
      <c r="I13" s="12"/>
      <c r="J13" s="12"/>
      <c r="K13" s="12"/>
      <c r="L13" s="12"/>
      <c r="M13" s="12"/>
      <c r="N13" s="12"/>
      <c r="O13" s="12"/>
      <c r="P13" s="12"/>
    </row>
    <row r="14" spans="1:16" x14ac:dyDescent="0.15">
      <c r="A14" s="4"/>
      <c r="B14" s="4" t="s">
        <v>818</v>
      </c>
      <c r="C14" s="4" t="s">
        <v>515</v>
      </c>
      <c r="D14" s="4"/>
      <c r="E14" s="4"/>
      <c r="F14" s="4"/>
      <c r="G14" s="4"/>
      <c r="H14" s="14">
        <v>0</v>
      </c>
      <c r="I14" s="12"/>
      <c r="J14" s="12"/>
      <c r="K14" s="12"/>
      <c r="L14" s="12"/>
      <c r="M14" s="12"/>
      <c r="N14" s="12"/>
      <c r="O14" s="12"/>
      <c r="P14" s="12"/>
    </row>
    <row r="15" spans="1:16" x14ac:dyDescent="0.15">
      <c r="A15" s="4"/>
      <c r="B15" s="4" t="s">
        <v>819</v>
      </c>
      <c r="C15" s="4" t="s">
        <v>515</v>
      </c>
      <c r="D15" s="4"/>
      <c r="E15" s="4"/>
      <c r="F15" s="4"/>
      <c r="G15" s="4"/>
      <c r="H15" s="14">
        <v>0</v>
      </c>
      <c r="I15" s="12"/>
      <c r="J15" s="12"/>
      <c r="K15" s="12"/>
      <c r="L15" s="12"/>
      <c r="M15" s="12"/>
      <c r="N15" s="12"/>
      <c r="O15" s="12"/>
      <c r="P15" s="12"/>
    </row>
    <row r="16" spans="1:16" x14ac:dyDescent="0.15">
      <c r="A16" s="4"/>
      <c r="B16" s="4" t="s">
        <v>820</v>
      </c>
      <c r="C16" s="4" t="s">
        <v>515</v>
      </c>
      <c r="D16" s="4"/>
      <c r="E16" s="4"/>
      <c r="F16" s="4"/>
      <c r="G16" s="4"/>
      <c r="H16" s="14">
        <v>0</v>
      </c>
      <c r="I16" s="12"/>
      <c r="J16" s="12"/>
      <c r="K16" s="12"/>
      <c r="L16" s="12"/>
      <c r="M16" s="12"/>
      <c r="N16" s="12"/>
      <c r="O16" s="12"/>
      <c r="P16" s="12"/>
    </row>
    <row r="17" spans="1:16" x14ac:dyDescent="0.15">
      <c r="A17" s="4"/>
      <c r="B17" s="4" t="s">
        <v>783</v>
      </c>
      <c r="C17" s="4" t="s">
        <v>515</v>
      </c>
      <c r="D17" s="4"/>
      <c r="E17" s="4"/>
      <c r="F17" s="4"/>
      <c r="G17" s="4"/>
      <c r="H17" s="14">
        <v>0</v>
      </c>
      <c r="I17" s="12"/>
      <c r="J17" s="12"/>
      <c r="K17" s="12"/>
      <c r="L17" s="12"/>
      <c r="M17" s="12"/>
      <c r="N17" s="12"/>
      <c r="O17" s="12"/>
      <c r="P17" s="12"/>
    </row>
    <row r="18" spans="1:16" x14ac:dyDescent="0.15">
      <c r="A18" s="4"/>
      <c r="B18" s="4" t="s">
        <v>784</v>
      </c>
      <c r="C18" s="4" t="s">
        <v>515</v>
      </c>
      <c r="D18" s="4"/>
      <c r="E18" s="4"/>
      <c r="F18" s="4"/>
      <c r="G18" s="4"/>
      <c r="H18" s="14">
        <v>0</v>
      </c>
      <c r="I18" s="12"/>
      <c r="J18" s="12"/>
      <c r="K18" s="12"/>
      <c r="L18" s="12"/>
      <c r="M18" s="12"/>
      <c r="N18" s="12"/>
      <c r="O18" s="12"/>
      <c r="P18" s="12"/>
    </row>
    <row r="19" spans="1:16" x14ac:dyDescent="0.15">
      <c r="A19" s="4"/>
      <c r="B19" s="4" t="s">
        <v>821</v>
      </c>
      <c r="C19" s="4" t="s">
        <v>515</v>
      </c>
      <c r="D19" s="4"/>
      <c r="E19" s="4"/>
      <c r="F19" s="4"/>
      <c r="G19" s="4"/>
      <c r="H19" s="14">
        <v>0</v>
      </c>
      <c r="I19" s="12"/>
      <c r="J19" s="12"/>
      <c r="K19" s="12"/>
      <c r="L19" s="12"/>
      <c r="M19" s="12"/>
      <c r="N19" s="12"/>
      <c r="O19" s="12"/>
      <c r="P19" s="12"/>
    </row>
    <row r="20" spans="1:16" x14ac:dyDescent="0.15">
      <c r="A20" s="4"/>
      <c r="B20" s="4" t="s">
        <v>822</v>
      </c>
      <c r="C20" s="4" t="s">
        <v>515</v>
      </c>
      <c r="D20" s="4"/>
      <c r="E20" s="4"/>
      <c r="F20" s="4"/>
      <c r="G20" s="4"/>
      <c r="H20" s="14">
        <v>0</v>
      </c>
      <c r="I20" s="12"/>
      <c r="J20" s="12"/>
      <c r="K20" s="12"/>
      <c r="L20" s="12"/>
      <c r="M20" s="12"/>
      <c r="N20" s="12"/>
      <c r="O20" s="12"/>
      <c r="P20" s="12"/>
    </row>
    <row r="21" spans="1:16" x14ac:dyDescent="0.15">
      <c r="A21" s="4"/>
      <c r="B21" s="4" t="s">
        <v>823</v>
      </c>
      <c r="C21" s="4" t="s">
        <v>515</v>
      </c>
      <c r="D21" s="4"/>
      <c r="E21" s="4"/>
      <c r="F21" s="4"/>
      <c r="G21" s="4"/>
      <c r="H21" s="14">
        <v>0</v>
      </c>
      <c r="I21" s="12"/>
      <c r="J21" s="12"/>
      <c r="K21" s="12"/>
      <c r="L21" s="12"/>
      <c r="M21" s="12"/>
      <c r="N21" s="12"/>
      <c r="O21" s="12"/>
      <c r="P21" s="12"/>
    </row>
    <row r="22" spans="1:16" x14ac:dyDescent="0.15">
      <c r="A22" s="4"/>
      <c r="B22" s="4" t="s">
        <v>824</v>
      </c>
      <c r="C22" s="4" t="s">
        <v>515</v>
      </c>
      <c r="D22" s="4"/>
      <c r="E22" s="4"/>
      <c r="F22" s="4"/>
      <c r="G22" s="4"/>
      <c r="H22" s="14">
        <v>0</v>
      </c>
      <c r="I22" s="12"/>
      <c r="J22" s="12"/>
      <c r="K22" s="12"/>
      <c r="L22" s="12"/>
      <c r="M22" s="12"/>
      <c r="N22" s="12"/>
      <c r="O22" s="12"/>
      <c r="P22" s="12"/>
    </row>
    <row r="23" spans="1:16" x14ac:dyDescent="0.15">
      <c r="A23" s="4"/>
      <c r="B23" s="4" t="s">
        <v>825</v>
      </c>
      <c r="C23" s="4" t="s">
        <v>515</v>
      </c>
      <c r="D23" s="4"/>
      <c r="E23" s="4"/>
      <c r="F23" s="4"/>
      <c r="G23" s="4"/>
      <c r="H23" s="14">
        <v>0</v>
      </c>
      <c r="I23" s="12"/>
      <c r="J23" s="12"/>
      <c r="K23" s="12"/>
      <c r="L23" s="12"/>
      <c r="M23" s="12"/>
      <c r="N23" s="12"/>
      <c r="O23" s="12"/>
      <c r="P23" s="12"/>
    </row>
    <row r="24" spans="1:16" x14ac:dyDescent="0.15">
      <c r="A24" s="4"/>
      <c r="B24" s="4" t="s">
        <v>826</v>
      </c>
      <c r="C24" s="4" t="s">
        <v>515</v>
      </c>
      <c r="D24" s="4"/>
      <c r="E24" s="4"/>
      <c r="F24" s="4"/>
      <c r="G24" s="4"/>
      <c r="H24" s="14">
        <v>0</v>
      </c>
      <c r="I24" s="12"/>
      <c r="J24" s="12"/>
      <c r="K24" s="12"/>
      <c r="L24" s="12"/>
      <c r="M24" s="12"/>
      <c r="N24" s="12"/>
      <c r="O24" s="12"/>
      <c r="P24" s="12"/>
    </row>
    <row r="25" spans="1:16" x14ac:dyDescent="0.15">
      <c r="A25" s="4"/>
      <c r="B25" s="4" t="s">
        <v>827</v>
      </c>
      <c r="C25" s="4" t="s">
        <v>515</v>
      </c>
      <c r="D25" s="4"/>
      <c r="E25" s="4"/>
      <c r="F25" s="4"/>
      <c r="G25" s="4"/>
      <c r="H25" s="14">
        <v>0</v>
      </c>
      <c r="I25" s="12"/>
      <c r="J25" s="12"/>
      <c r="K25" s="12"/>
      <c r="L25" s="12"/>
      <c r="M25" s="12"/>
      <c r="N25" s="12"/>
      <c r="O25" s="12"/>
      <c r="P25" s="12"/>
    </row>
    <row r="26" spans="1:16" x14ac:dyDescent="0.15">
      <c r="A26" s="4"/>
      <c r="B26" s="4" t="s">
        <v>828</v>
      </c>
      <c r="C26" s="4" t="s">
        <v>515</v>
      </c>
      <c r="D26" s="4"/>
      <c r="E26" s="4"/>
      <c r="F26" s="4"/>
      <c r="G26" s="4"/>
      <c r="H26" s="14">
        <v>0</v>
      </c>
      <c r="I26" s="12"/>
      <c r="J26" s="12"/>
      <c r="K26" s="12"/>
      <c r="L26" s="12"/>
      <c r="M26" s="12"/>
      <c r="N26" s="12"/>
      <c r="O26" s="12"/>
      <c r="P26" s="12"/>
    </row>
    <row r="27" spans="1:16" x14ac:dyDescent="0.15">
      <c r="A27" s="4"/>
      <c r="B27" s="4" t="s">
        <v>829</v>
      </c>
      <c r="C27" s="4" t="s">
        <v>515</v>
      </c>
      <c r="D27" s="4"/>
      <c r="E27" s="4"/>
      <c r="F27" s="4"/>
      <c r="G27" s="4"/>
      <c r="H27" s="14">
        <v>0</v>
      </c>
      <c r="I27" s="12"/>
      <c r="J27" s="12"/>
      <c r="K27" s="12"/>
      <c r="L27" s="12"/>
      <c r="M27" s="12"/>
      <c r="N27" s="12"/>
      <c r="O27" s="12"/>
      <c r="P27" s="12"/>
    </row>
    <row r="28" spans="1:16" x14ac:dyDescent="0.15">
      <c r="A28" s="4"/>
      <c r="B28" s="4" t="s">
        <v>830</v>
      </c>
      <c r="C28" s="4" t="s">
        <v>515</v>
      </c>
      <c r="D28" s="4"/>
      <c r="E28" s="4"/>
      <c r="F28" s="4"/>
      <c r="G28" s="4"/>
      <c r="H28" s="14">
        <v>0</v>
      </c>
      <c r="I28" s="12"/>
      <c r="J28" s="12"/>
      <c r="K28" s="12"/>
      <c r="L28" s="12"/>
      <c r="M28" s="12"/>
      <c r="N28" s="12"/>
      <c r="O28" s="12"/>
      <c r="P28" s="12"/>
    </row>
    <row r="29" spans="1:16" x14ac:dyDescent="0.15">
      <c r="A29" s="4"/>
      <c r="B29" s="4" t="s">
        <v>831</v>
      </c>
      <c r="C29" s="4" t="s">
        <v>515</v>
      </c>
      <c r="D29" s="4"/>
      <c r="E29" s="4"/>
      <c r="F29" s="4"/>
      <c r="G29" s="4"/>
      <c r="H29" s="14">
        <v>0</v>
      </c>
      <c r="I29" s="12"/>
      <c r="J29" s="12"/>
      <c r="K29" s="12"/>
      <c r="L29" s="12"/>
      <c r="M29" s="12"/>
      <c r="N29" s="12"/>
      <c r="O29" s="12"/>
      <c r="P29" s="12"/>
    </row>
    <row r="30" spans="1:16" x14ac:dyDescent="0.15">
      <c r="A30" s="4"/>
      <c r="B30" s="4" t="s">
        <v>832</v>
      </c>
      <c r="C30" s="4" t="s">
        <v>515</v>
      </c>
      <c r="D30" s="4"/>
      <c r="E30" s="4"/>
      <c r="F30" s="4"/>
      <c r="G30" s="4"/>
      <c r="H30" s="14">
        <v>0</v>
      </c>
      <c r="I30" s="12"/>
      <c r="J30" s="12"/>
      <c r="K30" s="12"/>
      <c r="L30" s="12"/>
      <c r="M30" s="12"/>
      <c r="N30" s="12"/>
      <c r="O30" s="12"/>
      <c r="P30" s="12"/>
    </row>
    <row r="31" spans="1:16" x14ac:dyDescent="0.15">
      <c r="A31" s="4"/>
      <c r="B31" s="4" t="s">
        <v>785</v>
      </c>
      <c r="C31" s="4" t="s">
        <v>515</v>
      </c>
      <c r="D31" s="4"/>
      <c r="E31" s="4"/>
      <c r="F31" s="4"/>
      <c r="G31" s="4"/>
      <c r="H31" s="14">
        <v>0</v>
      </c>
      <c r="I31" s="12"/>
      <c r="J31" s="12"/>
      <c r="K31" s="12"/>
      <c r="L31" s="12"/>
      <c r="M31" s="12"/>
      <c r="N31" s="12"/>
      <c r="O31" s="12"/>
      <c r="P31" s="12"/>
    </row>
    <row r="32" spans="1:16" x14ac:dyDescent="0.15">
      <c r="A32" s="4"/>
      <c r="B32" s="4" t="s">
        <v>833</v>
      </c>
      <c r="C32" s="4" t="s">
        <v>515</v>
      </c>
      <c r="D32" s="4"/>
      <c r="E32" s="4"/>
      <c r="F32" s="4"/>
      <c r="G32" s="4"/>
      <c r="H32" s="14">
        <v>0</v>
      </c>
      <c r="I32" s="12"/>
      <c r="J32" s="12"/>
      <c r="K32" s="12"/>
      <c r="L32" s="12"/>
      <c r="M32" s="12"/>
      <c r="N32" s="12"/>
      <c r="O32" s="12"/>
      <c r="P32" s="12"/>
    </row>
    <row r="33" spans="1:16" x14ac:dyDescent="0.15">
      <c r="A33" s="4"/>
      <c r="B33" s="4" t="s">
        <v>786</v>
      </c>
      <c r="C33" s="4" t="s">
        <v>515</v>
      </c>
      <c r="D33" s="4"/>
      <c r="E33" s="4"/>
      <c r="F33" s="4"/>
      <c r="G33" s="4"/>
      <c r="H33" s="14">
        <v>0</v>
      </c>
      <c r="I33" s="12"/>
      <c r="J33" s="12"/>
      <c r="K33" s="12"/>
      <c r="L33" s="12"/>
      <c r="M33" s="12"/>
      <c r="N33" s="12"/>
      <c r="O33" s="12"/>
      <c r="P33" s="12"/>
    </row>
    <row r="34" spans="1:16" x14ac:dyDescent="0.15">
      <c r="A34" s="4"/>
      <c r="B34" s="4" t="s">
        <v>834</v>
      </c>
      <c r="C34" s="4" t="s">
        <v>515</v>
      </c>
      <c r="D34" s="4"/>
      <c r="E34" s="4"/>
      <c r="F34" s="4"/>
      <c r="G34" s="4"/>
      <c r="H34" s="14">
        <v>0</v>
      </c>
      <c r="I34" s="12"/>
      <c r="J34" s="12"/>
      <c r="K34" s="12"/>
      <c r="L34" s="12"/>
      <c r="M34" s="12"/>
      <c r="N34" s="12"/>
      <c r="O34" s="12"/>
      <c r="P34" s="12"/>
    </row>
    <row r="35" spans="1:16" x14ac:dyDescent="0.15">
      <c r="A35" s="4"/>
      <c r="B35" s="4" t="s">
        <v>787</v>
      </c>
      <c r="C35" s="4" t="s">
        <v>515</v>
      </c>
      <c r="D35" s="4"/>
      <c r="E35" s="4"/>
      <c r="F35" s="4"/>
      <c r="G35" s="4"/>
      <c r="H35" s="14">
        <v>0</v>
      </c>
      <c r="I35" s="12"/>
      <c r="J35" s="12"/>
      <c r="K35" s="12"/>
      <c r="L35" s="12"/>
      <c r="M35" s="12"/>
      <c r="N35" s="12"/>
      <c r="O35" s="12"/>
      <c r="P35" s="12"/>
    </row>
    <row r="36" spans="1:16" x14ac:dyDescent="0.15">
      <c r="A36" s="4"/>
      <c r="B36" s="4" t="s">
        <v>835</v>
      </c>
      <c r="C36" s="4" t="s">
        <v>515</v>
      </c>
      <c r="D36" s="4"/>
      <c r="E36" s="4"/>
      <c r="F36" s="4"/>
      <c r="G36" s="4"/>
      <c r="H36" s="14">
        <v>0</v>
      </c>
      <c r="I36" s="12"/>
      <c r="J36" s="12"/>
      <c r="K36" s="12"/>
      <c r="L36" s="12"/>
      <c r="M36" s="12"/>
      <c r="N36" s="12"/>
      <c r="O36" s="12"/>
      <c r="P36" s="12"/>
    </row>
    <row r="37" spans="1:16" x14ac:dyDescent="0.15">
      <c r="A37" s="4"/>
      <c r="B37" s="4" t="s">
        <v>788</v>
      </c>
      <c r="C37" s="4" t="s">
        <v>515</v>
      </c>
      <c r="D37" s="4"/>
      <c r="E37" s="4"/>
      <c r="F37" s="4"/>
      <c r="G37" s="4"/>
      <c r="H37" s="14">
        <v>0</v>
      </c>
      <c r="I37" s="12"/>
      <c r="J37" s="12"/>
      <c r="K37" s="12"/>
      <c r="L37" s="12"/>
      <c r="M37" s="12"/>
      <c r="N37" s="12"/>
      <c r="O37" s="12"/>
      <c r="P37" s="12"/>
    </row>
    <row r="38" spans="1:16" x14ac:dyDescent="0.15">
      <c r="A38" s="4"/>
      <c r="B38" s="4" t="s">
        <v>789</v>
      </c>
      <c r="C38" s="4" t="s">
        <v>515</v>
      </c>
      <c r="D38" s="4"/>
      <c r="E38" s="4"/>
      <c r="F38" s="4"/>
      <c r="G38" s="4"/>
      <c r="H38" s="14">
        <v>0</v>
      </c>
      <c r="I38" s="12"/>
      <c r="J38" s="12"/>
      <c r="K38" s="12"/>
      <c r="L38" s="12"/>
      <c r="M38" s="12"/>
      <c r="N38" s="12"/>
      <c r="O38" s="12"/>
      <c r="P38" s="12"/>
    </row>
    <row r="39" spans="1:16" x14ac:dyDescent="0.15">
      <c r="A39" s="4"/>
      <c r="B39" s="4" t="s">
        <v>836</v>
      </c>
      <c r="C39" s="4" t="s">
        <v>515</v>
      </c>
      <c r="D39" s="4"/>
      <c r="E39" s="4"/>
      <c r="F39" s="4"/>
      <c r="G39" s="4"/>
      <c r="H39" s="14">
        <v>0</v>
      </c>
      <c r="I39" s="12"/>
      <c r="J39" s="12"/>
      <c r="K39" s="12"/>
      <c r="L39" s="12"/>
      <c r="M39" s="12"/>
      <c r="N39" s="12"/>
      <c r="O39" s="12"/>
      <c r="P39" s="12"/>
    </row>
    <row r="40" spans="1:16" x14ac:dyDescent="0.15">
      <c r="A40" s="4"/>
      <c r="B40" s="4" t="s">
        <v>790</v>
      </c>
      <c r="C40" s="4" t="s">
        <v>515</v>
      </c>
      <c r="D40" s="4"/>
      <c r="E40" s="4"/>
      <c r="F40" s="4"/>
      <c r="G40" s="4"/>
      <c r="H40" s="14">
        <v>0</v>
      </c>
      <c r="I40" s="12"/>
      <c r="J40" s="12"/>
      <c r="K40" s="12"/>
      <c r="L40" s="12"/>
      <c r="M40" s="12"/>
      <c r="N40" s="12"/>
      <c r="O40" s="12"/>
      <c r="P40" s="12"/>
    </row>
    <row r="41" spans="1:16" x14ac:dyDescent="0.15">
      <c r="A41" s="4"/>
      <c r="B41" s="4" t="s">
        <v>837</v>
      </c>
      <c r="C41" s="4" t="s">
        <v>515</v>
      </c>
      <c r="D41" s="4"/>
      <c r="E41" s="4"/>
      <c r="F41" s="4"/>
      <c r="G41" s="4"/>
      <c r="H41" s="14">
        <v>0</v>
      </c>
      <c r="I41" s="12"/>
      <c r="J41" s="12"/>
      <c r="K41" s="12"/>
      <c r="L41" s="12"/>
      <c r="M41" s="12"/>
      <c r="N41" s="12"/>
      <c r="O41" s="12"/>
      <c r="P41" s="12"/>
    </row>
    <row r="42" spans="1:16" x14ac:dyDescent="0.15">
      <c r="A42" s="4"/>
      <c r="B42" s="4" t="s">
        <v>838</v>
      </c>
      <c r="C42" s="4" t="s">
        <v>515</v>
      </c>
      <c r="D42" s="4"/>
      <c r="E42" s="4"/>
      <c r="F42" s="4"/>
      <c r="G42" s="4"/>
      <c r="H42" s="14">
        <v>0</v>
      </c>
      <c r="I42" s="12"/>
      <c r="J42" s="12"/>
      <c r="K42" s="12"/>
      <c r="L42" s="12"/>
      <c r="M42" s="12"/>
      <c r="N42" s="12"/>
      <c r="O42" s="12"/>
      <c r="P42" s="12"/>
    </row>
    <row r="43" spans="1:16" x14ac:dyDescent="0.15">
      <c r="A43" s="4"/>
      <c r="B43" s="4" t="s">
        <v>839</v>
      </c>
      <c r="C43" s="4" t="s">
        <v>515</v>
      </c>
      <c r="D43" s="4"/>
      <c r="E43" s="4"/>
      <c r="F43" s="4"/>
      <c r="G43" s="4"/>
      <c r="H43" s="14">
        <v>0</v>
      </c>
      <c r="I43" s="12"/>
      <c r="J43" s="12"/>
      <c r="K43" s="12"/>
      <c r="L43" s="12"/>
      <c r="M43" s="12"/>
      <c r="N43" s="12"/>
      <c r="O43" s="12"/>
      <c r="P43" s="12"/>
    </row>
    <row r="44" spans="1:16" x14ac:dyDescent="0.15">
      <c r="A44" s="4"/>
      <c r="B44" s="4" t="s">
        <v>840</v>
      </c>
      <c r="C44" s="4" t="s">
        <v>515</v>
      </c>
      <c r="D44" s="4"/>
      <c r="E44" s="4"/>
      <c r="F44" s="4"/>
      <c r="G44" s="4"/>
      <c r="H44" s="14">
        <v>0</v>
      </c>
      <c r="I44" s="12"/>
      <c r="J44" s="12"/>
      <c r="K44" s="12"/>
      <c r="L44" s="12"/>
      <c r="M44" s="12"/>
      <c r="N44" s="12"/>
      <c r="O44" s="12"/>
      <c r="P44" s="12"/>
    </row>
    <row r="45" spans="1:16" x14ac:dyDescent="0.15">
      <c r="A45" s="4"/>
      <c r="B45" s="4" t="s">
        <v>841</v>
      </c>
      <c r="C45" s="4" t="s">
        <v>515</v>
      </c>
      <c r="D45" s="4"/>
      <c r="E45" s="4"/>
      <c r="F45" s="4"/>
      <c r="G45" s="4"/>
      <c r="H45" s="14">
        <v>0</v>
      </c>
      <c r="I45" s="12"/>
      <c r="J45" s="12"/>
      <c r="K45" s="12"/>
      <c r="L45" s="12"/>
      <c r="M45" s="12"/>
      <c r="N45" s="12"/>
      <c r="O45" s="12"/>
      <c r="P45" s="12"/>
    </row>
    <row r="46" spans="1:16" x14ac:dyDescent="0.15">
      <c r="A46" s="4"/>
      <c r="B46" s="4" t="s">
        <v>842</v>
      </c>
      <c r="C46" s="4" t="s">
        <v>515</v>
      </c>
      <c r="D46" s="4"/>
      <c r="E46" s="4"/>
      <c r="F46" s="4"/>
      <c r="G46" s="4"/>
      <c r="H46" s="14">
        <v>0</v>
      </c>
      <c r="I46" s="12"/>
      <c r="J46" s="12"/>
      <c r="K46" s="12"/>
      <c r="L46" s="12"/>
      <c r="M46" s="12"/>
      <c r="N46" s="12"/>
      <c r="O46" s="12"/>
      <c r="P46" s="12"/>
    </row>
    <row r="47" spans="1:16" x14ac:dyDescent="0.15">
      <c r="A47" s="4"/>
      <c r="B47" s="4" t="s">
        <v>843</v>
      </c>
      <c r="C47" s="4" t="s">
        <v>515</v>
      </c>
      <c r="D47" s="4"/>
      <c r="E47" s="4"/>
      <c r="F47" s="4"/>
      <c r="G47" s="4"/>
      <c r="H47" s="14">
        <v>0</v>
      </c>
      <c r="I47" s="12"/>
      <c r="J47" s="12"/>
      <c r="K47" s="12"/>
      <c r="L47" s="12"/>
      <c r="M47" s="12"/>
      <c r="N47" s="12"/>
      <c r="O47" s="12"/>
      <c r="P47" s="12"/>
    </row>
    <row r="48" spans="1:16" x14ac:dyDescent="0.15">
      <c r="A48" s="4"/>
      <c r="B48" s="4" t="s">
        <v>844</v>
      </c>
      <c r="C48" s="4" t="s">
        <v>515</v>
      </c>
      <c r="D48" s="4"/>
      <c r="E48" s="4"/>
      <c r="F48" s="4"/>
      <c r="G48" s="4"/>
      <c r="H48" s="14">
        <v>0</v>
      </c>
      <c r="I48" s="12"/>
      <c r="J48" s="12"/>
      <c r="K48" s="12"/>
      <c r="L48" s="12"/>
      <c r="M48" s="12"/>
      <c r="N48" s="12"/>
      <c r="O48" s="12"/>
      <c r="P48" s="12"/>
    </row>
    <row r="49" spans="1:16" x14ac:dyDescent="0.15">
      <c r="A49" s="4"/>
      <c r="B49" s="4" t="s">
        <v>845</v>
      </c>
      <c r="C49" s="4" t="s">
        <v>515</v>
      </c>
      <c r="D49" s="4"/>
      <c r="E49" s="4"/>
      <c r="F49" s="4"/>
      <c r="G49" s="4"/>
      <c r="H49" s="14">
        <v>0</v>
      </c>
      <c r="I49" s="12"/>
      <c r="J49" s="12"/>
      <c r="K49" s="12"/>
      <c r="L49" s="12"/>
      <c r="M49" s="12"/>
      <c r="N49" s="12"/>
      <c r="O49" s="12"/>
      <c r="P49" s="12"/>
    </row>
    <row r="50" spans="1:16" x14ac:dyDescent="0.15">
      <c r="A50" s="4"/>
      <c r="B50" s="4" t="s">
        <v>846</v>
      </c>
      <c r="C50" s="4" t="s">
        <v>515</v>
      </c>
      <c r="D50" s="4"/>
      <c r="E50" s="4"/>
      <c r="F50" s="4"/>
      <c r="G50" s="4"/>
      <c r="H50" s="14">
        <v>0</v>
      </c>
      <c r="I50" s="12"/>
      <c r="J50" s="12"/>
      <c r="K50" s="12"/>
      <c r="L50" s="12"/>
      <c r="M50" s="12"/>
      <c r="N50" s="12"/>
      <c r="O50" s="12"/>
      <c r="P50" s="12"/>
    </row>
    <row r="51" spans="1:16" x14ac:dyDescent="0.15">
      <c r="A51" s="4"/>
      <c r="B51" s="4" t="s">
        <v>847</v>
      </c>
      <c r="C51" s="4" t="s">
        <v>515</v>
      </c>
      <c r="D51" s="4"/>
      <c r="E51" s="4"/>
      <c r="F51" s="4"/>
      <c r="G51" s="4"/>
      <c r="H51" s="14">
        <v>0</v>
      </c>
      <c r="I51" s="12"/>
      <c r="J51" s="12"/>
      <c r="K51" s="12"/>
      <c r="L51" s="12"/>
      <c r="M51" s="12"/>
      <c r="N51" s="12"/>
      <c r="O51" s="12"/>
      <c r="P51" s="12"/>
    </row>
    <row r="52" spans="1:16" x14ac:dyDescent="0.15">
      <c r="A52" s="4"/>
      <c r="B52" s="4" t="s">
        <v>791</v>
      </c>
      <c r="C52" s="4" t="s">
        <v>515</v>
      </c>
      <c r="D52" s="4"/>
      <c r="E52" s="4"/>
      <c r="F52" s="4"/>
      <c r="G52" s="4"/>
      <c r="H52" s="14">
        <v>0</v>
      </c>
      <c r="I52" s="12"/>
      <c r="J52" s="12"/>
      <c r="K52" s="12"/>
      <c r="L52" s="12"/>
      <c r="M52" s="12"/>
      <c r="N52" s="12"/>
      <c r="O52" s="12"/>
      <c r="P52" s="12"/>
    </row>
    <row r="53" spans="1:16" x14ac:dyDescent="0.15">
      <c r="A53" s="4"/>
      <c r="B53" s="4" t="s">
        <v>848</v>
      </c>
      <c r="C53" s="4" t="s">
        <v>515</v>
      </c>
      <c r="D53" s="4"/>
      <c r="E53" s="4"/>
      <c r="F53" s="4"/>
      <c r="G53" s="4"/>
      <c r="H53" s="14">
        <v>0</v>
      </c>
      <c r="I53" s="12"/>
      <c r="J53" s="12"/>
      <c r="K53" s="12"/>
      <c r="L53" s="12"/>
      <c r="M53" s="12"/>
      <c r="N53" s="12"/>
      <c r="O53" s="12"/>
      <c r="P53" s="12"/>
    </row>
    <row r="54" spans="1:16" x14ac:dyDescent="0.15">
      <c r="A54" s="4"/>
      <c r="B54" s="4" t="s">
        <v>792</v>
      </c>
      <c r="C54" s="4" t="s">
        <v>515</v>
      </c>
      <c r="D54" s="4"/>
      <c r="E54" s="4"/>
      <c r="F54" s="4"/>
      <c r="G54" s="4"/>
      <c r="H54" s="14">
        <v>0</v>
      </c>
      <c r="I54" s="12"/>
      <c r="J54" s="12"/>
      <c r="K54" s="12"/>
      <c r="L54" s="12"/>
      <c r="M54" s="12"/>
      <c r="N54" s="12"/>
      <c r="O54" s="12"/>
      <c r="P54" s="12"/>
    </row>
    <row r="55" spans="1:16" x14ac:dyDescent="0.15">
      <c r="A55" s="4"/>
      <c r="B55" s="4" t="s">
        <v>849</v>
      </c>
      <c r="C55" s="4" t="s">
        <v>515</v>
      </c>
      <c r="D55" s="4"/>
      <c r="E55" s="4"/>
      <c r="F55" s="4"/>
      <c r="G55" s="4"/>
      <c r="H55" s="14">
        <v>0</v>
      </c>
      <c r="I55" s="12"/>
      <c r="J55" s="12"/>
      <c r="K55" s="12"/>
      <c r="L55" s="12"/>
      <c r="M55" s="12"/>
      <c r="N55" s="12"/>
      <c r="O55" s="12"/>
      <c r="P55" s="12"/>
    </row>
    <row r="56" spans="1:16" x14ac:dyDescent="0.15">
      <c r="A56" s="4"/>
      <c r="B56" s="4" t="s">
        <v>793</v>
      </c>
      <c r="C56" s="4" t="s">
        <v>515</v>
      </c>
      <c r="D56" s="4"/>
      <c r="E56" s="4"/>
      <c r="F56" s="4"/>
      <c r="G56" s="4"/>
      <c r="H56" s="14">
        <v>0</v>
      </c>
      <c r="I56" s="12"/>
      <c r="J56" s="12"/>
      <c r="K56" s="12"/>
      <c r="L56" s="12"/>
      <c r="M56" s="12"/>
      <c r="N56" s="12"/>
      <c r="O56" s="12"/>
      <c r="P56" s="12"/>
    </row>
    <row r="57" spans="1:16" x14ac:dyDescent="0.15">
      <c r="A57" s="4"/>
      <c r="B57" s="4" t="s">
        <v>850</v>
      </c>
      <c r="C57" s="4" t="s">
        <v>515</v>
      </c>
      <c r="D57" s="4"/>
      <c r="E57" s="4"/>
      <c r="F57" s="4"/>
      <c r="G57" s="4"/>
      <c r="H57" s="14">
        <v>0</v>
      </c>
      <c r="I57" s="12"/>
      <c r="J57" s="12"/>
      <c r="K57" s="12"/>
      <c r="L57" s="12"/>
      <c r="M57" s="12"/>
      <c r="N57" s="12"/>
      <c r="O57" s="12"/>
      <c r="P57" s="12"/>
    </row>
    <row r="58" spans="1:16" x14ac:dyDescent="0.15">
      <c r="A58" s="4"/>
      <c r="B58" s="4" t="s">
        <v>794</v>
      </c>
      <c r="C58" s="4" t="s">
        <v>515</v>
      </c>
      <c r="D58" s="4"/>
      <c r="E58" s="4"/>
      <c r="F58" s="4"/>
      <c r="G58" s="4"/>
      <c r="H58" s="14">
        <v>0</v>
      </c>
      <c r="I58" s="12"/>
      <c r="J58" s="12"/>
      <c r="K58" s="12"/>
      <c r="L58" s="12"/>
      <c r="M58" s="12"/>
      <c r="N58" s="12"/>
      <c r="O58" s="12"/>
      <c r="P58" s="12"/>
    </row>
    <row r="59" spans="1:16" x14ac:dyDescent="0.15">
      <c r="A59" s="4"/>
      <c r="B59" s="4" t="s">
        <v>851</v>
      </c>
      <c r="C59" s="4" t="s">
        <v>515</v>
      </c>
      <c r="D59" s="4"/>
      <c r="E59" s="4"/>
      <c r="F59" s="4"/>
      <c r="G59" s="4"/>
      <c r="H59" s="14">
        <v>0</v>
      </c>
      <c r="I59" s="12"/>
      <c r="J59" s="12"/>
      <c r="K59" s="12"/>
      <c r="L59" s="12"/>
      <c r="M59" s="12"/>
      <c r="N59" s="12"/>
      <c r="O59" s="12"/>
      <c r="P59" s="12"/>
    </row>
    <row r="60" spans="1:16" x14ac:dyDescent="0.15">
      <c r="A60" s="4"/>
      <c r="B60" s="4" t="s">
        <v>795</v>
      </c>
      <c r="C60" s="4" t="s">
        <v>515</v>
      </c>
      <c r="D60" s="4"/>
      <c r="E60" s="4"/>
      <c r="F60" s="4"/>
      <c r="G60" s="4"/>
      <c r="H60" s="14">
        <v>0</v>
      </c>
      <c r="I60" s="12"/>
      <c r="J60" s="12"/>
      <c r="K60" s="12"/>
      <c r="L60" s="12"/>
      <c r="M60" s="12"/>
      <c r="N60" s="12"/>
      <c r="O60" s="12"/>
      <c r="P60" s="12"/>
    </row>
    <row r="61" spans="1:16" x14ac:dyDescent="0.15">
      <c r="A61" s="4"/>
      <c r="B61" s="4" t="s">
        <v>796</v>
      </c>
      <c r="C61" s="4" t="s">
        <v>515</v>
      </c>
      <c r="D61" s="4"/>
      <c r="E61" s="4"/>
      <c r="F61" s="4"/>
      <c r="G61" s="4"/>
      <c r="H61" s="14">
        <v>0</v>
      </c>
      <c r="I61" s="12"/>
      <c r="J61" s="12"/>
      <c r="K61" s="12"/>
      <c r="L61" s="12"/>
      <c r="M61" s="12"/>
      <c r="N61" s="12"/>
      <c r="O61" s="12"/>
      <c r="P61" s="12"/>
    </row>
    <row r="62" spans="1:16" x14ac:dyDescent="0.15">
      <c r="A62" s="4"/>
      <c r="B62" s="4" t="s">
        <v>852</v>
      </c>
      <c r="C62" s="4" t="s">
        <v>515</v>
      </c>
      <c r="D62" s="4"/>
      <c r="E62" s="4"/>
      <c r="F62" s="4"/>
      <c r="G62" s="4"/>
      <c r="H62" s="14">
        <v>0</v>
      </c>
      <c r="I62" s="12"/>
      <c r="J62" s="12"/>
      <c r="K62" s="12"/>
      <c r="L62" s="12"/>
      <c r="M62" s="12"/>
      <c r="N62" s="12"/>
      <c r="O62" s="12"/>
      <c r="P62" s="12"/>
    </row>
    <row r="63" spans="1:16" x14ac:dyDescent="0.15">
      <c r="A63" s="4"/>
      <c r="B63" s="4" t="s">
        <v>853</v>
      </c>
      <c r="C63" s="4" t="s">
        <v>515</v>
      </c>
      <c r="D63" s="4"/>
      <c r="E63" s="4"/>
      <c r="F63" s="4"/>
      <c r="G63" s="4"/>
      <c r="H63" s="14">
        <v>0</v>
      </c>
      <c r="I63" s="12"/>
      <c r="J63" s="12"/>
      <c r="K63" s="12"/>
      <c r="L63" s="12"/>
      <c r="M63" s="12"/>
      <c r="N63" s="12"/>
      <c r="O63" s="12"/>
      <c r="P63" s="12"/>
    </row>
    <row r="64" spans="1:16" x14ac:dyDescent="0.15">
      <c r="A64" s="4"/>
      <c r="B64" s="4" t="s">
        <v>854</v>
      </c>
      <c r="C64" s="4" t="s">
        <v>515</v>
      </c>
      <c r="D64" s="4"/>
      <c r="E64" s="4"/>
      <c r="F64" s="4"/>
      <c r="G64" s="4"/>
      <c r="H64" s="14">
        <v>0</v>
      </c>
      <c r="I64" s="12"/>
      <c r="J64" s="12"/>
      <c r="K64" s="12"/>
      <c r="L64" s="12"/>
      <c r="M64" s="12"/>
      <c r="N64" s="12"/>
      <c r="O64" s="12"/>
      <c r="P64" s="12"/>
    </row>
    <row r="65" spans="1:16" x14ac:dyDescent="0.15">
      <c r="A65" s="4"/>
      <c r="B65" s="4" t="s">
        <v>855</v>
      </c>
      <c r="C65" s="4" t="s">
        <v>515</v>
      </c>
      <c r="D65" s="4"/>
      <c r="E65" s="4"/>
      <c r="F65" s="4"/>
      <c r="G65" s="4"/>
      <c r="H65" s="14">
        <v>0</v>
      </c>
      <c r="I65" s="12"/>
      <c r="J65" s="12"/>
      <c r="K65" s="12"/>
      <c r="L65" s="12"/>
      <c r="M65" s="12"/>
      <c r="N65" s="12"/>
      <c r="O65" s="12"/>
      <c r="P65" s="12"/>
    </row>
    <row r="66" spans="1:16" x14ac:dyDescent="0.15">
      <c r="A66" s="4"/>
      <c r="B66" s="4" t="s">
        <v>856</v>
      </c>
      <c r="C66" s="4" t="s">
        <v>515</v>
      </c>
      <c r="D66" s="4"/>
      <c r="E66" s="4"/>
      <c r="F66" s="4"/>
      <c r="G66" s="4"/>
      <c r="H66" s="14">
        <v>0</v>
      </c>
      <c r="I66" s="12"/>
      <c r="J66" s="12"/>
      <c r="K66" s="12"/>
      <c r="L66" s="12"/>
      <c r="M66" s="12"/>
      <c r="N66" s="12"/>
      <c r="O66" s="12"/>
      <c r="P66" s="12"/>
    </row>
    <row r="67" spans="1:16" x14ac:dyDescent="0.15">
      <c r="A67" s="4"/>
      <c r="B67" s="4" t="s">
        <v>857</v>
      </c>
      <c r="C67" s="4" t="s">
        <v>515</v>
      </c>
      <c r="D67" s="4"/>
      <c r="E67" s="4"/>
      <c r="F67" s="4"/>
      <c r="G67" s="4"/>
      <c r="H67" s="14">
        <v>0</v>
      </c>
      <c r="I67" s="12"/>
      <c r="J67" s="12"/>
      <c r="K67" s="12"/>
      <c r="L67" s="12"/>
      <c r="M67" s="12"/>
      <c r="N67" s="12"/>
      <c r="O67" s="12"/>
      <c r="P67" s="12"/>
    </row>
    <row r="68" spans="1:16" x14ac:dyDescent="0.15">
      <c r="A68" s="4"/>
      <c r="B68" s="4" t="s">
        <v>858</v>
      </c>
      <c r="C68" s="4" t="s">
        <v>515</v>
      </c>
      <c r="D68" s="4"/>
      <c r="E68" s="4"/>
      <c r="F68" s="4"/>
      <c r="G68" s="4"/>
      <c r="H68" s="14">
        <v>0</v>
      </c>
      <c r="I68" s="12"/>
      <c r="J68" s="12"/>
      <c r="K68" s="12"/>
      <c r="L68" s="12"/>
      <c r="M68" s="12"/>
      <c r="N68" s="12"/>
      <c r="O68" s="12"/>
      <c r="P68" s="12"/>
    </row>
    <row r="69" spans="1:16" x14ac:dyDescent="0.15">
      <c r="A69" s="4"/>
      <c r="B69" s="4" t="s">
        <v>859</v>
      </c>
      <c r="C69" s="4" t="s">
        <v>515</v>
      </c>
      <c r="D69" s="4"/>
      <c r="E69" s="4"/>
      <c r="F69" s="4"/>
      <c r="G69" s="4"/>
      <c r="H69" s="14">
        <v>0</v>
      </c>
      <c r="I69" s="12"/>
      <c r="J69" s="12"/>
      <c r="K69" s="12"/>
      <c r="L69" s="12"/>
      <c r="M69" s="12"/>
      <c r="N69" s="12"/>
      <c r="O69" s="12"/>
      <c r="P69" s="12"/>
    </row>
    <row r="70" spans="1:16" x14ac:dyDescent="0.15">
      <c r="A70" s="4"/>
      <c r="B70" s="4" t="s">
        <v>797</v>
      </c>
      <c r="C70" s="4" t="s">
        <v>515</v>
      </c>
      <c r="D70" s="4"/>
      <c r="E70" s="4"/>
      <c r="F70" s="4"/>
      <c r="G70" s="4"/>
      <c r="H70" s="14">
        <v>0</v>
      </c>
      <c r="I70" s="12"/>
      <c r="J70" s="12"/>
      <c r="K70" s="12"/>
      <c r="L70" s="12"/>
      <c r="M70" s="12"/>
      <c r="N70" s="12"/>
      <c r="O70" s="12"/>
      <c r="P70" s="12"/>
    </row>
    <row r="71" spans="1:16" x14ac:dyDescent="0.15">
      <c r="A71" s="4"/>
      <c r="B71" s="4" t="s">
        <v>860</v>
      </c>
      <c r="C71" s="4" t="s">
        <v>515</v>
      </c>
      <c r="D71" s="4"/>
      <c r="E71" s="4"/>
      <c r="F71" s="4"/>
      <c r="G71" s="4"/>
      <c r="H71" s="14">
        <v>0</v>
      </c>
      <c r="I71" s="12"/>
      <c r="J71" s="12"/>
      <c r="K71" s="12"/>
      <c r="L71" s="12"/>
      <c r="M71" s="12"/>
      <c r="N71" s="12"/>
      <c r="O71" s="12"/>
      <c r="P71" s="12"/>
    </row>
    <row r="72" spans="1:16" x14ac:dyDescent="0.15">
      <c r="A72" s="4"/>
      <c r="B72" s="4" t="s">
        <v>861</v>
      </c>
      <c r="C72" s="4" t="s">
        <v>515</v>
      </c>
      <c r="D72" s="4"/>
      <c r="E72" s="4"/>
      <c r="F72" s="4"/>
      <c r="G72" s="4"/>
      <c r="H72" s="14">
        <v>0</v>
      </c>
      <c r="I72" s="12"/>
      <c r="J72" s="12"/>
      <c r="K72" s="12"/>
      <c r="L72" s="12"/>
      <c r="M72" s="12"/>
      <c r="N72" s="12"/>
      <c r="O72" s="12"/>
      <c r="P72" s="12"/>
    </row>
    <row r="73" spans="1:16" x14ac:dyDescent="0.15">
      <c r="A73" s="4"/>
      <c r="B73" s="4" t="s">
        <v>862</v>
      </c>
      <c r="C73" s="4" t="s">
        <v>515</v>
      </c>
      <c r="D73" s="4"/>
      <c r="E73" s="4"/>
      <c r="F73" s="4"/>
      <c r="G73" s="4"/>
      <c r="H73" s="14">
        <v>0</v>
      </c>
      <c r="I73" s="12"/>
      <c r="J73" s="12"/>
      <c r="K73" s="12"/>
      <c r="L73" s="12"/>
      <c r="M73" s="12"/>
      <c r="N73" s="12"/>
      <c r="O73" s="12"/>
      <c r="P73" s="12"/>
    </row>
    <row r="74" spans="1:16" x14ac:dyDescent="0.15">
      <c r="A74" s="4"/>
      <c r="B74" s="4" t="s">
        <v>798</v>
      </c>
      <c r="C74" s="4" t="s">
        <v>515</v>
      </c>
      <c r="D74" s="4"/>
      <c r="E74" s="4"/>
      <c r="F74" s="4"/>
      <c r="G74" s="4"/>
      <c r="H74" s="14">
        <v>0</v>
      </c>
      <c r="I74" s="12"/>
      <c r="J74" s="12"/>
      <c r="K74" s="12"/>
      <c r="L74" s="12"/>
      <c r="M74" s="12"/>
      <c r="N74" s="12"/>
      <c r="O74" s="12"/>
      <c r="P74" s="12"/>
    </row>
    <row r="75" spans="1:16" x14ac:dyDescent="0.15">
      <c r="A75" s="4"/>
      <c r="B75" s="4" t="s">
        <v>863</v>
      </c>
      <c r="C75" s="4" t="s">
        <v>515</v>
      </c>
      <c r="D75" s="4"/>
      <c r="E75" s="4"/>
      <c r="F75" s="4"/>
      <c r="G75" s="4"/>
      <c r="H75" s="14">
        <v>0</v>
      </c>
      <c r="I75" s="12"/>
      <c r="J75" s="12"/>
      <c r="K75" s="12"/>
      <c r="L75" s="12"/>
      <c r="M75" s="12"/>
      <c r="N75" s="12"/>
      <c r="O75" s="12"/>
      <c r="P75" s="12"/>
    </row>
    <row r="76" spans="1:16" x14ac:dyDescent="0.15">
      <c r="A76" s="4"/>
      <c r="B76" s="4" t="s">
        <v>864</v>
      </c>
      <c r="C76" s="4" t="s">
        <v>515</v>
      </c>
      <c r="D76" s="4"/>
      <c r="E76" s="4"/>
      <c r="F76" s="4"/>
      <c r="G76" s="4"/>
      <c r="H76" s="14">
        <v>0</v>
      </c>
      <c r="I76" s="12"/>
      <c r="J76" s="12"/>
      <c r="K76" s="12"/>
      <c r="L76" s="12"/>
      <c r="M76" s="12"/>
      <c r="N76" s="12"/>
      <c r="O76" s="12"/>
      <c r="P76" s="12"/>
    </row>
    <row r="77" spans="1:16" x14ac:dyDescent="0.15">
      <c r="A77" s="4"/>
      <c r="B77" s="4" t="s">
        <v>799</v>
      </c>
      <c r="C77" s="4" t="s">
        <v>515</v>
      </c>
      <c r="D77" s="4"/>
      <c r="E77" s="4"/>
      <c r="F77" s="4"/>
      <c r="G77" s="4"/>
      <c r="H77" s="14">
        <v>0</v>
      </c>
      <c r="I77" s="12"/>
      <c r="J77" s="12"/>
      <c r="K77" s="12"/>
      <c r="L77" s="12"/>
      <c r="M77" s="12"/>
      <c r="N77" s="12"/>
      <c r="O77" s="12"/>
      <c r="P77" s="12"/>
    </row>
    <row r="78" spans="1:16" x14ac:dyDescent="0.15">
      <c r="A78" s="4"/>
      <c r="B78" s="4" t="s">
        <v>800</v>
      </c>
      <c r="C78" s="4" t="s">
        <v>515</v>
      </c>
      <c r="D78" s="4"/>
      <c r="E78" s="4"/>
      <c r="F78" s="4"/>
      <c r="G78" s="4"/>
      <c r="H78" s="14">
        <v>0</v>
      </c>
      <c r="I78" s="12"/>
      <c r="J78" s="12"/>
      <c r="K78" s="12"/>
      <c r="L78" s="12"/>
      <c r="M78" s="12"/>
      <c r="N78" s="12"/>
      <c r="O78" s="12"/>
      <c r="P78" s="12"/>
    </row>
    <row r="79" spans="1:16" x14ac:dyDescent="0.15">
      <c r="A79" s="4"/>
      <c r="B79" s="4" t="s">
        <v>865</v>
      </c>
      <c r="C79" s="4" t="s">
        <v>515</v>
      </c>
      <c r="D79" s="4"/>
      <c r="E79" s="4"/>
      <c r="F79" s="4"/>
      <c r="G79" s="4"/>
      <c r="H79" s="14">
        <v>0</v>
      </c>
      <c r="I79" s="12"/>
      <c r="J79" s="12"/>
      <c r="K79" s="12"/>
      <c r="L79" s="12"/>
      <c r="M79" s="12"/>
      <c r="N79" s="12"/>
      <c r="O79" s="12"/>
      <c r="P79" s="12"/>
    </row>
    <row r="80" spans="1:16" x14ac:dyDescent="0.15">
      <c r="A80" s="4"/>
      <c r="B80" s="4" t="s">
        <v>866</v>
      </c>
      <c r="C80" s="4" t="s">
        <v>515</v>
      </c>
      <c r="D80" s="4"/>
      <c r="E80" s="4"/>
      <c r="F80" s="4"/>
      <c r="G80" s="4"/>
      <c r="H80" s="14">
        <v>0</v>
      </c>
      <c r="I80" s="12"/>
      <c r="J80" s="12"/>
      <c r="K80" s="12"/>
      <c r="L80" s="12"/>
      <c r="M80" s="12"/>
      <c r="N80" s="12"/>
      <c r="O80" s="12"/>
      <c r="P80" s="12"/>
    </row>
    <row r="81" spans="1:16" x14ac:dyDescent="0.15">
      <c r="A81" s="4"/>
      <c r="B81" s="4" t="s">
        <v>867</v>
      </c>
      <c r="C81" s="4" t="s">
        <v>515</v>
      </c>
      <c r="D81" s="4"/>
      <c r="E81" s="4"/>
      <c r="F81" s="4"/>
      <c r="G81" s="4"/>
      <c r="H81" s="14">
        <v>0</v>
      </c>
      <c r="I81" s="12"/>
      <c r="J81" s="12"/>
      <c r="K81" s="12"/>
      <c r="L81" s="12"/>
      <c r="M81" s="12"/>
      <c r="N81" s="12"/>
      <c r="O81" s="12"/>
      <c r="P81" s="12"/>
    </row>
    <row r="82" spans="1:16" x14ac:dyDescent="0.15">
      <c r="A82" s="4"/>
      <c r="B82" s="4" t="s">
        <v>801</v>
      </c>
      <c r="C82" s="4" t="s">
        <v>515</v>
      </c>
      <c r="D82" s="4"/>
      <c r="E82" s="4"/>
      <c r="F82" s="4"/>
      <c r="G82" s="4"/>
      <c r="H82" s="14">
        <v>0</v>
      </c>
      <c r="I82" s="12"/>
      <c r="J82" s="12"/>
      <c r="K82" s="12"/>
      <c r="L82" s="12"/>
      <c r="M82" s="12"/>
      <c r="N82" s="12"/>
      <c r="O82" s="12"/>
      <c r="P82" s="12"/>
    </row>
    <row r="83" spans="1:16" x14ac:dyDescent="0.15">
      <c r="A83" s="4"/>
      <c r="B83" s="4" t="s">
        <v>868</v>
      </c>
      <c r="C83" s="4" t="s">
        <v>515</v>
      </c>
      <c r="D83" s="4"/>
      <c r="E83" s="4"/>
      <c r="F83" s="4"/>
      <c r="G83" s="4"/>
      <c r="H83" s="14">
        <v>0</v>
      </c>
      <c r="I83" s="12"/>
      <c r="J83" s="12"/>
      <c r="K83" s="12"/>
      <c r="L83" s="12"/>
      <c r="M83" s="12"/>
      <c r="N83" s="12"/>
      <c r="O83" s="12"/>
      <c r="P83" s="12"/>
    </row>
    <row r="84" spans="1:16" x14ac:dyDescent="0.15">
      <c r="A84" s="4"/>
      <c r="B84" s="4" t="s">
        <v>869</v>
      </c>
      <c r="C84" s="4" t="s">
        <v>515</v>
      </c>
      <c r="D84" s="4"/>
      <c r="E84" s="4"/>
      <c r="F84" s="4"/>
      <c r="G84" s="4"/>
      <c r="H84" s="14">
        <v>0</v>
      </c>
      <c r="I84" s="12"/>
      <c r="J84" s="12"/>
      <c r="K84" s="12"/>
      <c r="L84" s="12"/>
      <c r="M84" s="12"/>
      <c r="N84" s="12"/>
      <c r="O84" s="12"/>
      <c r="P84" s="12"/>
    </row>
    <row r="85" spans="1:16" x14ac:dyDescent="0.15">
      <c r="A85" s="4"/>
      <c r="B85" s="4" t="s">
        <v>870</v>
      </c>
      <c r="C85" s="4" t="s">
        <v>515</v>
      </c>
      <c r="D85" s="4"/>
      <c r="E85" s="4"/>
      <c r="F85" s="4"/>
      <c r="G85" s="4"/>
      <c r="H85" s="14">
        <v>0</v>
      </c>
      <c r="I85" s="12"/>
      <c r="J85" s="12"/>
      <c r="K85" s="12"/>
      <c r="L85" s="12"/>
      <c r="M85" s="12"/>
      <c r="N85" s="12"/>
      <c r="O85" s="12"/>
      <c r="P85" s="12"/>
    </row>
    <row r="86" spans="1:16" x14ac:dyDescent="0.15">
      <c r="A86" s="4"/>
      <c r="B86" s="4" t="s">
        <v>892</v>
      </c>
      <c r="C86" s="4" t="s">
        <v>515</v>
      </c>
      <c r="D86" s="4"/>
      <c r="E86" s="4"/>
      <c r="F86" s="4"/>
      <c r="G86" s="4"/>
      <c r="H86" s="14">
        <v>0</v>
      </c>
      <c r="I86" s="12"/>
      <c r="J86" s="12"/>
      <c r="K86" s="12"/>
      <c r="L86" s="12"/>
      <c r="M86" s="12"/>
      <c r="N86" s="12"/>
      <c r="O86" s="12"/>
      <c r="P86" s="12"/>
    </row>
    <row r="87" spans="1:16" x14ac:dyDescent="0.15">
      <c r="A87" s="4"/>
      <c r="B87" s="4" t="s">
        <v>871</v>
      </c>
      <c r="C87" s="4" t="s">
        <v>515</v>
      </c>
      <c r="D87" s="4"/>
      <c r="E87" s="4"/>
      <c r="F87" s="4"/>
      <c r="G87" s="4"/>
      <c r="H87" s="14">
        <v>0</v>
      </c>
      <c r="I87" s="12"/>
      <c r="J87" s="12"/>
      <c r="K87" s="12"/>
      <c r="L87" s="12"/>
      <c r="M87" s="12"/>
      <c r="N87" s="12"/>
      <c r="O87" s="12"/>
      <c r="P87" s="12"/>
    </row>
    <row r="88" spans="1:16" x14ac:dyDescent="0.15">
      <c r="A88" s="4"/>
      <c r="B88" s="4" t="s">
        <v>872</v>
      </c>
      <c r="C88" s="4" t="s">
        <v>515</v>
      </c>
      <c r="D88" s="4"/>
      <c r="E88" s="4"/>
      <c r="F88" s="4"/>
      <c r="G88" s="4"/>
      <c r="H88" s="14">
        <v>0</v>
      </c>
      <c r="I88" s="12"/>
      <c r="J88" s="12"/>
      <c r="K88" s="12"/>
      <c r="L88" s="12"/>
      <c r="M88" s="12"/>
      <c r="N88" s="12"/>
      <c r="O88" s="12"/>
      <c r="P88" s="12"/>
    </row>
    <row r="89" spans="1:16" x14ac:dyDescent="0.15">
      <c r="A89" s="4"/>
      <c r="B89" s="4" t="s">
        <v>873</v>
      </c>
      <c r="C89" s="4" t="s">
        <v>515</v>
      </c>
      <c r="D89" s="4"/>
      <c r="E89" s="4"/>
      <c r="F89" s="4"/>
      <c r="G89" s="4"/>
      <c r="H89" s="14">
        <v>0</v>
      </c>
      <c r="I89" s="12"/>
      <c r="J89" s="12"/>
      <c r="K89" s="12"/>
      <c r="L89" s="12"/>
      <c r="M89" s="12"/>
      <c r="N89" s="12"/>
      <c r="O89" s="12"/>
      <c r="P89" s="12"/>
    </row>
    <row r="90" spans="1:16" x14ac:dyDescent="0.15">
      <c r="A90" s="4"/>
      <c r="B90" s="4" t="s">
        <v>802</v>
      </c>
      <c r="C90" s="4" t="s">
        <v>515</v>
      </c>
      <c r="D90" s="4"/>
      <c r="E90" s="4"/>
      <c r="F90" s="4"/>
      <c r="G90" s="4"/>
      <c r="H90" s="14">
        <v>0</v>
      </c>
      <c r="I90" s="12"/>
      <c r="J90" s="12"/>
      <c r="K90" s="12"/>
      <c r="L90" s="12"/>
      <c r="M90" s="12"/>
      <c r="N90" s="12"/>
      <c r="O90" s="12"/>
      <c r="P90" s="12"/>
    </row>
    <row r="91" spans="1:16" x14ac:dyDescent="0.15">
      <c r="A91" s="4"/>
      <c r="B91" s="4" t="s">
        <v>874</v>
      </c>
      <c r="C91" s="4" t="s">
        <v>515</v>
      </c>
      <c r="D91" s="4"/>
      <c r="E91" s="4"/>
      <c r="F91" s="4"/>
      <c r="G91" s="4"/>
      <c r="H91" s="14">
        <v>0</v>
      </c>
      <c r="I91" s="12"/>
      <c r="J91" s="12"/>
      <c r="K91" s="12"/>
      <c r="L91" s="12"/>
      <c r="M91" s="12"/>
      <c r="N91" s="12"/>
      <c r="O91" s="12"/>
      <c r="P91" s="12"/>
    </row>
    <row r="92" spans="1:16" x14ac:dyDescent="0.15">
      <c r="A92" s="4"/>
      <c r="B92" s="4" t="s">
        <v>803</v>
      </c>
      <c r="C92" s="4" t="s">
        <v>515</v>
      </c>
      <c r="D92" s="4"/>
      <c r="E92" s="4"/>
      <c r="F92" s="4"/>
      <c r="G92" s="4"/>
      <c r="H92" s="14">
        <v>0</v>
      </c>
      <c r="I92" s="12"/>
      <c r="J92" s="12"/>
      <c r="K92" s="12"/>
      <c r="L92" s="12"/>
      <c r="M92" s="12"/>
      <c r="N92" s="12"/>
      <c r="O92" s="12"/>
      <c r="P92" s="12"/>
    </row>
    <row r="93" spans="1:16" x14ac:dyDescent="0.15">
      <c r="A93" s="4"/>
      <c r="B93" s="4" t="s">
        <v>875</v>
      </c>
      <c r="C93" s="4" t="s">
        <v>515</v>
      </c>
      <c r="D93" s="4"/>
      <c r="E93" s="4"/>
      <c r="F93" s="4"/>
      <c r="G93" s="4"/>
      <c r="H93" s="14">
        <v>0</v>
      </c>
      <c r="I93" s="12"/>
      <c r="J93" s="12"/>
      <c r="K93" s="12"/>
      <c r="L93" s="12"/>
      <c r="M93" s="12"/>
      <c r="N93" s="12"/>
      <c r="O93" s="12"/>
      <c r="P93" s="12"/>
    </row>
    <row r="94" spans="1:16" x14ac:dyDescent="0.15">
      <c r="A94" s="4"/>
      <c r="B94" s="4" t="s">
        <v>876</v>
      </c>
      <c r="C94" s="4" t="s">
        <v>515</v>
      </c>
      <c r="D94" s="4"/>
      <c r="E94" s="4"/>
      <c r="F94" s="4"/>
      <c r="G94" s="4"/>
      <c r="H94" s="14">
        <v>0</v>
      </c>
      <c r="I94" s="12"/>
      <c r="J94" s="12"/>
      <c r="K94" s="12"/>
      <c r="L94" s="12"/>
      <c r="M94" s="12"/>
      <c r="N94" s="12"/>
      <c r="O94" s="12"/>
      <c r="P94" s="12"/>
    </row>
    <row r="95" spans="1:16" x14ac:dyDescent="0.15">
      <c r="A95" s="4"/>
      <c r="B95" s="4" t="s">
        <v>877</v>
      </c>
      <c r="C95" s="4" t="s">
        <v>515</v>
      </c>
      <c r="D95" s="4"/>
      <c r="E95" s="4"/>
      <c r="F95" s="4"/>
      <c r="G95" s="4"/>
      <c r="H95" s="14">
        <v>0</v>
      </c>
      <c r="I95" s="12"/>
      <c r="J95" s="12"/>
      <c r="K95" s="12"/>
      <c r="L95" s="12"/>
      <c r="M95" s="12"/>
      <c r="N95" s="12"/>
      <c r="O95" s="12"/>
      <c r="P95" s="12"/>
    </row>
    <row r="96" spans="1:16" x14ac:dyDescent="0.15">
      <c r="A96" s="4"/>
      <c r="B96" s="4" t="s">
        <v>878</v>
      </c>
      <c r="C96" s="4" t="s">
        <v>515</v>
      </c>
      <c r="D96" s="4"/>
      <c r="E96" s="4"/>
      <c r="F96" s="4"/>
      <c r="G96" s="4"/>
      <c r="H96" s="14">
        <v>0</v>
      </c>
      <c r="I96" s="12"/>
      <c r="J96" s="12"/>
      <c r="K96" s="12"/>
      <c r="L96" s="12"/>
      <c r="M96" s="12"/>
      <c r="N96" s="12"/>
      <c r="O96" s="12"/>
      <c r="P96" s="12"/>
    </row>
    <row r="97" spans="1:16" x14ac:dyDescent="0.15">
      <c r="A97" s="4"/>
      <c r="B97" s="4" t="s">
        <v>879</v>
      </c>
      <c r="C97" s="4" t="s">
        <v>515</v>
      </c>
      <c r="D97" s="4"/>
      <c r="E97" s="4"/>
      <c r="F97" s="4"/>
      <c r="G97" s="4"/>
      <c r="H97" s="14">
        <v>0</v>
      </c>
      <c r="I97" s="12"/>
      <c r="J97" s="12"/>
      <c r="K97" s="12"/>
      <c r="L97" s="12"/>
      <c r="M97" s="12"/>
      <c r="N97" s="12"/>
      <c r="O97" s="12"/>
      <c r="P97" s="12"/>
    </row>
    <row r="98" spans="1:16" x14ac:dyDescent="0.15">
      <c r="A98" s="4"/>
      <c r="B98" s="4" t="s">
        <v>880</v>
      </c>
      <c r="C98" s="4" t="s">
        <v>515</v>
      </c>
      <c r="D98" s="4"/>
      <c r="E98" s="4"/>
      <c r="F98" s="4"/>
      <c r="G98" s="4"/>
      <c r="H98" s="14">
        <v>0</v>
      </c>
      <c r="I98" s="12"/>
      <c r="J98" s="12"/>
      <c r="K98" s="12"/>
      <c r="L98" s="12"/>
      <c r="M98" s="12"/>
      <c r="N98" s="12"/>
      <c r="O98" s="12"/>
      <c r="P98" s="12"/>
    </row>
    <row r="99" spans="1:16" x14ac:dyDescent="0.15">
      <c r="A99" s="4"/>
      <c r="B99" s="4" t="s">
        <v>804</v>
      </c>
      <c r="C99" s="4" t="s">
        <v>515</v>
      </c>
      <c r="D99" s="4"/>
      <c r="E99" s="4"/>
      <c r="F99" s="4"/>
      <c r="G99" s="4"/>
      <c r="H99" s="14">
        <v>0</v>
      </c>
      <c r="I99" s="12"/>
      <c r="J99" s="12"/>
      <c r="K99" s="12"/>
      <c r="L99" s="12"/>
      <c r="M99" s="12"/>
      <c r="N99" s="12"/>
      <c r="O99" s="12"/>
      <c r="P99" s="12"/>
    </row>
    <row r="100" spans="1:16" x14ac:dyDescent="0.15">
      <c r="A100" s="4"/>
      <c r="B100" s="4" t="s">
        <v>881</v>
      </c>
      <c r="C100" s="4" t="s">
        <v>515</v>
      </c>
      <c r="D100" s="4"/>
      <c r="E100" s="4"/>
      <c r="F100" s="4"/>
      <c r="G100" s="4"/>
      <c r="H100" s="14">
        <v>0</v>
      </c>
      <c r="I100" s="12"/>
      <c r="J100" s="12"/>
      <c r="K100" s="12"/>
      <c r="L100" s="12"/>
      <c r="M100" s="12"/>
      <c r="N100" s="12"/>
      <c r="O100" s="12"/>
      <c r="P100" s="12"/>
    </row>
    <row r="101" spans="1:16" x14ac:dyDescent="0.15">
      <c r="A101" s="4"/>
      <c r="B101" s="4" t="s">
        <v>882</v>
      </c>
      <c r="C101" s="4" t="s">
        <v>515</v>
      </c>
      <c r="D101" s="4"/>
      <c r="E101" s="4"/>
      <c r="F101" s="4"/>
      <c r="G101" s="4"/>
      <c r="H101" s="14">
        <v>0</v>
      </c>
      <c r="I101" s="12"/>
      <c r="J101" s="12"/>
      <c r="K101" s="12"/>
      <c r="L101" s="12"/>
      <c r="M101" s="12"/>
      <c r="N101" s="12"/>
      <c r="O101" s="12"/>
      <c r="P101" s="12"/>
    </row>
    <row r="102" spans="1:16" x14ac:dyDescent="0.15">
      <c r="A102" s="4"/>
      <c r="B102" s="4" t="s">
        <v>883</v>
      </c>
      <c r="C102" s="4" t="s">
        <v>515</v>
      </c>
      <c r="D102" s="4"/>
      <c r="E102" s="4"/>
      <c r="F102" s="4"/>
      <c r="G102" s="4"/>
      <c r="H102" s="14">
        <v>0</v>
      </c>
      <c r="I102" s="12"/>
      <c r="J102" s="12"/>
      <c r="K102" s="12"/>
      <c r="L102" s="12"/>
      <c r="M102" s="12"/>
      <c r="N102" s="12"/>
      <c r="O102" s="12"/>
      <c r="P102" s="12"/>
    </row>
    <row r="103" spans="1:16" x14ac:dyDescent="0.15">
      <c r="A103" s="4"/>
      <c r="B103" s="4" t="s">
        <v>884</v>
      </c>
      <c r="C103" s="4" t="s">
        <v>515</v>
      </c>
      <c r="D103" s="4"/>
      <c r="E103" s="4"/>
      <c r="F103" s="4"/>
      <c r="G103" s="4"/>
      <c r="H103" s="14">
        <v>0</v>
      </c>
      <c r="I103" s="12"/>
      <c r="J103" s="12"/>
      <c r="K103" s="12"/>
      <c r="L103" s="12"/>
      <c r="M103" s="12"/>
      <c r="N103" s="12"/>
      <c r="O103" s="12"/>
      <c r="P103" s="12"/>
    </row>
    <row r="104" spans="1:16" x14ac:dyDescent="0.15">
      <c r="A104" s="4"/>
      <c r="B104" s="4" t="s">
        <v>805</v>
      </c>
      <c r="C104" s="4" t="s">
        <v>515</v>
      </c>
      <c r="D104" s="4"/>
      <c r="E104" s="4"/>
      <c r="F104" s="4"/>
      <c r="G104" s="4"/>
      <c r="H104" s="14">
        <v>0</v>
      </c>
      <c r="I104" s="12"/>
      <c r="J104" s="12"/>
      <c r="K104" s="12"/>
      <c r="L104" s="12"/>
      <c r="M104" s="12"/>
      <c r="N104" s="12"/>
      <c r="O104" s="12"/>
      <c r="P104" s="12"/>
    </row>
    <row r="105" spans="1:16" x14ac:dyDescent="0.15">
      <c r="A105" s="4"/>
      <c r="B105" s="4" t="s">
        <v>806</v>
      </c>
      <c r="C105" s="4" t="s">
        <v>515</v>
      </c>
      <c r="D105" s="4"/>
      <c r="E105" s="4"/>
      <c r="F105" s="4"/>
      <c r="G105" s="4"/>
      <c r="H105" s="14">
        <v>0</v>
      </c>
      <c r="I105" s="12"/>
      <c r="J105" s="12"/>
      <c r="K105" s="12"/>
      <c r="L105" s="12"/>
      <c r="M105" s="12"/>
      <c r="N105" s="12"/>
      <c r="O105" s="12"/>
      <c r="P105" s="12"/>
    </row>
    <row r="106" spans="1:16" x14ac:dyDescent="0.15">
      <c r="A106" s="4"/>
      <c r="B106" s="4" t="s">
        <v>885</v>
      </c>
      <c r="C106" s="4" t="s">
        <v>515</v>
      </c>
      <c r="D106" s="4"/>
      <c r="E106" s="4"/>
      <c r="F106" s="4"/>
      <c r="G106" s="4"/>
      <c r="H106" s="14">
        <v>0</v>
      </c>
      <c r="I106" s="12"/>
      <c r="J106" s="12"/>
      <c r="K106" s="12"/>
      <c r="L106" s="12"/>
      <c r="M106" s="12"/>
      <c r="N106" s="12"/>
      <c r="O106" s="12"/>
      <c r="P106" s="12"/>
    </row>
    <row r="107" spans="1:16" x14ac:dyDescent="0.15">
      <c r="A107" s="4"/>
      <c r="B107" s="4" t="s">
        <v>886</v>
      </c>
      <c r="C107" s="4" t="s">
        <v>515</v>
      </c>
      <c r="D107" s="4"/>
      <c r="E107" s="4"/>
      <c r="F107" s="4"/>
      <c r="G107" s="4"/>
      <c r="H107" s="14">
        <v>0</v>
      </c>
      <c r="I107" s="12"/>
      <c r="J107" s="12"/>
      <c r="K107" s="12"/>
      <c r="L107" s="12"/>
      <c r="M107" s="12"/>
      <c r="N107" s="12"/>
      <c r="O107" s="12"/>
      <c r="P107" s="12"/>
    </row>
    <row r="108" spans="1:16" x14ac:dyDescent="0.15">
      <c r="A108" s="4"/>
      <c r="B108" s="4" t="s">
        <v>887</v>
      </c>
      <c r="C108" s="4" t="s">
        <v>515</v>
      </c>
      <c r="D108" s="4"/>
      <c r="E108" s="4"/>
      <c r="F108" s="4"/>
      <c r="G108" s="4"/>
      <c r="H108" s="14">
        <v>0</v>
      </c>
      <c r="I108" s="12"/>
      <c r="J108" s="12"/>
      <c r="K108" s="12"/>
      <c r="L108" s="12"/>
      <c r="M108" s="12"/>
      <c r="N108" s="12"/>
      <c r="O108" s="12"/>
      <c r="P108" s="12"/>
    </row>
    <row r="109" spans="1:16" x14ac:dyDescent="0.15">
      <c r="A109" s="4"/>
      <c r="B109" s="4" t="s">
        <v>888</v>
      </c>
      <c r="C109" s="4" t="s">
        <v>515</v>
      </c>
      <c r="D109" s="4"/>
      <c r="E109" s="4"/>
      <c r="F109" s="4"/>
      <c r="G109" s="4"/>
      <c r="H109" s="14">
        <v>0</v>
      </c>
      <c r="I109" s="12"/>
      <c r="J109" s="12"/>
      <c r="K109" s="12"/>
      <c r="L109" s="12"/>
      <c r="M109" s="12"/>
      <c r="N109" s="12"/>
      <c r="O109" s="12"/>
      <c r="P109" s="12"/>
    </row>
    <row r="110" spans="1:16" x14ac:dyDescent="0.15">
      <c r="A110" s="4"/>
      <c r="B110" s="4" t="s">
        <v>807</v>
      </c>
      <c r="C110" s="4" t="s">
        <v>515</v>
      </c>
      <c r="D110" s="4"/>
      <c r="E110" s="4"/>
      <c r="F110" s="4"/>
      <c r="G110" s="4"/>
      <c r="H110" s="14">
        <v>0</v>
      </c>
      <c r="I110" s="12"/>
      <c r="J110" s="12"/>
      <c r="K110" s="12"/>
      <c r="L110" s="12"/>
      <c r="M110" s="12"/>
      <c r="N110" s="12"/>
      <c r="O110" s="12"/>
      <c r="P110" s="12"/>
    </row>
    <row r="111" spans="1:16" x14ac:dyDescent="0.15">
      <c r="A111" s="4"/>
      <c r="B111" s="4" t="s">
        <v>808</v>
      </c>
      <c r="C111" s="4" t="s">
        <v>515</v>
      </c>
      <c r="D111" s="4"/>
      <c r="E111" s="4"/>
      <c r="F111" s="4"/>
      <c r="G111" s="4"/>
      <c r="H111" s="14">
        <v>0</v>
      </c>
      <c r="I111" s="12"/>
      <c r="J111" s="12"/>
      <c r="K111" s="12"/>
      <c r="L111" s="12"/>
      <c r="M111" s="12"/>
      <c r="N111" s="12"/>
      <c r="O111" s="12"/>
      <c r="P111" s="12"/>
    </row>
    <row r="112" spans="1:16" x14ac:dyDescent="0.15">
      <c r="A112" s="4"/>
      <c r="B112" s="4"/>
      <c r="C112" s="4"/>
      <c r="D112" s="4"/>
      <c r="E112" s="4"/>
      <c r="F112" s="4"/>
      <c r="G112" s="4"/>
      <c r="H112" s="14">
        <v>0</v>
      </c>
      <c r="I112" s="12"/>
      <c r="J112" s="12"/>
      <c r="K112" s="12"/>
      <c r="L112" s="12"/>
      <c r="M112" s="12"/>
      <c r="N112" s="12"/>
      <c r="O112" s="12"/>
      <c r="P112" s="12"/>
    </row>
    <row r="113" spans="1:16" x14ac:dyDescent="0.15">
      <c r="A113" s="4"/>
      <c r="B113" s="4"/>
      <c r="C113" s="4"/>
      <c r="D113" s="4"/>
      <c r="E113" s="4"/>
      <c r="F113" s="4"/>
      <c r="G113" s="4"/>
      <c r="H113" s="14">
        <v>0</v>
      </c>
      <c r="I113" s="12"/>
      <c r="J113" s="12"/>
      <c r="K113" s="12"/>
      <c r="L113" s="12"/>
      <c r="M113" s="12"/>
      <c r="N113" s="12"/>
      <c r="O113" s="12"/>
      <c r="P113" s="12"/>
    </row>
    <row r="114" spans="1:16" x14ac:dyDescent="0.15">
      <c r="A114" s="4"/>
      <c r="B114" s="4"/>
      <c r="C114" s="4"/>
      <c r="D114" s="4"/>
      <c r="E114" s="4"/>
      <c r="F114" s="4"/>
      <c r="G114" s="4"/>
      <c r="H114" s="14">
        <v>0</v>
      </c>
      <c r="I114" s="12"/>
      <c r="J114" s="12"/>
      <c r="K114" s="12"/>
      <c r="L114" s="12"/>
      <c r="M114" s="12"/>
      <c r="N114" s="12"/>
      <c r="O114" s="12"/>
      <c r="P114" s="12"/>
    </row>
    <row r="115" spans="1:16" x14ac:dyDescent="0.15">
      <c r="A115" s="4"/>
      <c r="B115" s="4"/>
      <c r="C115" s="4"/>
      <c r="D115" s="4"/>
      <c r="E115" s="4"/>
      <c r="F115" s="4"/>
      <c r="G115" s="4"/>
      <c r="H115" s="14">
        <v>0</v>
      </c>
      <c r="I115" s="12"/>
      <c r="J115" s="12"/>
      <c r="K115" s="12"/>
      <c r="L115" s="12"/>
      <c r="M115" s="12"/>
      <c r="N115" s="12"/>
      <c r="O115" s="12"/>
      <c r="P115" s="12"/>
    </row>
    <row r="116" spans="1:16" x14ac:dyDescent="0.15">
      <c r="A116" s="4"/>
      <c r="B116" s="4"/>
      <c r="C116" s="4"/>
      <c r="D116" s="4"/>
      <c r="E116" s="4"/>
      <c r="F116" s="4"/>
      <c r="G116" s="4"/>
      <c r="H116" s="14">
        <v>0</v>
      </c>
      <c r="I116" s="12"/>
      <c r="J116" s="12"/>
      <c r="K116" s="12"/>
      <c r="L116" s="12"/>
      <c r="M116" s="12"/>
      <c r="N116" s="12"/>
      <c r="O116" s="12"/>
      <c r="P116" s="12"/>
    </row>
    <row r="117" spans="1:16" x14ac:dyDescent="0.15">
      <c r="A117" s="4"/>
      <c r="B117" s="4"/>
      <c r="C117" s="4"/>
      <c r="D117" s="4"/>
      <c r="E117" s="4"/>
      <c r="F117" s="4"/>
      <c r="G117" s="4"/>
      <c r="H117" s="14">
        <v>0</v>
      </c>
      <c r="I117" s="12"/>
      <c r="J117" s="12"/>
      <c r="K117" s="12"/>
      <c r="L117" s="12"/>
      <c r="M117" s="12"/>
      <c r="N117" s="12"/>
      <c r="O117" s="12"/>
      <c r="P117" s="12"/>
    </row>
    <row r="118" spans="1:16" x14ac:dyDescent="0.15">
      <c r="A118" s="4"/>
      <c r="B118" s="4"/>
      <c r="C118" s="4"/>
      <c r="D118" s="4"/>
      <c r="E118" s="4"/>
      <c r="F118" s="4"/>
      <c r="G118" s="4"/>
      <c r="H118" s="14">
        <v>0</v>
      </c>
      <c r="I118" s="12"/>
      <c r="J118" s="12"/>
      <c r="K118" s="12"/>
      <c r="L118" s="12"/>
      <c r="M118" s="12"/>
      <c r="N118" s="12"/>
      <c r="O118" s="12"/>
      <c r="P118" s="12"/>
    </row>
    <row r="119" spans="1:16" x14ac:dyDescent="0.15">
      <c r="A119" s="4"/>
      <c r="B119" s="4"/>
      <c r="C119" s="4"/>
      <c r="D119" s="4"/>
      <c r="E119" s="4"/>
      <c r="F119" s="4"/>
      <c r="G119" s="4"/>
      <c r="H119" s="14">
        <v>0</v>
      </c>
      <c r="I119" s="12"/>
      <c r="J119" s="12"/>
      <c r="K119" s="12"/>
      <c r="L119" s="12"/>
      <c r="M119" s="12"/>
      <c r="N119" s="12"/>
      <c r="O119" s="12"/>
      <c r="P119" s="12"/>
    </row>
    <row r="120" spans="1:16" x14ac:dyDescent="0.15">
      <c r="A120" s="4"/>
      <c r="B120" s="4"/>
      <c r="C120" s="4"/>
      <c r="D120" s="4"/>
      <c r="E120" s="4"/>
      <c r="F120" s="4"/>
      <c r="G120" s="4"/>
      <c r="H120" s="14">
        <v>0</v>
      </c>
      <c r="I120" s="12"/>
      <c r="J120" s="12"/>
      <c r="K120" s="12"/>
      <c r="L120" s="12"/>
      <c r="M120" s="12"/>
      <c r="N120" s="12"/>
      <c r="O120" s="12"/>
      <c r="P120" s="12"/>
    </row>
    <row r="121" spans="1:16" x14ac:dyDescent="0.15">
      <c r="A121" s="4"/>
      <c r="B121" s="4"/>
      <c r="C121" s="4"/>
      <c r="D121" s="4"/>
      <c r="E121" s="4"/>
      <c r="F121" s="4"/>
      <c r="G121" s="4"/>
      <c r="H121" s="14">
        <v>0</v>
      </c>
      <c r="I121" s="12"/>
      <c r="J121" s="12"/>
      <c r="K121" s="12"/>
      <c r="L121" s="12"/>
      <c r="M121" s="12"/>
      <c r="N121" s="12"/>
      <c r="O121" s="12"/>
      <c r="P121" s="12"/>
    </row>
    <row r="122" spans="1:16" x14ac:dyDescent="0.15">
      <c r="A122" s="4"/>
      <c r="B122" s="4"/>
      <c r="C122" s="4"/>
      <c r="D122" s="4"/>
      <c r="E122" s="4"/>
      <c r="F122" s="4"/>
      <c r="G122" s="4"/>
      <c r="H122" s="14">
        <v>0</v>
      </c>
      <c r="I122" s="12"/>
      <c r="J122" s="12"/>
      <c r="K122" s="12"/>
      <c r="L122" s="12"/>
      <c r="M122" s="12"/>
      <c r="N122" s="12"/>
      <c r="O122" s="12"/>
      <c r="P122" s="12"/>
    </row>
    <row r="123" spans="1:16" x14ac:dyDescent="0.15">
      <c r="A123" s="4"/>
      <c r="B123" s="4"/>
      <c r="C123" s="4"/>
      <c r="D123" s="4"/>
      <c r="E123" s="4"/>
      <c r="F123" s="4"/>
      <c r="G123" s="4"/>
      <c r="H123" s="14">
        <v>0</v>
      </c>
      <c r="I123" s="12"/>
      <c r="J123" s="12"/>
      <c r="K123" s="12"/>
      <c r="L123" s="12"/>
      <c r="M123" s="12"/>
      <c r="N123" s="12"/>
      <c r="O123" s="12"/>
      <c r="P123" s="12"/>
    </row>
    <row r="124" spans="1:16" x14ac:dyDescent="0.15">
      <c r="A124" s="4"/>
      <c r="B124" s="4"/>
      <c r="C124" s="4"/>
      <c r="D124" s="4"/>
      <c r="E124" s="4"/>
      <c r="F124" s="4"/>
      <c r="G124" s="4"/>
      <c r="H124" s="14">
        <v>0</v>
      </c>
      <c r="I124" s="12"/>
      <c r="J124" s="12"/>
      <c r="K124" s="12"/>
      <c r="L124" s="12"/>
      <c r="M124" s="12"/>
      <c r="N124" s="12"/>
      <c r="O124" s="12"/>
      <c r="P124" s="12"/>
    </row>
    <row r="125" spans="1:16" x14ac:dyDescent="0.15">
      <c r="A125" s="4"/>
      <c r="B125" s="4"/>
      <c r="C125" s="4"/>
      <c r="D125" s="4"/>
      <c r="E125" s="4"/>
      <c r="F125" s="4"/>
      <c r="G125" s="4"/>
      <c r="H125" s="14">
        <v>0</v>
      </c>
      <c r="I125" s="12"/>
      <c r="J125" s="12"/>
      <c r="K125" s="12"/>
      <c r="L125" s="12"/>
      <c r="M125" s="12"/>
      <c r="N125" s="12"/>
      <c r="O125" s="12"/>
      <c r="P125" s="12"/>
    </row>
    <row r="126" spans="1:16" x14ac:dyDescent="0.15">
      <c r="A126" s="4"/>
      <c r="B126" s="4"/>
      <c r="C126" s="4"/>
      <c r="D126" s="4"/>
      <c r="E126" s="4"/>
      <c r="F126" s="4"/>
      <c r="G126" s="4"/>
      <c r="H126" s="14">
        <v>0</v>
      </c>
      <c r="I126" s="12"/>
      <c r="J126" s="12"/>
      <c r="K126" s="12"/>
      <c r="L126" s="12"/>
      <c r="M126" s="12"/>
      <c r="N126" s="12"/>
      <c r="O126" s="12"/>
      <c r="P126" s="12"/>
    </row>
    <row r="127" spans="1:16" x14ac:dyDescent="0.15">
      <c r="A127" s="4"/>
      <c r="B127" s="4"/>
      <c r="C127" s="4"/>
      <c r="D127" s="4"/>
      <c r="E127" s="4"/>
      <c r="F127" s="4"/>
      <c r="G127" s="4"/>
      <c r="H127" s="14">
        <v>0</v>
      </c>
      <c r="I127" s="12"/>
      <c r="J127" s="12"/>
      <c r="K127" s="12"/>
      <c r="L127" s="12"/>
      <c r="M127" s="12"/>
      <c r="N127" s="12"/>
      <c r="O127" s="12"/>
      <c r="P127" s="12"/>
    </row>
    <row r="128" spans="1:16" x14ac:dyDescent="0.15">
      <c r="A128" s="4"/>
      <c r="B128" s="4"/>
      <c r="C128" s="4"/>
      <c r="D128" s="4"/>
      <c r="E128" s="4"/>
      <c r="F128" s="4"/>
      <c r="G128" s="4"/>
      <c r="H128" s="14">
        <v>0</v>
      </c>
      <c r="I128" s="12"/>
      <c r="J128" s="12"/>
      <c r="K128" s="12"/>
      <c r="L128" s="12"/>
      <c r="M128" s="12"/>
      <c r="N128" s="12"/>
      <c r="O128" s="12"/>
      <c r="P128" s="12"/>
    </row>
    <row r="129" spans="1:16" x14ac:dyDescent="0.15">
      <c r="A129" s="4"/>
      <c r="B129" s="4"/>
      <c r="C129" s="4"/>
      <c r="D129" s="4"/>
      <c r="E129" s="4"/>
      <c r="F129" s="4"/>
      <c r="G129" s="4"/>
      <c r="H129" s="14">
        <v>0</v>
      </c>
      <c r="I129" s="12"/>
      <c r="J129" s="12"/>
      <c r="K129" s="12"/>
      <c r="L129" s="12"/>
      <c r="M129" s="12"/>
      <c r="N129" s="12"/>
      <c r="O129" s="12"/>
      <c r="P129" s="12"/>
    </row>
    <row r="130" spans="1:16" x14ac:dyDescent="0.15">
      <c r="A130" s="4"/>
      <c r="B130" s="4"/>
      <c r="C130" s="4"/>
      <c r="D130" s="4"/>
      <c r="E130" s="4"/>
      <c r="F130" s="4"/>
      <c r="G130" s="4"/>
      <c r="H130" s="14">
        <v>0</v>
      </c>
      <c r="I130" s="12"/>
      <c r="J130" s="12"/>
      <c r="K130" s="12"/>
      <c r="L130" s="12"/>
      <c r="M130" s="12"/>
      <c r="N130" s="12"/>
      <c r="O130" s="12"/>
      <c r="P130" s="12"/>
    </row>
    <row r="131" spans="1:16" x14ac:dyDescent="0.15">
      <c r="A131" s="4"/>
      <c r="B131" s="4"/>
      <c r="C131" s="4"/>
      <c r="D131" s="4"/>
      <c r="E131" s="4"/>
      <c r="F131" s="4"/>
      <c r="G131" s="4"/>
      <c r="H131" s="14">
        <v>0</v>
      </c>
      <c r="I131" s="12"/>
      <c r="J131" s="12"/>
      <c r="K131" s="12"/>
      <c r="L131" s="12"/>
      <c r="M131" s="12"/>
      <c r="N131" s="12"/>
      <c r="O131" s="12"/>
      <c r="P131" s="12"/>
    </row>
    <row r="132" spans="1:16" x14ac:dyDescent="0.15">
      <c r="A132" s="4"/>
      <c r="B132" s="4"/>
      <c r="C132" s="4"/>
      <c r="D132" s="4"/>
      <c r="E132" s="4"/>
      <c r="F132" s="4"/>
      <c r="G132" s="4"/>
      <c r="H132" s="14">
        <v>0</v>
      </c>
      <c r="I132" s="12"/>
      <c r="J132" s="12"/>
      <c r="K132" s="12"/>
      <c r="L132" s="12"/>
      <c r="M132" s="12"/>
      <c r="N132" s="12"/>
      <c r="O132" s="12"/>
      <c r="P132" s="12"/>
    </row>
    <row r="133" spans="1:16" x14ac:dyDescent="0.15">
      <c r="A133" s="4"/>
      <c r="B133" s="4"/>
      <c r="C133" s="4"/>
      <c r="D133" s="4"/>
      <c r="E133" s="4"/>
      <c r="F133" s="4"/>
      <c r="G133" s="4"/>
      <c r="H133" s="14">
        <v>0</v>
      </c>
      <c r="I133" s="12"/>
      <c r="J133" s="12"/>
      <c r="K133" s="12"/>
      <c r="L133" s="12"/>
      <c r="M133" s="12"/>
      <c r="N133" s="12"/>
      <c r="O133" s="12"/>
      <c r="P133" s="12"/>
    </row>
    <row r="134" spans="1:16" x14ac:dyDescent="0.15">
      <c r="A134" s="4"/>
      <c r="B134" s="4"/>
      <c r="C134" s="4"/>
      <c r="D134" s="4"/>
      <c r="E134" s="4"/>
      <c r="F134" s="4"/>
      <c r="G134" s="4"/>
      <c r="H134" s="14">
        <v>0</v>
      </c>
      <c r="I134" s="12"/>
      <c r="J134" s="12"/>
      <c r="K134" s="12"/>
      <c r="L134" s="12"/>
      <c r="M134" s="12"/>
      <c r="N134" s="12"/>
      <c r="O134" s="12"/>
      <c r="P134" s="12"/>
    </row>
    <row r="135" spans="1:16" x14ac:dyDescent="0.15">
      <c r="A135" s="4"/>
      <c r="B135" s="4"/>
      <c r="C135" s="4"/>
      <c r="D135" s="4"/>
      <c r="E135" s="4"/>
      <c r="F135" s="4"/>
      <c r="G135" s="4"/>
      <c r="H135" s="14">
        <v>0</v>
      </c>
      <c r="I135" s="12"/>
      <c r="J135" s="12"/>
      <c r="K135" s="12"/>
      <c r="L135" s="12"/>
      <c r="M135" s="12"/>
      <c r="N135" s="12"/>
      <c r="O135" s="12"/>
      <c r="P135" s="12"/>
    </row>
    <row r="136" spans="1:16" x14ac:dyDescent="0.15">
      <c r="A136" s="4"/>
      <c r="B136" s="4"/>
      <c r="C136" s="4"/>
      <c r="D136" s="4"/>
      <c r="E136" s="4"/>
      <c r="F136" s="4"/>
      <c r="G136" s="4"/>
      <c r="H136" s="14">
        <v>0</v>
      </c>
      <c r="I136" s="12"/>
      <c r="J136" s="12"/>
      <c r="K136" s="12"/>
      <c r="L136" s="12"/>
      <c r="M136" s="12"/>
      <c r="N136" s="12"/>
      <c r="O136" s="12"/>
      <c r="P136" s="12"/>
    </row>
    <row r="137" spans="1:16" x14ac:dyDescent="0.15">
      <c r="A137" s="4"/>
      <c r="B137" s="4"/>
      <c r="C137" s="4"/>
      <c r="D137" s="4"/>
      <c r="E137" s="4"/>
      <c r="F137" s="4"/>
      <c r="G137" s="4"/>
      <c r="H137" s="14">
        <v>0</v>
      </c>
      <c r="I137" s="12"/>
      <c r="J137" s="12"/>
      <c r="K137" s="12"/>
      <c r="L137" s="12"/>
      <c r="M137" s="12"/>
      <c r="N137" s="12"/>
      <c r="O137" s="12"/>
      <c r="P137" s="12"/>
    </row>
    <row r="138" spans="1:16" x14ac:dyDescent="0.15">
      <c r="A138" s="4"/>
      <c r="B138" s="4"/>
      <c r="C138" s="4"/>
      <c r="D138" s="4"/>
      <c r="E138" s="4"/>
      <c r="F138" s="4"/>
      <c r="G138" s="4"/>
      <c r="H138" s="14">
        <v>0</v>
      </c>
      <c r="I138" s="12"/>
      <c r="J138" s="12"/>
      <c r="K138" s="12"/>
      <c r="L138" s="12"/>
      <c r="M138" s="12"/>
      <c r="N138" s="12"/>
      <c r="O138" s="12"/>
      <c r="P138" s="12"/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基础数据!$U$2:$U$87</xm:f>
          </x14:formula1>
          <xm:sqref>F2:F138</xm:sqref>
        </x14:dataValidation>
        <x14:dataValidation type="list" allowBlank="1" showInputMessage="1" showErrorMessage="1">
          <x14:formula1>
            <xm:f>基础数据!$S$2:$S$19</xm:f>
          </x14:formula1>
          <xm:sqref>E2:E138</xm:sqref>
        </x14:dataValidation>
        <x14:dataValidation type="list" allowBlank="1" showInputMessage="1" showErrorMessage="1">
          <x14:formula1>
            <xm:f>基础数据!$M$2:$M$5</xm:f>
          </x14:formula1>
          <xm:sqref>C2:C138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8"/>
  <sheetViews>
    <sheetView workbookViewId="0">
      <selection activeCell="E1" sqref="E1"/>
    </sheetView>
  </sheetViews>
  <sheetFormatPr defaultRowHeight="16.5" x14ac:dyDescent="0.15"/>
  <cols>
    <col min="1" max="1" width="19.375" style="2" customWidth="1"/>
    <col min="2" max="2" width="11.625" style="2" customWidth="1"/>
    <col min="3" max="3" width="10.75" style="2" customWidth="1"/>
    <col min="4" max="4" width="13.5" style="2" customWidth="1"/>
    <col min="5" max="5" width="25.625" style="2" customWidth="1"/>
    <col min="6" max="16384" width="9" style="2"/>
  </cols>
  <sheetData>
    <row r="1" spans="1:5" x14ac:dyDescent="0.15">
      <c r="A1" s="28" t="s">
        <v>530</v>
      </c>
      <c r="B1" s="28" t="s">
        <v>562</v>
      </c>
      <c r="C1" s="28" t="s">
        <v>588</v>
      </c>
      <c r="D1" s="29" t="s">
        <v>593</v>
      </c>
      <c r="E1" s="29" t="s">
        <v>594</v>
      </c>
    </row>
    <row r="2" spans="1:5" x14ac:dyDescent="0.15">
      <c r="A2" s="4" t="s">
        <v>533</v>
      </c>
      <c r="B2" s="4" t="s">
        <v>571</v>
      </c>
      <c r="C2" s="4" t="s">
        <v>592</v>
      </c>
      <c r="D2" s="4"/>
      <c r="E2" s="4"/>
    </row>
    <row r="3" spans="1:5" x14ac:dyDescent="0.15">
      <c r="A3" s="4" t="s">
        <v>533</v>
      </c>
      <c r="B3" s="4" t="s">
        <v>571</v>
      </c>
      <c r="C3" s="4" t="s">
        <v>595</v>
      </c>
      <c r="D3" s="4"/>
      <c r="E3" s="4" t="s">
        <v>1030</v>
      </c>
    </row>
    <row r="4" spans="1:5" x14ac:dyDescent="0.15">
      <c r="A4" s="4" t="s">
        <v>533</v>
      </c>
      <c r="B4" s="4" t="s">
        <v>571</v>
      </c>
      <c r="C4" s="4" t="s">
        <v>597</v>
      </c>
      <c r="D4" s="4"/>
      <c r="E4" s="4" t="s">
        <v>1031</v>
      </c>
    </row>
    <row r="5" spans="1:5" x14ac:dyDescent="0.15">
      <c r="A5" s="4" t="s">
        <v>533</v>
      </c>
      <c r="B5" s="4" t="s">
        <v>571</v>
      </c>
      <c r="C5" s="4" t="s">
        <v>599</v>
      </c>
      <c r="D5" s="4"/>
      <c r="E5" s="4" t="s">
        <v>1032</v>
      </c>
    </row>
    <row r="6" spans="1:5" x14ac:dyDescent="0.15">
      <c r="A6" s="4" t="s">
        <v>533</v>
      </c>
      <c r="B6" s="4" t="s">
        <v>571</v>
      </c>
      <c r="C6" s="4" t="s">
        <v>600</v>
      </c>
      <c r="D6" s="4"/>
      <c r="E6" s="4"/>
    </row>
    <row r="7" spans="1:5" x14ac:dyDescent="0.15">
      <c r="A7" s="4" t="s">
        <v>533</v>
      </c>
      <c r="B7" s="4" t="s">
        <v>571</v>
      </c>
      <c r="C7" s="4" t="s">
        <v>601</v>
      </c>
      <c r="D7" s="4"/>
      <c r="E7" s="4"/>
    </row>
    <row r="8" spans="1:5" x14ac:dyDescent="0.15">
      <c r="A8" s="4" t="s">
        <v>533</v>
      </c>
      <c r="B8" s="4" t="s">
        <v>573</v>
      </c>
      <c r="C8" s="4" t="s">
        <v>595</v>
      </c>
      <c r="D8" s="4"/>
      <c r="E8" s="4"/>
    </row>
    <row r="9" spans="1:5" x14ac:dyDescent="0.15">
      <c r="A9" s="4" t="s">
        <v>533</v>
      </c>
      <c r="B9" s="4" t="s">
        <v>573</v>
      </c>
      <c r="C9" s="4" t="s">
        <v>597</v>
      </c>
      <c r="D9" s="4"/>
      <c r="E9" s="4"/>
    </row>
    <row r="10" spans="1:5" x14ac:dyDescent="0.15">
      <c r="A10" s="4" t="s">
        <v>533</v>
      </c>
      <c r="B10" s="4" t="s">
        <v>573</v>
      </c>
      <c r="C10" s="4" t="s">
        <v>599</v>
      </c>
      <c r="D10" s="4"/>
      <c r="E10" s="4"/>
    </row>
    <row r="11" spans="1:5" x14ac:dyDescent="0.15">
      <c r="A11" s="4" t="s">
        <v>533</v>
      </c>
      <c r="B11" s="4" t="s">
        <v>573</v>
      </c>
      <c r="C11" s="4" t="s">
        <v>600</v>
      </c>
      <c r="D11" s="4"/>
      <c r="E11" s="4"/>
    </row>
    <row r="12" spans="1:5" x14ac:dyDescent="0.15">
      <c r="A12" s="4" t="s">
        <v>533</v>
      </c>
      <c r="B12" s="4" t="s">
        <v>573</v>
      </c>
      <c r="C12" s="4" t="s">
        <v>601</v>
      </c>
      <c r="D12" s="4"/>
      <c r="E12" s="4"/>
    </row>
    <row r="13" spans="1:5" x14ac:dyDescent="0.15">
      <c r="A13" s="4" t="s">
        <v>533</v>
      </c>
      <c r="B13" s="4" t="s">
        <v>575</v>
      </c>
      <c r="C13" s="4" t="s">
        <v>595</v>
      </c>
      <c r="D13" s="4"/>
      <c r="E13" s="4"/>
    </row>
    <row r="14" spans="1:5" x14ac:dyDescent="0.15">
      <c r="A14" s="4" t="s">
        <v>533</v>
      </c>
      <c r="B14" s="4" t="s">
        <v>575</v>
      </c>
      <c r="C14" s="4" t="s">
        <v>597</v>
      </c>
      <c r="D14" s="4"/>
      <c r="E14" s="4"/>
    </row>
    <row r="15" spans="1:5" x14ac:dyDescent="0.15">
      <c r="A15" s="4" t="s">
        <v>533</v>
      </c>
      <c r="B15" s="4" t="s">
        <v>575</v>
      </c>
      <c r="C15" s="4" t="s">
        <v>599</v>
      </c>
      <c r="D15" s="4"/>
      <c r="E15" s="4"/>
    </row>
    <row r="16" spans="1:5" x14ac:dyDescent="0.15">
      <c r="A16" s="4" t="s">
        <v>533</v>
      </c>
      <c r="B16" s="4" t="s">
        <v>575</v>
      </c>
      <c r="C16" s="4" t="s">
        <v>600</v>
      </c>
      <c r="D16" s="4"/>
      <c r="E16" s="4"/>
    </row>
    <row r="17" spans="1:5" x14ac:dyDescent="0.15">
      <c r="A17" s="4"/>
      <c r="B17" s="4"/>
      <c r="C17" s="4"/>
      <c r="D17" s="4"/>
      <c r="E17" s="4"/>
    </row>
    <row r="18" spans="1:5" x14ac:dyDescent="0.15">
      <c r="A18" s="4"/>
      <c r="B18" s="4"/>
      <c r="C18" s="4"/>
      <c r="D18" s="4"/>
      <c r="E18" s="4"/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项目!$C$2:$C$4</xm:f>
          </x14:formula1>
          <xm:sqref>A2:A18</xm:sqref>
        </x14:dataValidation>
        <x14:dataValidation type="list" allowBlank="1" showInputMessage="1" showErrorMessage="1">
          <x14:formula1>
            <xm:f>楼宇!$C$2:$C$6</xm:f>
          </x14:formula1>
          <xm:sqref>B2:B18</xm:sqref>
        </x14:dataValidation>
        <x14:dataValidation type="list" allowBlank="1" showInputMessage="1" showErrorMessage="1">
          <x14:formula1>
            <xm:f>基础数据!$I$2:$I$16</xm:f>
          </x14:formula1>
          <xm:sqref>C2:C18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"/>
  <sheetViews>
    <sheetView workbookViewId="0">
      <selection activeCell="L7" sqref="L7"/>
    </sheetView>
  </sheetViews>
  <sheetFormatPr defaultRowHeight="16.5" x14ac:dyDescent="0.15"/>
  <cols>
    <col min="1" max="1" width="17.5" style="2" bestFit="1" customWidth="1"/>
    <col min="2" max="3" width="9" style="2"/>
    <col min="4" max="4" width="13.875" style="2" bestFit="1" customWidth="1"/>
    <col min="5" max="7" width="13.25" style="2" bestFit="1" customWidth="1"/>
    <col min="8" max="8" width="12.5" style="2" bestFit="1" customWidth="1"/>
    <col min="9" max="9" width="11.25" style="2" bestFit="1" customWidth="1"/>
    <col min="10" max="10" width="9" style="2"/>
    <col min="11" max="11" width="29.75" style="2" customWidth="1"/>
    <col min="12" max="12" width="39.375" style="2" customWidth="1"/>
    <col min="13" max="13" width="20" style="2" customWidth="1"/>
    <col min="14" max="14" width="19" style="2" customWidth="1"/>
    <col min="15" max="16384" width="9" style="2"/>
  </cols>
  <sheetData>
    <row r="1" spans="1:14" x14ac:dyDescent="0.15">
      <c r="A1" s="28" t="s">
        <v>530</v>
      </c>
      <c r="B1" s="29" t="s">
        <v>560</v>
      </c>
      <c r="C1" s="28" t="s">
        <v>562</v>
      </c>
      <c r="D1" s="29" t="s">
        <v>564</v>
      </c>
      <c r="E1" s="29" t="s">
        <v>549</v>
      </c>
      <c r="F1" s="29" t="s">
        <v>563</v>
      </c>
      <c r="G1" s="29" t="s">
        <v>550</v>
      </c>
      <c r="H1" s="29" t="s">
        <v>565</v>
      </c>
      <c r="I1" s="29" t="s">
        <v>566</v>
      </c>
      <c r="J1" s="29" t="s">
        <v>567</v>
      </c>
      <c r="K1" s="29" t="s">
        <v>568</v>
      </c>
      <c r="L1" s="29" t="s">
        <v>569</v>
      </c>
      <c r="M1" s="29" t="s">
        <v>557</v>
      </c>
      <c r="N1" s="29" t="s">
        <v>570</v>
      </c>
    </row>
    <row r="2" spans="1:14" ht="118.5" customHeight="1" x14ac:dyDescent="0.15">
      <c r="A2" s="4" t="s">
        <v>533</v>
      </c>
      <c r="B2" s="4" t="s">
        <v>585</v>
      </c>
      <c r="C2" s="4" t="s">
        <v>572</v>
      </c>
      <c r="D2" s="4">
        <v>5</v>
      </c>
      <c r="E2" s="13">
        <v>90806</v>
      </c>
      <c r="F2" s="4">
        <v>1</v>
      </c>
      <c r="G2" s="13">
        <v>20337</v>
      </c>
      <c r="H2" s="13">
        <f>E2+G2</f>
        <v>111143</v>
      </c>
      <c r="I2" s="13">
        <v>80415</v>
      </c>
      <c r="J2" s="12" t="s">
        <v>577</v>
      </c>
      <c r="K2" s="12" t="s">
        <v>578</v>
      </c>
      <c r="L2" s="12" t="s">
        <v>609</v>
      </c>
      <c r="M2" s="4" t="s">
        <v>1027</v>
      </c>
      <c r="N2" s="4"/>
    </row>
    <row r="3" spans="1:14" ht="118.5" customHeight="1" x14ac:dyDescent="0.15">
      <c r="A3" s="4" t="s">
        <v>533</v>
      </c>
      <c r="B3" s="4" t="s">
        <v>586</v>
      </c>
      <c r="C3" s="4" t="s">
        <v>574</v>
      </c>
      <c r="D3" s="4">
        <v>5</v>
      </c>
      <c r="E3" s="13">
        <v>108430</v>
      </c>
      <c r="F3" s="4">
        <v>0</v>
      </c>
      <c r="G3" s="13">
        <v>19589</v>
      </c>
      <c r="H3" s="13">
        <f t="shared" ref="H3:H6" si="0">E3+G3</f>
        <v>128019</v>
      </c>
      <c r="I3" s="13">
        <v>74793</v>
      </c>
      <c r="J3" s="12" t="s">
        <v>579</v>
      </c>
      <c r="K3" s="12" t="s">
        <v>580</v>
      </c>
      <c r="L3" s="12" t="s">
        <v>581</v>
      </c>
      <c r="M3" s="4" t="s">
        <v>1028</v>
      </c>
      <c r="N3" s="4"/>
    </row>
    <row r="4" spans="1:14" ht="118.5" customHeight="1" x14ac:dyDescent="0.15">
      <c r="A4" s="4" t="s">
        <v>533</v>
      </c>
      <c r="B4" s="4" t="s">
        <v>587</v>
      </c>
      <c r="C4" s="4" t="s">
        <v>576</v>
      </c>
      <c r="D4" s="4">
        <v>4</v>
      </c>
      <c r="E4" s="13">
        <v>21748</v>
      </c>
      <c r="F4" s="4">
        <v>0</v>
      </c>
      <c r="G4" s="13">
        <v>13326</v>
      </c>
      <c r="H4" s="13">
        <f t="shared" si="0"/>
        <v>35074</v>
      </c>
      <c r="I4" s="13">
        <v>13542</v>
      </c>
      <c r="J4" s="12" t="s">
        <v>582</v>
      </c>
      <c r="K4" s="12" t="s">
        <v>583</v>
      </c>
      <c r="L4" s="12" t="s">
        <v>584</v>
      </c>
      <c r="M4" s="4" t="s">
        <v>1029</v>
      </c>
      <c r="N4" s="4"/>
    </row>
    <row r="5" spans="1:14" x14ac:dyDescent="0.15">
      <c r="A5" s="4"/>
      <c r="B5" s="4"/>
      <c r="C5" s="4"/>
      <c r="D5" s="4">
        <v>0</v>
      </c>
      <c r="E5" s="13">
        <v>0</v>
      </c>
      <c r="F5" s="4">
        <v>0</v>
      </c>
      <c r="G5" s="13">
        <v>0</v>
      </c>
      <c r="H5" s="13">
        <f t="shared" si="0"/>
        <v>0</v>
      </c>
      <c r="I5" s="13">
        <v>0</v>
      </c>
      <c r="J5" s="12"/>
      <c r="K5" s="12"/>
      <c r="L5" s="12"/>
      <c r="M5" s="4"/>
      <c r="N5" s="4"/>
    </row>
    <row r="6" spans="1:14" x14ac:dyDescent="0.15">
      <c r="A6" s="4"/>
      <c r="B6" s="4"/>
      <c r="C6" s="4"/>
      <c r="D6" s="4">
        <v>0</v>
      </c>
      <c r="E6" s="13">
        <v>0</v>
      </c>
      <c r="F6" s="4">
        <v>0</v>
      </c>
      <c r="G6" s="13">
        <v>0</v>
      </c>
      <c r="H6" s="13">
        <f t="shared" si="0"/>
        <v>0</v>
      </c>
      <c r="I6" s="13">
        <v>0</v>
      </c>
      <c r="J6" s="12"/>
      <c r="K6" s="12"/>
      <c r="L6" s="12"/>
      <c r="M6" s="4"/>
      <c r="N6" s="4"/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项目!$C$2:$C$4</xm:f>
          </x14:formula1>
          <xm:sqref>A2:A6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"/>
  <sheetViews>
    <sheetView topLeftCell="L1" workbookViewId="0">
      <selection activeCell="V1" sqref="V1"/>
    </sheetView>
  </sheetViews>
  <sheetFormatPr defaultRowHeight="16.5" x14ac:dyDescent="0.15"/>
  <cols>
    <col min="1" max="1" width="9" style="2"/>
    <col min="2" max="2" width="9.25" style="2" bestFit="1" customWidth="1"/>
    <col min="3" max="3" width="17.25" style="2" bestFit="1" customWidth="1"/>
    <col min="4" max="4" width="9" style="2"/>
    <col min="5" max="5" width="12.5" style="2" bestFit="1" customWidth="1"/>
    <col min="6" max="8" width="9" style="2"/>
    <col min="9" max="9" width="31.75" style="2" bestFit="1" customWidth="1"/>
    <col min="10" max="10" width="9" style="2"/>
    <col min="11" max="11" width="11.625" style="2" bestFit="1" customWidth="1"/>
    <col min="12" max="12" width="10.5" style="2" bestFit="1" customWidth="1"/>
    <col min="13" max="13" width="29.875" style="2" bestFit="1" customWidth="1"/>
    <col min="14" max="14" width="25.75" style="2" bestFit="1" customWidth="1"/>
    <col min="15" max="15" width="28.25" style="2" customWidth="1"/>
    <col min="16" max="18" width="13.25" style="2" bestFit="1" customWidth="1"/>
    <col min="19" max="20" width="11.25" style="2" bestFit="1" customWidth="1"/>
    <col min="21" max="21" width="13.25" style="2" bestFit="1" customWidth="1"/>
    <col min="22" max="23" width="28.25" style="2" customWidth="1"/>
    <col min="24" max="16384" width="9" style="2"/>
  </cols>
  <sheetData>
    <row r="1" spans="1:23" x14ac:dyDescent="0.15">
      <c r="A1" s="29" t="s">
        <v>532</v>
      </c>
      <c r="B1" s="29" t="s">
        <v>531</v>
      </c>
      <c r="C1" s="28" t="s">
        <v>530</v>
      </c>
      <c r="D1" s="28" t="s">
        <v>547</v>
      </c>
      <c r="E1" s="29" t="s">
        <v>548</v>
      </c>
      <c r="F1" s="29" t="s">
        <v>536</v>
      </c>
      <c r="G1" s="29" t="s">
        <v>537</v>
      </c>
      <c r="H1" s="29" t="s">
        <v>538</v>
      </c>
      <c r="I1" s="29" t="s">
        <v>539</v>
      </c>
      <c r="J1" s="29" t="s">
        <v>429</v>
      </c>
      <c r="K1" s="29" t="s">
        <v>540</v>
      </c>
      <c r="L1" s="29" t="s">
        <v>541</v>
      </c>
      <c r="M1" s="28" t="s">
        <v>542</v>
      </c>
      <c r="N1" s="28" t="s">
        <v>543</v>
      </c>
      <c r="O1" s="29" t="s">
        <v>544</v>
      </c>
      <c r="P1" s="29" t="s">
        <v>549</v>
      </c>
      <c r="Q1" s="29" t="s">
        <v>551</v>
      </c>
      <c r="R1" s="29" t="s">
        <v>552</v>
      </c>
      <c r="S1" s="29" t="s">
        <v>556</v>
      </c>
      <c r="T1" s="29" t="s">
        <v>554</v>
      </c>
      <c r="U1" s="29" t="s">
        <v>555</v>
      </c>
      <c r="V1" s="29" t="s">
        <v>558</v>
      </c>
      <c r="W1" s="29" t="s">
        <v>559</v>
      </c>
    </row>
    <row r="2" spans="1:23" ht="82.5" x14ac:dyDescent="0.15">
      <c r="A2" s="4" t="s">
        <v>535</v>
      </c>
      <c r="B2" s="4" t="s">
        <v>553</v>
      </c>
      <c r="C2" s="4" t="s">
        <v>534</v>
      </c>
      <c r="D2" s="4" t="s">
        <v>406</v>
      </c>
      <c r="E2" s="11">
        <v>41985</v>
      </c>
      <c r="F2" s="4" t="s">
        <v>387</v>
      </c>
      <c r="G2" s="4" t="s">
        <v>9</v>
      </c>
      <c r="H2" s="4" t="s">
        <v>450</v>
      </c>
      <c r="I2" s="4" t="s">
        <v>545</v>
      </c>
      <c r="J2" s="4">
        <v>163000</v>
      </c>
      <c r="K2" s="4">
        <v>124.891426</v>
      </c>
      <c r="L2" s="4">
        <v>46.639333000000001</v>
      </c>
      <c r="M2" s="4" t="s">
        <v>466</v>
      </c>
      <c r="N2" s="4" t="s">
        <v>447</v>
      </c>
      <c r="O2" s="12" t="s">
        <v>546</v>
      </c>
      <c r="P2" s="13">
        <v>220984</v>
      </c>
      <c r="Q2" s="13">
        <v>53252</v>
      </c>
      <c r="R2" s="13">
        <f>P2+Q2</f>
        <v>274236</v>
      </c>
      <c r="S2" s="4">
        <v>212</v>
      </c>
      <c r="T2" s="4">
        <v>872</v>
      </c>
      <c r="U2" s="4">
        <v>18</v>
      </c>
      <c r="V2" s="12" t="s">
        <v>1026</v>
      </c>
      <c r="W2" s="12"/>
    </row>
    <row r="3" spans="1:23" x14ac:dyDescent="0.1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12"/>
      <c r="P3" s="13">
        <v>0</v>
      </c>
      <c r="Q3" s="13">
        <v>0</v>
      </c>
      <c r="R3" s="13">
        <f>P3+Q3</f>
        <v>0</v>
      </c>
      <c r="S3" s="4"/>
      <c r="T3" s="4"/>
      <c r="U3" s="4"/>
      <c r="V3" s="12"/>
      <c r="W3" s="12"/>
    </row>
    <row r="4" spans="1:23" x14ac:dyDescent="0.1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12"/>
      <c r="P4" s="13">
        <v>0</v>
      </c>
      <c r="Q4" s="13">
        <v>0</v>
      </c>
      <c r="R4" s="13">
        <f t="shared" ref="R4" si="0">P4+Q4</f>
        <v>0</v>
      </c>
      <c r="S4" s="4"/>
      <c r="T4" s="4"/>
      <c r="U4" s="4"/>
      <c r="V4" s="12"/>
      <c r="W4" s="12"/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基础数据!$AC$2:$AC$9</xm:f>
          </x14:formula1>
          <xm:sqref>F2:F4</xm:sqref>
        </x14:dataValidation>
        <x14:dataValidation type="list" allowBlank="1" showInputMessage="1" showErrorMessage="1">
          <x14:formula1>
            <xm:f>基础数据!$AE$2:$AE$35</xm:f>
          </x14:formula1>
          <xm:sqref>G2:G4</xm:sqref>
        </x14:dataValidation>
        <x14:dataValidation type="list" allowBlank="1" showInputMessage="1" showErrorMessage="1">
          <x14:formula1>
            <xm:f>基础数据!$AG$2:$AG$346</xm:f>
          </x14:formula1>
          <xm:sqref>H2:H4</xm:sqref>
        </x14:dataValidation>
        <x14:dataValidation type="list" allowBlank="1" showInputMessage="1" showErrorMessage="1">
          <x14:formula1>
            <xm:f>基础数据!$G$2:$G$6</xm:f>
          </x14:formula1>
          <xm:sqref>D2:D4</xm:sqref>
        </x14:dataValidation>
        <x14:dataValidation type="list" allowBlank="1" showInputMessage="1" showErrorMessage="1">
          <x14:formula1>
            <xm:f>公司!$C$2:$C$7</xm:f>
          </x14:formula1>
          <xm:sqref>M2:N4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"/>
  <sheetViews>
    <sheetView workbookViewId="0">
      <selection activeCell="F4" sqref="F4"/>
    </sheetView>
  </sheetViews>
  <sheetFormatPr defaultRowHeight="16.5" x14ac:dyDescent="0.15"/>
  <cols>
    <col min="1" max="1" width="27.75" style="2" customWidth="1"/>
    <col min="2" max="2" width="17.375" style="2" customWidth="1"/>
    <col min="3" max="4" width="9" style="2"/>
    <col min="5" max="5" width="9" style="2" bestFit="1" customWidth="1"/>
    <col min="6" max="6" width="9" style="2"/>
    <col min="7" max="7" width="26.125" style="2" bestFit="1" customWidth="1"/>
    <col min="8" max="8" width="14.5" style="2" bestFit="1" customWidth="1"/>
    <col min="9" max="9" width="13.875" style="2" bestFit="1" customWidth="1"/>
    <col min="10" max="10" width="9.125" style="2" bestFit="1" customWidth="1"/>
    <col min="11" max="11" width="9" style="2"/>
    <col min="12" max="12" width="12.5" style="2" bestFit="1" customWidth="1"/>
    <col min="13" max="13" width="23.25" style="2" customWidth="1"/>
    <col min="14" max="14" width="14.375" style="2" customWidth="1"/>
    <col min="15" max="16384" width="9" style="2"/>
  </cols>
  <sheetData>
    <row r="1" spans="1:14" x14ac:dyDescent="0.15">
      <c r="A1" s="28" t="s">
        <v>425</v>
      </c>
      <c r="B1" s="28" t="s">
        <v>475</v>
      </c>
      <c r="C1" s="29" t="s">
        <v>503</v>
      </c>
      <c r="D1" s="28" t="s">
        <v>504</v>
      </c>
      <c r="E1" s="29" t="s">
        <v>528</v>
      </c>
      <c r="F1" s="29" t="s">
        <v>505</v>
      </c>
      <c r="G1" s="28" t="s">
        <v>506</v>
      </c>
      <c r="H1" s="28" t="s">
        <v>508</v>
      </c>
      <c r="I1" s="29" t="s">
        <v>509</v>
      </c>
      <c r="J1" s="29" t="s">
        <v>510</v>
      </c>
      <c r="K1" s="29" t="s">
        <v>511</v>
      </c>
      <c r="L1" s="29" t="s">
        <v>512</v>
      </c>
      <c r="M1" s="29" t="s">
        <v>513</v>
      </c>
      <c r="N1" s="29" t="s">
        <v>474</v>
      </c>
    </row>
    <row r="2" spans="1:14" x14ac:dyDescent="0.15">
      <c r="A2" s="4" t="s">
        <v>891</v>
      </c>
      <c r="B2" s="4" t="s">
        <v>482</v>
      </c>
      <c r="C2" s="9" t="s">
        <v>520</v>
      </c>
      <c r="D2" s="4" t="s">
        <v>521</v>
      </c>
      <c r="E2" s="4" t="s">
        <v>525</v>
      </c>
      <c r="F2" s="4" t="s">
        <v>522</v>
      </c>
      <c r="G2" s="10" t="s">
        <v>523</v>
      </c>
      <c r="H2" s="4">
        <v>18601718061</v>
      </c>
      <c r="I2" s="4" t="s">
        <v>529</v>
      </c>
      <c r="J2" s="4">
        <v>916</v>
      </c>
      <c r="K2" s="4" t="s">
        <v>517</v>
      </c>
      <c r="L2" s="11">
        <v>30631</v>
      </c>
      <c r="M2" s="9" t="s">
        <v>561</v>
      </c>
      <c r="N2" s="4"/>
    </row>
    <row r="3" spans="1:14" x14ac:dyDescent="0.15">
      <c r="A3" s="4" t="s">
        <v>447</v>
      </c>
      <c r="B3" s="4" t="s">
        <v>500</v>
      </c>
      <c r="C3" s="9" t="s">
        <v>1048</v>
      </c>
      <c r="D3" s="4" t="s">
        <v>769</v>
      </c>
      <c r="E3" s="4" t="s">
        <v>525</v>
      </c>
      <c r="F3" s="4" t="s">
        <v>1053</v>
      </c>
      <c r="G3" s="57" t="s">
        <v>1046</v>
      </c>
      <c r="H3" s="4">
        <v>18601718061</v>
      </c>
      <c r="I3" s="4"/>
      <c r="J3" s="4"/>
      <c r="K3" s="4" t="s">
        <v>517</v>
      </c>
      <c r="L3" s="4"/>
      <c r="M3" s="9" t="s">
        <v>1050</v>
      </c>
      <c r="N3" s="4"/>
    </row>
    <row r="4" spans="1:14" x14ac:dyDescent="0.15">
      <c r="A4" s="4" t="s">
        <v>447</v>
      </c>
      <c r="B4" s="4" t="s">
        <v>500</v>
      </c>
      <c r="C4" s="9" t="s">
        <v>1049</v>
      </c>
      <c r="D4" s="4" t="s">
        <v>770</v>
      </c>
      <c r="E4" s="4" t="s">
        <v>525</v>
      </c>
      <c r="F4" s="4" t="s">
        <v>1054</v>
      </c>
      <c r="G4" s="4" t="s">
        <v>1045</v>
      </c>
      <c r="H4" s="4">
        <v>18601718061</v>
      </c>
      <c r="I4" s="4"/>
      <c r="J4" s="4"/>
      <c r="K4" s="4" t="s">
        <v>1052</v>
      </c>
      <c r="L4" s="4"/>
      <c r="M4" s="9" t="s">
        <v>1051</v>
      </c>
      <c r="N4" s="4"/>
    </row>
    <row r="5" spans="1:14" x14ac:dyDescent="0.15">
      <c r="A5" s="4"/>
      <c r="B5" s="4"/>
      <c r="C5" s="9"/>
      <c r="D5" s="4"/>
      <c r="E5" s="4"/>
      <c r="F5" s="4"/>
      <c r="G5" s="4"/>
      <c r="H5" s="4"/>
      <c r="I5" s="4"/>
      <c r="J5" s="4"/>
      <c r="K5" s="4"/>
      <c r="L5" s="4"/>
      <c r="M5" s="9"/>
      <c r="N5" s="4"/>
    </row>
    <row r="6" spans="1:14" x14ac:dyDescent="0.15">
      <c r="A6" s="4"/>
      <c r="B6" s="4"/>
      <c r="C6" s="9"/>
      <c r="D6" s="4"/>
      <c r="E6" s="4"/>
      <c r="F6" s="4"/>
      <c r="G6" s="4"/>
      <c r="H6" s="4"/>
      <c r="I6" s="4"/>
      <c r="J6" s="4"/>
      <c r="K6" s="4"/>
      <c r="L6" s="4"/>
      <c r="M6" s="9"/>
      <c r="N6" s="4"/>
    </row>
    <row r="7" spans="1:14" x14ac:dyDescent="0.15">
      <c r="A7" s="4"/>
      <c r="B7" s="4"/>
      <c r="C7" s="9"/>
      <c r="D7" s="4"/>
      <c r="E7" s="4"/>
      <c r="F7" s="4"/>
      <c r="G7" s="4"/>
      <c r="H7" s="4"/>
      <c r="I7" s="4"/>
      <c r="J7" s="4"/>
      <c r="K7" s="4"/>
      <c r="L7" s="4"/>
      <c r="M7" s="9"/>
      <c r="N7" s="4"/>
    </row>
    <row r="8" spans="1:14" x14ac:dyDescent="0.15">
      <c r="A8" s="4"/>
      <c r="B8" s="4"/>
      <c r="C8" s="9"/>
      <c r="D8" s="4"/>
      <c r="E8" s="4"/>
      <c r="F8" s="4"/>
      <c r="G8" s="4"/>
      <c r="H8" s="4"/>
      <c r="I8" s="4"/>
      <c r="J8" s="4"/>
      <c r="K8" s="4"/>
      <c r="L8" s="4"/>
      <c r="M8" s="9"/>
      <c r="N8" s="4"/>
    </row>
    <row r="9" spans="1:14" x14ac:dyDescent="0.15">
      <c r="A9" s="4"/>
      <c r="B9" s="4"/>
      <c r="C9" s="9"/>
      <c r="D9" s="4"/>
      <c r="E9" s="4"/>
      <c r="F9" s="4"/>
      <c r="G9" s="4"/>
      <c r="H9" s="4"/>
      <c r="I9" s="4"/>
      <c r="J9" s="4"/>
      <c r="K9" s="4"/>
      <c r="L9" s="4"/>
      <c r="M9" s="9"/>
      <c r="N9" s="4"/>
    </row>
    <row r="10" spans="1:14" x14ac:dyDescent="0.15">
      <c r="A10" s="4"/>
      <c r="B10" s="4"/>
      <c r="C10" s="9"/>
      <c r="D10" s="4"/>
      <c r="E10" s="4"/>
      <c r="F10" s="4"/>
      <c r="G10" s="4"/>
      <c r="H10" s="4"/>
      <c r="I10" s="4"/>
      <c r="J10" s="4"/>
      <c r="K10" s="4"/>
      <c r="L10" s="4"/>
      <c r="M10" s="9"/>
      <c r="N10" s="4"/>
    </row>
    <row r="11" spans="1:14" x14ac:dyDescent="0.15">
      <c r="A11" s="4"/>
      <c r="B11" s="4"/>
      <c r="C11" s="9"/>
      <c r="D11" s="4"/>
      <c r="E11" s="4"/>
      <c r="F11" s="4"/>
      <c r="G11" s="4"/>
      <c r="H11" s="4"/>
      <c r="I11" s="4"/>
      <c r="J11" s="4"/>
      <c r="K11" s="4"/>
      <c r="L11" s="4"/>
      <c r="M11" s="9"/>
      <c r="N11" s="4"/>
    </row>
    <row r="12" spans="1:14" x14ac:dyDescent="0.15">
      <c r="A12" s="4"/>
      <c r="B12" s="4"/>
      <c r="C12" s="9"/>
      <c r="D12" s="4"/>
      <c r="E12" s="4"/>
      <c r="F12" s="4"/>
      <c r="G12" s="4"/>
      <c r="H12" s="4"/>
      <c r="I12" s="4"/>
      <c r="J12" s="4"/>
      <c r="K12" s="4"/>
      <c r="L12" s="4"/>
      <c r="M12" s="9"/>
      <c r="N12" s="4"/>
    </row>
    <row r="13" spans="1:14" x14ac:dyDescent="0.15">
      <c r="A13" s="4"/>
      <c r="B13" s="4"/>
      <c r="C13" s="9"/>
      <c r="D13" s="4"/>
      <c r="E13" s="4"/>
      <c r="F13" s="4"/>
      <c r="G13" s="4"/>
      <c r="H13" s="4"/>
      <c r="I13" s="4"/>
      <c r="J13" s="4"/>
      <c r="K13" s="4"/>
      <c r="L13" s="4"/>
      <c r="M13" s="9"/>
      <c r="N13" s="4"/>
    </row>
    <row r="14" spans="1:14" x14ac:dyDescent="0.15">
      <c r="A14" s="4"/>
      <c r="B14" s="4"/>
      <c r="C14" s="9"/>
      <c r="D14" s="4"/>
      <c r="E14" s="4"/>
      <c r="F14" s="4"/>
      <c r="G14" s="4"/>
      <c r="H14" s="4"/>
      <c r="I14" s="4"/>
      <c r="J14" s="4"/>
      <c r="K14" s="4"/>
      <c r="L14" s="4"/>
      <c r="M14" s="9"/>
      <c r="N14" s="4"/>
    </row>
    <row r="15" spans="1:14" x14ac:dyDescent="0.15">
      <c r="A15" s="4"/>
      <c r="B15" s="4"/>
      <c r="C15" s="9"/>
      <c r="D15" s="4"/>
      <c r="E15" s="4"/>
      <c r="F15" s="4"/>
      <c r="G15" s="4"/>
      <c r="H15" s="4"/>
      <c r="I15" s="4"/>
      <c r="J15" s="4"/>
      <c r="K15" s="4"/>
      <c r="L15" s="4"/>
      <c r="M15" s="9"/>
      <c r="N15" s="4"/>
    </row>
    <row r="16" spans="1:14" x14ac:dyDescent="0.15">
      <c r="A16" s="4"/>
      <c r="B16" s="4"/>
      <c r="C16" s="9"/>
      <c r="D16" s="4"/>
      <c r="E16" s="4"/>
      <c r="F16" s="4"/>
      <c r="G16" s="4"/>
      <c r="H16" s="4"/>
      <c r="I16" s="4"/>
      <c r="J16" s="4"/>
      <c r="K16" s="4"/>
      <c r="L16" s="4"/>
      <c r="M16" s="9"/>
      <c r="N16" s="4"/>
    </row>
    <row r="17" spans="1:14" x14ac:dyDescent="0.15">
      <c r="A17" s="4"/>
      <c r="B17" s="4"/>
      <c r="C17" s="9"/>
      <c r="D17" s="4"/>
      <c r="E17" s="4"/>
      <c r="F17" s="4"/>
      <c r="G17" s="4"/>
      <c r="H17" s="4"/>
      <c r="I17" s="4"/>
      <c r="J17" s="4"/>
      <c r="K17" s="4"/>
      <c r="L17" s="4"/>
      <c r="M17" s="9"/>
      <c r="N17" s="4"/>
    </row>
    <row r="18" spans="1:14" x14ac:dyDescent="0.15">
      <c r="A18" s="4"/>
      <c r="B18" s="4"/>
      <c r="C18" s="9"/>
      <c r="D18" s="4"/>
      <c r="E18" s="4"/>
      <c r="F18" s="4"/>
      <c r="G18" s="4"/>
      <c r="H18" s="4"/>
      <c r="I18" s="4"/>
      <c r="J18" s="4"/>
      <c r="K18" s="4"/>
      <c r="L18" s="4"/>
      <c r="M18" s="9"/>
      <c r="N18" s="4"/>
    </row>
    <row r="19" spans="1:14" x14ac:dyDescent="0.15">
      <c r="A19" s="4"/>
      <c r="B19" s="4"/>
      <c r="C19" s="9"/>
      <c r="D19" s="4"/>
      <c r="E19" s="4"/>
      <c r="F19" s="4"/>
      <c r="G19" s="4"/>
      <c r="H19" s="4"/>
      <c r="I19" s="4"/>
      <c r="J19" s="4"/>
      <c r="K19" s="4"/>
      <c r="L19" s="4"/>
      <c r="M19" s="9"/>
      <c r="N19" s="4"/>
    </row>
    <row r="20" spans="1:14" x14ac:dyDescent="0.15">
      <c r="A20" s="4"/>
      <c r="B20" s="4"/>
      <c r="C20" s="9"/>
      <c r="D20" s="4"/>
      <c r="E20" s="4"/>
      <c r="F20" s="4"/>
      <c r="G20" s="4"/>
      <c r="H20" s="4"/>
      <c r="I20" s="4"/>
      <c r="J20" s="4"/>
      <c r="K20" s="4"/>
      <c r="L20" s="4"/>
      <c r="M20" s="9"/>
      <c r="N20" s="4"/>
    </row>
  </sheetData>
  <phoneticPr fontId="1" type="noConversion"/>
  <hyperlinks>
    <hyperlink ref="G2" r:id="rId1"/>
    <hyperlink ref="G3" r:id="rId2"/>
  </hyperlinks>
  <pageMargins left="0.7" right="0.7" top="0.75" bottom="0.75" header="0.3" footer="0.3"/>
  <legacy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公司!$C$2:$C$7</xm:f>
          </x14:formula1>
          <xm:sqref>A2:A20</xm:sqref>
        </x14:dataValidation>
        <x14:dataValidation type="list" allowBlank="1" showInputMessage="1" showErrorMessage="1">
          <x14:formula1>
            <xm:f>基础数据!$A$2:$A$3</xm:f>
          </x14:formula1>
          <xm:sqref>E2:E20</xm:sqref>
        </x14:dataValidation>
        <x14:dataValidation type="list" allowBlank="1" showInputMessage="1" showErrorMessage="1">
          <x14:formula1>
            <xm:f>部门!$C$2:$C$20</xm:f>
          </x14:formula1>
          <xm:sqref>B2:B20</xm:sqref>
        </x14:dataValidation>
        <x14:dataValidation type="list" allowBlank="1" showInputMessage="1" showErrorMessage="1">
          <x14:formula1>
            <xm:f>基础数据!$C$2:$C$4</xm:f>
          </x14:formula1>
          <xm:sqref>K2:K20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0"/>
  <sheetViews>
    <sheetView workbookViewId="0">
      <selection sqref="A1:D1"/>
    </sheetView>
  </sheetViews>
  <sheetFormatPr defaultRowHeight="16.5" x14ac:dyDescent="0.15"/>
  <cols>
    <col min="1" max="1" width="33.25" style="2" customWidth="1"/>
    <col min="2" max="2" width="11.75" style="2" customWidth="1"/>
    <col min="3" max="3" width="45.125" style="2" customWidth="1"/>
    <col min="4" max="4" width="18.125" style="2" customWidth="1"/>
    <col min="5" max="16384" width="9" style="2"/>
  </cols>
  <sheetData>
    <row r="1" spans="1:4" x14ac:dyDescent="0.15">
      <c r="A1" s="28" t="s">
        <v>425</v>
      </c>
      <c r="B1" s="29" t="s">
        <v>502</v>
      </c>
      <c r="C1" s="28" t="s">
        <v>475</v>
      </c>
      <c r="D1" s="29" t="s">
        <v>435</v>
      </c>
    </row>
    <row r="2" spans="1:4" x14ac:dyDescent="0.15">
      <c r="A2" s="4" t="s">
        <v>445</v>
      </c>
      <c r="B2" s="4"/>
      <c r="C2" s="4" t="s">
        <v>476</v>
      </c>
      <c r="D2" s="4" t="s">
        <v>529</v>
      </c>
    </row>
    <row r="3" spans="1:4" x14ac:dyDescent="0.15">
      <c r="A3" s="4" t="s">
        <v>445</v>
      </c>
      <c r="B3" s="4"/>
      <c r="C3" s="4" t="s">
        <v>477</v>
      </c>
      <c r="D3" s="4" t="s">
        <v>529</v>
      </c>
    </row>
    <row r="4" spans="1:4" x14ac:dyDescent="0.15">
      <c r="A4" s="4" t="s">
        <v>445</v>
      </c>
      <c r="B4" s="4"/>
      <c r="C4" s="4" t="s">
        <v>478</v>
      </c>
      <c r="D4" s="4" t="s">
        <v>529</v>
      </c>
    </row>
    <row r="5" spans="1:4" x14ac:dyDescent="0.15">
      <c r="A5" s="4" t="s">
        <v>445</v>
      </c>
      <c r="B5" s="4"/>
      <c r="C5" s="4" t="s">
        <v>479</v>
      </c>
      <c r="D5" s="4" t="s">
        <v>529</v>
      </c>
    </row>
    <row r="6" spans="1:4" x14ac:dyDescent="0.15">
      <c r="A6" s="4" t="s">
        <v>445</v>
      </c>
      <c r="B6" s="4"/>
      <c r="C6" s="4" t="s">
        <v>480</v>
      </c>
      <c r="D6" s="4" t="s">
        <v>529</v>
      </c>
    </row>
    <row r="7" spans="1:4" x14ac:dyDescent="0.15">
      <c r="A7" s="4" t="s">
        <v>445</v>
      </c>
      <c r="B7" s="4"/>
      <c r="C7" s="4" t="s">
        <v>481</v>
      </c>
      <c r="D7" s="4" t="s">
        <v>529</v>
      </c>
    </row>
    <row r="8" spans="1:4" x14ac:dyDescent="0.15">
      <c r="A8" s="4" t="s">
        <v>445</v>
      </c>
      <c r="B8" s="4"/>
      <c r="C8" s="4" t="s">
        <v>483</v>
      </c>
      <c r="D8" s="4" t="s">
        <v>529</v>
      </c>
    </row>
    <row r="9" spans="1:4" x14ac:dyDescent="0.15">
      <c r="A9" s="4" t="s">
        <v>445</v>
      </c>
      <c r="B9" s="4"/>
      <c r="C9" s="4" t="s">
        <v>484</v>
      </c>
      <c r="D9" s="4" t="s">
        <v>529</v>
      </c>
    </row>
    <row r="10" spans="1:4" x14ac:dyDescent="0.15">
      <c r="A10" s="4" t="s">
        <v>445</v>
      </c>
      <c r="B10" s="4"/>
      <c r="C10" s="4" t="s">
        <v>485</v>
      </c>
      <c r="D10" s="4" t="s">
        <v>529</v>
      </c>
    </row>
    <row r="11" spans="1:4" x14ac:dyDescent="0.15">
      <c r="A11" s="4" t="s">
        <v>447</v>
      </c>
      <c r="B11" s="4"/>
      <c r="C11" s="4" t="s">
        <v>493</v>
      </c>
      <c r="D11" s="4" t="s">
        <v>636</v>
      </c>
    </row>
    <row r="12" spans="1:4" x14ac:dyDescent="0.15">
      <c r="A12" s="4" t="s">
        <v>447</v>
      </c>
      <c r="B12" s="4"/>
      <c r="C12" s="4" t="s">
        <v>494</v>
      </c>
      <c r="D12" s="4" t="s">
        <v>636</v>
      </c>
    </row>
    <row r="13" spans="1:4" x14ac:dyDescent="0.15">
      <c r="A13" s="4" t="s">
        <v>637</v>
      </c>
      <c r="B13" s="4"/>
      <c r="C13" s="4" t="s">
        <v>495</v>
      </c>
      <c r="D13" s="4" t="s">
        <v>636</v>
      </c>
    </row>
    <row r="14" spans="1:4" x14ac:dyDescent="0.15">
      <c r="A14" s="4" t="s">
        <v>447</v>
      </c>
      <c r="B14" s="4"/>
      <c r="C14" s="4" t="s">
        <v>496</v>
      </c>
      <c r="D14" s="4" t="s">
        <v>636</v>
      </c>
    </row>
    <row r="15" spans="1:4" x14ac:dyDescent="0.15">
      <c r="A15" s="4" t="s">
        <v>447</v>
      </c>
      <c r="B15" s="4"/>
      <c r="C15" s="4" t="s">
        <v>497</v>
      </c>
      <c r="D15" s="4" t="s">
        <v>636</v>
      </c>
    </row>
    <row r="16" spans="1:4" x14ac:dyDescent="0.15">
      <c r="A16" s="4" t="s">
        <v>447</v>
      </c>
      <c r="B16" s="4"/>
      <c r="C16" s="4" t="s">
        <v>498</v>
      </c>
      <c r="D16" s="4" t="s">
        <v>636</v>
      </c>
    </row>
    <row r="17" spans="1:4" x14ac:dyDescent="0.15">
      <c r="A17" s="4" t="s">
        <v>447</v>
      </c>
      <c r="B17" s="4"/>
      <c r="C17" s="4" t="s">
        <v>499</v>
      </c>
      <c r="D17" s="4" t="s">
        <v>636</v>
      </c>
    </row>
    <row r="18" spans="1:4" x14ac:dyDescent="0.15">
      <c r="A18" s="4" t="s">
        <v>447</v>
      </c>
      <c r="B18" s="4"/>
      <c r="C18" s="4" t="s">
        <v>501</v>
      </c>
      <c r="D18" s="4" t="s">
        <v>636</v>
      </c>
    </row>
    <row r="19" spans="1:4" x14ac:dyDescent="0.15">
      <c r="A19" s="4"/>
      <c r="B19" s="4"/>
      <c r="C19" s="4"/>
      <c r="D19" s="4"/>
    </row>
    <row r="20" spans="1:4" x14ac:dyDescent="0.15">
      <c r="A20" s="4"/>
      <c r="B20" s="4"/>
      <c r="C20" s="4"/>
      <c r="D20" s="4"/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公司!$C$2:$C$7</xm:f>
          </x14:formula1>
          <xm:sqref>A2:A20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商铺合约</vt:lpstr>
      <vt:lpstr>商铺筹划</vt:lpstr>
      <vt:lpstr>商户</vt:lpstr>
      <vt:lpstr>品牌</vt:lpstr>
      <vt:lpstr>楼层</vt:lpstr>
      <vt:lpstr>楼宇</vt:lpstr>
      <vt:lpstr>项目</vt:lpstr>
      <vt:lpstr>员工</vt:lpstr>
      <vt:lpstr>部门</vt:lpstr>
      <vt:lpstr>公司</vt:lpstr>
      <vt:lpstr>基础数据</vt:lpstr>
      <vt:lpstr>注意事项</vt:lpstr>
    </vt:vector>
  </TitlesOfParts>
  <Company>NHH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2015-09-15T05:23:17Z</dcterms:created>
  <dcterms:modified xsi:type="dcterms:W3CDTF">2015-10-12T07:01:22Z</dcterms:modified>
</cp:coreProperties>
</file>