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zevedoschmidt/Dropbox/Hanna Basin 2016 (1)/Geochemistry data/R-Code/"/>
    </mc:Choice>
  </mc:AlternateContent>
  <xr:revisionPtr revIDLastSave="0" documentId="13_ncr:1_{23919AB7-69E0-794D-8D67-585C5075F5C7}" xr6:coauthVersionLast="45" xr6:coauthVersionMax="45" xr10:uidLastSave="{00000000-0000-0000-0000-000000000000}"/>
  <bookViews>
    <workbookView xWindow="1220" yWindow="460" windowWidth="37180" windowHeight="21140" tabRatio="327" xr2:uid="{00000000-000D-0000-FFFF-FFFF00000000}"/>
  </bookViews>
  <sheets>
    <sheet name="Bighorn and Hanna Basin" sheetId="1" r:id="rId1"/>
    <sheet name="K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K49" i="1" l="1"/>
  <c r="FN49" i="1" s="1"/>
  <c r="FO49" i="1" s="1"/>
  <c r="FK141" i="1"/>
  <c r="FN141" i="1" s="1"/>
  <c r="FO141" i="1" s="1"/>
  <c r="FK140" i="1"/>
  <c r="FN140" i="1" s="1"/>
  <c r="FO140" i="1" s="1"/>
  <c r="FK139" i="1"/>
  <c r="FN139" i="1" s="1"/>
  <c r="FO139" i="1" s="1"/>
  <c r="FK138" i="1"/>
  <c r="FN138" i="1" s="1"/>
  <c r="FO138" i="1" s="1"/>
  <c r="FK137" i="1"/>
  <c r="FN137" i="1" s="1"/>
  <c r="FO137" i="1" s="1"/>
  <c r="FK135" i="1"/>
  <c r="FN135" i="1" s="1"/>
  <c r="FO135" i="1" s="1"/>
  <c r="FK134" i="1"/>
  <c r="FN134" i="1" s="1"/>
  <c r="FO134" i="1" s="1"/>
  <c r="FK133" i="1"/>
  <c r="FN133" i="1" s="1"/>
  <c r="FO133" i="1" s="1"/>
  <c r="FK132" i="1"/>
  <c r="FN132" i="1" s="1"/>
  <c r="FO132" i="1" s="1"/>
  <c r="FK131" i="1"/>
  <c r="FN131" i="1" s="1"/>
  <c r="FO131" i="1" s="1"/>
  <c r="FK130" i="1"/>
  <c r="FN130" i="1" s="1"/>
  <c r="FO130" i="1" s="1"/>
  <c r="FK129" i="1"/>
  <c r="FN129" i="1" s="1"/>
  <c r="FO129" i="1" s="1"/>
  <c r="FK128" i="1"/>
  <c r="FN128" i="1" s="1"/>
  <c r="FO128" i="1" s="1"/>
  <c r="FK127" i="1"/>
  <c r="FN127" i="1" s="1"/>
  <c r="FO127" i="1" s="1"/>
  <c r="FK126" i="1"/>
  <c r="FN126" i="1" s="1"/>
  <c r="FO126" i="1" s="1"/>
  <c r="FK125" i="1"/>
  <c r="FN125" i="1" s="1"/>
  <c r="FO125" i="1" s="1"/>
  <c r="FK124" i="1"/>
  <c r="FN124" i="1" s="1"/>
  <c r="FO124" i="1" s="1"/>
  <c r="FK123" i="1"/>
  <c r="FN123" i="1" s="1"/>
  <c r="FO123" i="1" s="1"/>
  <c r="FK122" i="1"/>
  <c r="FN122" i="1" s="1"/>
  <c r="FO122" i="1" s="1"/>
  <c r="FK121" i="1"/>
  <c r="FN121" i="1" s="1"/>
  <c r="FO121" i="1" s="1"/>
  <c r="FK120" i="1"/>
  <c r="FN120" i="1" s="1"/>
  <c r="FO120" i="1" s="1"/>
  <c r="FK119" i="1"/>
  <c r="FN119" i="1" s="1"/>
  <c r="FO119" i="1" s="1"/>
  <c r="FK118" i="1"/>
  <c r="FN118" i="1" s="1"/>
  <c r="FO118" i="1" s="1"/>
  <c r="FK117" i="1"/>
  <c r="FN117" i="1" s="1"/>
  <c r="FO117" i="1" s="1"/>
  <c r="FK116" i="1"/>
  <c r="FN116" i="1" s="1"/>
  <c r="FO116" i="1" s="1"/>
  <c r="FK115" i="1"/>
  <c r="FN115" i="1" s="1"/>
  <c r="FO115" i="1" s="1"/>
  <c r="FK114" i="1"/>
  <c r="FN114" i="1" s="1"/>
  <c r="FO114" i="1" s="1"/>
  <c r="FK81" i="1"/>
  <c r="FN81" i="1" s="1"/>
  <c r="FO81" i="1" s="1"/>
  <c r="FK80" i="1"/>
  <c r="FN80" i="1" s="1"/>
  <c r="FO80" i="1" s="1"/>
  <c r="FK79" i="1"/>
  <c r="FN79" i="1" s="1"/>
  <c r="FO79" i="1" s="1"/>
  <c r="FK78" i="1"/>
  <c r="FN78" i="1" s="1"/>
  <c r="FO78" i="1" s="1"/>
  <c r="FK77" i="1"/>
  <c r="FN77" i="1" s="1"/>
  <c r="FO77" i="1" s="1"/>
  <c r="FK76" i="1"/>
  <c r="FN76" i="1" s="1"/>
  <c r="FO76" i="1" s="1"/>
  <c r="FK75" i="1"/>
  <c r="FN75" i="1" s="1"/>
  <c r="FO75" i="1" s="1"/>
  <c r="FK74" i="1"/>
  <c r="FN74" i="1" s="1"/>
  <c r="FO74" i="1" s="1"/>
  <c r="FK73" i="1"/>
  <c r="FN73" i="1" s="1"/>
  <c r="FO73" i="1" s="1"/>
  <c r="FK72" i="1"/>
  <c r="FN72" i="1" s="1"/>
  <c r="FO72" i="1" s="1"/>
  <c r="FK71" i="1"/>
  <c r="FN71" i="1" s="1"/>
  <c r="FO71" i="1" s="1"/>
  <c r="FK70" i="1"/>
  <c r="FN70" i="1" s="1"/>
  <c r="FO70" i="1" s="1"/>
  <c r="FK69" i="1"/>
  <c r="FN69" i="1" s="1"/>
  <c r="FO69" i="1" s="1"/>
  <c r="FK68" i="1"/>
  <c r="FN68" i="1" s="1"/>
  <c r="FO68" i="1" s="1"/>
  <c r="FK67" i="1"/>
  <c r="FN67" i="1" s="1"/>
  <c r="FO67" i="1" s="1"/>
  <c r="FK63" i="1"/>
  <c r="FN63" i="1" s="1"/>
  <c r="FO63" i="1" s="1"/>
  <c r="FK62" i="1"/>
  <c r="FN62" i="1" s="1"/>
  <c r="FO62" i="1" s="1"/>
  <c r="FK61" i="1"/>
  <c r="FN61" i="1" s="1"/>
  <c r="FO61" i="1" s="1"/>
  <c r="FK60" i="1"/>
  <c r="FN60" i="1" s="1"/>
  <c r="FO60" i="1" s="1"/>
  <c r="FK59" i="1"/>
  <c r="FN59" i="1" s="1"/>
  <c r="FO59" i="1" s="1"/>
  <c r="FK50" i="1"/>
  <c r="FN50" i="1" s="1"/>
  <c r="FO50" i="1" s="1"/>
  <c r="FK48" i="1"/>
  <c r="FN48" i="1" s="1"/>
  <c r="FO48" i="1" s="1"/>
  <c r="FK52" i="1"/>
  <c r="FN52" i="1" s="1"/>
  <c r="FO52" i="1" s="1"/>
  <c r="FK54" i="1"/>
  <c r="FM54" i="1" s="1"/>
  <c r="FK20" i="1"/>
  <c r="FN20" i="1" s="1"/>
  <c r="FO20" i="1" s="1"/>
  <c r="FK19" i="1"/>
  <c r="FN19" i="1" s="1"/>
  <c r="FO19" i="1" s="1"/>
  <c r="FK18" i="1"/>
  <c r="FN18" i="1" s="1"/>
  <c r="FO18" i="1" s="1"/>
  <c r="FK17" i="1"/>
  <c r="FM17" i="1" s="1"/>
  <c r="FK16" i="1"/>
  <c r="FN16" i="1" s="1"/>
  <c r="FO16" i="1" s="1"/>
  <c r="FK15" i="1"/>
  <c r="FM15" i="1" s="1"/>
  <c r="FK14" i="1"/>
  <c r="FN14" i="1" s="1"/>
  <c r="FO14" i="1" s="1"/>
  <c r="FN13" i="1"/>
  <c r="FO13" i="1" s="1"/>
  <c r="FK12" i="1"/>
  <c r="FN12" i="1" s="1"/>
  <c r="FO12" i="1" s="1"/>
  <c r="FK11" i="1"/>
  <c r="FM11" i="1" s="1"/>
  <c r="FK10" i="1"/>
  <c r="FN10" i="1" s="1"/>
  <c r="FO10" i="1" s="1"/>
  <c r="FK9" i="1"/>
  <c r="FN9" i="1" s="1"/>
  <c r="FO9" i="1" s="1"/>
  <c r="FK8" i="1"/>
  <c r="FN8" i="1" s="1"/>
  <c r="FO8" i="1" s="1"/>
  <c r="FK7" i="1"/>
  <c r="FM7" i="1" s="1"/>
  <c r="FK6" i="1"/>
  <c r="FN6" i="1" s="1"/>
  <c r="FO6" i="1" s="1"/>
  <c r="FK5" i="1"/>
  <c r="FM5" i="1" s="1"/>
  <c r="FK4" i="1"/>
  <c r="FM4" i="1" s="1"/>
  <c r="FN4" i="1"/>
  <c r="FO4" i="1" s="1"/>
  <c r="FK3" i="1"/>
  <c r="FN3" i="1" s="1"/>
  <c r="FO3" i="1" s="1"/>
  <c r="FM129" i="1"/>
  <c r="FM140" i="1"/>
  <c r="FM133" i="1"/>
  <c r="FM135" i="1"/>
  <c r="FM117" i="1"/>
  <c r="FM122" i="1"/>
  <c r="FM123" i="1"/>
  <c r="FM127" i="1"/>
  <c r="FM48" i="1"/>
  <c r="FM49" i="1"/>
  <c r="FM50" i="1"/>
  <c r="FM63" i="1"/>
  <c r="FM67" i="1"/>
  <c r="FM73" i="1"/>
  <c r="FM79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M114" i="1"/>
  <c r="CL114" i="1"/>
  <c r="CL4" i="1"/>
  <c r="EK4" i="1" s="1"/>
  <c r="CM4" i="1"/>
  <c r="CL5" i="1"/>
  <c r="EK5" i="1" s="1"/>
  <c r="CM5" i="1"/>
  <c r="CL6" i="1"/>
  <c r="EK6" i="1" s="1"/>
  <c r="CM6" i="1"/>
  <c r="CL7" i="1"/>
  <c r="EK7" i="1" s="1"/>
  <c r="CM7" i="1"/>
  <c r="CL8" i="1"/>
  <c r="EK8" i="1" s="1"/>
  <c r="CM8" i="1"/>
  <c r="CL9" i="1"/>
  <c r="EK9" i="1" s="1"/>
  <c r="CM9" i="1"/>
  <c r="CL10" i="1"/>
  <c r="EK10" i="1" s="1"/>
  <c r="CM10" i="1"/>
  <c r="CL11" i="1"/>
  <c r="EK11" i="1" s="1"/>
  <c r="CM11" i="1"/>
  <c r="CL12" i="1"/>
  <c r="EK12" i="1" s="1"/>
  <c r="CM12" i="1"/>
  <c r="CL13" i="1"/>
  <c r="EK13" i="1" s="1"/>
  <c r="CM13" i="1"/>
  <c r="CL14" i="1"/>
  <c r="EK14" i="1" s="1"/>
  <c r="CM14" i="1"/>
  <c r="CL15" i="1"/>
  <c r="EK15" i="1" s="1"/>
  <c r="CM15" i="1"/>
  <c r="CL16" i="1"/>
  <c r="EK16" i="1" s="1"/>
  <c r="CM16" i="1"/>
  <c r="CL17" i="1"/>
  <c r="EK17" i="1" s="1"/>
  <c r="CM17" i="1"/>
  <c r="CL18" i="1"/>
  <c r="EK18" i="1" s="1"/>
  <c r="CM18" i="1"/>
  <c r="CL19" i="1"/>
  <c r="EK19" i="1" s="1"/>
  <c r="CM19" i="1"/>
  <c r="CL20" i="1"/>
  <c r="EK20" i="1" s="1"/>
  <c r="CM20" i="1"/>
  <c r="CL54" i="1"/>
  <c r="EK54" i="1" s="1"/>
  <c r="CM54" i="1"/>
  <c r="CL52" i="1"/>
  <c r="EK52" i="1" s="1"/>
  <c r="CM52" i="1"/>
  <c r="CL48" i="1"/>
  <c r="EK48" i="1" s="1"/>
  <c r="CM48" i="1"/>
  <c r="CL49" i="1"/>
  <c r="EK49" i="1" s="1"/>
  <c r="CM49" i="1"/>
  <c r="FD49" i="1" s="1"/>
  <c r="CL50" i="1"/>
  <c r="EK50" i="1" s="1"/>
  <c r="CM50" i="1"/>
  <c r="CL59" i="1"/>
  <c r="EK59" i="1" s="1"/>
  <c r="CM59" i="1"/>
  <c r="CL60" i="1"/>
  <c r="EK60" i="1" s="1"/>
  <c r="CM60" i="1"/>
  <c r="CL61" i="1"/>
  <c r="EK61" i="1" s="1"/>
  <c r="CM61" i="1"/>
  <c r="CL62" i="1"/>
  <c r="EK62" i="1" s="1"/>
  <c r="CM62" i="1"/>
  <c r="CL63" i="1"/>
  <c r="EK63" i="1" s="1"/>
  <c r="CM63" i="1"/>
  <c r="FD63" i="1" s="1"/>
  <c r="CL67" i="1"/>
  <c r="EK67" i="1" s="1"/>
  <c r="CM67" i="1"/>
  <c r="CL68" i="1"/>
  <c r="EK68" i="1" s="1"/>
  <c r="CM68" i="1"/>
  <c r="CL69" i="1"/>
  <c r="EK69" i="1" s="1"/>
  <c r="CM69" i="1"/>
  <c r="CL70" i="1"/>
  <c r="EK70" i="1" s="1"/>
  <c r="CM70" i="1"/>
  <c r="CL71" i="1"/>
  <c r="EK71" i="1" s="1"/>
  <c r="CM71" i="1"/>
  <c r="CL72" i="1"/>
  <c r="EK72" i="1" s="1"/>
  <c r="CM72" i="1"/>
  <c r="FD72" i="1" s="1"/>
  <c r="CL73" i="1"/>
  <c r="EK73" i="1" s="1"/>
  <c r="CM73" i="1"/>
  <c r="CL74" i="1"/>
  <c r="EK74" i="1" s="1"/>
  <c r="CM74" i="1"/>
  <c r="CL75" i="1"/>
  <c r="EK75" i="1" s="1"/>
  <c r="CM75" i="1"/>
  <c r="CL76" i="1"/>
  <c r="EK76" i="1" s="1"/>
  <c r="CM76" i="1"/>
  <c r="CL77" i="1"/>
  <c r="EK77" i="1" s="1"/>
  <c r="CM77" i="1"/>
  <c r="CL78" i="1"/>
  <c r="EK78" i="1" s="1"/>
  <c r="CM78" i="1"/>
  <c r="FD78" i="1" s="1"/>
  <c r="CL79" i="1"/>
  <c r="EK79" i="1" s="1"/>
  <c r="CM79" i="1"/>
  <c r="CL80" i="1"/>
  <c r="EK80" i="1" s="1"/>
  <c r="CM80" i="1"/>
  <c r="CL81" i="1"/>
  <c r="EK81" i="1" s="1"/>
  <c r="CM81" i="1"/>
  <c r="FD81" i="1" s="1"/>
  <c r="CM3" i="1"/>
  <c r="FD3" i="1" s="1"/>
  <c r="CL3" i="1"/>
  <c r="EK3" i="1" s="1"/>
  <c r="DK115" i="1"/>
  <c r="EK115" i="1" s="1"/>
  <c r="DK116" i="1"/>
  <c r="DK117" i="1"/>
  <c r="DK118" i="1"/>
  <c r="EK118" i="1" s="1"/>
  <c r="DK119" i="1"/>
  <c r="EK119" i="1" s="1"/>
  <c r="DK120" i="1"/>
  <c r="DK121" i="1"/>
  <c r="DK122" i="1"/>
  <c r="DK123" i="1"/>
  <c r="DK124" i="1"/>
  <c r="EK124" i="1" s="1"/>
  <c r="DK125" i="1"/>
  <c r="EK125" i="1" s="1"/>
  <c r="DK126" i="1"/>
  <c r="DK127" i="1"/>
  <c r="DK128" i="1"/>
  <c r="DK129" i="1"/>
  <c r="EK129" i="1" s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K114" i="1"/>
  <c r="DJ114" i="1"/>
  <c r="DJ81" i="1"/>
  <c r="DJ80" i="1"/>
  <c r="DJ79" i="1"/>
  <c r="DJ78" i="1"/>
  <c r="DJ77" i="1"/>
  <c r="DJ76" i="1"/>
  <c r="DJ75" i="1"/>
  <c r="DJ74" i="1"/>
  <c r="DJ73" i="1"/>
  <c r="DJ72" i="1"/>
  <c r="DJ71" i="1"/>
  <c r="DJ70" i="1"/>
  <c r="DJ69" i="1"/>
  <c r="DJ68" i="1"/>
  <c r="DJ67" i="1"/>
  <c r="DJ63" i="1"/>
  <c r="DJ62" i="1"/>
  <c r="DJ61" i="1"/>
  <c r="DJ60" i="1"/>
  <c r="DJ59" i="1"/>
  <c r="DJ50" i="1"/>
  <c r="DJ49" i="1"/>
  <c r="DJ48" i="1"/>
  <c r="DJ52" i="1"/>
  <c r="DJ54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J4" i="1"/>
  <c r="DJ3" i="1"/>
  <c r="EE141" i="1"/>
  <c r="EG141" i="1" s="1"/>
  <c r="EE140" i="1"/>
  <c r="EE139" i="1"/>
  <c r="EE138" i="1"/>
  <c r="EE137" i="1"/>
  <c r="EE136" i="1"/>
  <c r="EE135" i="1"/>
  <c r="EE134" i="1"/>
  <c r="EE133" i="1"/>
  <c r="EE132" i="1"/>
  <c r="EE131" i="1"/>
  <c r="EE130" i="1"/>
  <c r="EE129" i="1"/>
  <c r="EG129" i="1" s="1"/>
  <c r="EE128" i="1"/>
  <c r="EE127" i="1"/>
  <c r="EE126" i="1"/>
  <c r="EE125" i="1"/>
  <c r="EE124" i="1"/>
  <c r="EE123" i="1"/>
  <c r="EG123" i="1" s="1"/>
  <c r="EE122" i="1"/>
  <c r="EE121" i="1"/>
  <c r="EE120" i="1"/>
  <c r="EE119" i="1"/>
  <c r="EE118" i="1"/>
  <c r="EE117" i="1"/>
  <c r="EG117" i="1" s="1"/>
  <c r="EE116" i="1"/>
  <c r="EE115" i="1"/>
  <c r="EE114" i="1"/>
  <c r="EE81" i="1"/>
  <c r="EG81" i="1" s="1"/>
  <c r="EE80" i="1"/>
  <c r="EG80" i="1" s="1"/>
  <c r="EE79" i="1"/>
  <c r="EG79" i="1" s="1"/>
  <c r="EE78" i="1"/>
  <c r="EG78" i="1" s="1"/>
  <c r="EE77" i="1"/>
  <c r="EG77" i="1" s="1"/>
  <c r="EE76" i="1"/>
  <c r="EG76" i="1" s="1"/>
  <c r="EE75" i="1"/>
  <c r="EG75" i="1" s="1"/>
  <c r="EE74" i="1"/>
  <c r="EG74" i="1" s="1"/>
  <c r="EE73" i="1"/>
  <c r="EG73" i="1" s="1"/>
  <c r="EE72" i="1"/>
  <c r="EG72" i="1" s="1"/>
  <c r="EE71" i="1"/>
  <c r="EG71" i="1" s="1"/>
  <c r="EE70" i="1"/>
  <c r="EG70" i="1" s="1"/>
  <c r="EE69" i="1"/>
  <c r="EG69" i="1" s="1"/>
  <c r="EE68" i="1"/>
  <c r="EG68" i="1" s="1"/>
  <c r="EE67" i="1"/>
  <c r="EG67" i="1" s="1"/>
  <c r="EE63" i="1"/>
  <c r="EG63" i="1" s="1"/>
  <c r="EE62" i="1"/>
  <c r="EG62" i="1" s="1"/>
  <c r="EE61" i="1"/>
  <c r="EG61" i="1" s="1"/>
  <c r="EE60" i="1"/>
  <c r="EG60" i="1" s="1"/>
  <c r="EE59" i="1"/>
  <c r="EG59" i="1" s="1"/>
  <c r="EE50" i="1"/>
  <c r="EG50" i="1" s="1"/>
  <c r="EE49" i="1"/>
  <c r="EG49" i="1" s="1"/>
  <c r="EE48" i="1"/>
  <c r="EG48" i="1" s="1"/>
  <c r="EE52" i="1"/>
  <c r="EG52" i="1" s="1"/>
  <c r="EE54" i="1"/>
  <c r="EG54" i="1" s="1"/>
  <c r="EE20" i="1"/>
  <c r="EG20" i="1" s="1"/>
  <c r="EE19" i="1"/>
  <c r="EG19" i="1" s="1"/>
  <c r="EE18" i="1"/>
  <c r="EG18" i="1" s="1"/>
  <c r="EE17" i="1"/>
  <c r="EG17" i="1" s="1"/>
  <c r="EE16" i="1"/>
  <c r="EG16" i="1" s="1"/>
  <c r="EE15" i="1"/>
  <c r="EG15" i="1" s="1"/>
  <c r="EE14" i="1"/>
  <c r="EG14" i="1" s="1"/>
  <c r="EE13" i="1"/>
  <c r="EE12" i="1"/>
  <c r="EG12" i="1" s="1"/>
  <c r="EE11" i="1"/>
  <c r="EG11" i="1" s="1"/>
  <c r="EE10" i="1"/>
  <c r="EG10" i="1" s="1"/>
  <c r="EE9" i="1"/>
  <c r="EG9" i="1" s="1"/>
  <c r="EE8" i="1"/>
  <c r="EG8" i="1" s="1"/>
  <c r="EE7" i="1"/>
  <c r="EG7" i="1" s="1"/>
  <c r="EE6" i="1"/>
  <c r="EG6" i="1" s="1"/>
  <c r="EE5" i="1"/>
  <c r="EG5" i="1" s="1"/>
  <c r="EE4" i="1"/>
  <c r="EG4" i="1" s="1"/>
  <c r="EE3" i="1"/>
  <c r="EG3" i="1" s="1"/>
  <c r="BD140" i="1"/>
  <c r="BG140" i="1" s="1"/>
  <c r="BD133" i="1"/>
  <c r="BG133" i="1" s="1"/>
  <c r="BD131" i="1"/>
  <c r="BG131" i="1" s="1"/>
  <c r="BC136" i="1"/>
  <c r="BE136" i="1" s="1"/>
  <c r="BF115" i="1"/>
  <c r="BE116" i="1"/>
  <c r="BF116" i="1"/>
  <c r="BG116" i="1"/>
  <c r="BE117" i="1"/>
  <c r="BF117" i="1"/>
  <c r="BG117" i="1"/>
  <c r="BF118" i="1"/>
  <c r="BE119" i="1"/>
  <c r="BF119" i="1"/>
  <c r="BG119" i="1"/>
  <c r="BE120" i="1"/>
  <c r="BF120" i="1"/>
  <c r="BG120" i="1"/>
  <c r="BE121" i="1"/>
  <c r="BF121" i="1"/>
  <c r="BG121" i="1"/>
  <c r="BE122" i="1"/>
  <c r="BF122" i="1"/>
  <c r="BG122" i="1"/>
  <c r="BE123" i="1"/>
  <c r="BF123" i="1"/>
  <c r="BG123" i="1"/>
  <c r="BE124" i="1"/>
  <c r="BF124" i="1"/>
  <c r="BG124" i="1"/>
  <c r="BE125" i="1"/>
  <c r="BF125" i="1"/>
  <c r="BG125" i="1"/>
  <c r="BE126" i="1"/>
  <c r="BF126" i="1"/>
  <c r="BG126" i="1"/>
  <c r="BE127" i="1"/>
  <c r="BF127" i="1"/>
  <c r="BG127" i="1"/>
  <c r="BE128" i="1"/>
  <c r="BF128" i="1"/>
  <c r="BG128" i="1"/>
  <c r="BE129" i="1"/>
  <c r="BF129" i="1"/>
  <c r="BG129" i="1"/>
  <c r="BF131" i="1"/>
  <c r="BE132" i="1"/>
  <c r="BF132" i="1"/>
  <c r="BG132" i="1"/>
  <c r="BF133" i="1"/>
  <c r="BE134" i="1"/>
  <c r="BF134" i="1"/>
  <c r="BG134" i="1"/>
  <c r="BE135" i="1"/>
  <c r="BF135" i="1"/>
  <c r="BG135" i="1"/>
  <c r="BG136" i="1"/>
  <c r="BE137" i="1"/>
  <c r="BF137" i="1"/>
  <c r="BG137" i="1"/>
  <c r="BE138" i="1"/>
  <c r="BF138" i="1"/>
  <c r="BG138" i="1"/>
  <c r="BE139" i="1"/>
  <c r="BF139" i="1"/>
  <c r="BG139" i="1"/>
  <c r="BF140" i="1"/>
  <c r="BE141" i="1"/>
  <c r="BF141" i="1"/>
  <c r="BG141" i="1"/>
  <c r="BG114" i="1"/>
  <c r="BF114" i="1"/>
  <c r="BE114" i="1"/>
  <c r="E13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54" i="1"/>
  <c r="FD52" i="1"/>
  <c r="FD48" i="1"/>
  <c r="FD50" i="1"/>
  <c r="FD59" i="1"/>
  <c r="FD60" i="1"/>
  <c r="FD61" i="1"/>
  <c r="FD62" i="1"/>
  <c r="FD67" i="1"/>
  <c r="FD68" i="1"/>
  <c r="FD69" i="1"/>
  <c r="FD70" i="1"/>
  <c r="FD71" i="1"/>
  <c r="FD73" i="1"/>
  <c r="FD74" i="1"/>
  <c r="FD75" i="1"/>
  <c r="FD76" i="1"/>
  <c r="FD77" i="1"/>
  <c r="FD79" i="1"/>
  <c r="FD80" i="1"/>
  <c r="EZ115" i="1"/>
  <c r="FD115" i="1" s="1"/>
  <c r="EZ116" i="1"/>
  <c r="EZ117" i="1"/>
  <c r="FD117" i="1" s="1"/>
  <c r="EZ118" i="1"/>
  <c r="FD118" i="1" s="1"/>
  <c r="EZ119" i="1"/>
  <c r="FD119" i="1" s="1"/>
  <c r="EZ120" i="1"/>
  <c r="FD120" i="1" s="1"/>
  <c r="EZ121" i="1"/>
  <c r="FD121" i="1" s="1"/>
  <c r="EZ122" i="1"/>
  <c r="EZ123" i="1"/>
  <c r="FD123" i="1" s="1"/>
  <c r="EZ124" i="1"/>
  <c r="FD124" i="1" s="1"/>
  <c r="EZ125" i="1"/>
  <c r="FD125" i="1" s="1"/>
  <c r="EZ126" i="1"/>
  <c r="FD126" i="1" s="1"/>
  <c r="EZ127" i="1"/>
  <c r="FD127" i="1" s="1"/>
  <c r="EZ128" i="1"/>
  <c r="EZ129" i="1"/>
  <c r="FD129" i="1" s="1"/>
  <c r="EZ130" i="1"/>
  <c r="FD130" i="1" s="1"/>
  <c r="EZ131" i="1"/>
  <c r="FD131" i="1" s="1"/>
  <c r="EZ132" i="1"/>
  <c r="FD132" i="1" s="1"/>
  <c r="EZ133" i="1"/>
  <c r="FD133" i="1" s="1"/>
  <c r="EZ134" i="1"/>
  <c r="EZ135" i="1"/>
  <c r="FD135" i="1" s="1"/>
  <c r="EZ136" i="1"/>
  <c r="EZ137" i="1"/>
  <c r="FD137" i="1" s="1"/>
  <c r="EZ138" i="1"/>
  <c r="FD138" i="1" s="1"/>
  <c r="EZ139" i="1"/>
  <c r="FD139" i="1" s="1"/>
  <c r="EZ140" i="1"/>
  <c r="EZ141" i="1"/>
  <c r="FD141" i="1" s="1"/>
  <c r="EZ114" i="1"/>
  <c r="FD114" i="1" s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BF12" i="1"/>
  <c r="BG12" i="1"/>
  <c r="BF13" i="1"/>
  <c r="BG13" i="1"/>
  <c r="BF14" i="1"/>
  <c r="BG14" i="1"/>
  <c r="BF15" i="1"/>
  <c r="BG15" i="1"/>
  <c r="BF16" i="1"/>
  <c r="BG16" i="1"/>
  <c r="BF17" i="1"/>
  <c r="BG17" i="1"/>
  <c r="BF18" i="1"/>
  <c r="BG18" i="1"/>
  <c r="BF19" i="1"/>
  <c r="BG19" i="1"/>
  <c r="BF20" i="1"/>
  <c r="BG20" i="1"/>
  <c r="BF54" i="1"/>
  <c r="BG54" i="1"/>
  <c r="BF52" i="1"/>
  <c r="BF48" i="1"/>
  <c r="BG48" i="1"/>
  <c r="BF49" i="1"/>
  <c r="BG49" i="1"/>
  <c r="BF50" i="1"/>
  <c r="BG50" i="1"/>
  <c r="BF59" i="1"/>
  <c r="BG59" i="1"/>
  <c r="BF60" i="1"/>
  <c r="BG60" i="1"/>
  <c r="BF61" i="1"/>
  <c r="BG61" i="1"/>
  <c r="BF62" i="1"/>
  <c r="BG62" i="1"/>
  <c r="BF63" i="1"/>
  <c r="BG63" i="1"/>
  <c r="BF67" i="1"/>
  <c r="BG67" i="1"/>
  <c r="BF68" i="1"/>
  <c r="BG68" i="1"/>
  <c r="BF69" i="1"/>
  <c r="BG69" i="1"/>
  <c r="BF70" i="1"/>
  <c r="BG70" i="1"/>
  <c r="BF71" i="1"/>
  <c r="BG71" i="1"/>
  <c r="BF72" i="1"/>
  <c r="BG72" i="1"/>
  <c r="BF73" i="1"/>
  <c r="BG73" i="1"/>
  <c r="BF74" i="1"/>
  <c r="BG74" i="1"/>
  <c r="BF75" i="1"/>
  <c r="BG75" i="1"/>
  <c r="BF76" i="1"/>
  <c r="BG76" i="1"/>
  <c r="BF77" i="1"/>
  <c r="BG77" i="1"/>
  <c r="BF78" i="1"/>
  <c r="BG78" i="1"/>
  <c r="BF79" i="1"/>
  <c r="BF80" i="1"/>
  <c r="BG80" i="1"/>
  <c r="BF81" i="1"/>
  <c r="BG81" i="1"/>
  <c r="BG3" i="1"/>
  <c r="BF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54" i="1"/>
  <c r="CI52" i="1"/>
  <c r="CI48" i="1"/>
  <c r="CI49" i="1"/>
  <c r="CI50" i="1"/>
  <c r="CI59" i="1"/>
  <c r="CI60" i="1"/>
  <c r="CI61" i="1"/>
  <c r="CI62" i="1"/>
  <c r="CI63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7" i="1"/>
  <c r="CI138" i="1"/>
  <c r="CI139" i="1"/>
  <c r="CI140" i="1"/>
  <c r="CI141" i="1"/>
  <c r="CI3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7" i="1"/>
  <c r="CJ138" i="1"/>
  <c r="CJ139" i="1"/>
  <c r="CJ140" i="1"/>
  <c r="CJ141" i="1"/>
  <c r="CJ114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3" i="1"/>
  <c r="CJ62" i="1"/>
  <c r="CJ61" i="1"/>
  <c r="CJ60" i="1"/>
  <c r="CJ59" i="1"/>
  <c r="CJ50" i="1"/>
  <c r="CJ49" i="1"/>
  <c r="CJ48" i="1"/>
  <c r="CJ52" i="1"/>
  <c r="CJ54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7" i="1"/>
  <c r="CK138" i="1"/>
  <c r="CK139" i="1"/>
  <c r="CK140" i="1"/>
  <c r="CK141" i="1"/>
  <c r="CK114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54" i="1"/>
  <c r="CK52" i="1"/>
  <c r="CK48" i="1"/>
  <c r="CK49" i="1"/>
  <c r="CK50" i="1"/>
  <c r="CK59" i="1"/>
  <c r="CK60" i="1"/>
  <c r="CK61" i="1"/>
  <c r="CK62" i="1"/>
  <c r="CK63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3" i="1"/>
  <c r="BE48" i="1"/>
  <c r="BE49" i="1"/>
  <c r="BE50" i="1"/>
  <c r="BE59" i="1"/>
  <c r="BE60" i="1"/>
  <c r="BE61" i="1"/>
  <c r="BE62" i="1"/>
  <c r="BE63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80" i="1"/>
  <c r="BE8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54" i="1"/>
  <c r="BE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54" i="1"/>
  <c r="CH52" i="1"/>
  <c r="CH48" i="1"/>
  <c r="CH49" i="1"/>
  <c r="CH50" i="1"/>
  <c r="CH59" i="1"/>
  <c r="CH60" i="1"/>
  <c r="CH61" i="1"/>
  <c r="CH62" i="1"/>
  <c r="CH63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3" i="1"/>
  <c r="CH141" i="1"/>
  <c r="CH140" i="1"/>
  <c r="CH139" i="1"/>
  <c r="CH138" i="1"/>
  <c r="CH137" i="1"/>
  <c r="CH135" i="1"/>
  <c r="CH134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BE131" i="1"/>
  <c r="EG138" i="1"/>
  <c r="EG114" i="1"/>
  <c r="EG121" i="1"/>
  <c r="EG133" i="1"/>
  <c r="EG140" i="1"/>
  <c r="EG139" i="1"/>
  <c r="EG134" i="1"/>
  <c r="EG126" i="1"/>
  <c r="EG122" i="1"/>
  <c r="EG118" i="1"/>
  <c r="EK138" i="1"/>
  <c r="EG137" i="1"/>
  <c r="EG132" i="1"/>
  <c r="EG128" i="1"/>
  <c r="EG124" i="1"/>
  <c r="EG120" i="1"/>
  <c r="EG116" i="1"/>
  <c r="EG130" i="1" l="1"/>
  <c r="EG115" i="1"/>
  <c r="EK126" i="1"/>
  <c r="EK140" i="1"/>
  <c r="EK128" i="1"/>
  <c r="FM19" i="1"/>
  <c r="EK131" i="1"/>
  <c r="FM76" i="1"/>
  <c r="FN7" i="1"/>
  <c r="FO7" i="1" s="1"/>
  <c r="FN54" i="1"/>
  <c r="FO54" i="1" s="1"/>
  <c r="EK134" i="1"/>
  <c r="FM139" i="1"/>
  <c r="EG125" i="1"/>
  <c r="FD140" i="1"/>
  <c r="FD134" i="1"/>
  <c r="FD128" i="1"/>
  <c r="FD122" i="1"/>
  <c r="FD116" i="1"/>
  <c r="EK114" i="1"/>
  <c r="EK122" i="1"/>
  <c r="EK116" i="1"/>
  <c r="FM10" i="1"/>
  <c r="FM121" i="1"/>
  <c r="FM137" i="1"/>
  <c r="FN15" i="1"/>
  <c r="FO15" i="1" s="1"/>
  <c r="FN17" i="1"/>
  <c r="FO17" i="1" s="1"/>
  <c r="EG119" i="1"/>
  <c r="EG131" i="1"/>
  <c r="EK139" i="1"/>
  <c r="EK133" i="1"/>
  <c r="EK117" i="1"/>
  <c r="FM72" i="1"/>
  <c r="FM128" i="1"/>
  <c r="FM116" i="1"/>
  <c r="FM9" i="1"/>
  <c r="EK127" i="1"/>
  <c r="EK121" i="1"/>
  <c r="FM61" i="1"/>
  <c r="FM134" i="1"/>
  <c r="FM18" i="1"/>
  <c r="BF136" i="1"/>
  <c r="FM8" i="1"/>
  <c r="FM69" i="1"/>
  <c r="EK141" i="1"/>
  <c r="EK135" i="1"/>
  <c r="EK130" i="1"/>
  <c r="EK120" i="1"/>
  <c r="FM114" i="1"/>
  <c r="FM120" i="1"/>
  <c r="FM141" i="1"/>
  <c r="FM115" i="1"/>
  <c r="FM75" i="1"/>
  <c r="FM3" i="1"/>
  <c r="FM74" i="1"/>
  <c r="FM130" i="1"/>
  <c r="EK132" i="1"/>
  <c r="EK123" i="1"/>
  <c r="FM81" i="1"/>
  <c r="FM60" i="1"/>
  <c r="EG135" i="1"/>
  <c r="FM80" i="1"/>
  <c r="FM125" i="1"/>
  <c r="EG127" i="1"/>
  <c r="FN5" i="1"/>
  <c r="FO5" i="1" s="1"/>
  <c r="FN11" i="1"/>
  <c r="FO11" i="1" s="1"/>
  <c r="FM12" i="1"/>
  <c r="FM6" i="1"/>
  <c r="EK137" i="1"/>
  <c r="FM78" i="1"/>
  <c r="FM70" i="1"/>
  <c r="FM126" i="1"/>
  <c r="FM119" i="1"/>
  <c r="FM131" i="1"/>
  <c r="FL130" i="1" s="1"/>
  <c r="BE140" i="1"/>
  <c r="FM77" i="1"/>
  <c r="FM71" i="1"/>
  <c r="FM62" i="1"/>
  <c r="FM124" i="1"/>
  <c r="FM118" i="1"/>
  <c r="FM132" i="1"/>
  <c r="FM138" i="1"/>
  <c r="FM16" i="1"/>
  <c r="FM14" i="1"/>
  <c r="BE133" i="1"/>
  <c r="FM68" i="1"/>
  <c r="FM59" i="1"/>
  <c r="FM52" i="1"/>
  <c r="FM20" i="1"/>
  <c r="FL116" i="1" l="1"/>
  <c r="FL11" i="1"/>
  <c r="FL137" i="1"/>
  <c r="FL139" i="1"/>
  <c r="FL48" i="1"/>
</calcChain>
</file>

<file path=xl/sharedStrings.xml><?xml version="1.0" encoding="utf-8"?>
<sst xmlns="http://schemas.openxmlformats.org/spreadsheetml/2006/main" count="1659" uniqueCount="714">
  <si>
    <t>Paleocene</t>
  </si>
  <si>
    <t>Hickey 1980; Secord et al. 2006</t>
  </si>
  <si>
    <t>carbonaceous mdst/shale</t>
    <phoneticPr fontId="1" type="noConversion"/>
  </si>
  <si>
    <t>44.87104 -108.73225</t>
  </si>
  <si>
    <t>BHB-02-015</t>
  </si>
  <si>
    <t>C</t>
  </si>
  <si>
    <t>Grimy Gulch</t>
  </si>
  <si>
    <t>middle of lignite</t>
  </si>
  <si>
    <t>BHB-02-014</t>
  </si>
  <si>
    <t>B</t>
  </si>
  <si>
    <t xml:space="preserve">carbonaceous mdst </t>
    <phoneticPr fontId="1" type="noConversion"/>
  </si>
  <si>
    <t>BHB-02-013</t>
  </si>
  <si>
    <t>A</t>
  </si>
  <si>
    <t>carbonaceous shale</t>
    <phoneticPr fontId="1" type="noConversion"/>
  </si>
  <si>
    <t>44.87101 -108.73241</t>
  </si>
  <si>
    <t>BHB-02-012</t>
  </si>
  <si>
    <t>lignite</t>
    <phoneticPr fontId="1" type="noConversion"/>
  </si>
  <si>
    <t>BHB-02-011</t>
  </si>
  <si>
    <t>BHB-02-010</t>
  </si>
  <si>
    <t xml:space="preserve">carbonaceous shale/mdst </t>
    <phoneticPr fontId="1" type="noConversion"/>
  </si>
  <si>
    <t>44.87136 -108.73402</t>
  </si>
  <si>
    <t>BHB-02-009</t>
    <phoneticPr fontId="1" type="noConversion"/>
  </si>
  <si>
    <t>BHB-02-008</t>
    <phoneticPr fontId="1" type="noConversion"/>
  </si>
  <si>
    <t>BHB-02-007</t>
    <phoneticPr fontId="1" type="noConversion"/>
  </si>
  <si>
    <t>carbonaceous shale/mdst</t>
    <phoneticPr fontId="1" type="noConversion"/>
  </si>
  <si>
    <t>44.87147 -108.73404</t>
  </si>
  <si>
    <t>BHB-02-006</t>
    <phoneticPr fontId="1" type="noConversion"/>
  </si>
  <si>
    <t>BHB-02-005</t>
    <phoneticPr fontId="1" type="noConversion"/>
  </si>
  <si>
    <t>carbonaceous mdst</t>
    <phoneticPr fontId="1" type="noConversion"/>
  </si>
  <si>
    <t>BHB-02-004</t>
    <phoneticPr fontId="1" type="noConversion"/>
  </si>
  <si>
    <t>carbonaceous shale</t>
    <phoneticPr fontId="1" type="noConversion"/>
  </si>
  <si>
    <t>44.87159 -108.73376</t>
  </si>
  <si>
    <t>BHB-02-003</t>
    <phoneticPr fontId="1" type="noConversion"/>
  </si>
  <si>
    <t>BHB-02-002</t>
    <phoneticPr fontId="1" type="noConversion"/>
  </si>
  <si>
    <t>carbonaceous mdst</t>
    <phoneticPr fontId="1" type="noConversion"/>
  </si>
  <si>
    <t>BHB-02-001</t>
    <phoneticPr fontId="1" type="noConversion"/>
  </si>
  <si>
    <t>Secord et al. 2006</t>
  </si>
  <si>
    <t>44.85209 -108.74259</t>
  </si>
  <si>
    <t>BHB-02-025</t>
  </si>
  <si>
    <t>E</t>
  </si>
  <si>
    <t>Belt Ash Carbonaceous Bed</t>
  </si>
  <si>
    <t>lignitic shale</t>
  </si>
  <si>
    <t>BHB-02-024</t>
  </si>
  <si>
    <t>D</t>
  </si>
  <si>
    <t>44.85194 -108.74192</t>
  </si>
  <si>
    <t>BHB-02-023</t>
  </si>
  <si>
    <t>BHB-02-022</t>
  </si>
  <si>
    <t>44.85203 -108.74286</t>
  </si>
  <si>
    <t>BHB-02-021</t>
  </si>
  <si>
    <t>BHB-02-020</t>
  </si>
  <si>
    <t>medium gray carbonaceous shale</t>
    <phoneticPr fontId="1" type="noConversion"/>
  </si>
  <si>
    <t>44.85174 -108.74321</t>
  </si>
  <si>
    <t>BHB-02-019</t>
  </si>
  <si>
    <t>lignitic shale</t>
    <phoneticPr fontId="1" type="noConversion"/>
  </si>
  <si>
    <t>BHB-02-018</t>
  </si>
  <si>
    <t>44.85186 -108.74308</t>
  </si>
  <si>
    <t>BHB-02-017</t>
  </si>
  <si>
    <t>BHB-02-016</t>
  </si>
  <si>
    <t>44.85096 -108.87868</t>
  </si>
  <si>
    <t>BHB-02-035</t>
  </si>
  <si>
    <t>G</t>
  </si>
  <si>
    <t>Cf-1 Carbonaceous Bed</t>
  </si>
  <si>
    <t>BHB-02-034</t>
  </si>
  <si>
    <t>F</t>
  </si>
  <si>
    <t>44.85031 -108.87714</t>
  </si>
  <si>
    <t>BHB-02-033</t>
  </si>
  <si>
    <t>BHB-02-032</t>
  </si>
  <si>
    <t>carbonaceous mds</t>
    <phoneticPr fontId="1" type="noConversion"/>
  </si>
  <si>
    <t>44.84962 -108.87658</t>
  </si>
  <si>
    <t>BHB-02-031</t>
  </si>
  <si>
    <t>BHB-02-030</t>
  </si>
  <si>
    <t>44.84924 -108.87602</t>
  </si>
  <si>
    <t>BHB-02-029</t>
  </si>
  <si>
    <t>BHB-02-028</t>
  </si>
  <si>
    <t>44.84912 -108.87574</t>
  </si>
  <si>
    <t>BHB-02-027</t>
  </si>
  <si>
    <t>BHB-02-026</t>
  </si>
  <si>
    <t>Davies-Vollum &amp; Wing 1998; Wing et al. 2009; Wing &amp; Currano 2013; Baczynski et al. 2013</t>
  </si>
  <si>
    <t>CAB10</t>
  </si>
  <si>
    <t>clayey mudstone</t>
    <phoneticPr fontId="1" type="noConversion"/>
  </si>
  <si>
    <t>43.942438 -107.643394</t>
  </si>
  <si>
    <t>SLW0406</t>
  </si>
  <si>
    <t>H</t>
  </si>
  <si>
    <t>Honeycombs Carbonaceous Bed</t>
  </si>
  <si>
    <t>SLW0314</t>
  </si>
  <si>
    <t>clay/siltstone</t>
    <phoneticPr fontId="1" type="noConversion"/>
  </si>
  <si>
    <t>43.953200 -107.646600</t>
  </si>
  <si>
    <t>CAB10A-0502</t>
  </si>
  <si>
    <t xml:space="preserve">13T 0289262E 4870906 NAD27 </t>
  </si>
  <si>
    <t>AFD-07-NHD2</t>
  </si>
  <si>
    <t>clay/silt stone</t>
    <phoneticPr fontId="1" type="noConversion"/>
  </si>
  <si>
    <t>43.91935 -107.57071</t>
  </si>
  <si>
    <t>AFD-07-HC4</t>
  </si>
  <si>
    <t>Wing &amp; Currano 2013; Baczynski et al. 2013</t>
  </si>
  <si>
    <t>interlaminated silt/very fine sand</t>
  </si>
  <si>
    <t>13T 0281365N 4878403 WGS84</t>
    <phoneticPr fontId="0" type="noConversion"/>
  </si>
  <si>
    <t>SLW0904 Lauraceae Cuticle C</t>
  </si>
  <si>
    <t>H-July</t>
  </si>
  <si>
    <t>Latest Paleocene level</t>
  </si>
  <si>
    <t>SLW0904 Lauraceae</t>
  </si>
  <si>
    <t>SLW0904</t>
  </si>
  <si>
    <t>SLW0902</t>
  </si>
  <si>
    <t>SLW0901</t>
  </si>
  <si>
    <t>Eocene</t>
  </si>
  <si>
    <t>Wing 1980, 1984; Wing et al. 1995; Davies-Vollum &amp; Wing 1998; Currano 2010</t>
  </si>
  <si>
    <t xml:space="preserve">carbonaceous shale </t>
    <phoneticPr fontId="1" type="noConversion"/>
  </si>
  <si>
    <t>44.28119 -108.05081</t>
  </si>
  <si>
    <t>BHB-02-045</t>
  </si>
  <si>
    <t>J</t>
  </si>
  <si>
    <t>WCS7</t>
  </si>
  <si>
    <t>gray clayey mdst</t>
    <phoneticPr fontId="1" type="noConversion"/>
  </si>
  <si>
    <t>BHB-02-044</t>
  </si>
  <si>
    <t>I</t>
  </si>
  <si>
    <t>44.28188 -108.05133</t>
  </si>
  <si>
    <t>BHB-02-043</t>
  </si>
  <si>
    <t>BHB-02-042</t>
  </si>
  <si>
    <t>44.28250 -108.05190</t>
  </si>
  <si>
    <t>BHB-02-041</t>
  </si>
  <si>
    <t xml:space="preserve">gray clayey mdst </t>
    <phoneticPr fontId="1" type="noConversion"/>
  </si>
  <si>
    <t>BHB-02-040</t>
  </si>
  <si>
    <t>44.28288 -108.05071</t>
  </si>
  <si>
    <t>BHB-02-039</t>
  </si>
  <si>
    <t>BHB-02-038</t>
  </si>
  <si>
    <t xml:space="preserve">light gray carbonaceous shale </t>
    <phoneticPr fontId="1" type="noConversion"/>
  </si>
  <si>
    <t>44.28366 -108.05219</t>
  </si>
  <si>
    <t>BHB-02-037</t>
  </si>
  <si>
    <t xml:space="preserve">dark gray carbonaceous mdst </t>
    <phoneticPr fontId="1" type="noConversion"/>
  </si>
  <si>
    <t>BHB-02-036</t>
  </si>
  <si>
    <t>Wing 1980, 1984; Wing et al. 1995; Currano 2010</t>
  </si>
  <si>
    <t>Carbonaceous Shale</t>
  </si>
  <si>
    <t>44.34069  -108.23022</t>
  </si>
  <si>
    <t>BHB-07-010</t>
  </si>
  <si>
    <t>L</t>
  </si>
  <si>
    <t>Dorsey Creek Fence Carbonaceous Bed</t>
  </si>
  <si>
    <t>Clayey Mudstone</t>
  </si>
  <si>
    <t>BHB-07-009</t>
  </si>
  <si>
    <t>K</t>
  </si>
  <si>
    <t>44.34188  -108.22811</t>
  </si>
  <si>
    <t>BHB-07-008</t>
  </si>
  <si>
    <t>BHB-07-007</t>
  </si>
  <si>
    <t>44.34212  -108.22669</t>
  </si>
  <si>
    <t>BHB-07-006</t>
  </si>
  <si>
    <t>BHB-07-005</t>
  </si>
  <si>
    <t>44.34330  -108.21998</t>
  </si>
  <si>
    <t>BHB-07-004</t>
  </si>
  <si>
    <t>BHB-07-003</t>
  </si>
  <si>
    <t>44.34297  -108.21935</t>
  </si>
  <si>
    <t>BHB-07-002</t>
  </si>
  <si>
    <t>BHB-07-001</t>
  </si>
  <si>
    <t xml:space="preserve">lignitic shale </t>
    <phoneticPr fontId="1" type="noConversion"/>
  </si>
  <si>
    <t>44.18063 -108.56813</t>
  </si>
  <si>
    <t>BHB-02-055</t>
  </si>
  <si>
    <t>N</t>
  </si>
  <si>
    <t>Fifteenmile Carbonaceous Bed</t>
  </si>
  <si>
    <t xml:space="preserve">dark gray clayey mdst </t>
    <phoneticPr fontId="1" type="noConversion"/>
  </si>
  <si>
    <t>BHB-02-054</t>
  </si>
  <si>
    <t>M</t>
  </si>
  <si>
    <t>44.18018 -108.56938</t>
  </si>
  <si>
    <t>BHB-02-053</t>
  </si>
  <si>
    <t>BHB-02-052</t>
  </si>
  <si>
    <t xml:space="preserve">thin lignitic shale </t>
    <phoneticPr fontId="1" type="noConversion"/>
  </si>
  <si>
    <t>44.17983 -108.57002</t>
  </si>
  <si>
    <t>BHB-02-051</t>
  </si>
  <si>
    <t>dark gray clayey mdst</t>
    <phoneticPr fontId="1" type="noConversion"/>
  </si>
  <si>
    <t>BHB-02-050</t>
  </si>
  <si>
    <t>44.18019 -108.57072</t>
  </si>
  <si>
    <t>BHB-02-049</t>
  </si>
  <si>
    <t>BHB-02-048</t>
  </si>
  <si>
    <t xml:space="preserve">medium gray clayey mdst </t>
    <phoneticPr fontId="1" type="noConversion"/>
  </si>
  <si>
    <t>44.18053 -108.57117</t>
  </si>
  <si>
    <t>BHB-02-047</t>
  </si>
  <si>
    <t>BHB-02-046</t>
  </si>
  <si>
    <t>d13C Pristane</t>
  </si>
  <si>
    <t>d13C Phytane</t>
  </si>
  <si>
    <t>Wt. % TOC</t>
    <phoneticPr fontId="1" type="noConversion"/>
  </si>
  <si>
    <t>d13C TOC</t>
    <phoneticPr fontId="2" type="noConversion"/>
  </si>
  <si>
    <t>Epoch</t>
  </si>
  <si>
    <t>References for stratigraphic level/depositional environment/fossil flora</t>
    <phoneticPr fontId="1" type="noConversion"/>
  </si>
  <si>
    <t>Sample lithology/notes</t>
    <phoneticPr fontId="1" type="noConversion"/>
  </si>
  <si>
    <t>Station coordinates</t>
    <phoneticPr fontId="1" type="noConversion"/>
  </si>
  <si>
    <t>Sample ID</t>
    <phoneticPr fontId="1" type="noConversion"/>
  </si>
  <si>
    <t>Level ID</t>
    <phoneticPr fontId="1" type="noConversion"/>
  </si>
  <si>
    <t>Station</t>
    <phoneticPr fontId="1" type="noConversion"/>
  </si>
  <si>
    <t>d13C TOC Std Dev</t>
  </si>
  <si>
    <t>d13C TOC Std Err</t>
  </si>
  <si>
    <t>Wt. % TOC N</t>
  </si>
  <si>
    <t>Wt. % TOC Std Error</t>
  </si>
  <si>
    <t>d13C Total Organic Carbon (TOC, ‰, VPDB)</t>
  </si>
  <si>
    <t>Sample Information</t>
  </si>
  <si>
    <t>Extracted mass(g)</t>
  </si>
  <si>
    <t>Sample</t>
  </si>
  <si>
    <t>BHB-02-010 FLE1S</t>
  </si>
  <si>
    <t>Sat</t>
  </si>
  <si>
    <t>Unsat</t>
  </si>
  <si>
    <t>Site notes</t>
    <phoneticPr fontId="1" type="noConversion"/>
  </si>
  <si>
    <t>Phytane</t>
  </si>
  <si>
    <t>Pristane</t>
  </si>
  <si>
    <t>Pr/Ph</t>
  </si>
  <si>
    <t>n-C12</t>
    <phoneticPr fontId="1" type="noConversion"/>
  </si>
  <si>
    <t>n-C14</t>
    <phoneticPr fontId="1" type="noConversion"/>
  </si>
  <si>
    <t>n-C15</t>
    <phoneticPr fontId="1" type="noConversion"/>
  </si>
  <si>
    <t>n-C16</t>
  </si>
  <si>
    <t>n-C17</t>
  </si>
  <si>
    <t>n-C18</t>
  </si>
  <si>
    <t>n-C19</t>
  </si>
  <si>
    <t>n-C20</t>
  </si>
  <si>
    <t>n-C21</t>
  </si>
  <si>
    <t>n-C22</t>
  </si>
  <si>
    <t>n-C23</t>
  </si>
  <si>
    <t>n-C24</t>
  </si>
  <si>
    <t>n-C25</t>
  </si>
  <si>
    <t>n-C26</t>
  </si>
  <si>
    <t>n-C27</t>
  </si>
  <si>
    <t>n-C28</t>
  </si>
  <si>
    <t>n-C29</t>
  </si>
  <si>
    <t>n-C30</t>
  </si>
  <si>
    <t>n-C31</t>
  </si>
  <si>
    <t>n-C32</t>
  </si>
  <si>
    <t>n-C33</t>
  </si>
  <si>
    <t>n-C34</t>
  </si>
  <si>
    <t>n-C35</t>
  </si>
  <si>
    <t>ACL</t>
  </si>
  <si>
    <t>TAR</t>
  </si>
  <si>
    <t>13a(H)-Fichtelite</t>
  </si>
  <si>
    <t>Abietane</t>
  </si>
  <si>
    <t>Isopimarane</t>
  </si>
  <si>
    <t>18-Norisopimarane</t>
  </si>
  <si>
    <t>18-Norpimarane</t>
  </si>
  <si>
    <t>Pimarane</t>
  </si>
  <si>
    <t>ent-Beyerane and 16b(H)-Phyllocladane</t>
  </si>
  <si>
    <t>Beyerane</t>
  </si>
  <si>
    <t>ent-16a(H)-Kaurane</t>
  </si>
  <si>
    <t>ent-16b(H)-Kaurane</t>
  </si>
  <si>
    <t>16a(H)-Phyllocladane</t>
  </si>
  <si>
    <t>1,2,3,4-Tetrahydroretene</t>
  </si>
  <si>
    <t>18-Norabie-8,11,13-triene</t>
  </si>
  <si>
    <t>19-Norabie-8,11,13-triene</t>
  </si>
  <si>
    <t>19-Norabieta-3,8,11,13-tetraene</t>
  </si>
  <si>
    <t>19-Norabieta-4,8,11,13-tetraene</t>
  </si>
  <si>
    <t>Abieta-8(14),13(15)-diene</t>
  </si>
  <si>
    <t>Abietatriene(Dehydroabietane)</t>
  </si>
  <si>
    <t>Retene</t>
  </si>
  <si>
    <t>Simonellite</t>
  </si>
  <si>
    <t>Kaurene</t>
  </si>
  <si>
    <t>Total diterpenoids</t>
  </si>
  <si>
    <t>Total diterpenoids (excluding tetracylic compounds)</t>
  </si>
  <si>
    <t>Total aromatic diterpenes</t>
  </si>
  <si>
    <t>Diterpanes/diterpenes</t>
  </si>
  <si>
    <t>Diterpanes/(Diterpanes+Diterpenes)</t>
  </si>
  <si>
    <t>Des-A-Lupane</t>
  </si>
  <si>
    <t>Des-A-Oleanane</t>
  </si>
  <si>
    <t>Des-A-Ursane</t>
  </si>
  <si>
    <t>Dinorolean-1,3,5(10)-triene</t>
  </si>
  <si>
    <t>Olean-11,13(18)-diene</t>
  </si>
  <si>
    <t>Olean-12-ene</t>
  </si>
  <si>
    <t>Olean-13(18)-ene</t>
    <phoneticPr fontId="1" type="noConversion"/>
  </si>
  <si>
    <t>Olean-18-ene</t>
  </si>
  <si>
    <t>Unknown pentacyclic triterpenoid</t>
    <phoneticPr fontId="1" type="noConversion"/>
  </si>
  <si>
    <t>Tetranor-olean(ursa)-1,3,5(10),6,8,11,13-octaene</t>
  </si>
  <si>
    <t>2,2,9-Trimethyl-1,2,3,4-tetrahydropicene</t>
  </si>
  <si>
    <t>1,2,9-Trimethyl-1,2,3,4-tetrahydropicene</t>
  </si>
  <si>
    <t>1,2,4a,9-Tetramethyl-1,2,3,4,4a,5,6,14b-octahydropicene</t>
    <phoneticPr fontId="1" type="noConversion"/>
  </si>
  <si>
    <t>2,2,4a,9-Tetramethyl-1,2,3,4,4a,5,6,14b-octahydropicene</t>
  </si>
  <si>
    <t>Total triterpenoids</t>
  </si>
  <si>
    <t>Aromatic triterpenes (excluding chyrsene/picene)</t>
  </si>
  <si>
    <t>di/(di+tri)</t>
  </si>
  <si>
    <t>di/(di+tri) DA,DG</t>
  </si>
  <si>
    <t>di/(di+tri) EA, DG</t>
  </si>
  <si>
    <t>ar-AGI (as conifer/angiosperm)</t>
  </si>
  <si>
    <t>di/(di+alkanes)</t>
  </si>
  <si>
    <t>di/(di+alkanes) DA, DG</t>
  </si>
  <si>
    <t>di/(di+alkanes) EA, DG</t>
  </si>
  <si>
    <t>17a(H)-22,29,30-Trisnorhopane</t>
  </si>
  <si>
    <t>17b(H)-22,29,30-Trisnorhopane</t>
  </si>
  <si>
    <t>17a(H),21b(H)-30-Norhopane</t>
  </si>
  <si>
    <t>17b(H)-30-Normoretane</t>
  </si>
  <si>
    <t>17a(H),21b(H)-Hopane</t>
  </si>
  <si>
    <t>17b(H),21b(H)-30-Norhopane and 17b(H),21a(H)-Moretane</t>
    <phoneticPr fontId="1" type="noConversion"/>
  </si>
  <si>
    <t>17a(H),21b(H),22R-Homohopane</t>
  </si>
  <si>
    <t>17b(H),21b(H)-Hopane and 17b(H),21a(H)-Homohopane</t>
    <phoneticPr fontId="1" type="noConversion"/>
  </si>
  <si>
    <t>17a(H),21b(H)-Bishomohopane</t>
  </si>
  <si>
    <t>17b(H),21a(H)-Bishomomoretane</t>
  </si>
  <si>
    <t>17b(H),21b(H)-Homohopane</t>
  </si>
  <si>
    <t>17b(H),21b(H)-Bishomohopane</t>
  </si>
  <si>
    <t>Total hopanes</t>
  </si>
  <si>
    <t>Sterane/Hopane</t>
    <phoneticPr fontId="1" type="noConversion"/>
  </si>
  <si>
    <t>Ts/(Ts+Tm)</t>
    <phoneticPr fontId="1" type="noConversion"/>
  </si>
  <si>
    <t>22S/(22S+22R)</t>
  </si>
  <si>
    <t>BHB-02-004 AFD-07-025-FLE1S-BR-CYC</t>
  </si>
  <si>
    <t>some modern roots</t>
  </si>
  <si>
    <t>station 6 is geographically between stations 7 &amp; 8</t>
    <phoneticPr fontId="1" type="noConversion"/>
  </si>
  <si>
    <t>above lignitic shale; some modern roots</t>
    <phoneticPr fontId="1" type="noConversion"/>
  </si>
  <si>
    <t>BHB-02-011 FLE1S</t>
  </si>
  <si>
    <t>laterally extensive carbonaceous shale/mdst ~1.5 m thick that has two benches of shalely lithology, lower bench more carbonaceous; SS above carb bed and between benches is thicker near station 9. This carbonaceous bed outcrops in or near U Michigan vertebrate locality SC-261 (zone Ti-4a according to Secord et al. 2006)</t>
  </si>
  <si>
    <t>woody?</t>
    <phoneticPr fontId="1" type="noConversion"/>
  </si>
  <si>
    <t>BHB-02-005 AFD-07-026-FLE1S-BR-CYC</t>
  </si>
  <si>
    <t>not very fissile, with natrojarosite and gypsum</t>
  </si>
  <si>
    <t>BHB-02-008 AFD-07-116-FLE1S-BR-CYC</t>
  </si>
  <si>
    <t>above lignitic shale</t>
    <phoneticPr fontId="1" type="noConversion"/>
  </si>
  <si>
    <t>BHB-02-012-FLE1S</t>
  </si>
  <si>
    <t>BHB-02-006 AFD-07-027-FLE1S-BR-CYC</t>
  </si>
  <si>
    <t>immediately overlying lignitic shale, less organic than at stations 12 &amp; 13</t>
    <phoneticPr fontId="1" type="noConversion"/>
  </si>
  <si>
    <t>in middle of bed; carbonaceous bed ~2m thick; near boundary between vertebrate zones Ti6 and Cf1</t>
    <phoneticPr fontId="1" type="noConversion"/>
  </si>
  <si>
    <t>BHB-02-016B FLE1S</t>
  </si>
  <si>
    <t>immediately overlying lignitic shale</t>
    <phoneticPr fontId="1" type="noConversion"/>
  </si>
  <si>
    <t>~30 m W of station 11</t>
  </si>
  <si>
    <t>immediately overlying lignitic shale; ~30 m W of station 11</t>
    <phoneticPr fontId="1" type="noConversion"/>
  </si>
  <si>
    <t>~30 m W of station 12; deeply weathered site, difficult to get good blocks</t>
  </si>
  <si>
    <t>BHB-02-024 AFD-07-117-FLE1S-BR-CYC</t>
  </si>
  <si>
    <t>immediately overlying lignitic shale; ~30 m W of station 12; deeply weathered site, difficult to get good blocks</t>
    <phoneticPr fontId="1" type="noConversion"/>
  </si>
  <si>
    <t>BHB-02-017 FLE1S</t>
  </si>
  <si>
    <t>BHB-02-025 FLE1S</t>
  </si>
  <si>
    <t>medium gray, not very organic</t>
    <phoneticPr fontId="1" type="noConversion"/>
  </si>
  <si>
    <t>BHB-02-026 FLE1S</t>
  </si>
  <si>
    <t>BHB-02-032 AFD-07-118-FLE1S-BR-CYC</t>
  </si>
  <si>
    <t>BHB-02-027 FLE1S</t>
  </si>
  <si>
    <t>BHB-02-033 FLE1S</t>
  </si>
  <si>
    <t>~10 cm above BHB-02-052</t>
  </si>
  <si>
    <t>5 cm above BHB-02-048</t>
    <phoneticPr fontId="1" type="noConversion"/>
  </si>
  <si>
    <t>with few slickensides ~2.5 m below top of carbonaceous bed</t>
  </si>
  <si>
    <t>BHB-07-HC4 FLE1S</t>
  </si>
  <si>
    <t xml:space="preserve"> ~1.5 m below local SS cap on carbonaceous bed</t>
  </si>
  <si>
    <t>AFD-07-NHD2 FLE1S</t>
  </si>
  <si>
    <t>~2 m below top of carbonaceous bed</t>
  </si>
  <si>
    <t>SW03014 FLE1S</t>
  </si>
  <si>
    <t>with slickensides just below lignitic shale at top of bed</t>
  </si>
  <si>
    <t>CAB10A-05-02 AFD-07-023-FLE1S-BR-CYC</t>
  </si>
  <si>
    <t>~10 cm above sample BHB-02-050</t>
  </si>
  <si>
    <t>SW406 AFD-07-115-FLE1S-BR-CYC</t>
  </si>
  <si>
    <t>~0.5 m below top of carbonaceous bed</t>
  </si>
  <si>
    <t>SW0901-FLE1S</t>
  </si>
  <si>
    <t>~2 m below top of carbonaceous bed</t>
    <phoneticPr fontId="1" type="noConversion"/>
  </si>
  <si>
    <t>SW0902 FLE1S</t>
  </si>
  <si>
    <t>~10 cm above BHB-02-054</t>
  </si>
  <si>
    <t>SW0904 FLE1S</t>
  </si>
  <si>
    <t>sampled below lignite</t>
    <phoneticPr fontId="1" type="noConversion"/>
  </si>
  <si>
    <t>SW0904-Lauraceae FLE1S</t>
  </si>
  <si>
    <t>sampled in middle of lignite</t>
    <phoneticPr fontId="1" type="noConversion"/>
  </si>
  <si>
    <t>SW0904C-Cuticle FLE1S</t>
  </si>
  <si>
    <t>at base of lignite</t>
    <phoneticPr fontId="1" type="noConversion"/>
  </si>
  <si>
    <t>BHB-02-038 FLE1S</t>
  </si>
  <si>
    <t>BHB-02-040 FLE1S</t>
  </si>
  <si>
    <t>above lignite - thicker at station 4 and with some leaf fossils</t>
    <phoneticPr fontId="1" type="noConversion"/>
  </si>
  <si>
    <t>above lignite and below cross-bedded SS</t>
    <phoneticPr fontId="1" type="noConversion"/>
  </si>
  <si>
    <t>laterall extensive lignite bed, with lignite lithology about 40 cm thick.  Exposed on east side of valley; sampled below lignite</t>
    <phoneticPr fontId="1" type="noConversion"/>
  </si>
  <si>
    <t>BHB-02-039 AFD-07-024-FLE1S-BR-CYC</t>
  </si>
  <si>
    <t>about 3 cm thick above lignite and below sltst/v fine SS with good leaf fossils</t>
    <phoneticPr fontId="1" type="noConversion"/>
  </si>
  <si>
    <t>BHB-02-041 AFD-07-119-FLE1S-BR-CYC</t>
  </si>
  <si>
    <t>below lignite</t>
  </si>
  <si>
    <t>above lignite and below cross-bedded SS</t>
  </si>
  <si>
    <t>BHB-07-01 FLE1S</t>
  </si>
  <si>
    <t>BHB-07-05 FLE1S</t>
  </si>
  <si>
    <t>above lignite with leaf fossils</t>
    <phoneticPr fontId="1" type="noConversion"/>
  </si>
  <si>
    <t>thinly laminated, dark, contains plant graments, slickensides</t>
    <phoneticPr fontId="1" type="noConversion"/>
  </si>
  <si>
    <t>clayey, blocky, bedding 2-4cm, purplish-grey in color, no slickenside features, no leaf fossils</t>
    <phoneticPr fontId="1" type="noConversion"/>
  </si>
  <si>
    <t>thinly laminated, blocky, grey, abundant leaf fossils</t>
    <phoneticPr fontId="1" type="noConversion"/>
  </si>
  <si>
    <t>BHB-07-002 FLE1S</t>
  </si>
  <si>
    <t>Skip's Leaf Mat, 7m below CIE</t>
  </si>
  <si>
    <t>BHB-07-06 AFD-07-121-FLE1S-BR-CYC</t>
  </si>
  <si>
    <t>July 4th Quarry, 7m below CIE</t>
  </si>
  <si>
    <t>Big Quarry, 7m below CIE</t>
  </si>
  <si>
    <t>BHB-02-046 FLE1S</t>
  </si>
  <si>
    <t>with wood, dicot leaves and monocot axes</t>
  </si>
  <si>
    <t>BHB-02-048 FLE1S</t>
  </si>
  <si>
    <t>with slickensides ~20 cm below leaf-bearing shale</t>
  </si>
  <si>
    <t>BHB-02-050 FLE1S</t>
  </si>
  <si>
    <t>with slickensides; to SE of station 16</t>
    <phoneticPr fontId="1" type="noConversion"/>
  </si>
  <si>
    <t>BHB-02-052 FLE1S</t>
  </si>
  <si>
    <t>with fossils of dicot leaves, Equisetum and monocots, about 10 cm above BHB-02-038</t>
    <phoneticPr fontId="1" type="noConversion"/>
  </si>
  <si>
    <t>BHB-02-054 FLE1S</t>
  </si>
  <si>
    <t>with slickensides, from lower part of carbonaceous bed</t>
  </si>
  <si>
    <t>BHB-02-047 FLE1S</t>
  </si>
  <si>
    <t>with compression fossils of Equisetum and monocots, above carbonaceous mdst; from lower part of carbonaceous bed</t>
  </si>
  <si>
    <t>BHB-02-049 FLE1S</t>
  </si>
  <si>
    <t>with slickensides ~20 cm below leaf-bearing shale; very good leaf fossils</t>
    <phoneticPr fontId="1" type="noConversion"/>
  </si>
  <si>
    <t>BHB-02-053 FLE1S</t>
  </si>
  <si>
    <t>with abundant Averrhoites leaves</t>
    <phoneticPr fontId="1" type="noConversion"/>
  </si>
  <si>
    <t>BHB-02-055-FLE1S</t>
  </si>
  <si>
    <t>with slickensides ~20 cm below leaf-bearing shale</t>
    <phoneticPr fontId="1" type="noConversion"/>
  </si>
  <si>
    <t>BHB-02-051 AFD-07-120-FLE1S-BR-CYC</t>
  </si>
  <si>
    <t>with abundant Alnus and Glyptostrobus leaves</t>
  </si>
  <si>
    <t>BHB-02-005</t>
  </si>
  <si>
    <t>BHB-02-006</t>
  </si>
  <si>
    <t>BHB-02-008</t>
  </si>
  <si>
    <t>Bighorn Basin</t>
  </si>
  <si>
    <t>Hanna Basin</t>
  </si>
  <si>
    <t>1-Jingo-FLE1S</t>
  </si>
  <si>
    <t>10-BC16-50M-FLE1S</t>
  </si>
  <si>
    <t>14-BCL 82M-FLE1S</t>
  </si>
  <si>
    <t>15-BCL 13M-FLE1S</t>
  </si>
  <si>
    <t>2-BCL-1614-FLE1S</t>
  </si>
  <si>
    <t>4-LEVELD-FLE1S</t>
  </si>
  <si>
    <t>5-BC16-175M-FLE1S</t>
  </si>
  <si>
    <t>6-BC16-157M-FLE1S</t>
  </si>
  <si>
    <t>Lauren 12 FLE1S</t>
  </si>
  <si>
    <t>Lauren HDR-002 FLE1S</t>
  </si>
  <si>
    <t>Lauren HDR-004 FLE1S</t>
  </si>
  <si>
    <t>Lauren HDR-007 FLE1S</t>
  </si>
  <si>
    <t>Lauren HDR-010 FLE1S</t>
  </si>
  <si>
    <t>Lauren HDR-013 FLE1S</t>
  </si>
  <si>
    <t>Lauren HDR-017 FLE1S</t>
  </si>
  <si>
    <t>Lauren HDR-022 FLE1S</t>
  </si>
  <si>
    <t>Lauren HDR-027 FLE1S</t>
  </si>
  <si>
    <t>Lauren HDR-029 FLE1S</t>
  </si>
  <si>
    <t>Lauren HDR-031 FLE1S</t>
  </si>
  <si>
    <t>Lauren HDR-032 FLE1S</t>
  </si>
  <si>
    <t>Lauren HDR-035 FLE1S</t>
  </si>
  <si>
    <t>Lauren HDR-037 FLE1S</t>
  </si>
  <si>
    <t>dD n-C23 alkane mean</t>
  </si>
  <si>
    <t>dD n-C23 alkane 1sd</t>
  </si>
  <si>
    <t>dD n-C23 alkane n</t>
  </si>
  <si>
    <t>dD n-C25 alkane mean</t>
  </si>
  <si>
    <t>dD n-C25 alkane 1sd</t>
  </si>
  <si>
    <t>dD n-C25 alkane n</t>
  </si>
  <si>
    <t>dD n-C27 alkane mean</t>
  </si>
  <si>
    <t>dD n-C27 alkane 1sd</t>
  </si>
  <si>
    <t>dD n-C27 alkane n</t>
  </si>
  <si>
    <t>dD n-C29 alkane mean</t>
  </si>
  <si>
    <t>dD n-C29 alkane 1sd</t>
  </si>
  <si>
    <t>dD n-C29 alkane n</t>
  </si>
  <si>
    <t>dD n-C31 alkane mean</t>
  </si>
  <si>
    <t>dD n-C31 alkane 1sd</t>
  </si>
  <si>
    <t>dD n-C31 alkane n</t>
  </si>
  <si>
    <t>dD n-C33 alkane mean</t>
  </si>
  <si>
    <t>dD n-C33 alkane 1sd</t>
  </si>
  <si>
    <t>dD n-C33 alkane n</t>
  </si>
  <si>
    <t>Basin</t>
  </si>
  <si>
    <t>Sample ID for dD</t>
  </si>
  <si>
    <t>Identifier 1, d13C</t>
  </si>
  <si>
    <t>18-Norabietane</t>
  </si>
  <si>
    <t>Des-A-un1</t>
  </si>
  <si>
    <t>Des-A-un2</t>
  </si>
  <si>
    <t>d13C C25 (mean, VPDB)</t>
  </si>
  <si>
    <t>d13C C25 (1SD, VPDB)</t>
  </si>
  <si>
    <t>d13C C26 (mean, VPDB)</t>
  </si>
  <si>
    <t>d13C C27 (mean, VPDB)</t>
  </si>
  <si>
    <t>d13C C27 (1SD, VPDB)</t>
  </si>
  <si>
    <t>d13C C28 (mean, VPDB)</t>
  </si>
  <si>
    <t>d13C C29 (mean, VPDB)</t>
  </si>
  <si>
    <t>d13C C29 (1SD, VPDB)</t>
  </si>
  <si>
    <t>d13C C30 (mean, VPDB)</t>
  </si>
  <si>
    <t>d13C C31 (mean, VPDB)</t>
  </si>
  <si>
    <t>d13C C31 (1SD, VPDB)</t>
  </si>
  <si>
    <t>d13C C33 (mean, VPDB)</t>
  </si>
  <si>
    <t>d13C C33 (1SD, VPDB)</t>
  </si>
  <si>
    <t>HDR-002</t>
  </si>
  <si>
    <t>HDR-004</t>
  </si>
  <si>
    <t>HDR-007</t>
  </si>
  <si>
    <t>HDR-010</t>
  </si>
  <si>
    <t>HDR-013</t>
  </si>
  <si>
    <t>Lauren HDR-014 FLE1S</t>
  </si>
  <si>
    <t>HDR-014</t>
  </si>
  <si>
    <t>HDR-017</t>
  </si>
  <si>
    <t>HDR-022</t>
  </si>
  <si>
    <t>HDR-027</t>
  </si>
  <si>
    <t>HDR-029</t>
  </si>
  <si>
    <t>HDR-031</t>
  </si>
  <si>
    <t>HDR-032</t>
  </si>
  <si>
    <t>HDR-035</t>
  </si>
  <si>
    <t>HDR-037</t>
  </si>
  <si>
    <t>01-Jingo-FLE1S</t>
  </si>
  <si>
    <t>02-BCL-1614-FLE1S n-alk</t>
  </si>
  <si>
    <t>3-LS1710-LEVELc-FLE1S</t>
  </si>
  <si>
    <t>03-LS1710-LEVELc-FLE1S</t>
  </si>
  <si>
    <t>04-LEVELD-FLE1S n-alk</t>
  </si>
  <si>
    <t>05-BC16-175M-FLE1S</t>
  </si>
  <si>
    <t>06-BC16-157M-FLE1S n-alk</t>
  </si>
  <si>
    <t>7-BC16-143M-FLE1S</t>
  </si>
  <si>
    <t>07-BC16-143M-FLE1S n-alk</t>
  </si>
  <si>
    <t>8-BC16-113M-FLE1S</t>
  </si>
  <si>
    <t>9-BC16-61M-FLE1S</t>
  </si>
  <si>
    <t>09-BC16-61M-FLE1S</t>
  </si>
  <si>
    <t>10-BC16-50M-FLE1S n-alk</t>
  </si>
  <si>
    <t>13-BCL 102M-FLE1S</t>
  </si>
  <si>
    <t>13-BCL 102M-FLE1S n-alk</t>
  </si>
  <si>
    <t>n-C13</t>
  </si>
  <si>
    <t>n-C36</t>
  </si>
  <si>
    <t>n-C37</t>
  </si>
  <si>
    <t>d13C C32 (mean, VPDB)</t>
  </si>
  <si>
    <t>PETM</t>
  </si>
  <si>
    <t>NOTE!!!! Bighorn concentrations are in ug/gc and hanna basin are in ug/g. Need to correct all concentrations if comparing. Ratios will stay the same</t>
  </si>
  <si>
    <t>PAQ</t>
  </si>
  <si>
    <t>Pr/C17</t>
  </si>
  <si>
    <t>Ph/C18</t>
  </si>
  <si>
    <t>Sum Hopanes/Sum C25-C35alkanes</t>
  </si>
  <si>
    <t>Glenn's CC</t>
  </si>
  <si>
    <t>Hanna Draw - Big Channel</t>
  </si>
  <si>
    <t>C89-AD</t>
  </si>
  <si>
    <t>Hanna Draw</t>
  </si>
  <si>
    <t>C88-AD S</t>
  </si>
  <si>
    <t>C88-AD</t>
  </si>
  <si>
    <t>C87-AD</t>
  </si>
  <si>
    <t>RD1506</t>
  </si>
  <si>
    <t>RD1505</t>
  </si>
  <si>
    <t>RD1504</t>
  </si>
  <si>
    <t>EC1518</t>
  </si>
  <si>
    <t>Hanna Draw, Coal 85 western exposure way above Big Channel Lateral part of the section</t>
  </si>
  <si>
    <t>RD1502</t>
  </si>
  <si>
    <t>15-HB MD</t>
  </si>
  <si>
    <t>EC1513</t>
  </si>
  <si>
    <t>EDC1501</t>
  </si>
  <si>
    <t>EC1517</t>
  </si>
  <si>
    <t>Hanna Draw - Coal 81-82 section</t>
  </si>
  <si>
    <t>EC1516</t>
  </si>
  <si>
    <t>EC1515</t>
  </si>
  <si>
    <t>Breaks</t>
  </si>
  <si>
    <t>Level A</t>
  </si>
  <si>
    <t>Level C</t>
  </si>
  <si>
    <t>Beer Mug Vista</t>
  </si>
  <si>
    <t>Level E</t>
  </si>
  <si>
    <t>BCL</t>
  </si>
  <si>
    <t>Level D, 183</t>
  </si>
  <si>
    <t>12-BCL-182M-FLE1S</t>
  </si>
  <si>
    <t>Carbonaceous bed name or section</t>
  </si>
  <si>
    <t>Relative Position or order</t>
  </si>
  <si>
    <t>CPI</t>
  </si>
  <si>
    <t>Sum C27-C35, odd</t>
  </si>
  <si>
    <t>Sum C27-C35</t>
  </si>
  <si>
    <t>?</t>
  </si>
  <si>
    <t>has diterpenoids</t>
  </si>
  <si>
    <t>this tells about conifers</t>
  </si>
  <si>
    <t>possibly has reworked K dinoflagellates- these are in high abundance at 123 m</t>
  </si>
  <si>
    <t>possibly has reworked K dinoflagellates- the samples aroung 50m do not have any, and the next sample at 123 m does</t>
  </si>
  <si>
    <t>No evidence for reworked K dinoflagellates</t>
  </si>
  <si>
    <t>black organic mudstone interbedded with thin coal lenses</t>
  </si>
  <si>
    <t>organic-rich mudstone beneath thin coal horizon. Large blocks but w/ yellow staining on fractures</t>
  </si>
  <si>
    <t>gray to orange ms to slt, carbonaceous. Difficult to obtain large pieces. Noticed roots but avoided them. Smaller sample volume</t>
  </si>
  <si>
    <t>carbonaceous siltstone, interbedded with coal layers</t>
  </si>
  <si>
    <t>carbonaceous siltstone, interbedded with coal beds. Indurated. Lots of yellow sulfur staining.</t>
  </si>
  <si>
    <t>gray fissile shale. Little macro-organic. Very indurated and sharp. Probably lacustrine.</t>
  </si>
  <si>
    <t>brown, carbonaceous siltstone</t>
  </si>
  <si>
    <t>carbonaceous silstone to lignite</t>
  </si>
  <si>
    <t>fissile paper shale. Lots of yellow staining. Very difficult to get a piece without staining</t>
  </si>
  <si>
    <t>laminated, fissile, dark gray mudstone</t>
  </si>
  <si>
    <t>massive brown mudstone. Collected in large chunks. Shell in float just below</t>
  </si>
  <si>
    <t>Fissile gray shale, slightly weathered to brown</t>
  </si>
  <si>
    <t>Fissile gray shale, slightly weathered to brown; slight chance of root contamination</t>
  </si>
  <si>
    <t>42.01120, -106.45594</t>
  </si>
  <si>
    <t>Carb shale with lots of plant hash at top of big channel section</t>
  </si>
  <si>
    <t>41.975567, -106.528783</t>
  </si>
  <si>
    <t>Also have leaf and cuticle samples from here. Leaf floras include Metasequoia, Equisetum, Averrhoites, Zizyphoides, Platanites, and possibly Platycarya. Large clam also found.</t>
  </si>
  <si>
    <t>41.97885, -106.52903</t>
  </si>
  <si>
    <t>carby siltstone, rooted</t>
  </si>
  <si>
    <t>silty sand under an orange massive sandstone</t>
  </si>
  <si>
    <t>above Coal 81, 108m in local section</t>
  </si>
  <si>
    <t>Coal 81, 103m in local section</t>
  </si>
  <si>
    <t>41.96028, -106.52502</t>
  </si>
  <si>
    <t>41.96018, -106.52493</t>
  </si>
  <si>
    <t>Organic-rich carb shale</t>
  </si>
  <si>
    <t>palm, Allantoidiopsis, Averrhoites, Zingeropsis, Cercidiphyllum seeds</t>
  </si>
  <si>
    <t>Channel above coal 79</t>
  </si>
  <si>
    <t>41.95643, -106.53205</t>
  </si>
  <si>
    <t>Bottom siltier layer in the channel above C79</t>
  </si>
  <si>
    <t>6.68 m below top of Coal 85</t>
  </si>
  <si>
    <t>siltstone layer ~3" thick that occurs within a coal bed</t>
  </si>
  <si>
    <t>41.990167, -106.54438</t>
  </si>
  <si>
    <t>uncertainty in placement in the master Hanna Draw section because hard to trace in; Metasequioa, toothed fern, Alnus leaves and reproductive, palm, Salvinia, lygodium, platycarya, Thelypteris iddingsii, Averrhoites affinis</t>
  </si>
  <si>
    <t>41.98177, -106.52490</t>
  </si>
  <si>
    <t>organic-rich mudstone</t>
  </si>
  <si>
    <t>Zingiberopsis, Salvinia, Averrhoites</t>
  </si>
  <si>
    <t>Level D of Azevedo Schmidt et al. 2019. Floral list published there.</t>
  </si>
  <si>
    <t>Level E of Azevedo Schmidt et al. 2019. floral list published there.</t>
  </si>
  <si>
    <t>Level C of Azevedo Schmidt et al. 2019. floral list published there.</t>
  </si>
  <si>
    <t>41.96839, -106.52136</t>
  </si>
  <si>
    <t>41.96764, -106.52225</t>
  </si>
  <si>
    <t>41.98489, -106.55674</t>
  </si>
  <si>
    <t>carbonaceous shale</t>
  </si>
  <si>
    <t>41°58' 06.5", -106 °31'17.3"</t>
  </si>
  <si>
    <t>41.96747, -106.53180</t>
  </si>
  <si>
    <t>sand with plant hash</t>
  </si>
  <si>
    <t>silty sandstone, gray, low in organics</t>
  </si>
  <si>
    <t>41°58' 06.0", -106 °31'19.9"</t>
  </si>
  <si>
    <t>41°58' 04.2", -106 °31'22.6"</t>
  </si>
  <si>
    <t>41.98456, -106.55325</t>
  </si>
  <si>
    <t>green-gray crumbly mudstone. Possible paleosol. Really poor &amp; weathered sample, but critical interval</t>
  </si>
  <si>
    <t>mix of ss and carb shale</t>
  </si>
  <si>
    <t>brown mudstone loaded with cuticle</t>
  </si>
  <si>
    <t>41.98572, -106.55626</t>
  </si>
  <si>
    <t>41.98209, -106.52439</t>
  </si>
  <si>
    <t>22.8 m above coal 85 base</t>
  </si>
  <si>
    <t>just above sand above Coal 85</t>
  </si>
  <si>
    <t>carbonaceous ms with cuticles</t>
  </si>
  <si>
    <t>41.98214, -106.52423</t>
  </si>
  <si>
    <t>41.979, -106.52778</t>
  </si>
  <si>
    <t>top of Coal 84</t>
  </si>
  <si>
    <t>carbonaceous shale, abundant cuticle</t>
  </si>
  <si>
    <t>Fine-grained sandstone with plant material including cuticle</t>
  </si>
  <si>
    <t>Poorly sorted sandstone with plant material including cuticle</t>
  </si>
  <si>
    <t>thinly bedded fine sandstone and siltstone with plant material</t>
  </si>
  <si>
    <t>much uncertainty! But need to check with Marieke to be sure.</t>
  </si>
  <si>
    <t>carbonaceous shale to lignite</t>
  </si>
  <si>
    <t>42.00224, -106.51891</t>
  </si>
  <si>
    <t>41.99341, -106.52592</t>
  </si>
  <si>
    <t>42.00716, -106.50680</t>
  </si>
  <si>
    <t>42.00159, -106.49776</t>
  </si>
  <si>
    <t>uncertainty. Actually C90 or in C89- Have Marieke check GPS</t>
  </si>
  <si>
    <t>41°58.328', -106 °31.374'</t>
  </si>
  <si>
    <t>ε_lipid (‰)</t>
  </si>
  <si>
    <t xml:space="preserve">CO2 d13C: mean </t>
  </si>
  <si>
    <t>δ13C_lipid_C27</t>
  </si>
  <si>
    <t>δ13C_lipid_C29</t>
  </si>
  <si>
    <t>δ13C_lipid_C31</t>
  </si>
  <si>
    <t>δ13C_leaf</t>
  </si>
  <si>
    <t>Δleaf</t>
  </si>
  <si>
    <t>Alpha(CO2-leaf)</t>
  </si>
  <si>
    <t>Dleaf (ECO2-leaf)</t>
  </si>
  <si>
    <t>avg(Δleaf)</t>
  </si>
  <si>
    <t>Color key</t>
  </si>
  <si>
    <t>ACL, CPI, TAR, PAQ</t>
  </si>
  <si>
    <t>Site Info</t>
  </si>
  <si>
    <t>TOC</t>
  </si>
  <si>
    <t>Alkanes</t>
  </si>
  <si>
    <t xml:space="preserve">Diterp. </t>
  </si>
  <si>
    <t>Des-A Triterpenoid</t>
  </si>
  <si>
    <t>Triterpenoid</t>
  </si>
  <si>
    <t>Hopane</t>
  </si>
  <si>
    <t xml:space="preserve">Δleaf calculations </t>
  </si>
  <si>
    <r>
      <rPr>
        <b/>
        <i/>
        <sz val="11"/>
        <rFont val="Verdana"/>
        <family val="2"/>
      </rPr>
      <t>n</t>
    </r>
    <r>
      <rPr>
        <b/>
        <sz val="11"/>
        <rFont val="Verdana"/>
        <family val="2"/>
      </rPr>
      <t>-Alkane d13C values (‰, VPDB)</t>
    </r>
  </si>
  <si>
    <r>
      <t xml:space="preserve">Dechesne et al. </t>
    </r>
    <r>
      <rPr>
        <i/>
        <sz val="11"/>
        <rFont val="Arial"/>
        <family val="2"/>
      </rPr>
      <t>Geosphere</t>
    </r>
    <r>
      <rPr>
        <sz val="11"/>
        <rFont val="Arial"/>
        <family val="2"/>
      </rPr>
      <t xml:space="preserve"> in press.</t>
    </r>
  </si>
  <si>
    <r>
      <t xml:space="preserve">Samples collected by Glenn Sharman in his own measured section; Currano matched his column to that of Dechesne et al. </t>
    </r>
    <r>
      <rPr>
        <i/>
        <sz val="11"/>
        <rFont val="Arial"/>
        <family val="2"/>
      </rPr>
      <t>Geosphere</t>
    </r>
    <r>
      <rPr>
        <sz val="11"/>
        <rFont val="Arial"/>
        <family val="2"/>
      </rPr>
      <t xml:space="preserve"> in press.</t>
    </r>
  </si>
  <si>
    <r>
      <t xml:space="preserve">Azevedo-Schmidt et al. 2019, Dechesne et al. </t>
    </r>
    <r>
      <rPr>
        <i/>
        <sz val="11"/>
        <rFont val="Arial"/>
        <family val="2"/>
      </rPr>
      <t>Geosphere</t>
    </r>
    <r>
      <rPr>
        <sz val="11"/>
        <rFont val="Arial"/>
        <family val="2"/>
      </rPr>
      <t xml:space="preserve"> in press.</t>
    </r>
  </si>
  <si>
    <r>
      <t xml:space="preserve">Metasequoia, Glyptostrobus, Equisetum, dicot frags, </t>
    </r>
    <r>
      <rPr>
        <sz val="11"/>
        <rFont val="Calibri"/>
        <family val="2"/>
        <scheme val="minor"/>
      </rPr>
      <t>Platycarya catkins</t>
    </r>
  </si>
  <si>
    <r>
      <t xml:space="preserve">Many </t>
    </r>
    <r>
      <rPr>
        <sz val="11"/>
        <rFont val="Calibri"/>
        <family val="2"/>
        <scheme val="minor"/>
      </rPr>
      <t>Platanus</t>
    </r>
    <r>
      <rPr>
        <sz val="11"/>
        <rFont val="Verdana"/>
        <family val="2"/>
      </rPr>
      <t xml:space="preserve"> leaves, </t>
    </r>
    <r>
      <rPr>
        <sz val="11"/>
        <rFont val="Calibri"/>
        <family val="2"/>
        <scheme val="minor"/>
      </rPr>
      <t>Zizyphoides flabella</t>
    </r>
    <r>
      <rPr>
        <sz val="11"/>
        <rFont val="Verdana"/>
        <family val="2"/>
      </rPr>
      <t xml:space="preserve">, cerdic, </t>
    </r>
    <r>
      <rPr>
        <sz val="11"/>
        <rFont val="Calibri"/>
        <family val="2"/>
        <scheme val="minor"/>
      </rPr>
      <t>Macginitiea</t>
    </r>
    <r>
      <rPr>
        <sz val="11"/>
        <rFont val="Verdana"/>
        <family val="2"/>
      </rPr>
      <t>, and a couple entire dicot leaves</t>
    </r>
  </si>
  <si>
    <r>
      <t xml:space="preserve">Macginitiea, </t>
    </r>
    <r>
      <rPr>
        <sz val="11"/>
        <rFont val="Calibri"/>
        <family val="2"/>
        <scheme val="minor"/>
      </rPr>
      <t>Platanus</t>
    </r>
    <r>
      <rPr>
        <sz val="11"/>
        <rFont val="Verdana"/>
        <family val="2"/>
      </rPr>
      <t xml:space="preserve">, cercid, zizyphoides, averrhoites? Cyclocarya, </t>
    </r>
    <r>
      <rPr>
        <sz val="11"/>
        <rFont val="Calibri"/>
        <family val="2"/>
        <scheme val="minor"/>
      </rPr>
      <t>Cornus swingii</t>
    </r>
  </si>
  <si>
    <t>Baczynski et al., 2013; Baczynski et al., 2016; Baczynski et al., 2017; Smith et al., 2007</t>
  </si>
  <si>
    <t>CAB6-04-04</t>
  </si>
  <si>
    <t>SW0905</t>
  </si>
  <si>
    <t>North Butte</t>
  </si>
  <si>
    <t>SW0306</t>
  </si>
  <si>
    <t>SW0817</t>
  </si>
  <si>
    <t>HW16</t>
  </si>
  <si>
    <t>SW1011</t>
  </si>
  <si>
    <t>SW1001</t>
  </si>
  <si>
    <t>Sand Creek Divide</t>
  </si>
  <si>
    <t>Wing 0902A</t>
  </si>
  <si>
    <t>Big Red Spit</t>
  </si>
  <si>
    <t>SW0809</t>
  </si>
  <si>
    <t>SW0907</t>
  </si>
  <si>
    <t>SW0813</t>
  </si>
  <si>
    <t>CAB6-04-01.1</t>
  </si>
  <si>
    <t>SW1006</t>
  </si>
  <si>
    <t>SW0802</t>
  </si>
  <si>
    <t>SW1007</t>
  </si>
  <si>
    <t>SW0906</t>
  </si>
  <si>
    <t>SW0805</t>
  </si>
  <si>
    <t>SW1010</t>
  </si>
  <si>
    <t>SW1009</t>
  </si>
  <si>
    <t>SW1003</t>
  </si>
  <si>
    <t>NUHS0817-2</t>
  </si>
  <si>
    <t>CAB1-04-06</t>
  </si>
  <si>
    <t>CAB7-04-03</t>
  </si>
  <si>
    <t>CAB7-04-02</t>
  </si>
  <si>
    <t>NUHS0819-14</t>
  </si>
  <si>
    <t>PS0901</t>
  </si>
  <si>
    <t>SW0904</t>
  </si>
  <si>
    <t>SW0803</t>
  </si>
  <si>
    <t>SW0801</t>
  </si>
  <si>
    <t>FAS0803</t>
  </si>
  <si>
    <t>FAS0801</t>
  </si>
  <si>
    <t>SCD C</t>
  </si>
  <si>
    <t>CAB3-04-07</t>
  </si>
  <si>
    <t>CAB3</t>
  </si>
  <si>
    <t>FAS0802</t>
  </si>
  <si>
    <t>CAB3-04-06</t>
  </si>
  <si>
    <t>PP0904</t>
  </si>
  <si>
    <t>HW16/SCD</t>
  </si>
  <si>
    <t>CAB10 72.7m</t>
  </si>
  <si>
    <t>NB 57.6m</t>
  </si>
  <si>
    <t>CAB10 54m</t>
  </si>
  <si>
    <t>HW16 60m</t>
  </si>
  <si>
    <t>SCD 45.5m</t>
  </si>
  <si>
    <t>BRS 35 m</t>
  </si>
  <si>
    <t>HW16 55.7m</t>
  </si>
  <si>
    <t>BRS 34m</t>
  </si>
  <si>
    <t>HW16 53.7m</t>
  </si>
  <si>
    <t>CAB10 44.7m</t>
  </si>
  <si>
    <t>HW16 51.1m</t>
  </si>
  <si>
    <t>HW16 50.7m</t>
  </si>
  <si>
    <t>HW16 44.1m</t>
  </si>
  <si>
    <t>SCD 29.5m</t>
  </si>
  <si>
    <t>CAB10 28.1m</t>
  </si>
  <si>
    <t>CAB10 26.3m</t>
  </si>
  <si>
    <t>HW16 29.9m</t>
  </si>
  <si>
    <t>CAB10 22.2m</t>
  </si>
  <si>
    <t>CAB10 21.4m</t>
  </si>
  <si>
    <t>CAB10 20.7m</t>
  </si>
  <si>
    <t>HW16 21.4m</t>
  </si>
  <si>
    <t>HW16 20.1m</t>
  </si>
  <si>
    <t>HW16 12.4m</t>
  </si>
  <si>
    <t>SCD 6m</t>
  </si>
  <si>
    <t>CAB3 24.7m</t>
  </si>
  <si>
    <t>HW16 2.4m</t>
  </si>
  <si>
    <t>CAB3 18.5m</t>
  </si>
  <si>
    <t>HW16/SCD -9.8m</t>
  </si>
  <si>
    <t>purple above CS</t>
  </si>
  <si>
    <t>carb shale with poor leaf fossils, long ranging taxa only</t>
  </si>
  <si>
    <t>interlaminated organic silt/sand with leaf fossils</t>
  </si>
  <si>
    <t>strongly lenticular deposit of silt and sand</t>
  </si>
  <si>
    <t>north side of HW16 in base of gray that is lowest of GRG sequence. Unusually dark at this site, but no pollen</t>
  </si>
  <si>
    <t>carbonaceous mudst in cut and fill just above LIRB</t>
  </si>
  <si>
    <t>silty/sandy cut and fill with some fragmented PETM leaves</t>
  </si>
  <si>
    <t>large cut and fill; silty/sandy witih mud beds</t>
  </si>
  <si>
    <t>gray siltstone pondfill with moderately preserved leaf fossils</t>
  </si>
  <si>
    <t>gray siltstone pondfill with moderately preserved leaf fossils; same lens as Caterpillar Invasion, ~20m away</t>
  </si>
  <si>
    <t>carbonaceous silt lens with decent leaf fossils prob near base of Big Red Sequence or just above (BR1/BR2??) Between SW0802 and SW0809</t>
  </si>
  <si>
    <t>organic-rich shale above BR1 below BR2</t>
  </si>
  <si>
    <t>lenticular interlaminated silt/sand with leaves, between BR2 and BR3</t>
  </si>
  <si>
    <t>carb shale with leaves above BR2 and possibly below BR3 but hard to determine; flora contains Eocene indices</t>
  </si>
  <si>
    <t>carbonaceous shale in cut above BR3</t>
  </si>
  <si>
    <t>lens of gray siltstone in a cut that begins in upper BR seq (BR5?) and bottoms at BR3</t>
  </si>
  <si>
    <t>cut 2.5 m below Puffy Purple</t>
  </si>
  <si>
    <t>About 10 m above BR1</t>
  </si>
  <si>
    <t>Carb shale above BR6, top of CAB10 section</t>
  </si>
  <si>
    <t>PP0811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</si>
</sst>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8" x14ac:knownFonts="1">
    <font>
      <sz val="10"/>
      <name val="Verdana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i/>
      <sz val="11"/>
      <name val="Arial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b/>
      <sz val="11"/>
      <color theme="0"/>
      <name val="Arial"/>
      <family val="2"/>
    </font>
    <font>
      <b/>
      <sz val="11"/>
      <name val="Verdana"/>
      <family val="2"/>
    </font>
    <font>
      <b/>
      <i/>
      <sz val="11"/>
      <name val="Verdana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Verdana"/>
      <family val="2"/>
    </font>
    <font>
      <i/>
      <sz val="11"/>
      <name val="Arial"/>
      <family val="2"/>
    </font>
    <font>
      <sz val="11"/>
      <color theme="3" tint="-0.249977111117893"/>
      <name val="Arial"/>
      <family val="2"/>
    </font>
    <font>
      <sz val="11"/>
      <color rgb="FFFF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6">
    <xf numFmtId="0" fontId="0" fillId="0" borderId="0" xfId="0"/>
    <xf numFmtId="0" fontId="3" fillId="0" borderId="0" xfId="0" applyFont="1" applyFill="1" applyBorder="1"/>
    <xf numFmtId="164" fontId="3" fillId="0" borderId="0" xfId="0" applyNumberFormat="1" applyFont="1" applyFill="1"/>
    <xf numFmtId="164" fontId="3" fillId="0" borderId="0" xfId="0" applyNumberFormat="1" applyFont="1" applyFill="1" applyBorder="1"/>
    <xf numFmtId="0" fontId="0" fillId="0" borderId="0" xfId="0" applyFont="1" applyFill="1"/>
    <xf numFmtId="2" fontId="3" fillId="0" borderId="0" xfId="0" applyNumberFormat="1" applyFont="1" applyFill="1" applyBorder="1"/>
    <xf numFmtId="1" fontId="3" fillId="0" borderId="0" xfId="0" applyNumberFormat="1" applyFont="1" applyFill="1" applyBorder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2" fontId="3" fillId="0" borderId="0" xfId="0" applyNumberFormat="1" applyFont="1" applyFill="1"/>
    <xf numFmtId="165" fontId="3" fillId="0" borderId="0" xfId="0" applyNumberFormat="1" applyFont="1" applyFill="1"/>
    <xf numFmtId="0" fontId="9" fillId="0" borderId="0" xfId="0" applyFont="1"/>
    <xf numFmtId="0" fontId="10" fillId="0" borderId="0" xfId="0" applyFo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2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Fill="1" applyAlignment="1">
      <alignment horizontal="left" vertical="top"/>
    </xf>
    <xf numFmtId="164" fontId="9" fillId="0" borderId="0" xfId="0" applyNumberFormat="1" applyFont="1"/>
    <xf numFmtId="0" fontId="3" fillId="5" borderId="0" xfId="0" applyFont="1" applyFill="1" applyAlignment="1">
      <alignment horizontal="left"/>
    </xf>
    <xf numFmtId="0" fontId="3" fillId="6" borderId="0" xfId="0" applyFont="1" applyFill="1" applyBorder="1"/>
    <xf numFmtId="0" fontId="12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" xfId="0" applyFont="1" applyFill="1" applyBorder="1"/>
    <xf numFmtId="2" fontId="3" fillId="0" borderId="1" xfId="0" applyNumberFormat="1" applyFont="1" applyFill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165" fontId="3" fillId="0" borderId="1" xfId="0" applyNumberFormat="1" applyFont="1" applyFill="1" applyBorder="1"/>
    <xf numFmtId="0" fontId="10" fillId="0" borderId="0" xfId="0" applyFont="1" applyFill="1"/>
    <xf numFmtId="0" fontId="0" fillId="8" borderId="0" xfId="0" applyFill="1"/>
    <xf numFmtId="0" fontId="13" fillId="0" borderId="0" xfId="0" applyFont="1"/>
    <xf numFmtId="0" fontId="0" fillId="9" borderId="0" xfId="0" applyFill="1"/>
    <xf numFmtId="0" fontId="0" fillId="10" borderId="0" xfId="0" applyFill="1"/>
    <xf numFmtId="0" fontId="4" fillId="7" borderId="0" xfId="0" applyFont="1" applyFill="1" applyBorder="1" applyAlignment="1">
      <alignment horizontal="left"/>
    </xf>
    <xf numFmtId="0" fontId="3" fillId="7" borderId="0" xfId="0" applyFont="1" applyFill="1" applyAlignment="1">
      <alignment horizontal="left"/>
    </xf>
    <xf numFmtId="0" fontId="14" fillId="7" borderId="0" xfId="0" applyFont="1" applyFill="1" applyBorder="1" applyAlignment="1">
      <alignment horizontal="left"/>
    </xf>
    <xf numFmtId="0" fontId="0" fillId="7" borderId="0" xfId="0" applyFill="1"/>
    <xf numFmtId="0" fontId="4" fillId="5" borderId="0" xfId="0" applyFont="1" applyFill="1" applyBorder="1" applyAlignment="1">
      <alignment horizontal="left"/>
    </xf>
    <xf numFmtId="0" fontId="0" fillId="5" borderId="0" xfId="0" applyFill="1"/>
    <xf numFmtId="0" fontId="14" fillId="5" borderId="0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0" fillId="11" borderId="0" xfId="0" applyFill="1"/>
    <xf numFmtId="0" fontId="3" fillId="12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0" fillId="12" borderId="0" xfId="0" applyFill="1"/>
    <xf numFmtId="0" fontId="3" fillId="13" borderId="0" xfId="0" applyFont="1" applyFill="1" applyAlignment="1">
      <alignment horizontal="left"/>
    </xf>
    <xf numFmtId="0" fontId="0" fillId="13" borderId="0" xfId="0" applyFill="1"/>
    <xf numFmtId="0" fontId="4" fillId="14" borderId="0" xfId="0" applyFont="1" applyFill="1" applyBorder="1" applyAlignment="1">
      <alignment horizontal="left"/>
    </xf>
    <xf numFmtId="0" fontId="0" fillId="14" borderId="0" xfId="0" applyFill="1"/>
    <xf numFmtId="0" fontId="15" fillId="10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2" fontId="20" fillId="0" borderId="0" xfId="0" applyNumberFormat="1" applyFont="1"/>
    <xf numFmtId="2" fontId="21" fillId="0" borderId="0" xfId="0" applyNumberFormat="1" applyFont="1"/>
    <xf numFmtId="0" fontId="21" fillId="0" borderId="0" xfId="0" applyFont="1"/>
    <xf numFmtId="0" fontId="22" fillId="0" borderId="0" xfId="0" applyFont="1" applyFill="1" applyAlignment="1">
      <alignment horizontal="left"/>
    </xf>
    <xf numFmtId="0" fontId="22" fillId="0" borderId="0" xfId="0" applyFont="1" applyAlignment="1">
      <alignment horizontal="right"/>
    </xf>
    <xf numFmtId="0" fontId="22" fillId="0" borderId="0" xfId="0" applyFont="1"/>
    <xf numFmtId="164" fontId="17" fillId="0" borderId="0" xfId="0" applyNumberFormat="1" applyFont="1" applyFill="1"/>
    <xf numFmtId="2" fontId="22" fillId="0" borderId="0" xfId="0" applyNumberFormat="1" applyFont="1"/>
    <xf numFmtId="164" fontId="22" fillId="0" borderId="0" xfId="0" applyNumberFormat="1" applyFont="1"/>
    <xf numFmtId="0" fontId="22" fillId="0" borderId="0" xfId="0" applyFont="1" applyFill="1"/>
    <xf numFmtId="0" fontId="22" fillId="0" borderId="1" xfId="0" applyFont="1" applyFill="1" applyBorder="1"/>
    <xf numFmtId="0" fontId="22" fillId="0" borderId="1" xfId="0" applyFont="1" applyBorder="1"/>
    <xf numFmtId="0" fontId="17" fillId="0" borderId="0" xfId="0" applyFont="1"/>
    <xf numFmtId="0" fontId="3" fillId="0" borderId="0" xfId="0" applyFont="1" applyAlignment="1">
      <alignment horizontal="left"/>
    </xf>
    <xf numFmtId="0" fontId="17" fillId="4" borderId="0" xfId="0" applyFont="1" applyFill="1"/>
    <xf numFmtId="0" fontId="17" fillId="0" borderId="0" xfId="0" applyFont="1" applyFill="1"/>
    <xf numFmtId="0" fontId="19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18" fillId="0" borderId="0" xfId="0" applyFont="1" applyFill="1" applyAlignment="1">
      <alignment horizontal="left"/>
    </xf>
    <xf numFmtId="2" fontId="17" fillId="0" borderId="0" xfId="0" applyNumberFormat="1" applyFont="1"/>
    <xf numFmtId="2" fontId="17" fillId="0" borderId="0" xfId="0" applyNumberFormat="1" applyFont="1" applyFill="1"/>
    <xf numFmtId="2" fontId="22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/>
    </xf>
    <xf numFmtId="0" fontId="22" fillId="0" borderId="0" xfId="0" applyFont="1" applyFill="1" applyBorder="1"/>
    <xf numFmtId="2" fontId="19" fillId="0" borderId="0" xfId="0" applyNumberFormat="1" applyFont="1" applyAlignment="1">
      <alignment horizontal="center"/>
    </xf>
    <xf numFmtId="164" fontId="3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right"/>
    </xf>
    <xf numFmtId="2" fontId="22" fillId="0" borderId="0" xfId="0" applyNumberFormat="1" applyFont="1" applyFill="1"/>
    <xf numFmtId="0" fontId="17" fillId="0" borderId="0" xfId="0" applyFont="1" applyFill="1" applyBorder="1"/>
    <xf numFmtId="166" fontId="17" fillId="0" borderId="0" xfId="0" applyNumberFormat="1" applyFont="1"/>
    <xf numFmtId="0" fontId="22" fillId="0" borderId="0" xfId="0" applyFont="1" applyAlignment="1">
      <alignment wrapText="1"/>
    </xf>
    <xf numFmtId="2" fontId="22" fillId="3" borderId="0" xfId="0" applyNumberFormat="1" applyFont="1" applyFill="1"/>
    <xf numFmtId="0" fontId="22" fillId="3" borderId="0" xfId="0" applyFont="1" applyFill="1" applyAlignment="1">
      <alignment wrapText="1"/>
    </xf>
    <xf numFmtId="164" fontId="17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/>
    <xf numFmtId="0" fontId="3" fillId="0" borderId="0" xfId="0" applyNumberFormat="1" applyFont="1" applyFill="1" applyAlignment="1">
      <alignment horizontal="left"/>
    </xf>
    <xf numFmtId="0" fontId="26" fillId="0" borderId="0" xfId="0" applyFont="1"/>
    <xf numFmtId="0" fontId="22" fillId="2" borderId="0" xfId="0" applyFont="1" applyFill="1"/>
    <xf numFmtId="0" fontId="22" fillId="0" borderId="0" xfId="0" applyFont="1" applyFill="1" applyAlignment="1">
      <alignment wrapText="1"/>
    </xf>
    <xf numFmtId="0" fontId="22" fillId="3" borderId="0" xfId="0" applyFont="1" applyFill="1"/>
    <xf numFmtId="0" fontId="22" fillId="0" borderId="0" xfId="0" applyFont="1" applyFill="1" applyBorder="1" applyAlignment="1">
      <alignment wrapText="1"/>
    </xf>
    <xf numFmtId="0" fontId="3" fillId="15" borderId="0" xfId="0" applyFont="1" applyFill="1" applyBorder="1"/>
    <xf numFmtId="2" fontId="3" fillId="15" borderId="0" xfId="0" applyNumberFormat="1" applyFont="1" applyFill="1" applyBorder="1"/>
    <xf numFmtId="0" fontId="3" fillId="15" borderId="0" xfId="0" applyFont="1" applyFill="1"/>
    <xf numFmtId="164" fontId="3" fillId="15" borderId="0" xfId="0" applyNumberFormat="1" applyFont="1" applyFill="1"/>
    <xf numFmtId="1" fontId="3" fillId="15" borderId="0" xfId="0" applyNumberFormat="1" applyFont="1" applyFill="1" applyBorder="1"/>
    <xf numFmtId="0" fontId="22" fillId="15" borderId="0" xfId="0" applyFont="1" applyFill="1" applyAlignment="1">
      <alignment horizontal="left"/>
    </xf>
    <xf numFmtId="0" fontId="22" fillId="15" borderId="0" xfId="0" applyFont="1" applyFill="1"/>
    <xf numFmtId="0" fontId="22" fillId="15" borderId="0" xfId="0" applyFont="1" applyFill="1" applyAlignment="1">
      <alignment horizontal="right"/>
    </xf>
    <xf numFmtId="165" fontId="3" fillId="15" borderId="0" xfId="0" applyNumberFormat="1" applyFont="1" applyFill="1"/>
    <xf numFmtId="2" fontId="3" fillId="15" borderId="0" xfId="0" applyNumberFormat="1" applyFont="1" applyFill="1"/>
    <xf numFmtId="2" fontId="22" fillId="15" borderId="0" xfId="0" applyNumberFormat="1" applyFont="1" applyFill="1"/>
    <xf numFmtId="164" fontId="22" fillId="15" borderId="0" xfId="0" applyNumberFormat="1" applyFont="1" applyFill="1"/>
    <xf numFmtId="0" fontId="3" fillId="16" borderId="0" xfId="0" applyFont="1" applyFill="1" applyBorder="1"/>
    <xf numFmtId="2" fontId="3" fillId="16" borderId="0" xfId="0" applyNumberFormat="1" applyFont="1" applyFill="1" applyBorder="1"/>
    <xf numFmtId="0" fontId="3" fillId="16" borderId="0" xfId="0" applyFont="1" applyFill="1"/>
    <xf numFmtId="164" fontId="3" fillId="16" borderId="0" xfId="0" applyNumberFormat="1" applyFont="1" applyFill="1"/>
    <xf numFmtId="1" fontId="3" fillId="16" borderId="0" xfId="0" applyNumberFormat="1" applyFont="1" applyFill="1" applyBorder="1"/>
    <xf numFmtId="0" fontId="22" fillId="16" borderId="0" xfId="0" applyFont="1" applyFill="1" applyAlignment="1">
      <alignment horizontal="left"/>
    </xf>
    <xf numFmtId="0" fontId="22" fillId="16" borderId="0" xfId="0" applyFont="1" applyFill="1"/>
    <xf numFmtId="0" fontId="22" fillId="16" borderId="0" xfId="0" applyFont="1" applyFill="1" applyAlignment="1">
      <alignment horizontal="right"/>
    </xf>
    <xf numFmtId="164" fontId="17" fillId="16" borderId="0" xfId="0" applyNumberFormat="1" applyFont="1" applyFill="1"/>
    <xf numFmtId="165" fontId="3" fillId="16" borderId="0" xfId="0" applyNumberFormat="1" applyFont="1" applyFill="1"/>
    <xf numFmtId="2" fontId="3" fillId="16" borderId="0" xfId="0" applyNumberFormat="1" applyFont="1" applyFill="1"/>
    <xf numFmtId="2" fontId="22" fillId="16" borderId="0" xfId="0" applyNumberFormat="1" applyFont="1" applyFill="1"/>
    <xf numFmtId="164" fontId="22" fillId="16" borderId="0" xfId="0" applyNumberFormat="1" applyFont="1" applyFill="1"/>
    <xf numFmtId="0" fontId="3" fillId="17" borderId="0" xfId="0" applyFont="1" applyFill="1" applyBorder="1"/>
    <xf numFmtId="2" fontId="3" fillId="17" borderId="0" xfId="0" applyNumberFormat="1" applyFont="1" applyFill="1" applyBorder="1"/>
    <xf numFmtId="0" fontId="3" fillId="17" borderId="0" xfId="0" applyFont="1" applyFill="1"/>
    <xf numFmtId="164" fontId="3" fillId="17" borderId="0" xfId="0" applyNumberFormat="1" applyFont="1" applyFill="1"/>
    <xf numFmtId="1" fontId="3" fillId="17" borderId="0" xfId="0" applyNumberFormat="1" applyFont="1" applyFill="1" applyBorder="1"/>
    <xf numFmtId="0" fontId="22" fillId="17" borderId="0" xfId="0" applyFont="1" applyFill="1" applyAlignment="1">
      <alignment horizontal="left"/>
    </xf>
    <xf numFmtId="0" fontId="22" fillId="17" borderId="0" xfId="0" applyFont="1" applyFill="1"/>
    <xf numFmtId="0" fontId="22" fillId="17" borderId="0" xfId="0" applyFont="1" applyFill="1" applyAlignment="1">
      <alignment horizontal="right"/>
    </xf>
    <xf numFmtId="165" fontId="3" fillId="17" borderId="0" xfId="0" applyNumberFormat="1" applyFont="1" applyFill="1"/>
    <xf numFmtId="2" fontId="3" fillId="17" borderId="0" xfId="0" applyNumberFormat="1" applyFont="1" applyFill="1"/>
    <xf numFmtId="2" fontId="22" fillId="17" borderId="0" xfId="0" applyNumberFormat="1" applyFont="1" applyFill="1"/>
    <xf numFmtId="164" fontId="22" fillId="17" borderId="0" xfId="0" applyNumberFormat="1" applyFont="1" applyFill="1"/>
    <xf numFmtId="0" fontId="22" fillId="0" borderId="0" xfId="0" applyFont="1" applyFill="1" applyBorder="1" applyAlignment="1">
      <alignment horizontal="left"/>
    </xf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164" fontId="17" fillId="0" borderId="0" xfId="0" applyNumberFormat="1" applyFont="1" applyFill="1" applyBorder="1"/>
    <xf numFmtId="165" fontId="3" fillId="0" borderId="0" xfId="0" applyNumberFormat="1" applyFont="1" applyFill="1" applyBorder="1"/>
    <xf numFmtId="2" fontId="22" fillId="0" borderId="0" xfId="0" applyNumberFormat="1" applyFont="1" applyBorder="1"/>
    <xf numFmtId="164" fontId="22" fillId="0" borderId="0" xfId="0" applyNumberFormat="1" applyFont="1" applyBorder="1"/>
    <xf numFmtId="164" fontId="3" fillId="2" borderId="0" xfId="0" applyNumberFormat="1" applyFont="1" applyFill="1" applyBorder="1"/>
    <xf numFmtId="164" fontId="22" fillId="17" borderId="0" xfId="0" applyNumberFormat="1" applyFont="1" applyFill="1" applyAlignment="1">
      <alignment horizontal="right"/>
    </xf>
    <xf numFmtId="164" fontId="22" fillId="16" borderId="0" xfId="0" applyNumberFormat="1" applyFont="1" applyFill="1" applyAlignment="1">
      <alignment horizontal="right"/>
    </xf>
    <xf numFmtId="164" fontId="22" fillId="15" borderId="0" xfId="0" applyNumberFormat="1" applyFont="1" applyFill="1" applyAlignment="1">
      <alignment horizontal="right"/>
    </xf>
    <xf numFmtId="1" fontId="22" fillId="16" borderId="0" xfId="0" applyNumberFormat="1" applyFont="1" applyFill="1" applyAlignment="1">
      <alignment horizontal="right"/>
    </xf>
    <xf numFmtId="1" fontId="22" fillId="15" borderId="0" xfId="0" applyNumberFormat="1" applyFont="1" applyFill="1" applyAlignment="1">
      <alignment horizontal="right"/>
    </xf>
    <xf numFmtId="1" fontId="22" fillId="17" borderId="0" xfId="0" applyNumberFormat="1" applyFont="1" applyFill="1" applyAlignment="1">
      <alignment horizontal="right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Glenn's CC</c:v>
          </c:tx>
          <c:spPr>
            <a:ln w="47625">
              <a:noFill/>
            </a:ln>
          </c:spPr>
          <c:trendline>
            <c:spPr>
              <a:ln w="19050" cmpd="sng">
                <a:solidFill>
                  <a:schemeClr val="accent1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9.09816011153219E-2"/>
                  <c:y val="6.262819170725049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'Bighorn and Hanna Basin'!$CH$115:$CH$128</c:f>
              <c:numCache>
                <c:formatCode>0.0</c:formatCode>
                <c:ptCount val="14"/>
                <c:pt idx="0">
                  <c:v>29.352064382668814</c:v>
                </c:pt>
                <c:pt idx="1">
                  <c:v>28.788072026112705</c:v>
                </c:pt>
                <c:pt idx="2">
                  <c:v>28.764789603960402</c:v>
                </c:pt>
                <c:pt idx="3">
                  <c:v>28.913100419860559</c:v>
                </c:pt>
                <c:pt idx="4">
                  <c:v>28.000654593061313</c:v>
                </c:pt>
                <c:pt idx="5">
                  <c:v>28.224233500779491</c:v>
                </c:pt>
                <c:pt idx="6">
                  <c:v>28.357145830731437</c:v>
                </c:pt>
                <c:pt idx="7">
                  <c:v>28.514999999999997</c:v>
                </c:pt>
                <c:pt idx="8">
                  <c:v>29.396970543068548</c:v>
                </c:pt>
                <c:pt idx="9">
                  <c:v>28.175313370473532</c:v>
                </c:pt>
                <c:pt idx="10">
                  <c:v>28.879563269876822</c:v>
                </c:pt>
                <c:pt idx="11">
                  <c:v>28.597121848076508</c:v>
                </c:pt>
                <c:pt idx="12">
                  <c:v>28.200097320218276</c:v>
                </c:pt>
                <c:pt idx="13">
                  <c:v>28.97452229299363</c:v>
                </c:pt>
              </c:numCache>
            </c:numRef>
          </c:xVal>
          <c:yVal>
            <c:numRef>
              <c:f>'Bighorn and Hanna Basin'!$EK$115:$EK$128</c:f>
              <c:numCache>
                <c:formatCode>0.00</c:formatCode>
                <c:ptCount val="14"/>
                <c:pt idx="0">
                  <c:v>0.97809256510491838</c:v>
                </c:pt>
                <c:pt idx="1">
                  <c:v>0.56864189472702686</c:v>
                </c:pt>
                <c:pt idx="2">
                  <c:v>0</c:v>
                </c:pt>
                <c:pt idx="3">
                  <c:v>0.98475521494260232</c:v>
                </c:pt>
                <c:pt idx="4">
                  <c:v>8.3033213285314114E-2</c:v>
                </c:pt>
                <c:pt idx="5">
                  <c:v>1.4510071696824854E-2</c:v>
                </c:pt>
                <c:pt idx="6">
                  <c:v>1.5371372356123951E-2</c:v>
                </c:pt>
                <c:pt idx="7">
                  <c:v>0.51902843744363614</c:v>
                </c:pt>
                <c:pt idx="8">
                  <c:v>0.68932838895756077</c:v>
                </c:pt>
                <c:pt idx="9">
                  <c:v>0.50670402456174246</c:v>
                </c:pt>
                <c:pt idx="10">
                  <c:v>0.19225724752385692</c:v>
                </c:pt>
                <c:pt idx="11">
                  <c:v>6.2209594838556932E-2</c:v>
                </c:pt>
                <c:pt idx="12">
                  <c:v>1.8733738074588036E-3</c:v>
                </c:pt>
                <c:pt idx="13">
                  <c:v>8.0702647657841131E-2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C-3E44-88CD-D14EA82F0D57}"/>
            </c:ext>
          </c:extLst>
        </c:ser>
        <c:ser>
          <c:idx val="1"/>
          <c:order val="1"/>
          <c:tx>
            <c:v>BCL</c:v>
          </c:tx>
          <c:spPr>
            <a:ln w="47625">
              <a:noFill/>
            </a:ln>
          </c:spPr>
          <c:xVal>
            <c:numRef>
              <c:f>('Bighorn and Hanna Basin'!$CH$114,'Bighorn and Hanna Basin'!$CH$132,'Bighorn and Hanna Basin'!$CH$139:$CH$141)</c:f>
              <c:numCache>
                <c:formatCode>0.0</c:formatCode>
                <c:ptCount val="5"/>
                <c:pt idx="0">
                  <c:v>28.88640973630832</c:v>
                </c:pt>
                <c:pt idx="1">
                  <c:v>30.483115834790802</c:v>
                </c:pt>
                <c:pt idx="2">
                  <c:v>29.761795166858459</c:v>
                </c:pt>
                <c:pt idx="3">
                  <c:v>29.690899134065781</c:v>
                </c:pt>
                <c:pt idx="4">
                  <c:v>29.015750837431405</c:v>
                </c:pt>
              </c:numCache>
            </c:numRef>
          </c:xVal>
          <c:yVal>
            <c:numRef>
              <c:f>('Bighorn and Hanna Basin'!$EK$114,'Bighorn and Hanna Basin'!$EK$132,'Bighorn and Hanna Basin'!$EK$139:$EK$141)</c:f>
              <c:numCache>
                <c:formatCode>0.00</c:formatCode>
                <c:ptCount val="5"/>
                <c:pt idx="0">
                  <c:v>0.32687056253413432</c:v>
                </c:pt>
                <c:pt idx="1">
                  <c:v>0</c:v>
                </c:pt>
                <c:pt idx="2">
                  <c:v>0</c:v>
                </c:pt>
                <c:pt idx="3">
                  <c:v>3.2069871379345636E-3</c:v>
                </c:pt>
                <c:pt idx="4">
                  <c:v>1.3187045046945879E-2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C-3E44-88CD-D14EA82F0D57}"/>
            </c:ext>
          </c:extLst>
        </c:ser>
        <c:ser>
          <c:idx val="2"/>
          <c:order val="2"/>
          <c:tx>
            <c:v>HD- Big Channel</c:v>
          </c:tx>
          <c:spPr>
            <a:ln w="47625">
              <a:noFill/>
            </a:ln>
          </c:spPr>
          <c:xVal>
            <c:numRef>
              <c:f>'Bighorn and Hanna Basin'!$CH$133:$CH$138</c:f>
              <c:numCache>
                <c:formatCode>0.0</c:formatCode>
                <c:ptCount val="6"/>
                <c:pt idx="0">
                  <c:v>28.202652300041443</c:v>
                </c:pt>
                <c:pt idx="1">
                  <c:v>29.599560950413231</c:v>
                </c:pt>
                <c:pt idx="2">
                  <c:v>28.571552471812659</c:v>
                </c:pt>
                <c:pt idx="4">
                  <c:v>30.099830795262264</c:v>
                </c:pt>
                <c:pt idx="5">
                  <c:v>30.154802259887006</c:v>
                </c:pt>
              </c:numCache>
            </c:numRef>
          </c:xVal>
          <c:yVal>
            <c:numRef>
              <c:f>'Bighorn and Hanna Basin'!$EK$133:$EK$138</c:f>
              <c:numCache>
                <c:formatCode>0.00</c:formatCode>
                <c:ptCount val="6"/>
                <c:pt idx="0">
                  <c:v>5.0747442958300554E-2</c:v>
                </c:pt>
                <c:pt idx="1">
                  <c:v>0.43822996010155968</c:v>
                </c:pt>
                <c:pt idx="2">
                  <c:v>0.43646138807429125</c:v>
                </c:pt>
                <c:pt idx="4">
                  <c:v>3.9805036555645809E-2</c:v>
                </c:pt>
                <c:pt idx="5">
                  <c:v>3.5939826461980808E-4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6C-3E44-88CD-D14EA82F0D57}"/>
            </c:ext>
          </c:extLst>
        </c:ser>
        <c:ser>
          <c:idx val="3"/>
          <c:order val="3"/>
          <c:tx>
            <c:v>Breaks/BMV</c:v>
          </c:tx>
          <c:spPr>
            <a:ln w="47625">
              <a:noFill/>
            </a:ln>
          </c:spPr>
          <c:xVal>
            <c:numRef>
              <c:f>'Bighorn and Hanna Basin'!$CH$129:$CH$131</c:f>
              <c:numCache>
                <c:formatCode>0.0</c:formatCode>
                <c:ptCount val="3"/>
                <c:pt idx="0">
                  <c:v>30.098333478754032</c:v>
                </c:pt>
                <c:pt idx="1">
                  <c:v>30.503788982803854</c:v>
                </c:pt>
                <c:pt idx="2">
                  <c:v>30.098178485508075</c:v>
                </c:pt>
              </c:numCache>
            </c:numRef>
          </c:xVal>
          <c:yVal>
            <c:numRef>
              <c:f>'Bighorn and Hanna Basin'!$EK$129:$EK$131</c:f>
              <c:numCache>
                <c:formatCode>0.00</c:formatCode>
                <c:ptCount val="3"/>
                <c:pt idx="0">
                  <c:v>0.23938147066631268</c:v>
                </c:pt>
                <c:pt idx="1">
                  <c:v>1.25908338729405E-2</c:v>
                </c:pt>
                <c:pt idx="2">
                  <c:v>2.5998661013166707E-2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6C-3E44-88CD-D14EA82F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63624"/>
        <c:axId val="2073969320"/>
      </c:scatterChart>
      <c:valAx>
        <c:axId val="207396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73969320"/>
        <c:crosses val="autoZero"/>
        <c:crossBetween val="midCat"/>
      </c:valAx>
      <c:valAx>
        <c:axId val="207396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Di/(Di+Alkanes)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3963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138</xdr:col>
      <xdr:colOff>107950</xdr:colOff>
      <xdr:row>143</xdr:row>
      <xdr:rowOff>146050</xdr:rowOff>
    </xdr:from>
    <xdr:to>
      <xdr:col>142</xdr:col>
      <xdr:colOff>635000</xdr:colOff>
      <xdr:row>173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211"/>
  <sheetViews>
    <sheetView tabSelected="1" topLeftCell="EX1" workbookViewId="0">
      <selection activeCell="FD3" sqref="FD3"/>
    </sheetView>
  </sheetViews>
  <sheetFormatPr baseColWidth="10" defaultColWidth="22" defaultRowHeight="14" x14ac:dyDescent="0.15"/>
  <cols>
    <col min="1" max="1" width="12" style="1" customWidth="1"/>
    <col min="2" max="2" width="29.5" style="1" hidden="1" customWidth="1"/>
    <col min="3" max="3" width="6.5" style="1" hidden="1" customWidth="1"/>
    <col min="4" max="4" width="7.1640625" style="1" hidden="1" customWidth="1"/>
    <col min="5" max="5" width="13.33203125" style="1" hidden="1" customWidth="1"/>
    <col min="6" max="6" width="22.5" style="1" bestFit="1" customWidth="1"/>
    <col min="7" max="7" width="24" style="1" hidden="1" customWidth="1"/>
    <col min="8" max="8" width="27.83203125" style="1" hidden="1" customWidth="1"/>
    <col min="9" max="9" width="17.83203125" style="1" hidden="1" customWidth="1"/>
    <col min="10" max="10" width="9" style="1" customWidth="1"/>
    <col min="11" max="11" width="23.83203125" style="8" hidden="1" customWidth="1"/>
    <col min="12" max="12" width="8.6640625" style="1" bestFit="1" customWidth="1"/>
    <col min="13" max="13" width="15" style="1" bestFit="1" customWidth="1"/>
    <col min="14" max="14" width="14.5" style="1" bestFit="1" customWidth="1"/>
    <col min="15" max="15" width="9.1640625" style="1" bestFit="1" customWidth="1"/>
    <col min="16" max="16" width="16.5" style="1" bestFit="1" customWidth="1"/>
    <col min="17" max="17" width="10.5" style="1" bestFit="1" customWidth="1"/>
    <col min="18" max="18" width="22" style="8"/>
    <col min="19" max="19" width="38.5" style="8" bestFit="1" customWidth="1"/>
    <col min="20" max="20" width="34.1640625" style="4" bestFit="1" customWidth="1"/>
    <col min="21" max="21" width="23.1640625" style="4" bestFit="1" customWidth="1"/>
    <col min="22" max="23" width="24.33203125" style="4" bestFit="1" customWidth="1"/>
    <col min="24" max="24" width="23.1640625" style="4" bestFit="1" customWidth="1"/>
    <col min="25" max="26" width="24.33203125" style="4" bestFit="1" customWidth="1"/>
    <col min="27" max="27" width="11.33203125" style="4" customWidth="1"/>
    <col min="28" max="28" width="11.5" style="4" customWidth="1"/>
    <col min="29" max="29" width="9" style="4" customWidth="1"/>
    <col min="30" max="30" width="23.1640625" style="4" bestFit="1" customWidth="1"/>
    <col min="31" max="32" width="24.33203125" style="4" bestFit="1" customWidth="1"/>
    <col min="33" max="33" width="23.1640625" style="4" bestFit="1" customWidth="1"/>
    <col min="34" max="35" width="13.33203125" style="4" bestFit="1" customWidth="1"/>
    <col min="36" max="36" width="27.5" style="7" bestFit="1" customWidth="1"/>
    <col min="37" max="37" width="18.33203125" bestFit="1" customWidth="1"/>
    <col min="38" max="38" width="16.6640625" bestFit="1" customWidth="1"/>
    <col min="39" max="39" width="14.83203125" bestFit="1" customWidth="1"/>
    <col min="40" max="40" width="18.33203125" bestFit="1" customWidth="1"/>
    <col min="41" max="41" width="16.6640625" bestFit="1" customWidth="1"/>
    <col min="42" max="42" width="14.83203125" bestFit="1" customWidth="1"/>
    <col min="43" max="43" width="18.33203125" bestFit="1" customWidth="1"/>
    <col min="44" max="44" width="16.6640625" bestFit="1" customWidth="1"/>
    <col min="45" max="45" width="14.83203125" bestFit="1" customWidth="1"/>
    <col min="46" max="46" width="18.33203125" bestFit="1" customWidth="1"/>
    <col min="47" max="47" width="16.6640625" bestFit="1" customWidth="1"/>
    <col min="48" max="48" width="14.83203125" bestFit="1" customWidth="1"/>
    <col min="49" max="49" width="18.33203125" bestFit="1" customWidth="1"/>
    <col min="50" max="50" width="16.6640625" bestFit="1" customWidth="1"/>
    <col min="51" max="51" width="14.83203125" bestFit="1" customWidth="1"/>
    <col min="52" max="52" width="18.33203125" bestFit="1" customWidth="1"/>
    <col min="53" max="53" width="16.6640625" bestFit="1" customWidth="1"/>
    <col min="54" max="54" width="14.83203125" bestFit="1" customWidth="1"/>
    <col min="55" max="56" width="8.33203125" style="8" bestFit="1" customWidth="1"/>
    <col min="57" max="57" width="7.1640625" style="8" bestFit="1" customWidth="1"/>
    <col min="58" max="58" width="6.83203125" style="8" bestFit="1" customWidth="1"/>
    <col min="59" max="59" width="7.33203125" style="8" bestFit="1" customWidth="1"/>
    <col min="60" max="85" width="6.33203125" style="8" bestFit="1" customWidth="1"/>
    <col min="86" max="86" width="5.1640625" style="8" bestFit="1" customWidth="1"/>
    <col min="87" max="87" width="9.5" style="8" bestFit="1" customWidth="1"/>
    <col min="88" max="88" width="5.6640625" style="8" bestFit="1" customWidth="1"/>
    <col min="89" max="89" width="5.1640625" style="8" bestFit="1" customWidth="1"/>
    <col min="90" max="90" width="17.6640625" style="8" bestFit="1" customWidth="1"/>
    <col min="91" max="91" width="13" style="8" bestFit="1" customWidth="1"/>
    <col min="92" max="92" width="15.6640625" style="8" bestFit="1" customWidth="1"/>
    <col min="93" max="93" width="15.5" style="8" bestFit="1" customWidth="1"/>
    <col min="94" max="94" width="9" style="8" bestFit="1" customWidth="1"/>
    <col min="95" max="95" width="12" style="8" bestFit="1" customWidth="1"/>
    <col min="96" max="96" width="18" style="8" bestFit="1" customWidth="1"/>
    <col min="97" max="97" width="15.1640625" style="8" bestFit="1" customWidth="1"/>
    <col min="98" max="98" width="9.33203125" style="8" bestFit="1" customWidth="1"/>
    <col min="99" max="99" width="36.6640625" style="8" bestFit="1" customWidth="1"/>
    <col min="100" max="100" width="9.33203125" style="8" bestFit="1" customWidth="1"/>
    <col min="101" max="101" width="18.5" style="8" bestFit="1" customWidth="1"/>
    <col min="102" max="102" width="18.6640625" style="8" bestFit="1" customWidth="1"/>
    <col min="103" max="103" width="20" style="8" bestFit="1" customWidth="1"/>
    <col min="104" max="104" width="22.83203125" style="8" bestFit="1" customWidth="1"/>
    <col min="105" max="106" width="23.33203125" style="8" bestFit="1" customWidth="1"/>
    <col min="107" max="108" width="28.83203125" style="8" bestFit="1" customWidth="1"/>
    <col min="109" max="109" width="23.5" style="8" bestFit="1" customWidth="1"/>
    <col min="110" max="110" width="28.6640625" style="8" bestFit="1" customWidth="1"/>
    <col min="111" max="111" width="7.33203125" style="8" bestFit="1" customWidth="1"/>
    <col min="112" max="112" width="11" style="8" bestFit="1" customWidth="1"/>
    <col min="113" max="113" width="8.5" style="8" bestFit="1" customWidth="1"/>
    <col min="114" max="114" width="17.5" style="8" bestFit="1" customWidth="1"/>
    <col min="115" max="115" width="48.6640625" style="8" bestFit="1" customWidth="1"/>
    <col min="116" max="116" width="24" style="8" bestFit="1" customWidth="1"/>
    <col min="117" max="117" width="20.6640625" style="8" bestFit="1" customWidth="1"/>
    <col min="118" max="118" width="33.1640625" style="8" bestFit="1" customWidth="1"/>
    <col min="119" max="119" width="13.83203125" style="8" bestFit="1" customWidth="1"/>
    <col min="120" max="121" width="11" style="8" bestFit="1" customWidth="1"/>
    <col min="122" max="122" width="15.5" style="8" bestFit="1" customWidth="1"/>
    <col min="123" max="123" width="13.33203125" style="8" bestFit="1" customWidth="1"/>
    <col min="124" max="124" width="24.83203125" style="8" bestFit="1" customWidth="1"/>
    <col min="125" max="125" width="20.5" style="8" bestFit="1" customWidth="1"/>
    <col min="126" max="126" width="12.83203125" style="8" bestFit="1" customWidth="1"/>
    <col min="127" max="127" width="16.33203125" style="8" bestFit="1" customWidth="1"/>
    <col min="128" max="128" width="12.83203125" style="8" bestFit="1" customWidth="1"/>
    <col min="129" max="129" width="31.5" style="8" bestFit="1" customWidth="1"/>
    <col min="130" max="130" width="44" style="8" bestFit="1" customWidth="1"/>
    <col min="131" max="132" width="36.6640625" style="8" bestFit="1" customWidth="1"/>
    <col min="133" max="134" width="50.83203125" style="8" bestFit="1" customWidth="1"/>
    <col min="135" max="135" width="17.6640625" style="8" bestFit="1" customWidth="1"/>
    <col min="136" max="136" width="45.5" style="8" bestFit="1" customWidth="1"/>
    <col min="137" max="137" width="9.1640625" style="8" bestFit="1" customWidth="1"/>
    <col min="138" max="138" width="15.6640625" style="8" bestFit="1" customWidth="1"/>
    <col min="139" max="139" width="16" style="8" bestFit="1" customWidth="1"/>
    <col min="140" max="140" width="28.83203125" style="8" bestFit="1" customWidth="1"/>
    <col min="141" max="141" width="14" style="8" bestFit="1" customWidth="1"/>
    <col min="142" max="142" width="21.1640625" style="8" bestFit="1" customWidth="1"/>
    <col min="143" max="143" width="21" style="8" bestFit="1" customWidth="1"/>
    <col min="144" max="144" width="28.6640625" style="8" bestFit="1" customWidth="1"/>
    <col min="145" max="145" width="28.83203125" style="8" bestFit="1" customWidth="1"/>
    <col min="146" max="146" width="26.83203125" style="8" bestFit="1" customWidth="1"/>
    <col min="147" max="147" width="22.1640625" style="8" bestFit="1" customWidth="1"/>
    <col min="148" max="148" width="20.83203125" style="8" bestFit="1" customWidth="1"/>
    <col min="149" max="149" width="53" style="8" bestFit="1" customWidth="1"/>
    <col min="150" max="150" width="30.1640625" style="8" bestFit="1" customWidth="1"/>
    <col min="151" max="151" width="51" style="8" bestFit="1" customWidth="1"/>
    <col min="152" max="152" width="29" style="8" bestFit="1" customWidth="1"/>
    <col min="153" max="153" width="30.6640625" style="8" bestFit="1" customWidth="1"/>
    <col min="154" max="154" width="26.33203125" style="8" bestFit="1" customWidth="1"/>
    <col min="155" max="155" width="29.1640625" style="8" bestFit="1" customWidth="1"/>
    <col min="156" max="156" width="13.83203125" style="8" bestFit="1" customWidth="1"/>
    <col min="157" max="157" width="15.1640625" style="8" bestFit="1" customWidth="1"/>
    <col min="158" max="158" width="11.1640625" style="8" bestFit="1" customWidth="1"/>
    <col min="159" max="159" width="13.6640625" style="8" bestFit="1" customWidth="1"/>
    <col min="160" max="160" width="33.1640625" style="8" bestFit="1" customWidth="1"/>
    <col min="161" max="161" width="22.5" style="1" bestFit="1" customWidth="1"/>
    <col min="162" max="162" width="10.5" style="1" customWidth="1"/>
    <col min="163" max="167" width="15.83203125" style="1" customWidth="1"/>
    <col min="168" max="168" width="9.83203125" style="1" customWidth="1"/>
    <col min="169" max="169" width="15.83203125" style="1" customWidth="1"/>
    <col min="170" max="170" width="14.6640625" style="1" customWidth="1"/>
    <col min="171" max="171" width="16.1640625" style="1" customWidth="1"/>
    <col min="172" max="16384" width="22" style="1"/>
  </cols>
  <sheetData>
    <row r="1" spans="1:171" s="15" customFormat="1" x14ac:dyDescent="0.15">
      <c r="A1" s="14" t="s">
        <v>480</v>
      </c>
      <c r="B1" s="44" t="s">
        <v>188</v>
      </c>
      <c r="C1" s="42"/>
      <c r="D1" s="42"/>
      <c r="E1" s="42"/>
      <c r="F1" s="42"/>
      <c r="G1" s="42"/>
      <c r="H1" s="42"/>
      <c r="I1" s="42"/>
      <c r="J1" s="42"/>
      <c r="K1" s="43"/>
      <c r="L1" s="48" t="s">
        <v>187</v>
      </c>
      <c r="M1" s="46"/>
      <c r="N1" s="46"/>
      <c r="O1" s="46"/>
      <c r="P1" s="46"/>
      <c r="Q1" s="46"/>
      <c r="R1" s="46"/>
      <c r="S1" s="46"/>
      <c r="T1" s="58" t="s">
        <v>617</v>
      </c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51"/>
      <c r="BD1" s="52"/>
      <c r="BE1" s="51"/>
      <c r="BF1" s="51"/>
      <c r="BG1" s="51"/>
      <c r="BH1" s="18"/>
      <c r="BI1" s="18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54"/>
      <c r="CI1" s="54"/>
      <c r="CJ1" s="54"/>
      <c r="CK1" s="54"/>
      <c r="CL1" s="16"/>
      <c r="CM1" s="16"/>
      <c r="CN1" s="17" t="s">
        <v>192</v>
      </c>
      <c r="CO1" s="17" t="s">
        <v>192</v>
      </c>
      <c r="CP1" s="16" t="s">
        <v>192</v>
      </c>
      <c r="CQ1" s="16" t="s">
        <v>192</v>
      </c>
      <c r="CR1" s="16" t="s">
        <v>192</v>
      </c>
      <c r="CS1" s="16" t="s">
        <v>192</v>
      </c>
      <c r="CT1" s="16" t="s">
        <v>192</v>
      </c>
      <c r="CU1" s="16" t="s">
        <v>192</v>
      </c>
      <c r="CV1" s="16" t="s">
        <v>192</v>
      </c>
      <c r="CW1" s="16" t="s">
        <v>192</v>
      </c>
      <c r="CX1" s="16" t="s">
        <v>192</v>
      </c>
      <c r="CY1" s="16" t="s">
        <v>192</v>
      </c>
      <c r="CZ1" s="16" t="s">
        <v>193</v>
      </c>
      <c r="DA1" s="16" t="s">
        <v>193</v>
      </c>
      <c r="DB1" s="16" t="s">
        <v>193</v>
      </c>
      <c r="DC1" s="16" t="s">
        <v>193</v>
      </c>
      <c r="DD1" s="16" t="s">
        <v>193</v>
      </c>
      <c r="DE1" s="16" t="s">
        <v>193</v>
      </c>
      <c r="DF1" s="16" t="s">
        <v>193</v>
      </c>
      <c r="DG1" s="16" t="s">
        <v>193</v>
      </c>
      <c r="DH1" s="16" t="s">
        <v>193</v>
      </c>
      <c r="DI1" s="16" t="s">
        <v>193</v>
      </c>
      <c r="DJ1" s="28" t="s">
        <v>520</v>
      </c>
      <c r="DK1" s="16"/>
      <c r="DL1" s="16"/>
      <c r="DM1" s="16"/>
      <c r="DN1" s="16"/>
      <c r="DO1" s="17"/>
      <c r="DP1" s="17"/>
      <c r="DQ1" s="17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7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7"/>
      <c r="FB1" s="16"/>
      <c r="FC1" s="16"/>
      <c r="FD1" s="1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</row>
    <row r="2" spans="1:171" s="15" customFormat="1" ht="15" x14ac:dyDescent="0.2">
      <c r="A2" s="15" t="s">
        <v>426</v>
      </c>
      <c r="B2" s="15" t="s">
        <v>513</v>
      </c>
      <c r="C2" s="15" t="s">
        <v>182</v>
      </c>
      <c r="D2" s="15" t="s">
        <v>181</v>
      </c>
      <c r="E2" s="15" t="s">
        <v>514</v>
      </c>
      <c r="F2" s="15" t="s">
        <v>180</v>
      </c>
      <c r="G2" s="15" t="s">
        <v>179</v>
      </c>
      <c r="H2" s="15" t="s">
        <v>178</v>
      </c>
      <c r="I2" s="15" t="s">
        <v>177</v>
      </c>
      <c r="J2" s="15" t="s">
        <v>176</v>
      </c>
      <c r="K2" s="17" t="s">
        <v>194</v>
      </c>
      <c r="L2" s="21" t="s">
        <v>175</v>
      </c>
      <c r="M2" s="21" t="s">
        <v>183</v>
      </c>
      <c r="N2" s="21" t="s">
        <v>184</v>
      </c>
      <c r="O2" s="22" t="s">
        <v>174</v>
      </c>
      <c r="P2" s="22" t="s">
        <v>186</v>
      </c>
      <c r="Q2" s="23" t="s">
        <v>185</v>
      </c>
      <c r="R2" s="16" t="s">
        <v>189</v>
      </c>
      <c r="S2" s="16" t="s">
        <v>190</v>
      </c>
      <c r="T2" s="59" t="s">
        <v>432</v>
      </c>
      <c r="U2" s="59" t="s">
        <v>433</v>
      </c>
      <c r="V2" s="59" t="s">
        <v>434</v>
      </c>
      <c r="W2" s="59" t="s">
        <v>435</v>
      </c>
      <c r="X2" s="59" t="s">
        <v>436</v>
      </c>
      <c r="Y2" s="60" t="s">
        <v>437</v>
      </c>
      <c r="Z2" s="60" t="s">
        <v>438</v>
      </c>
      <c r="AA2" s="60" t="s">
        <v>439</v>
      </c>
      <c r="AB2" s="60" t="s">
        <v>440</v>
      </c>
      <c r="AC2" s="60" t="s">
        <v>441</v>
      </c>
      <c r="AD2" s="60" t="s">
        <v>442</v>
      </c>
      <c r="AE2" s="60" t="s">
        <v>478</v>
      </c>
      <c r="AF2" s="60" t="s">
        <v>443</v>
      </c>
      <c r="AG2" s="60" t="s">
        <v>444</v>
      </c>
      <c r="AH2" s="24" t="s">
        <v>173</v>
      </c>
      <c r="AI2" s="24" t="s">
        <v>172</v>
      </c>
      <c r="AJ2" s="15" t="s">
        <v>427</v>
      </c>
      <c r="AK2" s="25" t="s">
        <v>408</v>
      </c>
      <c r="AL2" s="25" t="s">
        <v>409</v>
      </c>
      <c r="AM2" s="25" t="s">
        <v>410</v>
      </c>
      <c r="AN2" s="25" t="s">
        <v>411</v>
      </c>
      <c r="AO2" s="25" t="s">
        <v>412</v>
      </c>
      <c r="AP2" s="25" t="s">
        <v>413</v>
      </c>
      <c r="AQ2" s="25" t="s">
        <v>414</v>
      </c>
      <c r="AR2" s="25" t="s">
        <v>415</v>
      </c>
      <c r="AS2" s="25" t="s">
        <v>416</v>
      </c>
      <c r="AT2" s="25" t="s">
        <v>417</v>
      </c>
      <c r="AU2" s="25" t="s">
        <v>418</v>
      </c>
      <c r="AV2" s="25" t="s">
        <v>419</v>
      </c>
      <c r="AW2" s="25" t="s">
        <v>420</v>
      </c>
      <c r="AX2" s="25" t="s">
        <v>421</v>
      </c>
      <c r="AY2" s="25" t="s">
        <v>422</v>
      </c>
      <c r="AZ2" s="25" t="s">
        <v>423</v>
      </c>
      <c r="BA2" s="25" t="s">
        <v>424</v>
      </c>
      <c r="BB2" s="25" t="s">
        <v>425</v>
      </c>
      <c r="BC2" s="17" t="s">
        <v>196</v>
      </c>
      <c r="BD2" s="17" t="s">
        <v>195</v>
      </c>
      <c r="BE2" s="17" t="s">
        <v>197</v>
      </c>
      <c r="BF2" s="17" t="s">
        <v>482</v>
      </c>
      <c r="BG2" s="17" t="s">
        <v>483</v>
      </c>
      <c r="BH2" s="17" t="s">
        <v>198</v>
      </c>
      <c r="BI2" s="17" t="s">
        <v>475</v>
      </c>
      <c r="BJ2" s="17" t="s">
        <v>199</v>
      </c>
      <c r="BK2" s="17" t="s">
        <v>200</v>
      </c>
      <c r="BL2" s="17" t="s">
        <v>201</v>
      </c>
      <c r="BM2" s="17" t="s">
        <v>202</v>
      </c>
      <c r="BN2" s="17" t="s">
        <v>203</v>
      </c>
      <c r="BO2" s="17" t="s">
        <v>204</v>
      </c>
      <c r="BP2" s="17" t="s">
        <v>205</v>
      </c>
      <c r="BQ2" s="17" t="s">
        <v>206</v>
      </c>
      <c r="BR2" s="17" t="s">
        <v>207</v>
      </c>
      <c r="BS2" s="17" t="s">
        <v>208</v>
      </c>
      <c r="BT2" s="17" t="s">
        <v>209</v>
      </c>
      <c r="BU2" s="17" t="s">
        <v>210</v>
      </c>
      <c r="BV2" s="17" t="s">
        <v>211</v>
      </c>
      <c r="BW2" s="17" t="s">
        <v>212</v>
      </c>
      <c r="BX2" s="17" t="s">
        <v>213</v>
      </c>
      <c r="BY2" s="17" t="s">
        <v>214</v>
      </c>
      <c r="BZ2" s="17" t="s">
        <v>215</v>
      </c>
      <c r="CA2" s="17" t="s">
        <v>216</v>
      </c>
      <c r="CB2" s="17" t="s">
        <v>217</v>
      </c>
      <c r="CC2" s="17" t="s">
        <v>218</v>
      </c>
      <c r="CD2" s="17" t="s">
        <v>219</v>
      </c>
      <c r="CE2" s="17" t="s">
        <v>220</v>
      </c>
      <c r="CF2" s="17" t="s">
        <v>476</v>
      </c>
      <c r="CG2" s="17" t="s">
        <v>477</v>
      </c>
      <c r="CH2" s="17" t="s">
        <v>221</v>
      </c>
      <c r="CI2" s="17" t="s">
        <v>515</v>
      </c>
      <c r="CJ2" s="17" t="s">
        <v>222</v>
      </c>
      <c r="CK2" s="17" t="s">
        <v>481</v>
      </c>
      <c r="CL2" s="17" t="s">
        <v>516</v>
      </c>
      <c r="CM2" s="17" t="s">
        <v>517</v>
      </c>
      <c r="CN2" s="17" t="s">
        <v>223</v>
      </c>
      <c r="CO2" s="61" t="s">
        <v>429</v>
      </c>
      <c r="CP2" s="17" t="s">
        <v>224</v>
      </c>
      <c r="CQ2" s="17" t="s">
        <v>225</v>
      </c>
      <c r="CR2" s="17" t="s">
        <v>226</v>
      </c>
      <c r="CS2" s="17" t="s">
        <v>227</v>
      </c>
      <c r="CT2" s="17" t="s">
        <v>228</v>
      </c>
      <c r="CU2" s="17" t="s">
        <v>229</v>
      </c>
      <c r="CV2" s="17" t="s">
        <v>230</v>
      </c>
      <c r="CW2" s="17" t="s">
        <v>231</v>
      </c>
      <c r="CX2" s="17" t="s">
        <v>232</v>
      </c>
      <c r="CY2" s="17" t="s">
        <v>233</v>
      </c>
      <c r="CZ2" s="17" t="s">
        <v>234</v>
      </c>
      <c r="DA2" s="17" t="s">
        <v>235</v>
      </c>
      <c r="DB2" s="17" t="s">
        <v>236</v>
      </c>
      <c r="DC2" s="17" t="s">
        <v>237</v>
      </c>
      <c r="DD2" s="17" t="s">
        <v>238</v>
      </c>
      <c r="DE2" s="17" t="s">
        <v>239</v>
      </c>
      <c r="DF2" s="17" t="s">
        <v>240</v>
      </c>
      <c r="DG2" s="17" t="s">
        <v>241</v>
      </c>
      <c r="DH2" s="17" t="s">
        <v>242</v>
      </c>
      <c r="DI2" s="17" t="s">
        <v>243</v>
      </c>
      <c r="DJ2" s="17" t="s">
        <v>244</v>
      </c>
      <c r="DK2" s="17" t="s">
        <v>245</v>
      </c>
      <c r="DL2" s="17" t="s">
        <v>246</v>
      </c>
      <c r="DM2" s="17" t="s">
        <v>247</v>
      </c>
      <c r="DN2" s="17" t="s">
        <v>248</v>
      </c>
      <c r="DO2" s="17" t="s">
        <v>249</v>
      </c>
      <c r="DP2" s="61" t="s">
        <v>430</v>
      </c>
      <c r="DQ2" s="61" t="s">
        <v>431</v>
      </c>
      <c r="DR2" s="17" t="s">
        <v>250</v>
      </c>
      <c r="DS2" s="17" t="s">
        <v>251</v>
      </c>
      <c r="DT2" s="17" t="s">
        <v>252</v>
      </c>
      <c r="DU2" s="17" t="s">
        <v>253</v>
      </c>
      <c r="DV2" s="17" t="s">
        <v>254</v>
      </c>
      <c r="DW2" s="17" t="s">
        <v>255</v>
      </c>
      <c r="DX2" s="17" t="s">
        <v>256</v>
      </c>
      <c r="DY2" s="17" t="s">
        <v>257</v>
      </c>
      <c r="DZ2" s="17" t="s">
        <v>258</v>
      </c>
      <c r="EA2" s="17" t="s">
        <v>259</v>
      </c>
      <c r="EB2" s="17" t="s">
        <v>260</v>
      </c>
      <c r="EC2" s="26" t="s">
        <v>261</v>
      </c>
      <c r="ED2" s="26" t="s">
        <v>262</v>
      </c>
      <c r="EE2" s="26" t="s">
        <v>263</v>
      </c>
      <c r="EF2" s="26" t="s">
        <v>264</v>
      </c>
      <c r="EG2" s="26" t="s">
        <v>265</v>
      </c>
      <c r="EH2" s="26" t="s">
        <v>266</v>
      </c>
      <c r="EI2" s="26" t="s">
        <v>267</v>
      </c>
      <c r="EJ2" s="26" t="s">
        <v>268</v>
      </c>
      <c r="EK2" s="26" t="s">
        <v>269</v>
      </c>
      <c r="EL2" s="26" t="s">
        <v>270</v>
      </c>
      <c r="EM2" s="26" t="s">
        <v>271</v>
      </c>
      <c r="EN2" s="17" t="s">
        <v>272</v>
      </c>
      <c r="EO2" s="17" t="s">
        <v>273</v>
      </c>
      <c r="EP2" s="17" t="s">
        <v>274</v>
      </c>
      <c r="EQ2" s="17" t="s">
        <v>275</v>
      </c>
      <c r="ER2" s="17" t="s">
        <v>276</v>
      </c>
      <c r="ES2" s="17" t="s">
        <v>277</v>
      </c>
      <c r="ET2" s="17" t="s">
        <v>278</v>
      </c>
      <c r="EU2" s="17" t="s">
        <v>279</v>
      </c>
      <c r="EV2" s="17" t="s">
        <v>280</v>
      </c>
      <c r="EW2" s="17" t="s">
        <v>281</v>
      </c>
      <c r="EX2" s="17" t="s">
        <v>282</v>
      </c>
      <c r="EY2" s="17" t="s">
        <v>283</v>
      </c>
      <c r="EZ2" s="17" t="s">
        <v>284</v>
      </c>
      <c r="FA2" s="17" t="s">
        <v>285</v>
      </c>
      <c r="FB2" s="17" t="s">
        <v>286</v>
      </c>
      <c r="FC2" s="17" t="s">
        <v>287</v>
      </c>
      <c r="FD2" s="17" t="s">
        <v>484</v>
      </c>
      <c r="FE2" s="15" t="s">
        <v>180</v>
      </c>
      <c r="FF2" s="15" t="s">
        <v>597</v>
      </c>
      <c r="FG2" s="15" t="s">
        <v>598</v>
      </c>
      <c r="FH2" s="62" t="s">
        <v>599</v>
      </c>
      <c r="FI2" s="63" t="s">
        <v>600</v>
      </c>
      <c r="FJ2" s="63" t="s">
        <v>601</v>
      </c>
      <c r="FK2" s="64" t="s">
        <v>602</v>
      </c>
      <c r="FL2" s="64" t="s">
        <v>606</v>
      </c>
      <c r="FM2" s="64" t="s">
        <v>603</v>
      </c>
      <c r="FN2" s="64" t="s">
        <v>604</v>
      </c>
      <c r="FO2" s="64" t="s">
        <v>605</v>
      </c>
    </row>
    <row r="3" spans="1:171" x14ac:dyDescent="0.15">
      <c r="A3" s="1" t="s">
        <v>384</v>
      </c>
      <c r="B3" s="1" t="s">
        <v>153</v>
      </c>
      <c r="C3" s="1">
        <v>21</v>
      </c>
      <c r="D3" s="1" t="s">
        <v>156</v>
      </c>
      <c r="E3" s="1">
        <v>1</v>
      </c>
      <c r="F3" s="1" t="s">
        <v>171</v>
      </c>
      <c r="G3" s="1" t="s">
        <v>169</v>
      </c>
      <c r="H3" s="1" t="s">
        <v>163</v>
      </c>
      <c r="I3" s="1" t="s">
        <v>104</v>
      </c>
      <c r="J3" s="1" t="s">
        <v>103</v>
      </c>
      <c r="K3" s="8" t="s">
        <v>321</v>
      </c>
      <c r="L3" s="2">
        <v>-26.827362810010406</v>
      </c>
      <c r="M3" s="2">
        <v>2.1140202189561552E-3</v>
      </c>
      <c r="N3" s="2">
        <v>1.4948380323893673E-3</v>
      </c>
      <c r="O3" s="3">
        <v>8.4872937080760629</v>
      </c>
      <c r="P3" s="5">
        <v>0.13775728259627759</v>
      </c>
      <c r="Q3" s="6">
        <v>2</v>
      </c>
      <c r="R3" s="8">
        <v>41.614000000000004</v>
      </c>
      <c r="S3" s="8" t="s">
        <v>361</v>
      </c>
      <c r="T3" s="2">
        <v>-28.087</v>
      </c>
      <c r="U3" s="2"/>
      <c r="V3" s="2">
        <v>-30.901</v>
      </c>
      <c r="W3" s="2">
        <v>-29.779</v>
      </c>
      <c r="X3" s="2"/>
      <c r="Y3" s="2">
        <v>-32.393999999999998</v>
      </c>
      <c r="Z3" s="2">
        <v>-31.529</v>
      </c>
      <c r="AA3" s="2"/>
      <c r="AB3" s="2"/>
      <c r="AC3" s="2">
        <v>-31.753</v>
      </c>
      <c r="AD3" s="2"/>
      <c r="AE3" s="2"/>
      <c r="AF3" s="2">
        <v>-29.971</v>
      </c>
      <c r="AG3" s="2"/>
      <c r="AH3" s="2"/>
      <c r="AI3" s="2">
        <v>-28.076000000000001</v>
      </c>
      <c r="AJ3" s="65" t="s">
        <v>171</v>
      </c>
      <c r="AK3" s="66">
        <v>-183.24906847543181</v>
      </c>
      <c r="AL3" s="67"/>
      <c r="AM3" s="66">
        <v>1</v>
      </c>
      <c r="AN3" s="66">
        <v>-183.3045424954318</v>
      </c>
      <c r="AO3" s="67"/>
      <c r="AP3" s="66">
        <v>1</v>
      </c>
      <c r="AQ3" s="66">
        <v>-184.43339477543182</v>
      </c>
      <c r="AR3" s="67"/>
      <c r="AS3" s="66">
        <v>1</v>
      </c>
      <c r="AT3" s="66">
        <v>-188.37469181543182</v>
      </c>
      <c r="AU3" s="67"/>
      <c r="AV3" s="66">
        <v>1</v>
      </c>
      <c r="AW3" s="66">
        <v>-189.90507033543182</v>
      </c>
      <c r="AX3" s="67"/>
      <c r="AY3" s="66">
        <v>1</v>
      </c>
      <c r="AZ3" s="67"/>
      <c r="BA3" s="67"/>
      <c r="BB3" s="66">
        <v>0</v>
      </c>
      <c r="BC3" s="2">
        <v>5.3093971614590938</v>
      </c>
      <c r="BD3" s="2">
        <v>1.7123666341536159</v>
      </c>
      <c r="BE3" s="2">
        <f>BC3/BD3</f>
        <v>3.100619374123351</v>
      </c>
      <c r="BF3" s="2">
        <f>BC3/BM3</f>
        <v>3.2875232521588482</v>
      </c>
      <c r="BG3" s="2">
        <f>BD3/BN3</f>
        <v>0.87876635437976336</v>
      </c>
      <c r="BH3" s="2">
        <v>4.823740942608814</v>
      </c>
      <c r="BI3" s="2"/>
      <c r="BJ3" s="2">
        <v>0.56634703013828347</v>
      </c>
      <c r="BK3" s="2">
        <v>1.3788953143947817</v>
      </c>
      <c r="BL3" s="2">
        <v>1.3327673141376601</v>
      </c>
      <c r="BM3" s="2">
        <v>1.6150143297001849</v>
      </c>
      <c r="BN3" s="2">
        <v>1.9486028631150891</v>
      </c>
      <c r="BO3" s="2">
        <v>4.8771273930038879</v>
      </c>
      <c r="BP3" s="2">
        <v>4.0799921771347814</v>
      </c>
      <c r="BQ3" s="2">
        <v>3.649398525169111</v>
      </c>
      <c r="BR3" s="2">
        <v>3.9469803482711878</v>
      </c>
      <c r="BS3" s="2">
        <v>7.6762890789094635</v>
      </c>
      <c r="BT3" s="2">
        <v>5.0259324206718405</v>
      </c>
      <c r="BU3" s="2">
        <v>18.826920898368307</v>
      </c>
      <c r="BV3" s="2">
        <v>5.1988694621989717</v>
      </c>
      <c r="BW3" s="2">
        <v>14.693920761999324</v>
      </c>
      <c r="BX3" s="2">
        <v>5.4729063905702766</v>
      </c>
      <c r="BY3" s="2">
        <v>18.488758491661645</v>
      </c>
      <c r="BZ3" s="2">
        <v>15.465130042163604</v>
      </c>
      <c r="CA3" s="2">
        <v>21.033638502416629</v>
      </c>
      <c r="CB3" s="2">
        <v>2.5753943903211836</v>
      </c>
      <c r="CC3" s="2">
        <v>10.196385797100135</v>
      </c>
      <c r="CD3" s="2">
        <v>2.6306406238766242</v>
      </c>
      <c r="CE3" s="2">
        <v>0</v>
      </c>
      <c r="CF3" s="2"/>
      <c r="CG3" s="2"/>
      <c r="CH3" s="68">
        <f>(27*BW3+29*BY3+31*CA3+33*CC3+35*CE3)/(BW3+BY3+CA3+CC3+CE3)</f>
        <v>29.830037798756507</v>
      </c>
      <c r="CI3" s="2">
        <f t="shared" ref="CI3:CI81" si="0">0.5*((BS3+BU3+BW3+BY3+CA3)+(BU3+BW3+BY3+CA3+CC3))/(BT3+BV3+BX3+BZ3+CB3)</f>
        <v>2.4298716772456066</v>
      </c>
      <c r="CJ3" s="2">
        <f>(BW3+BY3+CA3)/(BK3+BM3+BO3)</f>
        <v>6.888078089397597</v>
      </c>
      <c r="CK3" s="2">
        <f>(BS3+BU3)/(BS3+BU3+BY3+CA3)</f>
        <v>0.40140804746824493</v>
      </c>
      <c r="CL3" s="2">
        <f>SUM(BW3,BY3,CA3,CC3,CE3)</f>
        <v>64.412703553177735</v>
      </c>
      <c r="CM3" s="2">
        <f>SUM(BW3:CE3)</f>
        <v>90.556775000109425</v>
      </c>
      <c r="CN3" s="2">
        <v>4.1814735884731924</v>
      </c>
      <c r="CO3" s="2"/>
      <c r="CP3" s="2">
        <v>3.3990570076034645</v>
      </c>
      <c r="CQ3" s="2">
        <v>2.487287765918258</v>
      </c>
      <c r="CR3" s="2">
        <v>33.391268448662075</v>
      </c>
      <c r="CS3" s="2">
        <v>14.704932246453694</v>
      </c>
      <c r="CT3" s="2">
        <v>3.815329378207629</v>
      </c>
      <c r="CU3" s="2">
        <v>5.736115367890859</v>
      </c>
      <c r="CV3" s="2">
        <v>0</v>
      </c>
      <c r="CW3" s="2">
        <v>0</v>
      </c>
      <c r="CX3" s="2">
        <v>15.313496305238287</v>
      </c>
      <c r="CY3" s="2">
        <v>0</v>
      </c>
      <c r="CZ3" s="2">
        <v>0</v>
      </c>
      <c r="DA3" s="2">
        <v>4.1856717289848883E-2</v>
      </c>
      <c r="DB3" s="2">
        <v>0</v>
      </c>
      <c r="DC3" s="2">
        <v>0.34995057276894986</v>
      </c>
      <c r="DD3" s="2">
        <v>0</v>
      </c>
      <c r="DE3" s="2">
        <v>0</v>
      </c>
      <c r="DF3" s="2">
        <v>0.36127417196062056</v>
      </c>
      <c r="DG3" s="2">
        <v>0</v>
      </c>
      <c r="DH3" s="2">
        <v>0</v>
      </c>
      <c r="DI3" s="2">
        <v>0</v>
      </c>
      <c r="DJ3" s="2">
        <f>SUM(CN3:DI3)</f>
        <v>83.782041570466873</v>
      </c>
      <c r="DK3" s="2">
        <v>62.732429897337731</v>
      </c>
      <c r="DL3" s="2">
        <v>0.75308146201941928</v>
      </c>
      <c r="DM3" s="2">
        <v>82.300988088483962</v>
      </c>
      <c r="DN3" s="2">
        <v>0.98799534047618043</v>
      </c>
      <c r="DO3" s="2">
        <v>2.3382695115460912</v>
      </c>
      <c r="DP3" s="2"/>
      <c r="DQ3" s="2"/>
      <c r="DR3" s="2">
        <v>0</v>
      </c>
      <c r="DS3" s="2">
        <v>0</v>
      </c>
      <c r="DT3" s="2">
        <v>1.4611819619931889</v>
      </c>
      <c r="DU3" s="2">
        <v>0</v>
      </c>
      <c r="DV3" s="2">
        <v>0</v>
      </c>
      <c r="DW3" s="2">
        <v>1.9672788363021569</v>
      </c>
      <c r="DX3" s="2">
        <v>1.94247379126345</v>
      </c>
      <c r="DY3" s="2">
        <v>0</v>
      </c>
      <c r="DZ3" s="2">
        <v>0</v>
      </c>
      <c r="EA3" s="2">
        <v>0.47639745424276236</v>
      </c>
      <c r="EB3" s="2">
        <v>2.1016092167248739</v>
      </c>
      <c r="EC3" s="11">
        <v>0</v>
      </c>
      <c r="ED3" s="2">
        <v>0</v>
      </c>
      <c r="EE3" s="2">
        <f>SUM(DO3:ED3)</f>
        <v>10.287210772072523</v>
      </c>
      <c r="EF3" s="2">
        <v>5.3709345895587957</v>
      </c>
      <c r="EG3" s="10">
        <f>DK3/(DK3+EE3)</f>
        <v>0.85911720904452371</v>
      </c>
      <c r="EH3" s="2">
        <v>0.95125260538539835</v>
      </c>
      <c r="EI3" s="2">
        <v>0.99666112354059022</v>
      </c>
      <c r="EJ3" s="2">
        <v>0.12297183019716994</v>
      </c>
      <c r="EK3" s="10">
        <f>DK3/(DK3+CL3)</f>
        <v>0.49339230055354832</v>
      </c>
      <c r="EL3" s="2">
        <v>0.39046360830717181</v>
      </c>
      <c r="EM3" s="2">
        <v>0.72510315629468669</v>
      </c>
      <c r="EN3" s="2">
        <v>3.1426790523226003</v>
      </c>
      <c r="EO3" s="2">
        <v>0</v>
      </c>
      <c r="EP3" s="2">
        <v>2.7516046672390027</v>
      </c>
      <c r="EQ3" s="2">
        <v>4.5526774717390897</v>
      </c>
      <c r="ER3" s="2">
        <v>7.4594383612133246</v>
      </c>
      <c r="ES3" s="2">
        <v>5.7504346311575203</v>
      </c>
      <c r="ET3" s="2">
        <v>8.7064319701261059</v>
      </c>
      <c r="EU3" s="2">
        <v>4.2118191969282019</v>
      </c>
      <c r="EV3" s="2">
        <v>0</v>
      </c>
      <c r="EW3" s="2">
        <v>1.5788072060664702</v>
      </c>
      <c r="EX3" s="2">
        <v>2.4913716323167834</v>
      </c>
      <c r="EY3" s="2">
        <v>1.0842224969726133</v>
      </c>
      <c r="EZ3" s="2">
        <v>41.729486686081721</v>
      </c>
      <c r="FA3" s="10">
        <v>0.1031402770481421</v>
      </c>
      <c r="FB3" s="10">
        <v>0.70912477782973149</v>
      </c>
      <c r="FC3" s="10">
        <v>0.17516317302348075</v>
      </c>
      <c r="FD3" s="11">
        <f>EZ3/CM3</f>
        <v>0.46081021200270544</v>
      </c>
      <c r="FE3" s="1" t="s">
        <v>171</v>
      </c>
      <c r="FF3" s="67">
        <v>-5.2</v>
      </c>
      <c r="FG3" s="69">
        <v>-5</v>
      </c>
      <c r="FH3" s="70">
        <v>-29.779</v>
      </c>
      <c r="FI3" s="70">
        <v>-31.529</v>
      </c>
      <c r="FJ3" s="70">
        <v>-31.753</v>
      </c>
      <c r="FK3" s="69">
        <f t="shared" ref="FK3:FK81" si="1">(FI3+1000)/(-0.0052+1)-1000</f>
        <v>-26.466626457579423</v>
      </c>
      <c r="FL3" s="69"/>
      <c r="FM3" s="69">
        <f t="shared" ref="FM3:FM12" si="2">(FG3-FK3/1+(FK3/1000))</f>
        <v>21.440159831121843</v>
      </c>
      <c r="FN3" s="69">
        <f t="shared" ref="FN3:FN81" si="3">(FG3+1000)/(FK3+1000)</f>
        <v>1.0220502214315141</v>
      </c>
      <c r="FO3" s="69">
        <f t="shared" ref="FO3:FO81" si="4">(FN3-1)*1000</f>
        <v>22.050221431514139</v>
      </c>
    </row>
    <row r="4" spans="1:171" x14ac:dyDescent="0.15">
      <c r="A4" s="1" t="s">
        <v>384</v>
      </c>
      <c r="B4" s="1" t="s">
        <v>153</v>
      </c>
      <c r="C4" s="1">
        <v>21</v>
      </c>
      <c r="D4" s="1" t="s">
        <v>152</v>
      </c>
      <c r="E4" s="1">
        <v>1</v>
      </c>
      <c r="F4" s="1" t="s">
        <v>170</v>
      </c>
      <c r="G4" s="1" t="s">
        <v>169</v>
      </c>
      <c r="H4" s="1" t="s">
        <v>168</v>
      </c>
      <c r="I4" s="1" t="s">
        <v>104</v>
      </c>
      <c r="J4" s="1" t="s">
        <v>103</v>
      </c>
      <c r="K4" s="8" t="s">
        <v>325</v>
      </c>
      <c r="L4" s="2">
        <v>-28.07828317801135</v>
      </c>
      <c r="M4" s="2">
        <v>0.10302297317273726</v>
      </c>
      <c r="N4" s="2">
        <v>7.2848242948442277E-2</v>
      </c>
      <c r="O4" s="3">
        <v>1.8694636561232945</v>
      </c>
      <c r="P4" s="5">
        <v>4.2785633418570113E-2</v>
      </c>
      <c r="Q4" s="6">
        <v>2</v>
      </c>
      <c r="R4" s="8">
        <v>35.377700000000004</v>
      </c>
      <c r="S4" s="8" t="s">
        <v>371</v>
      </c>
      <c r="T4" s="2">
        <v>-29.741</v>
      </c>
      <c r="U4" s="2"/>
      <c r="V4" s="2">
        <v>-31.181000000000001</v>
      </c>
      <c r="W4" s="2">
        <v>-30.777999999999999</v>
      </c>
      <c r="X4" s="2"/>
      <c r="Y4" s="2">
        <v>-30.632000000000001</v>
      </c>
      <c r="Z4" s="2">
        <v>-31.49</v>
      </c>
      <c r="AA4" s="2"/>
      <c r="AB4" s="2"/>
      <c r="AC4" s="2">
        <v>-32.171999999999997</v>
      </c>
      <c r="AD4" s="2"/>
      <c r="AE4" s="2"/>
      <c r="AF4" s="2"/>
      <c r="AG4" s="2"/>
      <c r="AH4" s="2"/>
      <c r="AI4" s="2"/>
      <c r="AJ4" s="65" t="s">
        <v>170</v>
      </c>
      <c r="AK4" s="66">
        <v>-195.44513017441568</v>
      </c>
      <c r="AL4" s="67"/>
      <c r="AM4" s="66">
        <v>1</v>
      </c>
      <c r="AN4" s="66">
        <v>-196.48152575441566</v>
      </c>
      <c r="AO4" s="67"/>
      <c r="AP4" s="66">
        <v>1</v>
      </c>
      <c r="AQ4" s="66">
        <v>-199.68845243441567</v>
      </c>
      <c r="AR4" s="67"/>
      <c r="AS4" s="66">
        <v>1</v>
      </c>
      <c r="AT4" s="66">
        <v>-197.18419667441566</v>
      </c>
      <c r="AU4" s="67"/>
      <c r="AV4" s="66">
        <v>1</v>
      </c>
      <c r="AW4" s="66">
        <v>-191.47125315441568</v>
      </c>
      <c r="AX4" s="67"/>
      <c r="AY4" s="66">
        <v>1</v>
      </c>
      <c r="AZ4" s="66">
        <v>-190.15836801441566</v>
      </c>
      <c r="BA4" s="67"/>
      <c r="BB4" s="66">
        <v>1</v>
      </c>
      <c r="BC4" s="2">
        <v>9.1443902208989662</v>
      </c>
      <c r="BD4" s="2">
        <v>2.2577879330472403</v>
      </c>
      <c r="BE4" s="2">
        <f t="shared" ref="BE4:BE81" si="5">BC4/BD4</f>
        <v>4.0501546168497642</v>
      </c>
      <c r="BF4" s="2">
        <f t="shared" ref="BF4:BF81" si="6">BC4/BM4</f>
        <v>1.0401980207263519</v>
      </c>
      <c r="BG4" s="2">
        <f t="shared" ref="BG4:BG81" si="7">BD4/BN4</f>
        <v>0.24478343245935952</v>
      </c>
      <c r="BH4" s="2">
        <v>25.335184726831123</v>
      </c>
      <c r="BI4" s="2"/>
      <c r="BJ4" s="2">
        <v>3.5267207931201523</v>
      </c>
      <c r="BK4" s="2">
        <v>6.8448758319150489</v>
      </c>
      <c r="BL4" s="2">
        <v>8.3144979496434317</v>
      </c>
      <c r="BM4" s="2">
        <v>8.7910090566348131</v>
      </c>
      <c r="BN4" s="2">
        <v>9.223614157065521</v>
      </c>
      <c r="BO4" s="2">
        <v>13.197722855753604</v>
      </c>
      <c r="BP4" s="2">
        <v>15.216961965443106</v>
      </c>
      <c r="BQ4" s="2">
        <v>18.010769958230433</v>
      </c>
      <c r="BR4" s="2">
        <v>21.665008554506301</v>
      </c>
      <c r="BS4" s="2">
        <v>47.097768812534504</v>
      </c>
      <c r="BT4" s="2">
        <v>33.468891722349646</v>
      </c>
      <c r="BU4" s="2">
        <v>93.85765753413061</v>
      </c>
      <c r="BV4" s="2">
        <v>52.430229988994725</v>
      </c>
      <c r="BW4" s="2">
        <v>150.84609010802853</v>
      </c>
      <c r="BX4" s="2">
        <v>81.138316847211016</v>
      </c>
      <c r="BY4" s="2">
        <v>242.31166722229889</v>
      </c>
      <c r="BZ4" s="2">
        <v>91.614440407421071</v>
      </c>
      <c r="CA4" s="2">
        <v>209.20052597066234</v>
      </c>
      <c r="CB4" s="2">
        <v>33.472298180190329</v>
      </c>
      <c r="CC4" s="2">
        <v>59.969754459169572</v>
      </c>
      <c r="CD4" s="2">
        <v>12.232988815556114</v>
      </c>
      <c r="CE4" s="2">
        <v>0</v>
      </c>
      <c r="CF4" s="2"/>
      <c r="CG4" s="2"/>
      <c r="CH4" s="68">
        <f t="shared" ref="CH4:CH81" si="8">(27*BW4+29*BY4+31*CA4+33*CC4+35*CE4)/(BW4+BY4+CA4+CC4+CE4)</f>
        <v>29.538385617446973</v>
      </c>
      <c r="CI4" s="2">
        <f t="shared" si="0"/>
        <v>2.5665445078714897</v>
      </c>
      <c r="CJ4" s="2">
        <f t="shared" ref="CJ4:CJ81" si="9">(BW4+BY4+CA4)/(BK4+BM4+BO4)</f>
        <v>20.890839906081307</v>
      </c>
      <c r="CK4" s="2">
        <f t="shared" ref="CK4:CK81" si="10">(BS4+BU4)/(BS4+BU4+BY4+CA4)</f>
        <v>0.23791245580002116</v>
      </c>
      <c r="CL4" s="2">
        <f t="shared" ref="CL4:CL81" si="11">SUM(BW4,BY4,CA4,CC4,CE4)</f>
        <v>662.32803776015942</v>
      </c>
      <c r="CM4" s="2">
        <f t="shared" ref="CM4:CM81" si="12">SUM(BW4:CE4)</f>
        <v>880.78608201053805</v>
      </c>
      <c r="CN4" s="2">
        <v>2.534966999022354</v>
      </c>
      <c r="CO4" s="2"/>
      <c r="CP4" s="2">
        <v>5.3668546177432663</v>
      </c>
      <c r="CQ4" s="2">
        <v>0</v>
      </c>
      <c r="CR4" s="2">
        <v>8.6610539329340117</v>
      </c>
      <c r="CS4" s="2">
        <v>0</v>
      </c>
      <c r="CT4" s="2">
        <v>6.7348397606775983</v>
      </c>
      <c r="CU4" s="2">
        <v>10.10600721976968</v>
      </c>
      <c r="CV4" s="2">
        <v>0</v>
      </c>
      <c r="CW4" s="2">
        <v>0</v>
      </c>
      <c r="CX4" s="2">
        <v>11.499506217826125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0.1900320493799274</v>
      </c>
      <c r="DF4" s="2">
        <v>0.2792876475556787</v>
      </c>
      <c r="DG4" s="2">
        <v>0.17285523045473875</v>
      </c>
      <c r="DH4" s="2">
        <v>0.25304291936363743</v>
      </c>
      <c r="DI4" s="2">
        <v>0</v>
      </c>
      <c r="DJ4" s="2">
        <f>SUM(CN4:DI4)</f>
        <v>45.798446594727011</v>
      </c>
      <c r="DK4" s="2">
        <v>24.192933157131215</v>
      </c>
      <c r="DL4" s="2">
        <v>0.70518579737405485</v>
      </c>
      <c r="DM4" s="2">
        <v>49.641460740936765</v>
      </c>
      <c r="DN4" s="2">
        <v>0.96299672135910053</v>
      </c>
      <c r="DO4" s="2">
        <v>1.6906772460087096</v>
      </c>
      <c r="DP4" s="2"/>
      <c r="DQ4" s="2"/>
      <c r="DR4" s="2">
        <v>0</v>
      </c>
      <c r="DS4" s="2">
        <v>0</v>
      </c>
      <c r="DT4" s="2">
        <v>1.5540881761102763</v>
      </c>
      <c r="DU4" s="2">
        <v>2.2054271984705127</v>
      </c>
      <c r="DV4" s="2">
        <v>1.5504707644479134</v>
      </c>
      <c r="DW4" s="2">
        <v>0.89142946329157169</v>
      </c>
      <c r="DX4" s="2">
        <v>2.2672827750588578</v>
      </c>
      <c r="DY4" s="2">
        <v>2.2630038455388397</v>
      </c>
      <c r="DZ4" s="2">
        <v>0.82179624465755496</v>
      </c>
      <c r="EA4" s="2">
        <v>4.4060296667282559</v>
      </c>
      <c r="EB4" s="2">
        <v>6.8919862507909775</v>
      </c>
      <c r="EC4" s="11">
        <v>0</v>
      </c>
      <c r="ED4" s="2">
        <v>2.835086358319034</v>
      </c>
      <c r="EE4" s="2">
        <f t="shared" ref="EE4:EE81" si="13">SUM(DO4:ED4)</f>
        <v>27.377277989422506</v>
      </c>
      <c r="EF4" s="2">
        <v>9.2904946220366877</v>
      </c>
      <c r="EG4" s="10">
        <f>DK4/(DK4+EE4)</f>
        <v>0.46912612182988817</v>
      </c>
      <c r="EH4" s="2">
        <v>0.73875312997497211</v>
      </c>
      <c r="EI4" s="2">
        <v>0.97740442766781166</v>
      </c>
      <c r="EJ4" s="2">
        <v>7.0549053969817338E-2</v>
      </c>
      <c r="EK4" s="10">
        <f t="shared" ref="EK4:EK81" si="14">DK4/(DK4+CL4)</f>
        <v>3.5239904069945573E-2</v>
      </c>
      <c r="EL4" s="2">
        <v>2.6474414458870943E-2</v>
      </c>
      <c r="EM4" s="2">
        <v>0.10070067459737034</v>
      </c>
      <c r="EN4" s="2">
        <v>7.7319806293981728</v>
      </c>
      <c r="EO4" s="2">
        <v>0</v>
      </c>
      <c r="EP4" s="2">
        <v>8.8389540501089634</v>
      </c>
      <c r="EQ4" s="2">
        <v>13.447785541567606</v>
      </c>
      <c r="ER4" s="2">
        <v>26.243489538293041</v>
      </c>
      <c r="ES4" s="2">
        <v>12.942970297668952</v>
      </c>
      <c r="ET4" s="2">
        <v>19.858650352573843</v>
      </c>
      <c r="EU4" s="2">
        <v>9.6756725180972953</v>
      </c>
      <c r="EV4" s="2">
        <v>0</v>
      </c>
      <c r="EW4" s="2">
        <v>5.1458223240425367</v>
      </c>
      <c r="EX4" s="2">
        <v>0</v>
      </c>
      <c r="EY4" s="2">
        <v>0</v>
      </c>
      <c r="EZ4" s="2">
        <v>103.88532525175043</v>
      </c>
      <c r="FA4" s="10">
        <v>0.1550260423899007</v>
      </c>
      <c r="FB4" s="10">
        <v>0.66983506576919061</v>
      </c>
      <c r="FC4" s="10">
        <v>0.18266125231014732</v>
      </c>
      <c r="FD4" s="11">
        <f t="shared" ref="FD4:FD81" si="15">EZ4/CM4</f>
        <v>0.11794614762146924</v>
      </c>
      <c r="FE4" s="1" t="s">
        <v>170</v>
      </c>
      <c r="FF4" s="67">
        <v>-5.2</v>
      </c>
      <c r="FG4" s="69">
        <v>-5</v>
      </c>
      <c r="FH4" s="70">
        <v>-30.777999999999999</v>
      </c>
      <c r="FI4" s="70">
        <v>-31.49</v>
      </c>
      <c r="FJ4" s="70">
        <v>-32.171999999999997</v>
      </c>
      <c r="FK4" s="69">
        <f t="shared" si="1"/>
        <v>-26.427422597507075</v>
      </c>
      <c r="FL4" s="69"/>
      <c r="FM4" s="69">
        <f t="shared" si="2"/>
        <v>21.400995174909568</v>
      </c>
      <c r="FN4" s="69">
        <f t="shared" si="3"/>
        <v>1.022009065471704</v>
      </c>
      <c r="FO4" s="69">
        <f t="shared" si="4"/>
        <v>22.009065471704005</v>
      </c>
    </row>
    <row r="5" spans="1:171" x14ac:dyDescent="0.15">
      <c r="A5" s="1" t="s">
        <v>384</v>
      </c>
      <c r="B5" s="1" t="s">
        <v>153</v>
      </c>
      <c r="C5" s="1">
        <v>22</v>
      </c>
      <c r="D5" s="1" t="s">
        <v>156</v>
      </c>
      <c r="E5" s="1">
        <v>2</v>
      </c>
      <c r="F5" s="1" t="s">
        <v>167</v>
      </c>
      <c r="G5" s="1" t="s">
        <v>165</v>
      </c>
      <c r="H5" s="1" t="s">
        <v>154</v>
      </c>
      <c r="I5" s="1" t="s">
        <v>104</v>
      </c>
      <c r="J5" s="1" t="s">
        <v>103</v>
      </c>
      <c r="K5" s="8" t="s">
        <v>323</v>
      </c>
      <c r="L5" s="2">
        <v>-27.962604443476049</v>
      </c>
      <c r="M5" s="2">
        <v>0.12859698563216856</v>
      </c>
      <c r="N5" s="2">
        <v>9.0931800580655406E-2</v>
      </c>
      <c r="O5" s="3">
        <v>1.6927718022347626</v>
      </c>
      <c r="P5" s="5">
        <v>0.12577672817314542</v>
      </c>
      <c r="Q5" s="6">
        <v>2</v>
      </c>
      <c r="R5" s="8">
        <v>34.318799999999996</v>
      </c>
      <c r="S5" s="8" t="s">
        <v>363</v>
      </c>
      <c r="T5" s="2">
        <v>-30.190999999999999</v>
      </c>
      <c r="U5" s="2"/>
      <c r="V5" s="2">
        <v>-30.276</v>
      </c>
      <c r="W5" s="2">
        <v>-30.706</v>
      </c>
      <c r="X5" s="2"/>
      <c r="Y5" s="2">
        <v>-31.51</v>
      </c>
      <c r="Z5" s="2">
        <v>-30.699000000000002</v>
      </c>
      <c r="AA5" s="2"/>
      <c r="AB5" s="2"/>
      <c r="AC5" s="2">
        <v>-31.765999999999998</v>
      </c>
      <c r="AD5" s="2"/>
      <c r="AE5" s="2"/>
      <c r="AF5" s="2"/>
      <c r="AG5" s="2"/>
      <c r="AH5" s="2"/>
      <c r="AI5" s="2">
        <v>-29.687999999999999</v>
      </c>
      <c r="AJ5" s="65" t="s">
        <v>167</v>
      </c>
      <c r="AK5" s="66">
        <v>-199.94700185957834</v>
      </c>
      <c r="AL5" s="66">
        <v>3.1206593938969585</v>
      </c>
      <c r="AM5" s="66">
        <v>2</v>
      </c>
      <c r="AN5" s="66">
        <v>-199.84838137957837</v>
      </c>
      <c r="AO5" s="66">
        <v>5.0732452787093827</v>
      </c>
      <c r="AP5" s="66">
        <v>2</v>
      </c>
      <c r="AQ5" s="66">
        <v>-197.22657352957836</v>
      </c>
      <c r="AR5" s="66">
        <v>5.7326165963166185</v>
      </c>
      <c r="AS5" s="66">
        <v>2</v>
      </c>
      <c r="AT5" s="66">
        <v>-197.21556677957835</v>
      </c>
      <c r="AU5" s="66">
        <v>5.7656162939872706</v>
      </c>
      <c r="AV5" s="66">
        <v>2</v>
      </c>
      <c r="AW5" s="66">
        <v>-193.37773318957835</v>
      </c>
      <c r="AX5" s="66">
        <v>4.0564810089712502</v>
      </c>
      <c r="AY5" s="66">
        <v>2</v>
      </c>
      <c r="AZ5" s="67"/>
      <c r="BA5" s="67"/>
      <c r="BB5" s="66">
        <v>0</v>
      </c>
      <c r="BC5" s="2">
        <v>10.393188495863228</v>
      </c>
      <c r="BD5" s="2">
        <v>1.9289753724109682</v>
      </c>
      <c r="BE5" s="2">
        <f t="shared" si="5"/>
        <v>5.3879321864400449</v>
      </c>
      <c r="BF5" s="2">
        <f t="shared" si="6"/>
        <v>1.3869151000779725</v>
      </c>
      <c r="BG5" s="2">
        <f t="shared" si="7"/>
        <v>0.19984303878439932</v>
      </c>
      <c r="BH5" s="2">
        <v>12.135367124578515</v>
      </c>
      <c r="BI5" s="2"/>
      <c r="BJ5" s="2">
        <v>1.2349248276277991</v>
      </c>
      <c r="BK5" s="2">
        <v>3.2478007771671842</v>
      </c>
      <c r="BL5" s="2">
        <v>5.4270752079155145</v>
      </c>
      <c r="BM5" s="2">
        <v>7.4937452878542619</v>
      </c>
      <c r="BN5" s="2">
        <v>9.6524521651817121</v>
      </c>
      <c r="BO5" s="2">
        <v>12.932567265866904</v>
      </c>
      <c r="BP5" s="2">
        <v>14.117745818040754</v>
      </c>
      <c r="BQ5" s="2">
        <v>19.938692102238186</v>
      </c>
      <c r="BR5" s="2">
        <v>21.175622939744947</v>
      </c>
      <c r="BS5" s="2">
        <v>35.448581350787464</v>
      </c>
      <c r="BT5" s="2">
        <v>21.819262632881429</v>
      </c>
      <c r="BU5" s="2">
        <v>42.46506101606397</v>
      </c>
      <c r="BV5" s="2">
        <v>20.80568817166241</v>
      </c>
      <c r="BW5" s="2">
        <v>43.706707907989816</v>
      </c>
      <c r="BX5" s="2">
        <v>20.394371355780923</v>
      </c>
      <c r="BY5" s="2">
        <v>48.01402853725039</v>
      </c>
      <c r="BZ5" s="2">
        <v>42.741427888863782</v>
      </c>
      <c r="CA5" s="2">
        <v>48.88935993117672</v>
      </c>
      <c r="CB5" s="2">
        <v>4.0699216526423259</v>
      </c>
      <c r="CC5" s="2">
        <v>13.740005599752497</v>
      </c>
      <c r="CD5" s="2">
        <v>7.3242710231443606</v>
      </c>
      <c r="CE5" s="2">
        <v>0</v>
      </c>
      <c r="CF5" s="2"/>
      <c r="CG5" s="2"/>
      <c r="CH5" s="68">
        <f t="shared" si="8"/>
        <v>29.423228268779958</v>
      </c>
      <c r="CI5" s="2">
        <f t="shared" si="0"/>
        <v>1.890814720969143</v>
      </c>
      <c r="CJ5" s="2">
        <f t="shared" si="9"/>
        <v>5.9394028579291529</v>
      </c>
      <c r="CK5" s="2">
        <f t="shared" si="10"/>
        <v>0.44568679604371958</v>
      </c>
      <c r="CL5" s="2">
        <f t="shared" si="11"/>
        <v>154.35010197616941</v>
      </c>
      <c r="CM5" s="2">
        <f t="shared" si="12"/>
        <v>228.88009389660084</v>
      </c>
      <c r="CN5" s="2">
        <v>0</v>
      </c>
      <c r="CO5" s="2"/>
      <c r="CP5" s="2">
        <v>0</v>
      </c>
      <c r="CQ5" s="2">
        <v>0</v>
      </c>
      <c r="CR5" s="2">
        <v>1.3014158291638389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f t="shared" ref="DJ5:DJ81" si="16">SUM(CN5:DI5)</f>
        <v>1.3014158291638389</v>
      </c>
      <c r="DK5" s="2">
        <v>1.3014158291638389</v>
      </c>
      <c r="DL5" s="2">
        <v>0</v>
      </c>
      <c r="DM5" s="2"/>
      <c r="DN5" s="2">
        <v>1</v>
      </c>
      <c r="DO5" s="2">
        <v>1.4936234688824508</v>
      </c>
      <c r="DP5" s="2"/>
      <c r="DQ5" s="2"/>
      <c r="DR5" s="2">
        <v>0</v>
      </c>
      <c r="DS5" s="2">
        <v>0</v>
      </c>
      <c r="DT5" s="2">
        <v>0</v>
      </c>
      <c r="DU5" s="2">
        <v>1.8023414096369943</v>
      </c>
      <c r="DV5" s="2">
        <v>0</v>
      </c>
      <c r="DW5" s="2">
        <v>0</v>
      </c>
      <c r="DX5" s="2">
        <v>1.5402932879512938</v>
      </c>
      <c r="DY5" s="2">
        <v>1.5373863693737777</v>
      </c>
      <c r="DZ5" s="2">
        <v>0</v>
      </c>
      <c r="EA5" s="2">
        <v>0</v>
      </c>
      <c r="EB5" s="2">
        <v>0.95991121943349322</v>
      </c>
      <c r="EC5" s="11">
        <v>0</v>
      </c>
      <c r="ED5" s="2">
        <v>1.5140940826095586</v>
      </c>
      <c r="EE5" s="2">
        <f t="shared" si="13"/>
        <v>8.8476498378875696</v>
      </c>
      <c r="EF5" s="2">
        <v>3.3426346975882879</v>
      </c>
      <c r="EG5" s="10">
        <f t="shared" ref="EG5:EG81" si="17">DK5/(DK5+EE5)</f>
        <v>0.12823011219533642</v>
      </c>
      <c r="EH5" s="2">
        <v>0.32004863874559064</v>
      </c>
      <c r="EI5" s="2">
        <v>0.87805084125623822</v>
      </c>
      <c r="EJ5" s="2">
        <v>0</v>
      </c>
      <c r="EK5" s="10">
        <f t="shared" si="14"/>
        <v>8.3610866602114638E-3</v>
      </c>
      <c r="EL5" s="2">
        <v>5.5891057880572935E-3</v>
      </c>
      <c r="EM5" s="2">
        <v>2.261981786768525E-2</v>
      </c>
      <c r="EN5" s="2">
        <v>11.27577281281043</v>
      </c>
      <c r="EO5" s="2">
        <v>0</v>
      </c>
      <c r="EP5" s="2">
        <v>3.7482403924388681</v>
      </c>
      <c r="EQ5" s="2">
        <v>18.682811528595941</v>
      </c>
      <c r="ER5" s="2">
        <v>30.076914046096675</v>
      </c>
      <c r="ES5" s="2">
        <v>17.336001520862663</v>
      </c>
      <c r="ET5" s="2">
        <v>31.583463617877506</v>
      </c>
      <c r="EU5" s="2">
        <v>15.392956314691562</v>
      </c>
      <c r="EV5" s="2">
        <v>7.3242710231443606</v>
      </c>
      <c r="EW5" s="2">
        <v>5.8540446721103923</v>
      </c>
      <c r="EX5" s="2">
        <v>6.1598145480051283</v>
      </c>
      <c r="EY5" s="2">
        <v>2.2154602933429972</v>
      </c>
      <c r="EZ5" s="2">
        <v>149.64975076997652</v>
      </c>
      <c r="FA5" s="10">
        <v>3.3312635840421725E-2</v>
      </c>
      <c r="FB5" s="10">
        <v>0.66906505349912326</v>
      </c>
      <c r="FC5" s="10">
        <v>0.1767475983206345</v>
      </c>
      <c r="FD5" s="11">
        <f t="shared" si="15"/>
        <v>0.65383471416078009</v>
      </c>
      <c r="FE5" s="1" t="s">
        <v>167</v>
      </c>
      <c r="FF5" s="67">
        <v>-5.2</v>
      </c>
      <c r="FG5" s="69">
        <v>-5</v>
      </c>
      <c r="FH5" s="70">
        <v>-30.706</v>
      </c>
      <c r="FI5" s="70">
        <v>-30.699000000000002</v>
      </c>
      <c r="FJ5" s="70">
        <v>-31.765999999999998</v>
      </c>
      <c r="FK5" s="69">
        <f t="shared" si="1"/>
        <v>-25.632287897064657</v>
      </c>
      <c r="FL5" s="69"/>
      <c r="FM5" s="69">
        <f t="shared" si="2"/>
        <v>20.606655609167593</v>
      </c>
      <c r="FN5" s="69">
        <f t="shared" si="3"/>
        <v>1.0211750529505281</v>
      </c>
      <c r="FO5" s="69">
        <f t="shared" si="4"/>
        <v>21.175052950528126</v>
      </c>
    </row>
    <row r="6" spans="1:171" x14ac:dyDescent="0.15">
      <c r="A6" s="1" t="s">
        <v>384</v>
      </c>
      <c r="B6" s="1" t="s">
        <v>153</v>
      </c>
      <c r="C6" s="1">
        <v>22</v>
      </c>
      <c r="D6" s="1" t="s">
        <v>152</v>
      </c>
      <c r="E6" s="1">
        <v>2</v>
      </c>
      <c r="F6" s="1" t="s">
        <v>166</v>
      </c>
      <c r="G6" s="1" t="s">
        <v>165</v>
      </c>
      <c r="H6" s="1" t="s">
        <v>53</v>
      </c>
      <c r="I6" s="1" t="s">
        <v>104</v>
      </c>
      <c r="J6" s="1" t="s">
        <v>103</v>
      </c>
      <c r="K6" s="8" t="s">
        <v>318</v>
      </c>
      <c r="L6" s="2">
        <v>-27.526421170474435</v>
      </c>
      <c r="M6" s="2">
        <v>0.1783427239967518</v>
      </c>
      <c r="N6" s="2">
        <v>8.91713619983759E-2</v>
      </c>
      <c r="O6" s="3">
        <v>17.223776417892655</v>
      </c>
      <c r="P6" s="5">
        <v>0.32520840160153708</v>
      </c>
      <c r="Q6" s="6">
        <v>4</v>
      </c>
      <c r="R6" s="8">
        <v>37.203800000000001</v>
      </c>
      <c r="S6" s="8" t="s">
        <v>373</v>
      </c>
      <c r="T6" s="2">
        <v>-30.277999999999999</v>
      </c>
      <c r="U6" s="2"/>
      <c r="V6" s="2">
        <v>-30.053999999999998</v>
      </c>
      <c r="W6" s="2">
        <v>-30.491</v>
      </c>
      <c r="X6" s="2"/>
      <c r="Y6" s="2"/>
      <c r="Z6" s="2">
        <v>-31.138000000000002</v>
      </c>
      <c r="AA6" s="2"/>
      <c r="AB6" s="2"/>
      <c r="AC6" s="2">
        <v>-30.925999999999998</v>
      </c>
      <c r="AD6" s="2"/>
      <c r="AE6" s="2"/>
      <c r="AF6" s="2"/>
      <c r="AG6" s="2"/>
      <c r="AH6" s="2"/>
      <c r="AI6" s="2">
        <v>-44.122</v>
      </c>
      <c r="AJ6" s="65" t="s">
        <v>166</v>
      </c>
      <c r="AK6" s="66">
        <v>-184.75511253178891</v>
      </c>
      <c r="AL6" s="67"/>
      <c r="AM6" s="66">
        <v>1</v>
      </c>
      <c r="AN6" s="66">
        <v>-189.75041595178891</v>
      </c>
      <c r="AO6" s="67"/>
      <c r="AP6" s="66">
        <v>1</v>
      </c>
      <c r="AQ6" s="66">
        <v>-189.05478935178888</v>
      </c>
      <c r="AR6" s="67"/>
      <c r="AS6" s="66">
        <v>1</v>
      </c>
      <c r="AT6" s="66">
        <v>-186.19743705178888</v>
      </c>
      <c r="AU6" s="67"/>
      <c r="AV6" s="66">
        <v>1</v>
      </c>
      <c r="AW6" s="66">
        <v>-183.9062719717889</v>
      </c>
      <c r="AX6" s="67"/>
      <c r="AY6" s="66">
        <v>1</v>
      </c>
      <c r="AZ6" s="66">
        <v>-191.82672927178891</v>
      </c>
      <c r="BA6" s="67"/>
      <c r="BB6" s="66">
        <v>1</v>
      </c>
      <c r="BC6" s="2">
        <v>3.8333601460282281</v>
      </c>
      <c r="BD6" s="2">
        <v>0.83680681312108274</v>
      </c>
      <c r="BE6" s="2">
        <f t="shared" si="5"/>
        <v>4.5809380204861636</v>
      </c>
      <c r="BF6" s="2">
        <f t="shared" si="6"/>
        <v>4.3306537009358079</v>
      </c>
      <c r="BG6" s="2">
        <f t="shared" si="7"/>
        <v>0.80664229321745051</v>
      </c>
      <c r="BH6" s="2">
        <v>2.6175498740000531</v>
      </c>
      <c r="BI6" s="2"/>
      <c r="BJ6" s="2">
        <v>0.20053025630964269</v>
      </c>
      <c r="BK6" s="2">
        <v>0.53154545897253069</v>
      </c>
      <c r="BL6" s="2">
        <v>0.63177551460970227</v>
      </c>
      <c r="BM6" s="2">
        <v>0.88516894001473267</v>
      </c>
      <c r="BN6" s="2">
        <v>1.0373951628339684</v>
      </c>
      <c r="BO6" s="2">
        <v>1.7006092894936291</v>
      </c>
      <c r="BP6" s="2">
        <v>1.4781588269370456</v>
      </c>
      <c r="BQ6" s="2">
        <v>1.7337794204040535</v>
      </c>
      <c r="BR6" s="2">
        <v>1.9400991196378172</v>
      </c>
      <c r="BS6" s="2">
        <v>3.1893801498963166</v>
      </c>
      <c r="BT6" s="2">
        <v>2.6732079196365111</v>
      </c>
      <c r="BU6" s="2">
        <v>5.9247608350739895</v>
      </c>
      <c r="BV6" s="2">
        <v>2.8880333322065095</v>
      </c>
      <c r="BW6" s="2">
        <v>8.0074541012352842</v>
      </c>
      <c r="BX6" s="2">
        <v>3.4849416617665794</v>
      </c>
      <c r="BY6" s="2">
        <v>10.429345674085697</v>
      </c>
      <c r="BZ6" s="2">
        <v>5.6530943412824612</v>
      </c>
      <c r="CA6" s="2">
        <v>8.6595393597071268</v>
      </c>
      <c r="CB6" s="2">
        <v>0.95915992234531433</v>
      </c>
      <c r="CC6" s="2">
        <v>2.6443866790346169</v>
      </c>
      <c r="CD6" s="2">
        <v>0.72856152315671852</v>
      </c>
      <c r="CE6" s="2">
        <v>0</v>
      </c>
      <c r="CF6" s="2"/>
      <c r="CG6" s="2"/>
      <c r="CH6" s="68">
        <f t="shared" si="8"/>
        <v>29.399509995397086</v>
      </c>
      <c r="CI6" s="2">
        <f t="shared" si="0"/>
        <v>2.2951194284452923</v>
      </c>
      <c r="CJ6" s="2">
        <f t="shared" si="9"/>
        <v>8.6921801656832329</v>
      </c>
      <c r="CK6" s="2">
        <f t="shared" si="10"/>
        <v>0.32316181174696573</v>
      </c>
      <c r="CL6" s="2">
        <f t="shared" si="11"/>
        <v>29.740725814062728</v>
      </c>
      <c r="CM6" s="2">
        <f t="shared" si="12"/>
        <v>40.566483262613801</v>
      </c>
      <c r="CN6" s="2">
        <v>0.47021392767261155</v>
      </c>
      <c r="CO6" s="2"/>
      <c r="CP6" s="2">
        <v>0.25452981620492865</v>
      </c>
      <c r="CQ6" s="2">
        <v>0</v>
      </c>
      <c r="CR6" s="2">
        <v>1.5798232893657573</v>
      </c>
      <c r="CS6" s="2">
        <v>0.4167950115574956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f t="shared" si="16"/>
        <v>2.7213620448007929</v>
      </c>
      <c r="DK6" s="2">
        <v>2.7213620448007929</v>
      </c>
      <c r="DL6" s="2">
        <v>0</v>
      </c>
      <c r="DM6" s="2"/>
      <c r="DN6" s="2">
        <v>1</v>
      </c>
      <c r="DO6" s="2">
        <v>0.48887274055127516</v>
      </c>
      <c r="DP6" s="2"/>
      <c r="DQ6" s="2"/>
      <c r="DR6" s="2">
        <v>0.22780626074328836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0.11723078543585194</v>
      </c>
      <c r="EB6" s="2">
        <v>0.4444257608279934</v>
      </c>
      <c r="EC6" s="11">
        <v>0</v>
      </c>
      <c r="ED6" s="2">
        <v>0.58119169584023078</v>
      </c>
      <c r="EE6" s="2">
        <f t="shared" si="13"/>
        <v>1.8595272433986396</v>
      </c>
      <c r="EF6" s="2">
        <v>0</v>
      </c>
      <c r="EG6" s="10">
        <f t="shared" si="17"/>
        <v>0.59406850364428987</v>
      </c>
      <c r="EH6" s="2">
        <v>0.82403980503572949</v>
      </c>
      <c r="EI6" s="2">
        <v>0.98623288295616252</v>
      </c>
      <c r="EJ6" s="2"/>
      <c r="EK6" s="10">
        <f t="shared" si="14"/>
        <v>8.3832009100355709E-2</v>
      </c>
      <c r="EL6" s="2">
        <v>6.0906801056312111E-2</v>
      </c>
      <c r="EM6" s="2">
        <v>0.21077038420065047</v>
      </c>
      <c r="EN6" s="2">
        <v>0.94282514992415989</v>
      </c>
      <c r="EO6" s="2">
        <v>0</v>
      </c>
      <c r="EP6" s="2">
        <v>4.4074783178257579</v>
      </c>
      <c r="EQ6" s="2">
        <v>1.4503569969745094</v>
      </c>
      <c r="ER6" s="2">
        <v>0.95727311943722881</v>
      </c>
      <c r="ES6" s="2">
        <v>1.6751364271643006</v>
      </c>
      <c r="ET6" s="2">
        <v>2.6534365980892125</v>
      </c>
      <c r="EU6" s="2">
        <v>1.2204968525341142</v>
      </c>
      <c r="EV6" s="2">
        <v>0.72856152315671852</v>
      </c>
      <c r="EW6" s="2">
        <v>0.42791939768583975</v>
      </c>
      <c r="EX6" s="2">
        <v>0.4728429291529197</v>
      </c>
      <c r="EY6" s="2">
        <v>0.25853553448077854</v>
      </c>
      <c r="EZ6" s="2">
        <v>15.194862846425538</v>
      </c>
      <c r="FA6" s="10">
        <v>5.1659159079514551E-2</v>
      </c>
      <c r="FB6" s="10">
        <v>0.6925151843101548</v>
      </c>
      <c r="FC6" s="10">
        <v>0.20453519092005595</v>
      </c>
      <c r="FD6" s="11">
        <f t="shared" si="15"/>
        <v>0.37456692383362628</v>
      </c>
      <c r="FE6" s="1" t="s">
        <v>166</v>
      </c>
      <c r="FF6" s="67">
        <v>-5.2</v>
      </c>
      <c r="FG6" s="69">
        <v>-5</v>
      </c>
      <c r="FH6" s="70">
        <v>-30.491</v>
      </c>
      <c r="FI6" s="70">
        <v>-31.138000000000002</v>
      </c>
      <c r="FJ6" s="70">
        <v>-30.925999999999998</v>
      </c>
      <c r="FK6" s="69">
        <f t="shared" si="1"/>
        <v>-26.07358262967432</v>
      </c>
      <c r="FL6" s="69"/>
      <c r="FM6" s="69">
        <f t="shared" si="2"/>
        <v>21.047509047044645</v>
      </c>
      <c r="FN6" s="69">
        <f t="shared" si="3"/>
        <v>1.0216377564606725</v>
      </c>
      <c r="FO6" s="69">
        <f t="shared" si="4"/>
        <v>21.637756460672453</v>
      </c>
    </row>
    <row r="7" spans="1:171" x14ac:dyDescent="0.15">
      <c r="A7" s="1" t="s">
        <v>384</v>
      </c>
      <c r="B7" s="1" t="s">
        <v>153</v>
      </c>
      <c r="C7" s="1">
        <v>23</v>
      </c>
      <c r="D7" s="1" t="s">
        <v>156</v>
      </c>
      <c r="E7" s="1">
        <v>3</v>
      </c>
      <c r="F7" s="1" t="s">
        <v>164</v>
      </c>
      <c r="G7" s="1" t="s">
        <v>161</v>
      </c>
      <c r="H7" s="1" t="s">
        <v>163</v>
      </c>
      <c r="I7" s="1" t="s">
        <v>104</v>
      </c>
      <c r="J7" s="1" t="s">
        <v>103</v>
      </c>
      <c r="K7" s="8" t="s">
        <v>331</v>
      </c>
      <c r="L7" s="2">
        <v>-27.501798142932682</v>
      </c>
      <c r="M7" s="2">
        <v>4.435688428622288E-3</v>
      </c>
      <c r="N7" s="2">
        <v>3.1365053671095207E-3</v>
      </c>
      <c r="O7" s="3">
        <v>2.9068415310982147</v>
      </c>
      <c r="P7" s="5">
        <v>1.6417472315161327E-2</v>
      </c>
      <c r="Q7" s="6">
        <v>2</v>
      </c>
      <c r="R7" s="8">
        <v>48.974499999999999</v>
      </c>
      <c r="S7" s="8" t="s">
        <v>365</v>
      </c>
      <c r="T7" s="2">
        <v>-30.283999999999999</v>
      </c>
      <c r="U7" s="2"/>
      <c r="V7" s="2">
        <v>-31.524000000000001</v>
      </c>
      <c r="W7" s="2">
        <v>-31.539000000000001</v>
      </c>
      <c r="X7" s="2"/>
      <c r="Y7" s="2">
        <v>-31.405000000000001</v>
      </c>
      <c r="Z7" s="2">
        <v>-32.159999999999997</v>
      </c>
      <c r="AA7" s="2"/>
      <c r="AB7" s="2"/>
      <c r="AC7" s="2">
        <v>-33.363</v>
      </c>
      <c r="AD7" s="2"/>
      <c r="AE7" s="2"/>
      <c r="AF7" s="2"/>
      <c r="AG7" s="2"/>
      <c r="AH7" s="2"/>
      <c r="AI7" s="2">
        <v>-30.606999999999999</v>
      </c>
      <c r="AJ7" s="65" t="s">
        <v>164</v>
      </c>
      <c r="AK7" s="66">
        <v>-195.31012156179045</v>
      </c>
      <c r="AL7" s="67"/>
      <c r="AM7" s="66">
        <v>1</v>
      </c>
      <c r="AN7" s="66">
        <v>-196.51646136179045</v>
      </c>
      <c r="AO7" s="67"/>
      <c r="AP7" s="66">
        <v>1</v>
      </c>
      <c r="AQ7" s="66">
        <v>-193.85282786179044</v>
      </c>
      <c r="AR7" s="67"/>
      <c r="AS7" s="66">
        <v>1</v>
      </c>
      <c r="AT7" s="66">
        <v>-187.42048316179046</v>
      </c>
      <c r="AU7" s="67"/>
      <c r="AV7" s="66">
        <v>1</v>
      </c>
      <c r="AW7" s="66">
        <v>-182.94293726179046</v>
      </c>
      <c r="AX7" s="67"/>
      <c r="AY7" s="66">
        <v>1</v>
      </c>
      <c r="AZ7" s="66">
        <v>-189.56723968179045</v>
      </c>
      <c r="BA7" s="67"/>
      <c r="BB7" s="66">
        <v>1</v>
      </c>
      <c r="BC7" s="2">
        <v>32.819429857203517</v>
      </c>
      <c r="BD7" s="2">
        <v>4.5174090034795498</v>
      </c>
      <c r="BE7" s="2">
        <f t="shared" si="5"/>
        <v>7.2651003776554743</v>
      </c>
      <c r="BF7" s="2">
        <f t="shared" si="6"/>
        <v>3.4165428305649908</v>
      </c>
      <c r="BG7" s="2">
        <f t="shared" si="7"/>
        <v>0.44627806028824779</v>
      </c>
      <c r="BH7" s="2">
        <v>12.598148532555104</v>
      </c>
      <c r="BI7" s="2"/>
      <c r="BJ7" s="2">
        <v>4.3192624374775743</v>
      </c>
      <c r="BK7" s="2">
        <v>7.7381131621881485</v>
      </c>
      <c r="BL7" s="2">
        <v>8.0330901570403892</v>
      </c>
      <c r="BM7" s="2">
        <v>9.606034955451209</v>
      </c>
      <c r="BN7" s="2">
        <v>10.122408886876016</v>
      </c>
      <c r="BO7" s="2">
        <v>13.037991371380825</v>
      </c>
      <c r="BP7" s="2">
        <v>14.61194987432507</v>
      </c>
      <c r="BQ7" s="2">
        <v>16.661245054655286</v>
      </c>
      <c r="BR7" s="2">
        <v>17.17036652469589</v>
      </c>
      <c r="BS7" s="2">
        <v>34.818975934762499</v>
      </c>
      <c r="BT7" s="2">
        <v>19.84670677888877</v>
      </c>
      <c r="BU7" s="2">
        <v>50.976151957841083</v>
      </c>
      <c r="BV7" s="2">
        <v>19.551409007110614</v>
      </c>
      <c r="BW7" s="2">
        <v>44.705096235141824</v>
      </c>
      <c r="BX7" s="2">
        <v>18.155193753337759</v>
      </c>
      <c r="BY7" s="2">
        <v>39.32723155484171</v>
      </c>
      <c r="BZ7" s="2">
        <v>27.73617031573465</v>
      </c>
      <c r="CA7" s="2">
        <v>42.635935514069565</v>
      </c>
      <c r="CB7" s="2">
        <v>5.271052748994113</v>
      </c>
      <c r="CC7" s="2">
        <v>10.07566890593422</v>
      </c>
      <c r="CD7" s="2">
        <v>0</v>
      </c>
      <c r="CE7" s="2">
        <v>0</v>
      </c>
      <c r="CF7" s="2"/>
      <c r="CG7" s="2"/>
      <c r="CH7" s="68">
        <f t="shared" si="8"/>
        <v>29.264467706881927</v>
      </c>
      <c r="CI7" s="2">
        <f t="shared" si="0"/>
        <v>2.2094805753523032</v>
      </c>
      <c r="CJ7" s="2">
        <f t="shared" si="9"/>
        <v>4.1691686442895106</v>
      </c>
      <c r="CK7" s="2">
        <f t="shared" si="10"/>
        <v>0.51142107704591111</v>
      </c>
      <c r="CL7" s="2">
        <f t="shared" si="11"/>
        <v>136.74393220998729</v>
      </c>
      <c r="CM7" s="2">
        <f t="shared" si="12"/>
        <v>187.90634902805382</v>
      </c>
      <c r="CN7" s="2">
        <v>3.0648773447629543</v>
      </c>
      <c r="CO7" s="2"/>
      <c r="CP7" s="2">
        <v>9.3443345422211106</v>
      </c>
      <c r="CQ7" s="2">
        <v>1.229763653105826</v>
      </c>
      <c r="CR7" s="2">
        <v>26.120450939437482</v>
      </c>
      <c r="CS7" s="2">
        <v>21.886580657410803</v>
      </c>
      <c r="CT7" s="2">
        <v>19.410441465054085</v>
      </c>
      <c r="CU7" s="2">
        <v>6.4786625675460918</v>
      </c>
      <c r="CV7" s="2">
        <v>0</v>
      </c>
      <c r="CW7" s="2">
        <v>0</v>
      </c>
      <c r="CX7" s="2">
        <v>32.946678941073955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3.4253309594083299</v>
      </c>
      <c r="DG7" s="2">
        <v>0</v>
      </c>
      <c r="DH7" s="2">
        <v>3.1121564880136803</v>
      </c>
      <c r="DI7" s="2">
        <v>0</v>
      </c>
      <c r="DJ7" s="2">
        <f t="shared" si="16"/>
        <v>127.01927755803432</v>
      </c>
      <c r="DK7" s="2">
        <v>87.593936049414268</v>
      </c>
      <c r="DL7" s="2">
        <v>6.5374874474220102</v>
      </c>
      <c r="DM7" s="2">
        <v>23.663829732818996</v>
      </c>
      <c r="DN7" s="2">
        <v>0.92536598145636451</v>
      </c>
      <c r="DO7" s="2">
        <v>0</v>
      </c>
      <c r="DP7" s="2"/>
      <c r="DQ7" s="2"/>
      <c r="DR7" s="2">
        <v>0</v>
      </c>
      <c r="DS7" s="2">
        <v>0</v>
      </c>
      <c r="DT7" s="2">
        <v>0</v>
      </c>
      <c r="DU7" s="2">
        <v>0</v>
      </c>
      <c r="DV7" s="2">
        <v>7.0321610042956557</v>
      </c>
      <c r="DW7" s="2">
        <v>0</v>
      </c>
      <c r="DX7" s="2">
        <v>6.578503193791744</v>
      </c>
      <c r="DY7" s="2">
        <v>0</v>
      </c>
      <c r="DZ7" s="2">
        <v>5.6283608078138654</v>
      </c>
      <c r="EA7" s="2">
        <v>0</v>
      </c>
      <c r="EB7" s="2">
        <v>1.4686649957521312</v>
      </c>
      <c r="EC7" s="11">
        <v>0</v>
      </c>
      <c r="ED7" s="2">
        <v>2.6042661817392028</v>
      </c>
      <c r="EE7" s="2">
        <f t="shared" si="13"/>
        <v>23.311956183392599</v>
      </c>
      <c r="EF7" s="2">
        <v>19.239025005901265</v>
      </c>
      <c r="EG7" s="10">
        <f t="shared" si="17"/>
        <v>0.78980416897546291</v>
      </c>
      <c r="EH7" s="2">
        <v>0.92321807492795716</v>
      </c>
      <c r="EI7" s="2">
        <v>0.99459249217343026</v>
      </c>
      <c r="EJ7" s="2">
        <v>0.25362187608817327</v>
      </c>
      <c r="EK7" s="10">
        <f t="shared" si="14"/>
        <v>0.39045541766550768</v>
      </c>
      <c r="EL7" s="2">
        <v>0.28398918880614638</v>
      </c>
      <c r="EM7" s="2">
        <v>0.62022958329620503</v>
      </c>
      <c r="EN7" s="2">
        <v>4.9100776912718729</v>
      </c>
      <c r="EO7" s="2">
        <v>0</v>
      </c>
      <c r="EP7" s="2">
        <v>3.0476387644069409</v>
      </c>
      <c r="EQ7" s="2">
        <v>8.6451765621056289</v>
      </c>
      <c r="ER7" s="2">
        <v>11.070647860606991</v>
      </c>
      <c r="ES7" s="2">
        <v>10.721733515056361</v>
      </c>
      <c r="ET7" s="2">
        <v>13.5825707932549</v>
      </c>
      <c r="EU7" s="2">
        <v>6.8333790250729463</v>
      </c>
      <c r="EV7" s="2">
        <v>3.6697555766635932</v>
      </c>
      <c r="EW7" s="2">
        <v>2.2383569164665991</v>
      </c>
      <c r="EX7" s="2">
        <v>4.5926322595169742</v>
      </c>
      <c r="EY7" s="2">
        <v>1.8793339646621545</v>
      </c>
      <c r="EZ7" s="2">
        <v>71.191302929084955</v>
      </c>
      <c r="FA7" s="10">
        <v>3.5730722619119221E-2</v>
      </c>
      <c r="FB7" s="10">
        <v>0.70887300661665498</v>
      </c>
      <c r="FC7" s="10">
        <v>0.13266337927993091</v>
      </c>
      <c r="FD7" s="11">
        <f t="shared" si="15"/>
        <v>0.37886587279952055</v>
      </c>
      <c r="FE7" s="1" t="s">
        <v>164</v>
      </c>
      <c r="FF7" s="67">
        <v>-5.2</v>
      </c>
      <c r="FG7" s="69">
        <v>-5</v>
      </c>
      <c r="FH7" s="70">
        <v>-31.539000000000001</v>
      </c>
      <c r="FI7" s="70">
        <v>-32.159999999999997</v>
      </c>
      <c r="FJ7" s="70">
        <v>-33.363</v>
      </c>
      <c r="FK7" s="69">
        <f t="shared" si="1"/>
        <v>-27.10092480900687</v>
      </c>
      <c r="FL7" s="69"/>
      <c r="FM7" s="69">
        <f t="shared" si="2"/>
        <v>22.073823884197864</v>
      </c>
      <c r="FN7" s="69">
        <f t="shared" si="3"/>
        <v>1.0227165647214416</v>
      </c>
      <c r="FO7" s="69">
        <f t="shared" si="4"/>
        <v>22.716564721441568</v>
      </c>
    </row>
    <row r="8" spans="1:171" x14ac:dyDescent="0.15">
      <c r="A8" s="1" t="s">
        <v>384</v>
      </c>
      <c r="B8" s="1" t="s">
        <v>153</v>
      </c>
      <c r="C8" s="1">
        <v>23</v>
      </c>
      <c r="D8" s="1" t="s">
        <v>152</v>
      </c>
      <c r="E8" s="1">
        <v>3</v>
      </c>
      <c r="F8" s="1" t="s">
        <v>162</v>
      </c>
      <c r="G8" s="1" t="s">
        <v>161</v>
      </c>
      <c r="H8" s="1" t="s">
        <v>160</v>
      </c>
      <c r="I8" s="1" t="s">
        <v>104</v>
      </c>
      <c r="J8" s="1" t="s">
        <v>103</v>
      </c>
      <c r="K8" s="8" t="s">
        <v>327</v>
      </c>
      <c r="L8" s="2">
        <v>-27.382446072699064</v>
      </c>
      <c r="M8" s="2">
        <v>4.0764554104224752E-3</v>
      </c>
      <c r="N8" s="2">
        <v>2.8824892639143229E-3</v>
      </c>
      <c r="O8" s="3">
        <v>24.976305064862657</v>
      </c>
      <c r="P8" s="5">
        <v>0.54696317496397384</v>
      </c>
      <c r="Q8" s="6">
        <v>2</v>
      </c>
      <c r="R8" s="8">
        <v>28.921200000000002</v>
      </c>
      <c r="S8" s="8" t="s">
        <v>379</v>
      </c>
      <c r="T8" s="2">
        <v>-30.86</v>
      </c>
      <c r="U8" s="2"/>
      <c r="V8" s="2">
        <v>-30.751000000000001</v>
      </c>
      <c r="W8" s="2">
        <v>-30.94</v>
      </c>
      <c r="X8" s="2"/>
      <c r="Y8" s="2">
        <v>-30.927</v>
      </c>
      <c r="Z8" s="2">
        <v>-30.827000000000002</v>
      </c>
      <c r="AA8" s="2"/>
      <c r="AB8" s="2">
        <v>-30.838000000000001</v>
      </c>
      <c r="AC8" s="2">
        <v>-30.51</v>
      </c>
      <c r="AD8" s="2"/>
      <c r="AE8" s="2">
        <v>-31.481999999999999</v>
      </c>
      <c r="AF8" s="2">
        <v>-31.004000000000001</v>
      </c>
      <c r="AG8" s="2"/>
      <c r="AH8" s="2"/>
      <c r="AI8" s="2"/>
      <c r="AJ8" s="65" t="s">
        <v>162</v>
      </c>
      <c r="AK8" s="66">
        <v>-200.90966444850432</v>
      </c>
      <c r="AL8" s="67"/>
      <c r="AM8" s="66">
        <v>1</v>
      </c>
      <c r="AN8" s="66">
        <v>-205.2841871685043</v>
      </c>
      <c r="AO8" s="67"/>
      <c r="AP8" s="66">
        <v>1</v>
      </c>
      <c r="AQ8" s="66">
        <v>-203.16296630850431</v>
      </c>
      <c r="AR8" s="67"/>
      <c r="AS8" s="66">
        <v>1</v>
      </c>
      <c r="AT8" s="66">
        <v>-201.73208880850433</v>
      </c>
      <c r="AU8" s="67"/>
      <c r="AV8" s="66">
        <v>1</v>
      </c>
      <c r="AW8" s="66">
        <v>-198.23898662850431</v>
      </c>
      <c r="AX8" s="67"/>
      <c r="AY8" s="66">
        <v>1</v>
      </c>
      <c r="AZ8" s="66">
        <v>-183.87385706850432</v>
      </c>
      <c r="BA8" s="67"/>
      <c r="BB8" s="66">
        <v>1</v>
      </c>
      <c r="BC8" s="2">
        <v>15.160076997787609</v>
      </c>
      <c r="BD8" s="2">
        <v>2.3563981207911922</v>
      </c>
      <c r="BE8" s="2">
        <f t="shared" si="5"/>
        <v>6.4335804989936971</v>
      </c>
      <c r="BF8" s="2">
        <f t="shared" si="6"/>
        <v>12.978798114914646</v>
      </c>
      <c r="BG8" s="2">
        <f t="shared" si="7"/>
        <v>1.9964369849294723</v>
      </c>
      <c r="BH8" s="2">
        <v>0.14444350115652835</v>
      </c>
      <c r="BI8" s="2"/>
      <c r="BJ8" s="2">
        <v>0.84526078109814318</v>
      </c>
      <c r="BK8" s="2">
        <v>1.1913660435905686</v>
      </c>
      <c r="BL8" s="2">
        <v>1.1254492786109267</v>
      </c>
      <c r="BM8" s="2">
        <v>1.1680647825445667</v>
      </c>
      <c r="BN8" s="2">
        <v>1.1803017769050377</v>
      </c>
      <c r="BO8" s="2">
        <v>1.400030882401943</v>
      </c>
      <c r="BP8" s="2">
        <v>1.2315137141485206</v>
      </c>
      <c r="BQ8" s="2">
        <v>1.4417351852837645</v>
      </c>
      <c r="BR8" s="2">
        <v>1.4367480618390931</v>
      </c>
      <c r="BS8" s="2">
        <v>2.3933785039645703</v>
      </c>
      <c r="BT8" s="2">
        <v>1.4534887291933556</v>
      </c>
      <c r="BU8" s="2">
        <v>3.0413298069531289</v>
      </c>
      <c r="BV8" s="2">
        <v>1.3246765961728388</v>
      </c>
      <c r="BW8" s="2">
        <v>3.4897293592755827</v>
      </c>
      <c r="BX8" s="2">
        <v>1.4433991762059486</v>
      </c>
      <c r="BY8" s="2">
        <v>5.5061307400248394</v>
      </c>
      <c r="BZ8" s="2">
        <v>0.97961629519412186</v>
      </c>
      <c r="CA8" s="2">
        <v>3.5520280586699906</v>
      </c>
      <c r="CB8" s="2">
        <v>0.34396522980556898</v>
      </c>
      <c r="CC8" s="2">
        <v>0.53640336203039662</v>
      </c>
      <c r="CD8" s="2">
        <v>4.1406368459263598E-2</v>
      </c>
      <c r="CE8" s="2">
        <v>4.2370827862159524E-2</v>
      </c>
      <c r="CF8" s="2"/>
      <c r="CG8" s="2"/>
      <c r="CH8" s="68">
        <f t="shared" si="8"/>
        <v>29.19231360929264</v>
      </c>
      <c r="CI8" s="2">
        <f t="shared" si="0"/>
        <v>3.0755022169297783</v>
      </c>
      <c r="CJ8" s="2">
        <f t="shared" si="9"/>
        <v>3.3376821286612284</v>
      </c>
      <c r="CK8" s="2">
        <f t="shared" si="10"/>
        <v>0.37499193705523443</v>
      </c>
      <c r="CL8" s="2">
        <f t="shared" si="11"/>
        <v>13.126662347862968</v>
      </c>
      <c r="CM8" s="2">
        <f t="shared" si="12"/>
        <v>15.935049417527871</v>
      </c>
      <c r="CN8" s="2">
        <v>0</v>
      </c>
      <c r="CO8" s="2"/>
      <c r="CP8" s="2">
        <v>0.11926439316972076</v>
      </c>
      <c r="CQ8" s="2">
        <v>0</v>
      </c>
      <c r="CR8" s="2">
        <v>2.4710118680801772E-2</v>
      </c>
      <c r="CS8" s="2">
        <v>2.6813271383802513</v>
      </c>
      <c r="CT8" s="2">
        <v>2.3692963104512299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0.45711623653113936</v>
      </c>
      <c r="DB8" s="2">
        <v>0</v>
      </c>
      <c r="DC8" s="2">
        <v>1.4307521366118627</v>
      </c>
      <c r="DD8" s="2">
        <v>0.75120883786280679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f t="shared" si="16"/>
        <v>7.8336751716878119</v>
      </c>
      <c r="DK8" s="2">
        <v>7.8336751716878119</v>
      </c>
      <c r="DL8" s="2">
        <v>2.6390772110058087</v>
      </c>
      <c r="DM8" s="2">
        <v>1.9683387583428189</v>
      </c>
      <c r="DN8" s="2">
        <v>0.66311122772311681</v>
      </c>
      <c r="DO8" s="2">
        <v>0.36857140466698329</v>
      </c>
      <c r="DP8" s="2"/>
      <c r="DQ8" s="2"/>
      <c r="DR8" s="2">
        <v>0</v>
      </c>
      <c r="DS8" s="2">
        <v>0</v>
      </c>
      <c r="DT8" s="2">
        <v>0</v>
      </c>
      <c r="DU8" s="2">
        <v>0</v>
      </c>
      <c r="DV8" s="2">
        <v>0.97858491019929028</v>
      </c>
      <c r="DW8" s="2">
        <v>1.138395</v>
      </c>
      <c r="DX8" s="2">
        <v>4.493627</v>
      </c>
      <c r="DY8" s="2">
        <v>0</v>
      </c>
      <c r="DZ8" s="2">
        <v>7.1528162164220699E-2</v>
      </c>
      <c r="EA8" s="2">
        <v>0</v>
      </c>
      <c r="EB8" s="2">
        <v>0</v>
      </c>
      <c r="EC8" s="11">
        <v>0</v>
      </c>
      <c r="ED8" s="2">
        <v>0</v>
      </c>
      <c r="EE8" s="2">
        <f t="shared" si="13"/>
        <v>7.0507064770304941</v>
      </c>
      <c r="EF8" s="2">
        <v>6.6821350723635113</v>
      </c>
      <c r="EG8" s="10">
        <f t="shared" si="17"/>
        <v>0.52630168700104307</v>
      </c>
      <c r="EH8" s="2">
        <v>0.78047811337856798</v>
      </c>
      <c r="EI8" s="2">
        <v>0.98194483466241478</v>
      </c>
      <c r="EJ8" s="2">
        <v>0.28312596374555121</v>
      </c>
      <c r="EK8" s="10">
        <f t="shared" si="14"/>
        <v>0.37373802613535884</v>
      </c>
      <c r="EL8" s="2">
        <v>0.29224684999639688</v>
      </c>
      <c r="EM8" s="2">
        <v>0.6296662626145747</v>
      </c>
      <c r="EN8" s="2">
        <v>0.17796552462844781</v>
      </c>
      <c r="EO8" s="2">
        <v>0</v>
      </c>
      <c r="EP8" s="2">
        <v>0</v>
      </c>
      <c r="EQ8" s="2">
        <v>0.91448190598317691</v>
      </c>
      <c r="ER8" s="2">
        <v>0.76223032798628443</v>
      </c>
      <c r="ES8" s="2">
        <v>1.6616101249854909</v>
      </c>
      <c r="ET8" s="2">
        <v>1.0380510537590293</v>
      </c>
      <c r="EU8" s="2">
        <v>0.64318297373781841</v>
      </c>
      <c r="EV8" s="2">
        <v>0.14549385716738361</v>
      </c>
      <c r="EW8" s="2">
        <v>0.10405781834934251</v>
      </c>
      <c r="EX8" s="2">
        <v>0.43035615127924348</v>
      </c>
      <c r="EY8" s="2">
        <v>0.13444366675001676</v>
      </c>
      <c r="EZ8" s="2">
        <v>6.0118734046262334</v>
      </c>
      <c r="FA8" s="8">
        <v>0</v>
      </c>
      <c r="FB8" s="8">
        <v>0</v>
      </c>
      <c r="FC8" s="10">
        <v>0.15728295067270709</v>
      </c>
      <c r="FD8" s="11">
        <f t="shared" si="15"/>
        <v>0.37727359652951126</v>
      </c>
      <c r="FE8" s="1" t="s">
        <v>162</v>
      </c>
      <c r="FF8" s="67">
        <v>-5.2</v>
      </c>
      <c r="FG8" s="69">
        <v>-5</v>
      </c>
      <c r="FH8" s="70">
        <v>-30.94</v>
      </c>
      <c r="FI8" s="70">
        <v>-30.827000000000002</v>
      </c>
      <c r="FJ8" s="70">
        <v>-30.51</v>
      </c>
      <c r="FK8" s="69">
        <f t="shared" si="1"/>
        <v>-25.760956976276702</v>
      </c>
      <c r="FL8" s="69"/>
      <c r="FM8" s="69">
        <f t="shared" si="2"/>
        <v>20.735196019300425</v>
      </c>
      <c r="FN8" s="69">
        <f t="shared" si="3"/>
        <v>1.0213099209325889</v>
      </c>
      <c r="FO8" s="69">
        <f t="shared" si="4"/>
        <v>21.309920932588877</v>
      </c>
    </row>
    <row r="9" spans="1:171" x14ac:dyDescent="0.15">
      <c r="A9" s="1" t="s">
        <v>384</v>
      </c>
      <c r="B9" s="1" t="s">
        <v>153</v>
      </c>
      <c r="C9" s="1">
        <v>24</v>
      </c>
      <c r="D9" s="1" t="s">
        <v>156</v>
      </c>
      <c r="E9" s="1">
        <v>4</v>
      </c>
      <c r="F9" s="1" t="s">
        <v>159</v>
      </c>
      <c r="G9" s="1" t="s">
        <v>157</v>
      </c>
      <c r="H9" s="1" t="s">
        <v>154</v>
      </c>
      <c r="I9" s="1" t="s">
        <v>104</v>
      </c>
      <c r="J9" s="1" t="s">
        <v>103</v>
      </c>
      <c r="K9" s="8" t="s">
        <v>319</v>
      </c>
      <c r="L9" s="2">
        <v>-27.862309239263396</v>
      </c>
      <c r="M9" s="2">
        <v>5.4589734373473961E-2</v>
      </c>
      <c r="N9" s="2">
        <v>3.8600771358655799E-2</v>
      </c>
      <c r="O9" s="3">
        <v>2.9074204942621593</v>
      </c>
      <c r="P9" s="5">
        <v>2.2526747136021541E-2</v>
      </c>
      <c r="Q9" s="6">
        <v>2</v>
      </c>
      <c r="R9" s="8">
        <v>42.868400000000001</v>
      </c>
      <c r="S9" s="8" t="s">
        <v>367</v>
      </c>
      <c r="T9" s="2">
        <v>-30.12</v>
      </c>
      <c r="U9" s="2"/>
      <c r="V9" s="2">
        <v>-30.616</v>
      </c>
      <c r="W9" s="2">
        <v>-30.815999999999999</v>
      </c>
      <c r="X9" s="2"/>
      <c r="Y9" s="2">
        <v>-31.613</v>
      </c>
      <c r="Z9" s="2">
        <v>-31.826000000000001</v>
      </c>
      <c r="AA9" s="2"/>
      <c r="AB9" s="2"/>
      <c r="AC9" s="2">
        <v>-32.29</v>
      </c>
      <c r="AD9" s="2"/>
      <c r="AE9" s="2"/>
      <c r="AF9" s="2"/>
      <c r="AG9" s="2"/>
      <c r="AH9" s="2"/>
      <c r="AI9" s="2"/>
      <c r="AJ9" s="65" t="s">
        <v>159</v>
      </c>
      <c r="AK9" s="66">
        <v>-198.17246642002567</v>
      </c>
      <c r="AL9" s="66">
        <v>1.7209423581696481</v>
      </c>
      <c r="AM9" s="66">
        <v>3</v>
      </c>
      <c r="AN9" s="66">
        <v>-196.15544279335901</v>
      </c>
      <c r="AO9" s="66">
        <v>1.8909488912611283</v>
      </c>
      <c r="AP9" s="66">
        <v>3</v>
      </c>
      <c r="AQ9" s="66">
        <v>-193.977867373359</v>
      </c>
      <c r="AR9" s="66">
        <v>1.6560435656224335</v>
      </c>
      <c r="AS9" s="66">
        <v>3</v>
      </c>
      <c r="AT9" s="66">
        <v>-190.46627385335898</v>
      </c>
      <c r="AU9" s="66">
        <v>1.8741432754496121</v>
      </c>
      <c r="AV9" s="66">
        <v>3</v>
      </c>
      <c r="AW9" s="66">
        <v>-187.99489158669235</v>
      </c>
      <c r="AX9" s="66">
        <v>2.2168654687299423</v>
      </c>
      <c r="AY9" s="66">
        <v>3</v>
      </c>
      <c r="AZ9" s="66">
        <v>-195.56401342669233</v>
      </c>
      <c r="BA9" s="66">
        <v>3.2816812951348076</v>
      </c>
      <c r="BB9" s="66">
        <v>3</v>
      </c>
      <c r="BC9" s="2">
        <v>9.4856301606315832</v>
      </c>
      <c r="BD9" s="2">
        <v>1.4995531758154357</v>
      </c>
      <c r="BE9" s="2">
        <f t="shared" si="5"/>
        <v>6.3256377390374521</v>
      </c>
      <c r="BF9" s="2">
        <f t="shared" si="6"/>
        <v>3.4832511085704843</v>
      </c>
      <c r="BG9" s="2">
        <f t="shared" si="7"/>
        <v>0.46036288499503825</v>
      </c>
      <c r="BH9" s="2">
        <v>5.5193087270489336</v>
      </c>
      <c r="BI9" s="2"/>
      <c r="BJ9" s="2">
        <v>0.7440300431448964</v>
      </c>
      <c r="BK9" s="2">
        <v>1.6491766603072207</v>
      </c>
      <c r="BL9" s="2">
        <v>1.9913385371293708</v>
      </c>
      <c r="BM9" s="2">
        <v>2.7232116964787121</v>
      </c>
      <c r="BN9" s="2">
        <v>3.2573285655545359</v>
      </c>
      <c r="BO9" s="2">
        <v>4.7548669885017452</v>
      </c>
      <c r="BP9" s="2">
        <v>5.3348736849820906</v>
      </c>
      <c r="BQ9" s="2">
        <v>7.8577878048336398</v>
      </c>
      <c r="BR9" s="2">
        <v>10.046085609296153</v>
      </c>
      <c r="BS9" s="2">
        <v>18.770682746611534</v>
      </c>
      <c r="BT9" s="2">
        <v>14.385704826660001</v>
      </c>
      <c r="BU9" s="2">
        <v>34.766598661736523</v>
      </c>
      <c r="BV9" s="2">
        <v>17.800018995083477</v>
      </c>
      <c r="BW9" s="2">
        <v>43.747771847464811</v>
      </c>
      <c r="BX9" s="2">
        <v>22.11069016128436</v>
      </c>
      <c r="BY9" s="2">
        <v>52.788949004108318</v>
      </c>
      <c r="BZ9" s="2">
        <v>29.747187653738155</v>
      </c>
      <c r="CA9" s="2">
        <v>62.441708534461092</v>
      </c>
      <c r="CB9" s="2">
        <v>8.6813181679559861</v>
      </c>
      <c r="CC9" s="2">
        <v>19.332309299343059</v>
      </c>
      <c r="CD9" s="2">
        <v>3.9630822345734908</v>
      </c>
      <c r="CE9" s="2">
        <v>0</v>
      </c>
      <c r="CF9" s="2"/>
      <c r="CG9" s="2"/>
      <c r="CH9" s="68">
        <f t="shared" si="8"/>
        <v>29.643355029636094</v>
      </c>
      <c r="CI9" s="2">
        <f t="shared" si="0"/>
        <v>2.2949227081446493</v>
      </c>
      <c r="CJ9" s="2">
        <f t="shared" si="9"/>
        <v>17.417988581651041</v>
      </c>
      <c r="CK9" s="2">
        <f t="shared" si="10"/>
        <v>0.31722424141937955</v>
      </c>
      <c r="CL9" s="2">
        <f t="shared" si="11"/>
        <v>178.31073868537729</v>
      </c>
      <c r="CM9" s="2">
        <f t="shared" si="12"/>
        <v>242.81301690292926</v>
      </c>
      <c r="CN9" s="2">
        <v>0</v>
      </c>
      <c r="CO9" s="2"/>
      <c r="CP9" s="2">
        <v>0</v>
      </c>
      <c r="CQ9" s="2">
        <v>0</v>
      </c>
      <c r="CR9" s="2">
        <v>0.55362236630014283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f t="shared" si="16"/>
        <v>0.55362236630014283</v>
      </c>
      <c r="DK9" s="2">
        <v>0.55362236630014283</v>
      </c>
      <c r="DL9" s="2">
        <v>0</v>
      </c>
      <c r="DM9" s="2"/>
      <c r="DN9" s="2">
        <v>1</v>
      </c>
      <c r="DO9" s="2">
        <v>4.1548418382096424</v>
      </c>
      <c r="DP9" s="2"/>
      <c r="DQ9" s="2"/>
      <c r="DR9" s="2">
        <v>0</v>
      </c>
      <c r="DS9" s="2">
        <v>0</v>
      </c>
      <c r="DT9" s="2">
        <v>0</v>
      </c>
      <c r="DU9" s="2">
        <v>4.1735900504790235</v>
      </c>
      <c r="DV9" s="2">
        <v>2.5479260019871401</v>
      </c>
      <c r="DW9" s="2">
        <v>0</v>
      </c>
      <c r="DX9" s="2">
        <v>7.1830832376533138</v>
      </c>
      <c r="DY9" s="2">
        <v>0</v>
      </c>
      <c r="DZ9" s="2">
        <v>0</v>
      </c>
      <c r="EA9" s="2">
        <v>8.7993936179291271E-2</v>
      </c>
      <c r="EB9" s="2">
        <v>0.56793675518576048</v>
      </c>
      <c r="EC9" s="11">
        <v>0</v>
      </c>
      <c r="ED9" s="2">
        <v>0.55931842071100812</v>
      </c>
      <c r="EE9" s="2">
        <f t="shared" si="13"/>
        <v>19.274690240405178</v>
      </c>
      <c r="EF9" s="2">
        <v>13.904599290119478</v>
      </c>
      <c r="EG9" s="10">
        <f t="shared" si="17"/>
        <v>2.7920800790326702E-2</v>
      </c>
      <c r="EH9" s="2">
        <v>8.4175988326010739E-2</v>
      </c>
      <c r="EI9" s="2">
        <v>0.58436882051938521</v>
      </c>
      <c r="EJ9" s="2">
        <v>0</v>
      </c>
      <c r="EK9" s="10">
        <f t="shared" si="14"/>
        <v>3.0952078046458369E-3</v>
      </c>
      <c r="EL9" s="2">
        <v>2.2036225844750982E-3</v>
      </c>
      <c r="EM9" s="2">
        <v>9.0118277385445849E-3</v>
      </c>
      <c r="EN9" s="2">
        <v>5.365440589738836</v>
      </c>
      <c r="EO9" s="2">
        <v>0</v>
      </c>
      <c r="EP9" s="2">
        <v>1.8347939410834408</v>
      </c>
      <c r="EQ9" s="2">
        <v>7.1787085205144336</v>
      </c>
      <c r="ER9" s="2">
        <v>8.2388215706977519</v>
      </c>
      <c r="ES9" s="2">
        <v>8.3506154381225937</v>
      </c>
      <c r="ET9" s="2">
        <v>10.183414962537535</v>
      </c>
      <c r="EU9" s="2">
        <v>5.2103360037805588</v>
      </c>
      <c r="EV9" s="2">
        <v>3.9630822345734908</v>
      </c>
      <c r="EW9" s="2">
        <v>2.0114512803711242</v>
      </c>
      <c r="EX9" s="2">
        <v>2.101793455641872</v>
      </c>
      <c r="EY9" s="2">
        <v>0.86804006784434173</v>
      </c>
      <c r="EZ9" s="2">
        <v>55.306498064905988</v>
      </c>
      <c r="FA9" s="10">
        <v>3.5598520967091783E-2</v>
      </c>
      <c r="FB9" s="10">
        <v>0.65167809961049294</v>
      </c>
      <c r="FC9" s="10">
        <v>0.17600990245663761</v>
      </c>
      <c r="FD9" s="11">
        <f t="shared" si="15"/>
        <v>0.22777402451622344</v>
      </c>
      <c r="FE9" s="1" t="s">
        <v>159</v>
      </c>
      <c r="FF9" s="67">
        <v>-5.2</v>
      </c>
      <c r="FG9" s="69">
        <v>-5</v>
      </c>
      <c r="FH9" s="70">
        <v>-30.815999999999999</v>
      </c>
      <c r="FI9" s="70">
        <v>-31.826000000000001</v>
      </c>
      <c r="FJ9" s="70">
        <v>-32.29</v>
      </c>
      <c r="FK9" s="69">
        <f t="shared" si="1"/>
        <v>-26.76517893043831</v>
      </c>
      <c r="FL9" s="69"/>
      <c r="FM9" s="69">
        <f t="shared" si="2"/>
        <v>21.738413751507871</v>
      </c>
      <c r="FN9" s="69">
        <f t="shared" si="3"/>
        <v>1.0223637486650128</v>
      </c>
      <c r="FO9" s="69">
        <f t="shared" si="4"/>
        <v>22.363748665012785</v>
      </c>
    </row>
    <row r="10" spans="1:171" x14ac:dyDescent="0.15">
      <c r="A10" s="1" t="s">
        <v>384</v>
      </c>
      <c r="B10" s="1" t="s">
        <v>153</v>
      </c>
      <c r="C10" s="1">
        <v>24</v>
      </c>
      <c r="D10" s="1" t="s">
        <v>152</v>
      </c>
      <c r="E10" s="1">
        <v>4</v>
      </c>
      <c r="F10" s="1" t="s">
        <v>158</v>
      </c>
      <c r="G10" s="1" t="s">
        <v>157</v>
      </c>
      <c r="H10" s="1" t="s">
        <v>149</v>
      </c>
      <c r="I10" s="1" t="s">
        <v>104</v>
      </c>
      <c r="J10" s="1" t="s">
        <v>103</v>
      </c>
      <c r="K10" s="8" t="s">
        <v>317</v>
      </c>
      <c r="L10" s="2">
        <v>-27.839951644501237</v>
      </c>
      <c r="M10" s="2">
        <v>9.1116694545099824E-2</v>
      </c>
      <c r="N10" s="2">
        <v>6.4429232592143379E-2</v>
      </c>
      <c r="O10" s="3">
        <v>46.006011039341132</v>
      </c>
      <c r="P10" s="5">
        <v>0.22615726102726794</v>
      </c>
      <c r="Q10" s="6">
        <v>2</v>
      </c>
      <c r="R10" s="8">
        <v>24.7698</v>
      </c>
      <c r="S10" s="8" t="s">
        <v>375</v>
      </c>
      <c r="T10" s="2">
        <v>-30.047999999999998</v>
      </c>
      <c r="U10" s="2"/>
      <c r="V10" s="2">
        <v>-31.611999999999998</v>
      </c>
      <c r="W10" s="2">
        <v>-30.963000000000001</v>
      </c>
      <c r="X10" s="2"/>
      <c r="Y10" s="2">
        <v>-32.11</v>
      </c>
      <c r="Z10" s="2">
        <v>-31.48</v>
      </c>
      <c r="AA10" s="2"/>
      <c r="AB10" s="2">
        <v>-31.454000000000001</v>
      </c>
      <c r="AC10" s="2">
        <v>-32.603999999999999</v>
      </c>
      <c r="AD10" s="2"/>
      <c r="AE10" s="2"/>
      <c r="AF10" s="2"/>
      <c r="AG10" s="2"/>
      <c r="AH10" s="2">
        <v>-29.244</v>
      </c>
      <c r="AI10" s="2">
        <v>-28.638000000000002</v>
      </c>
      <c r="AJ10" s="65" t="s">
        <v>158</v>
      </c>
      <c r="AK10" s="66">
        <v>-195.03668407295424</v>
      </c>
      <c r="AL10" s="67"/>
      <c r="AM10" s="66">
        <v>1</v>
      </c>
      <c r="AN10" s="66">
        <v>-198.47607331295424</v>
      </c>
      <c r="AO10" s="67"/>
      <c r="AP10" s="66">
        <v>1</v>
      </c>
      <c r="AQ10" s="66">
        <v>-195.33606767295424</v>
      </c>
      <c r="AR10" s="67"/>
      <c r="AS10" s="66">
        <v>1</v>
      </c>
      <c r="AT10" s="66">
        <v>-186.94099931295423</v>
      </c>
      <c r="AU10" s="67"/>
      <c r="AV10" s="66">
        <v>1</v>
      </c>
      <c r="AW10" s="66">
        <v>-189.05517585295425</v>
      </c>
      <c r="AX10" s="67"/>
      <c r="AY10" s="66">
        <v>1</v>
      </c>
      <c r="AZ10" s="67"/>
      <c r="BA10" s="67"/>
      <c r="BB10" s="66">
        <v>0</v>
      </c>
      <c r="BC10" s="2">
        <v>2.4839368497333787</v>
      </c>
      <c r="BD10" s="2">
        <v>0.60275674752371888</v>
      </c>
      <c r="BE10" s="2">
        <f t="shared" si="5"/>
        <v>4.1209606693546537</v>
      </c>
      <c r="BF10" s="2">
        <f t="shared" si="6"/>
        <v>5.663898637854083</v>
      </c>
      <c r="BG10" s="2">
        <f t="shared" si="7"/>
        <v>1.0896976884761569</v>
      </c>
      <c r="BH10" s="2">
        <v>1.1254475381283631</v>
      </c>
      <c r="BI10" s="2"/>
      <c r="BJ10" s="2">
        <v>0.14673340547699432</v>
      </c>
      <c r="BK10" s="2">
        <v>0.2698120498158984</v>
      </c>
      <c r="BL10" s="2">
        <v>0.34906429745285777</v>
      </c>
      <c r="BM10" s="2">
        <v>0.43855602095917512</v>
      </c>
      <c r="BN10" s="2">
        <v>0.55314125550419346</v>
      </c>
      <c r="BO10" s="2">
        <v>0.8033801819741816</v>
      </c>
      <c r="BP10" s="2">
        <v>0.78256608809453865</v>
      </c>
      <c r="BQ10" s="2">
        <v>0.99801322524940239</v>
      </c>
      <c r="BR10" s="2">
        <v>1.1466003477721909</v>
      </c>
      <c r="BS10" s="2">
        <v>2.0441567092335253</v>
      </c>
      <c r="BT10" s="2">
        <v>1.5229904998557346</v>
      </c>
      <c r="BU10" s="2">
        <v>3.2245546591519814</v>
      </c>
      <c r="BV10" s="2">
        <v>1.2191961255286532</v>
      </c>
      <c r="BW10" s="2">
        <v>5.3025328794646747</v>
      </c>
      <c r="BX10" s="2">
        <v>1.4650543427004905</v>
      </c>
      <c r="BY10" s="2">
        <v>10.234021242552508</v>
      </c>
      <c r="BZ10" s="2">
        <v>2.3198521680395658</v>
      </c>
      <c r="CA10" s="2">
        <v>7.4107300544112205</v>
      </c>
      <c r="CB10" s="2">
        <v>0.57502352873644036</v>
      </c>
      <c r="CC10" s="2">
        <v>0.95241807183101124</v>
      </c>
      <c r="CD10" s="2">
        <v>0.2265123770034112</v>
      </c>
      <c r="CE10" s="2">
        <v>0.24457911505703622</v>
      </c>
      <c r="CF10" s="2"/>
      <c r="CG10" s="2"/>
      <c r="CH10" s="68">
        <f t="shared" si="8"/>
        <v>29.393200409848738</v>
      </c>
      <c r="CI10" s="2">
        <f t="shared" si="0"/>
        <v>3.8960393825992794</v>
      </c>
      <c r="CJ10" s="2">
        <f t="shared" si="9"/>
        <v>15.179302595320767</v>
      </c>
      <c r="CK10" s="2">
        <f t="shared" si="10"/>
        <v>0.2299395532371058</v>
      </c>
      <c r="CL10" s="2">
        <f t="shared" si="11"/>
        <v>24.144281363316452</v>
      </c>
      <c r="CM10" s="2">
        <f t="shared" si="12"/>
        <v>28.730723779796364</v>
      </c>
      <c r="CN10" s="2">
        <v>0</v>
      </c>
      <c r="CO10" s="2"/>
      <c r="CP10" s="2">
        <v>0.11121827412955745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8.2148045286587826E-2</v>
      </c>
      <c r="DG10" s="2">
        <v>0</v>
      </c>
      <c r="DH10" s="2">
        <v>0</v>
      </c>
      <c r="DI10" s="2">
        <v>0</v>
      </c>
      <c r="DJ10" s="2">
        <f t="shared" si="16"/>
        <v>0.19336631941614529</v>
      </c>
      <c r="DK10" s="2">
        <v>0.19336631941614529</v>
      </c>
      <c r="DL10" s="2">
        <v>8.2148045286587826E-2</v>
      </c>
      <c r="DM10" s="2">
        <v>1.3538760872708906</v>
      </c>
      <c r="DN10" s="2">
        <v>0.57516880119233005</v>
      </c>
      <c r="DO10" s="2">
        <v>0.46347513255532607</v>
      </c>
      <c r="DP10" s="2"/>
      <c r="DQ10" s="2"/>
      <c r="DR10" s="2">
        <v>0.46286575302295713</v>
      </c>
      <c r="DS10" s="2">
        <v>0</v>
      </c>
      <c r="DT10" s="2">
        <v>0</v>
      </c>
      <c r="DU10" s="2">
        <v>2.0632860856632709</v>
      </c>
      <c r="DV10" s="2">
        <v>1.2098291029248252</v>
      </c>
      <c r="DW10" s="2">
        <v>0</v>
      </c>
      <c r="DX10" s="2">
        <v>5.2675553934257291</v>
      </c>
      <c r="DY10" s="2">
        <v>0</v>
      </c>
      <c r="DZ10" s="2">
        <v>0</v>
      </c>
      <c r="EA10" s="2">
        <v>0</v>
      </c>
      <c r="EB10" s="2">
        <v>5.9226987240836713E-2</v>
      </c>
      <c r="EC10" s="11">
        <v>4.8789420176867417E-2</v>
      </c>
      <c r="ED10" s="2">
        <v>0</v>
      </c>
      <c r="EE10" s="2">
        <f t="shared" si="13"/>
        <v>9.5750278750098126</v>
      </c>
      <c r="EF10" s="2">
        <v>8.5406705820138242</v>
      </c>
      <c r="EG10" s="10">
        <f t="shared" si="17"/>
        <v>1.9795097901196903E-2</v>
      </c>
      <c r="EH10" s="2">
        <v>6.0700839356775275E-2</v>
      </c>
      <c r="EI10" s="2">
        <v>0.49711804733902687</v>
      </c>
      <c r="EJ10" s="2">
        <v>9.5268205023473079E-3</v>
      </c>
      <c r="EK10" s="10">
        <f t="shared" si="14"/>
        <v>7.9451523802498564E-3</v>
      </c>
      <c r="EL10" s="2">
        <v>6.0230741558182635E-3</v>
      </c>
      <c r="EM10" s="2">
        <v>2.4343770653282349E-2</v>
      </c>
      <c r="EN10" s="2">
        <v>0.32609057159300481</v>
      </c>
      <c r="EO10" s="2">
        <v>0</v>
      </c>
      <c r="EP10" s="2">
        <v>0.6132307889658849</v>
      </c>
      <c r="EQ10" s="2">
        <v>0.37171675704872864</v>
      </c>
      <c r="ER10" s="2">
        <v>0.74681974746509527</v>
      </c>
      <c r="ES10" s="2">
        <v>0.56558382516194938</v>
      </c>
      <c r="ET10" s="2">
        <v>0.2642031551292639</v>
      </c>
      <c r="EU10" s="2">
        <v>0.29920107046054195</v>
      </c>
      <c r="EV10" s="2">
        <v>0.2265123770034112</v>
      </c>
      <c r="EW10" s="2">
        <v>0</v>
      </c>
      <c r="EX10" s="2">
        <v>0.31549316732616844</v>
      </c>
      <c r="EY10" s="2">
        <v>0</v>
      </c>
      <c r="EZ10" s="2">
        <v>3.7288514601540483</v>
      </c>
      <c r="FA10" s="10">
        <v>0.12185309334182928</v>
      </c>
      <c r="FB10" s="10">
        <v>0.79331692768988626</v>
      </c>
      <c r="FC10" s="10">
        <v>0.11236090513586131</v>
      </c>
      <c r="FD10" s="11">
        <f t="shared" si="15"/>
        <v>0.1297861999138428</v>
      </c>
      <c r="FE10" s="1" t="s">
        <v>158</v>
      </c>
      <c r="FF10" s="67">
        <v>-5.2</v>
      </c>
      <c r="FG10" s="69">
        <v>-5</v>
      </c>
      <c r="FH10" s="70">
        <v>-30.963000000000001</v>
      </c>
      <c r="FI10" s="70">
        <v>-31.48</v>
      </c>
      <c r="FJ10" s="70">
        <v>-32.603999999999999</v>
      </c>
      <c r="FK10" s="69">
        <f t="shared" si="1"/>
        <v>-26.417370325693696</v>
      </c>
      <c r="FL10" s="69"/>
      <c r="FM10" s="69">
        <f t="shared" si="2"/>
        <v>21.390952955368004</v>
      </c>
      <c r="FN10" s="69">
        <f t="shared" si="3"/>
        <v>1.021998513195391</v>
      </c>
      <c r="FO10" s="69">
        <f t="shared" si="4"/>
        <v>21.998513195391034</v>
      </c>
    </row>
    <row r="11" spans="1:171" x14ac:dyDescent="0.15">
      <c r="A11" s="1" t="s">
        <v>384</v>
      </c>
      <c r="B11" s="1" t="s">
        <v>153</v>
      </c>
      <c r="C11" s="1">
        <v>25</v>
      </c>
      <c r="D11" s="1" t="s">
        <v>156</v>
      </c>
      <c r="E11" s="1">
        <v>5</v>
      </c>
      <c r="F11" s="1" t="s">
        <v>155</v>
      </c>
      <c r="G11" s="1" t="s">
        <v>150</v>
      </c>
      <c r="H11" s="1" t="s">
        <v>154</v>
      </c>
      <c r="I11" s="1" t="s">
        <v>104</v>
      </c>
      <c r="J11" s="1" t="s">
        <v>103</v>
      </c>
      <c r="K11" s="8" t="s">
        <v>329</v>
      </c>
      <c r="L11" s="2">
        <v>-27.669825258232962</v>
      </c>
      <c r="M11" s="2">
        <v>0.29152902994852292</v>
      </c>
      <c r="N11" s="2">
        <v>0.20614215398933664</v>
      </c>
      <c r="O11" s="3">
        <v>12.126971448135787</v>
      </c>
      <c r="P11" s="5">
        <v>0.16399770826589233</v>
      </c>
      <c r="Q11" s="6">
        <v>2</v>
      </c>
      <c r="R11" s="8">
        <v>51.617100000000001</v>
      </c>
      <c r="S11" s="8" t="s">
        <v>369</v>
      </c>
      <c r="T11" s="2">
        <v>-30.395</v>
      </c>
      <c r="U11" s="2"/>
      <c r="V11" s="2">
        <v>-30.710999999999999</v>
      </c>
      <c r="W11" s="2">
        <v>-30.855</v>
      </c>
      <c r="X11" s="2"/>
      <c r="Y11" s="2">
        <v>-31.364999999999998</v>
      </c>
      <c r="Z11" s="2">
        <v>-31.779</v>
      </c>
      <c r="AA11" s="2"/>
      <c r="AB11" s="2">
        <v>-30.401</v>
      </c>
      <c r="AC11" s="2">
        <v>-32.018999999999998</v>
      </c>
      <c r="AD11" s="2"/>
      <c r="AE11" s="2"/>
      <c r="AF11" s="2"/>
      <c r="AG11" s="2"/>
      <c r="AH11" s="2">
        <v>-30.021999999999998</v>
      </c>
      <c r="AI11" s="2">
        <v>-30.206</v>
      </c>
      <c r="AJ11" s="65" t="s">
        <v>155</v>
      </c>
      <c r="AK11" s="66">
        <v>-186.45834360202278</v>
      </c>
      <c r="AL11" s="67"/>
      <c r="AM11" s="66">
        <v>1</v>
      </c>
      <c r="AN11" s="66">
        <v>-188.81378810202278</v>
      </c>
      <c r="AO11" s="67"/>
      <c r="AP11" s="66">
        <v>1</v>
      </c>
      <c r="AQ11" s="66">
        <v>-188.38232350202279</v>
      </c>
      <c r="AR11" s="67"/>
      <c r="AS11" s="66">
        <v>1</v>
      </c>
      <c r="AT11" s="66">
        <v>-180.45922458202278</v>
      </c>
      <c r="AU11" s="67"/>
      <c r="AV11" s="66">
        <v>1</v>
      </c>
      <c r="AW11" s="66">
        <v>-183.8757197820228</v>
      </c>
      <c r="AX11" s="67"/>
      <c r="AY11" s="66">
        <v>1</v>
      </c>
      <c r="AZ11" s="66">
        <v>-198.5780961620228</v>
      </c>
      <c r="BA11" s="67"/>
      <c r="BB11" s="66">
        <v>1</v>
      </c>
      <c r="BC11" s="2">
        <v>15.025938216207797</v>
      </c>
      <c r="BD11" s="2">
        <v>2.567856935810493</v>
      </c>
      <c r="BE11" s="2">
        <f t="shared" si="5"/>
        <v>5.8515480386235605</v>
      </c>
      <c r="BF11" s="2">
        <f t="shared" si="6"/>
        <v>13.462261136746879</v>
      </c>
      <c r="BG11" s="2">
        <f t="shared" si="7"/>
        <v>2.2501861362618043</v>
      </c>
      <c r="BH11" s="2">
        <v>2.083170816132438</v>
      </c>
      <c r="BI11" s="2"/>
      <c r="BJ11" s="2">
        <v>0.46491848168774996</v>
      </c>
      <c r="BK11" s="2">
        <v>0.3193524524539722</v>
      </c>
      <c r="BL11" s="2">
        <v>0.91073100824901587</v>
      </c>
      <c r="BM11" s="2">
        <v>1.1161526331704168</v>
      </c>
      <c r="BN11" s="2">
        <v>1.141175342976928</v>
      </c>
      <c r="BO11" s="2">
        <v>1.7833997071892058</v>
      </c>
      <c r="BP11" s="2">
        <v>1.7014850989514956</v>
      </c>
      <c r="BQ11" s="2">
        <v>1.8636415862697815</v>
      </c>
      <c r="BR11" s="2">
        <v>2.0068194537668935</v>
      </c>
      <c r="BS11" s="2">
        <v>2.572859279591635</v>
      </c>
      <c r="BT11" s="2">
        <v>2.1178364312900992</v>
      </c>
      <c r="BU11" s="2">
        <v>3.828976847011984</v>
      </c>
      <c r="BV11" s="2">
        <v>1.7242115419251338</v>
      </c>
      <c r="BW11" s="2">
        <v>4.3903700446639276</v>
      </c>
      <c r="BX11" s="2">
        <v>2.2222772693170789</v>
      </c>
      <c r="BY11" s="2">
        <v>7.1395882096859697</v>
      </c>
      <c r="BZ11" s="2">
        <v>5.2144159682207656</v>
      </c>
      <c r="CA11" s="2">
        <v>6.5963729681876728</v>
      </c>
      <c r="CB11" s="2">
        <v>0.55051177218498093</v>
      </c>
      <c r="CC11" s="2">
        <v>1.0617152192713606</v>
      </c>
      <c r="CD11" s="2">
        <v>0.42244862165789404</v>
      </c>
      <c r="CE11" s="2">
        <v>0</v>
      </c>
      <c r="CF11" s="2"/>
      <c r="CG11" s="2"/>
      <c r="CH11" s="68">
        <f t="shared" si="8"/>
        <v>29.451263590089411</v>
      </c>
      <c r="CI11" s="2">
        <f t="shared" si="0"/>
        <v>2.0096446794459037</v>
      </c>
      <c r="CJ11" s="2">
        <f t="shared" si="9"/>
        <v>5.6312107344727105</v>
      </c>
      <c r="CK11" s="2">
        <f t="shared" si="10"/>
        <v>0.31790150778706527</v>
      </c>
      <c r="CL11" s="2">
        <f t="shared" si="11"/>
        <v>19.188046441808929</v>
      </c>
      <c r="CM11" s="2">
        <f t="shared" si="12"/>
        <v>27.597700073189646</v>
      </c>
      <c r="CN11" s="2">
        <v>0.33891156785062448</v>
      </c>
      <c r="CO11" s="2"/>
      <c r="CP11" s="2">
        <v>0.33474870960451386</v>
      </c>
      <c r="CQ11" s="2">
        <v>0</v>
      </c>
      <c r="CR11" s="2">
        <v>1.2313765608382463</v>
      </c>
      <c r="CS11" s="2">
        <v>1.0249269281059261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5.1314050811575605E-2</v>
      </c>
      <c r="DB11" s="2">
        <v>6.5579585171307575E-2</v>
      </c>
      <c r="DC11" s="2">
        <v>0.23751055843746627</v>
      </c>
      <c r="DD11" s="2">
        <v>0</v>
      </c>
      <c r="DE11" s="2">
        <v>0</v>
      </c>
      <c r="DF11" s="2">
        <v>0</v>
      </c>
      <c r="DG11" s="2">
        <v>0.1548223529219501</v>
      </c>
      <c r="DH11" s="2">
        <v>0</v>
      </c>
      <c r="DI11" s="2">
        <v>0</v>
      </c>
      <c r="DJ11" s="2">
        <f t="shared" si="16"/>
        <v>3.4391903137416104</v>
      </c>
      <c r="DK11" s="2">
        <v>3.4391903137416104</v>
      </c>
      <c r="DL11" s="2">
        <v>0.50922654734229955</v>
      </c>
      <c r="DM11" s="2">
        <v>8.267294271704241</v>
      </c>
      <c r="DN11" s="2">
        <v>0.85193417610312616</v>
      </c>
      <c r="DO11" s="2">
        <v>1.0620482561472806</v>
      </c>
      <c r="DP11" s="2"/>
      <c r="DQ11" s="2"/>
      <c r="DR11" s="2">
        <v>0.21316199403466976</v>
      </c>
      <c r="DS11" s="2">
        <v>0.24176281619335344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0.39191773866883994</v>
      </c>
      <c r="EB11" s="2">
        <v>0.68885497431122</v>
      </c>
      <c r="EC11" s="11">
        <v>0</v>
      </c>
      <c r="ED11" s="2">
        <v>0</v>
      </c>
      <c r="EE11" s="2">
        <f t="shared" si="13"/>
        <v>2.597745779355364</v>
      </c>
      <c r="EF11" s="2">
        <v>0</v>
      </c>
      <c r="EG11" s="10">
        <f t="shared" si="17"/>
        <v>0.56969135679176797</v>
      </c>
      <c r="EH11" s="2">
        <v>0.8090335792886032</v>
      </c>
      <c r="EI11" s="2">
        <v>0.98480371530841537</v>
      </c>
      <c r="EJ11" s="2">
        <v>1</v>
      </c>
      <c r="EK11" s="10">
        <f t="shared" si="14"/>
        <v>0.15199338526821951</v>
      </c>
      <c r="EL11" s="2">
        <v>0.11269367802789461</v>
      </c>
      <c r="EM11" s="2">
        <v>0.34338737562102434</v>
      </c>
      <c r="EN11" s="2">
        <v>1.1161951405239838</v>
      </c>
      <c r="EO11" s="2">
        <v>0</v>
      </c>
      <c r="EP11" s="2">
        <v>0.71587978622794746</v>
      </c>
      <c r="EQ11" s="2">
        <v>1.256639748343827</v>
      </c>
      <c r="ER11" s="2">
        <v>1.7066082252607517</v>
      </c>
      <c r="ES11" s="2">
        <v>2.4532779353335128</v>
      </c>
      <c r="ET11" s="2">
        <v>1.1241090954274975</v>
      </c>
      <c r="EU11" s="2">
        <v>1.2659627647989078</v>
      </c>
      <c r="EV11" s="2">
        <v>0</v>
      </c>
      <c r="EW11" s="2">
        <v>0</v>
      </c>
      <c r="EX11" s="2">
        <v>1.0333408059731071</v>
      </c>
      <c r="EY11" s="2">
        <v>0.39652596802048312</v>
      </c>
      <c r="EZ11" s="2">
        <v>11.068539469910018</v>
      </c>
      <c r="FA11" s="10">
        <v>0.1000606298310837</v>
      </c>
      <c r="FB11" s="10">
        <v>0.7297717564866929</v>
      </c>
      <c r="FC11" s="10">
        <v>0.14333126860434353</v>
      </c>
      <c r="FD11" s="11">
        <f t="shared" si="15"/>
        <v>0.401067459989638</v>
      </c>
      <c r="FE11" s="1" t="s">
        <v>155</v>
      </c>
      <c r="FF11" s="67">
        <v>-5.2</v>
      </c>
      <c r="FG11" s="69">
        <v>-5</v>
      </c>
      <c r="FH11" s="70">
        <v>-30.855</v>
      </c>
      <c r="FI11" s="70">
        <v>-31.779</v>
      </c>
      <c r="FJ11" s="70">
        <v>-32.018999999999998</v>
      </c>
      <c r="FK11" s="69">
        <f t="shared" si="1"/>
        <v>-26.717933252915145</v>
      </c>
      <c r="FL11" s="69">
        <f>AVERAGE(FM3:FM20)</f>
        <v>21.090218016036356</v>
      </c>
      <c r="FM11" s="69">
        <f t="shared" si="2"/>
        <v>21.691215319662231</v>
      </c>
      <c r="FN11" s="69">
        <f t="shared" si="3"/>
        <v>1.0223141204332482</v>
      </c>
      <c r="FO11" s="69">
        <f t="shared" si="4"/>
        <v>22.314120433248206</v>
      </c>
    </row>
    <row r="12" spans="1:171" x14ac:dyDescent="0.15">
      <c r="A12" s="1" t="s">
        <v>384</v>
      </c>
      <c r="B12" s="1" t="s">
        <v>153</v>
      </c>
      <c r="C12" s="1">
        <v>25</v>
      </c>
      <c r="D12" s="1" t="s">
        <v>152</v>
      </c>
      <c r="E12" s="1">
        <v>5</v>
      </c>
      <c r="F12" s="1" t="s">
        <v>151</v>
      </c>
      <c r="G12" s="1" t="s">
        <v>150</v>
      </c>
      <c r="H12" s="1" t="s">
        <v>149</v>
      </c>
      <c r="I12" s="1" t="s">
        <v>104</v>
      </c>
      <c r="J12" s="1" t="s">
        <v>103</v>
      </c>
      <c r="K12" s="8" t="s">
        <v>333</v>
      </c>
      <c r="L12" s="2">
        <v>-28.191333319286919</v>
      </c>
      <c r="M12" s="2">
        <v>4.2527027646886463E-2</v>
      </c>
      <c r="N12" s="2">
        <v>3.00711496328212E-2</v>
      </c>
      <c r="O12" s="3">
        <v>14.798284351600875</v>
      </c>
      <c r="P12" s="5">
        <v>9.183040864507673E-2</v>
      </c>
      <c r="Q12" s="6">
        <v>2</v>
      </c>
      <c r="R12" s="8">
        <v>41.886299999999999</v>
      </c>
      <c r="S12" s="8" t="s">
        <v>377</v>
      </c>
      <c r="T12" s="2">
        <v>-30.693999999999999</v>
      </c>
      <c r="U12" s="2"/>
      <c r="V12" s="2">
        <v>-31.164000000000001</v>
      </c>
      <c r="W12" s="2">
        <v>-31.364000000000001</v>
      </c>
      <c r="X12" s="2"/>
      <c r="Y12" s="2">
        <v>-31.812999999999999</v>
      </c>
      <c r="Z12" s="2">
        <v>-31.853999999999999</v>
      </c>
      <c r="AA12" s="2"/>
      <c r="AB12" s="2">
        <v>-31.997</v>
      </c>
      <c r="AC12" s="2">
        <v>-31.986000000000001</v>
      </c>
      <c r="AD12" s="2"/>
      <c r="AE12" s="2"/>
      <c r="AF12" s="2"/>
      <c r="AG12" s="2"/>
      <c r="AH12" s="2">
        <v>-30.923999999999999</v>
      </c>
      <c r="AI12" s="2">
        <v>-31.593</v>
      </c>
      <c r="AJ12" s="65" t="s">
        <v>151</v>
      </c>
      <c r="AK12" s="66">
        <v>-204.34361176476349</v>
      </c>
      <c r="AL12" s="67"/>
      <c r="AM12" s="66">
        <v>1</v>
      </c>
      <c r="AN12" s="66">
        <v>-203.63389652476351</v>
      </c>
      <c r="AO12" s="67"/>
      <c r="AP12" s="66">
        <v>1</v>
      </c>
      <c r="AQ12" s="66">
        <v>-199.4442872047635</v>
      </c>
      <c r="AR12" s="67"/>
      <c r="AS12" s="66">
        <v>1</v>
      </c>
      <c r="AT12" s="66">
        <v>-194.22180446476352</v>
      </c>
      <c r="AU12" s="67"/>
      <c r="AV12" s="66">
        <v>1</v>
      </c>
      <c r="AW12" s="66">
        <v>-192.60425248476349</v>
      </c>
      <c r="AX12" s="67"/>
      <c r="AY12" s="66">
        <v>1</v>
      </c>
      <c r="AZ12" s="66">
        <v>-187.46101834476352</v>
      </c>
      <c r="BA12" s="67"/>
      <c r="BB12" s="66">
        <v>1</v>
      </c>
      <c r="BC12" s="2">
        <v>33.174261112416602</v>
      </c>
      <c r="BD12" s="2">
        <v>6.1032045488157012</v>
      </c>
      <c r="BE12" s="2">
        <f t="shared" si="5"/>
        <v>5.4355479727209728</v>
      </c>
      <c r="BF12" s="2">
        <f t="shared" si="6"/>
        <v>8.0017978724577805</v>
      </c>
      <c r="BG12" s="2">
        <f t="shared" si="7"/>
        <v>1.5896387764171225</v>
      </c>
      <c r="BH12" s="2">
        <v>5.3554503534717837</v>
      </c>
      <c r="BI12" s="2"/>
      <c r="BJ12" s="2">
        <v>0.81845977449030416</v>
      </c>
      <c r="BK12" s="2">
        <v>3.3560157927908696</v>
      </c>
      <c r="BL12" s="2">
        <v>3.0448235365338325</v>
      </c>
      <c r="BM12" s="2">
        <v>4.1458509251530256</v>
      </c>
      <c r="BN12" s="2">
        <v>3.8393656718488449</v>
      </c>
      <c r="BO12" s="2">
        <v>5.7194967690694343</v>
      </c>
      <c r="BP12" s="2">
        <v>5.5351462860115399</v>
      </c>
      <c r="BQ12" s="2">
        <v>7.9745244417082795</v>
      </c>
      <c r="BR12" s="2">
        <v>9.5312812773557578</v>
      </c>
      <c r="BS12" s="2">
        <v>18.669699195820659</v>
      </c>
      <c r="BT12" s="2">
        <v>15.914479470169415</v>
      </c>
      <c r="BU12" s="2">
        <v>45.7921896045493</v>
      </c>
      <c r="BV12" s="2">
        <v>21.930980749479723</v>
      </c>
      <c r="BW12" s="2">
        <v>79.323237095698062</v>
      </c>
      <c r="BX12" s="2">
        <v>29.082145103855559</v>
      </c>
      <c r="BY12" s="2">
        <v>0</v>
      </c>
      <c r="BZ12" s="2">
        <v>29.824845425739902</v>
      </c>
      <c r="CA12" s="2">
        <v>110.68976414156573</v>
      </c>
      <c r="CB12" s="2">
        <v>11.675359753546193</v>
      </c>
      <c r="CC12" s="2">
        <v>21.855780878017811</v>
      </c>
      <c r="CD12" s="2">
        <v>2.5811820866623507</v>
      </c>
      <c r="CE12" s="2">
        <v>0</v>
      </c>
      <c r="CF12" s="2"/>
      <c r="CG12" s="2"/>
      <c r="CH12" s="68">
        <f t="shared" si="8"/>
        <v>29.708722522047179</v>
      </c>
      <c r="CI12" s="2">
        <f t="shared" si="0"/>
        <v>2.3616443944714853</v>
      </c>
      <c r="CJ12" s="2">
        <f t="shared" si="9"/>
        <v>14.37166457331756</v>
      </c>
      <c r="CK12" s="2">
        <f t="shared" si="10"/>
        <v>0.36803471573139901</v>
      </c>
      <c r="CL12" s="2">
        <f t="shared" si="11"/>
        <v>211.86878211528159</v>
      </c>
      <c r="CM12" s="2">
        <f t="shared" si="12"/>
        <v>285.03231448508564</v>
      </c>
      <c r="CN12" s="2">
        <v>1.259062506184077</v>
      </c>
      <c r="CO12" s="2"/>
      <c r="CP12" s="2">
        <v>0.7155329720862722</v>
      </c>
      <c r="CQ12" s="2">
        <v>0</v>
      </c>
      <c r="CR12" s="2">
        <v>1.8579651379671995</v>
      </c>
      <c r="CS12" s="2">
        <v>1.7749213927117089</v>
      </c>
      <c r="CT12" s="2">
        <v>0</v>
      </c>
      <c r="CU12" s="2">
        <v>0</v>
      </c>
      <c r="CV12" s="2">
        <v>0</v>
      </c>
      <c r="CW12" s="2">
        <v>0</v>
      </c>
      <c r="CX12" s="2">
        <v>0.59830771930764159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f t="shared" si="16"/>
        <v>6.2057897282568995</v>
      </c>
      <c r="DK12" s="2">
        <v>5.6074820089492583</v>
      </c>
      <c r="DL12" s="2">
        <v>0</v>
      </c>
      <c r="DM12" s="2"/>
      <c r="DN12" s="2">
        <v>1</v>
      </c>
      <c r="DO12" s="2">
        <v>6.79265283028335</v>
      </c>
      <c r="DP12" s="2"/>
      <c r="DQ12" s="2"/>
      <c r="DR12" s="2">
        <v>0</v>
      </c>
      <c r="DS12" s="2">
        <v>0.74748322148156721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0.14360207799285171</v>
      </c>
      <c r="EB12" s="2">
        <v>0.96922915791406872</v>
      </c>
      <c r="EC12" s="11">
        <v>0</v>
      </c>
      <c r="ED12" s="2">
        <v>0.4928701229893574</v>
      </c>
      <c r="EE12" s="2">
        <f t="shared" si="13"/>
        <v>9.1458374106611942</v>
      </c>
      <c r="EF12" s="2">
        <v>0</v>
      </c>
      <c r="EG12" s="10">
        <f t="shared" si="17"/>
        <v>0.3800827359228503</v>
      </c>
      <c r="EH12" s="2">
        <v>0.66238790182438334</v>
      </c>
      <c r="EI12" s="2">
        <v>0.967754573621317</v>
      </c>
      <c r="EJ12" s="2"/>
      <c r="EK12" s="10">
        <f t="shared" si="14"/>
        <v>2.5784340334934427E-2</v>
      </c>
      <c r="EL12" s="2">
        <v>1.8162588788602559E-2</v>
      </c>
      <c r="EM12" s="2">
        <v>7.0779285704086981E-2</v>
      </c>
      <c r="EN12" s="2">
        <v>3.407675465812424</v>
      </c>
      <c r="EO12" s="2">
        <v>0</v>
      </c>
      <c r="EP12" s="2">
        <v>1.1393848253837553</v>
      </c>
      <c r="EQ12" s="2">
        <v>1.2373911370143189</v>
      </c>
      <c r="ER12" s="2">
        <v>3.0780887518529636</v>
      </c>
      <c r="ES12" s="2">
        <v>3.1446005694788028</v>
      </c>
      <c r="ET12" s="2">
        <v>3.2185141257560175</v>
      </c>
      <c r="EU12" s="2">
        <v>2.3448976480315569</v>
      </c>
      <c r="EV12" s="2">
        <v>0</v>
      </c>
      <c r="EW12" s="2">
        <v>0</v>
      </c>
      <c r="EX12" s="2">
        <v>1.8856422422992034</v>
      </c>
      <c r="EY12" s="2">
        <v>1.1479070808055778</v>
      </c>
      <c r="EZ12" s="2">
        <v>20.604101846434617</v>
      </c>
      <c r="FA12" s="10">
        <v>0.14803051270022705</v>
      </c>
      <c r="FB12" s="10">
        <v>0.68871691741513197</v>
      </c>
      <c r="FC12" s="10">
        <v>0.15856993965686536</v>
      </c>
      <c r="FD12" s="11">
        <f t="shared" si="15"/>
        <v>7.2286898008936909E-2</v>
      </c>
      <c r="FE12" s="1" t="s">
        <v>151</v>
      </c>
      <c r="FF12" s="67">
        <v>-5.2</v>
      </c>
      <c r="FG12" s="69">
        <v>-5</v>
      </c>
      <c r="FH12" s="70">
        <v>-31.364000000000001</v>
      </c>
      <c r="FI12" s="70">
        <v>-31.853999999999999</v>
      </c>
      <c r="FJ12" s="70">
        <v>-31.986000000000001</v>
      </c>
      <c r="FK12" s="69">
        <f t="shared" si="1"/>
        <v>-26.793325291515998</v>
      </c>
      <c r="FL12" s="69"/>
      <c r="FM12" s="69">
        <f t="shared" si="2"/>
        <v>21.766531966224484</v>
      </c>
      <c r="FN12" s="69">
        <f t="shared" si="3"/>
        <v>1.0223933167104962</v>
      </c>
      <c r="FO12" s="69">
        <f t="shared" si="4"/>
        <v>22.393316710496158</v>
      </c>
    </row>
    <row r="13" spans="1:171" x14ac:dyDescent="0.15">
      <c r="A13" s="1" t="s">
        <v>384</v>
      </c>
      <c r="B13" s="1" t="s">
        <v>133</v>
      </c>
      <c r="D13" s="1" t="s">
        <v>136</v>
      </c>
      <c r="E13" s="1">
        <v>1</v>
      </c>
      <c r="F13" s="1" t="s">
        <v>148</v>
      </c>
      <c r="G13" s="1" t="s">
        <v>146</v>
      </c>
      <c r="H13" s="1" t="s">
        <v>134</v>
      </c>
      <c r="I13" s="1" t="s">
        <v>128</v>
      </c>
      <c r="J13" s="1" t="s">
        <v>103</v>
      </c>
      <c r="L13" s="2">
        <v>-25.658104719967621</v>
      </c>
      <c r="M13" s="2">
        <v>3.0497111731854928E-2</v>
      </c>
      <c r="N13" s="2">
        <v>2.1564714512198432E-2</v>
      </c>
      <c r="O13" s="3">
        <v>6.8074452416807846E-2</v>
      </c>
      <c r="P13" s="5">
        <v>2.6138038401264663E-4</v>
      </c>
      <c r="Q13" s="6">
        <v>2</v>
      </c>
      <c r="R13" s="8">
        <v>46.012</v>
      </c>
      <c r="S13" s="8" t="s">
        <v>350</v>
      </c>
      <c r="T13" s="2">
        <v>-28.74</v>
      </c>
      <c r="U13" s="2"/>
      <c r="V13" s="2">
        <v>-29.38</v>
      </c>
      <c r="W13" s="2">
        <v>-29.123000000000001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v>-40.872</v>
      </c>
      <c r="AI13" s="2">
        <v>-30.565999999999999</v>
      </c>
      <c r="AJ13" s="65"/>
      <c r="AK13" s="66"/>
      <c r="AL13" s="67"/>
      <c r="AM13" s="66"/>
      <c r="AN13" s="66"/>
      <c r="AO13" s="67"/>
      <c r="AP13" s="66"/>
      <c r="AQ13" s="66"/>
      <c r="AR13" s="67"/>
      <c r="AS13" s="66"/>
      <c r="AT13" s="66"/>
      <c r="AU13" s="67"/>
      <c r="AV13" s="66"/>
      <c r="AW13" s="66"/>
      <c r="AX13" s="67"/>
      <c r="AY13" s="66"/>
      <c r="AZ13" s="66"/>
      <c r="BA13" s="67"/>
      <c r="BB13" s="66"/>
      <c r="BC13" s="2">
        <v>19.889115052694024</v>
      </c>
      <c r="BD13" s="2">
        <v>14.134970407044168</v>
      </c>
      <c r="BE13" s="2">
        <f t="shared" si="5"/>
        <v>1.4070857228524707</v>
      </c>
      <c r="BF13" s="2">
        <f t="shared" si="6"/>
        <v>0.53228984726070738</v>
      </c>
      <c r="BG13" s="2">
        <f t="shared" si="7"/>
        <v>0.47545984545998365</v>
      </c>
      <c r="BH13" s="2">
        <v>109.35792972577711</v>
      </c>
      <c r="BI13" s="2"/>
      <c r="BJ13" s="2">
        <v>6.3585746569093624</v>
      </c>
      <c r="BK13" s="2">
        <v>32.083500137475291</v>
      </c>
      <c r="BL13" s="2">
        <v>64.182656536238866</v>
      </c>
      <c r="BM13" s="2">
        <v>37.365197091487339</v>
      </c>
      <c r="BN13" s="2">
        <v>29.729051868448092</v>
      </c>
      <c r="BO13" s="2">
        <v>19.15675040456075</v>
      </c>
      <c r="BP13" s="2">
        <v>18.523354836732224</v>
      </c>
      <c r="BQ13" s="2">
        <v>19.276819733349466</v>
      </c>
      <c r="BR13" s="2">
        <v>21.591152628235182</v>
      </c>
      <c r="BS13" s="2">
        <v>25.341030307398324</v>
      </c>
      <c r="BT13" s="2">
        <v>20.55245844568617</v>
      </c>
      <c r="BU13" s="2">
        <v>25.773306336734127</v>
      </c>
      <c r="BV13" s="2">
        <v>14.792658339219539</v>
      </c>
      <c r="BW13" s="2">
        <v>22.28742668569668</v>
      </c>
      <c r="BX13" s="2">
        <v>9.2375286106760939</v>
      </c>
      <c r="BY13" s="2">
        <v>15.399695771649744</v>
      </c>
      <c r="BZ13" s="2">
        <v>10.108707132781113</v>
      </c>
      <c r="CA13" s="2">
        <v>12.342959965870616</v>
      </c>
      <c r="CB13" s="2">
        <v>3.188389075000567</v>
      </c>
      <c r="CC13" s="2">
        <v>0</v>
      </c>
      <c r="CD13" s="2">
        <v>0</v>
      </c>
      <c r="CE13" s="2">
        <v>0</v>
      </c>
      <c r="CF13" s="2"/>
      <c r="CG13" s="2"/>
      <c r="CH13" s="68">
        <f t="shared" si="8"/>
        <v>28.602460510230493</v>
      </c>
      <c r="CI13" s="2">
        <f t="shared" si="0"/>
        <v>1.5285815289214935</v>
      </c>
      <c r="CJ13" s="2">
        <f t="shared" si="9"/>
        <v>0.56463889929368671</v>
      </c>
      <c r="CK13" s="2">
        <f t="shared" si="10"/>
        <v>0.64819028852569982</v>
      </c>
      <c r="CL13" s="2">
        <f t="shared" si="11"/>
        <v>50.030082423217038</v>
      </c>
      <c r="CM13" s="2">
        <f t="shared" si="12"/>
        <v>72.564707241674824</v>
      </c>
      <c r="CN13" s="2">
        <v>0</v>
      </c>
      <c r="CO13" s="2"/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f t="shared" si="16"/>
        <v>0</v>
      </c>
      <c r="DK13" s="2">
        <v>0</v>
      </c>
      <c r="DL13" s="2">
        <v>0</v>
      </c>
      <c r="DM13" s="2"/>
      <c r="DN13" s="2"/>
      <c r="DO13" s="2">
        <v>0</v>
      </c>
      <c r="DP13" s="2"/>
      <c r="DQ13" s="2"/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11">
        <v>0</v>
      </c>
      <c r="ED13" s="2">
        <v>0</v>
      </c>
      <c r="EE13" s="2">
        <f t="shared" si="13"/>
        <v>0</v>
      </c>
      <c r="EF13" s="2">
        <v>0</v>
      </c>
      <c r="EG13" s="10"/>
      <c r="EH13" s="2"/>
      <c r="EI13" s="2"/>
      <c r="EJ13" s="2"/>
      <c r="EK13" s="10">
        <f t="shared" si="14"/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2.5012199569311533</v>
      </c>
      <c r="ER13" s="2">
        <v>4.7980252475632028</v>
      </c>
      <c r="ES13" s="2">
        <v>3.1369293752179392</v>
      </c>
      <c r="ET13" s="2">
        <v>3.2413704864392483</v>
      </c>
      <c r="EU13" s="2">
        <v>2.3220082945821039</v>
      </c>
      <c r="EV13" s="2">
        <v>1.9785295090157728</v>
      </c>
      <c r="EW13" s="2">
        <v>0</v>
      </c>
      <c r="EX13" s="2">
        <v>0</v>
      </c>
      <c r="EY13" s="2">
        <v>0</v>
      </c>
      <c r="EZ13" s="2">
        <v>17.978082869749418</v>
      </c>
      <c r="FA13" s="10">
        <v>0.1556332589206339</v>
      </c>
      <c r="FB13" s="10">
        <v>0.67107093765831394</v>
      </c>
      <c r="FC13" s="10">
        <v>0</v>
      </c>
      <c r="FD13" s="11">
        <f t="shared" si="15"/>
        <v>0.24775243438761341</v>
      </c>
      <c r="FE13" s="1" t="s">
        <v>148</v>
      </c>
      <c r="FF13" s="67">
        <v>-5.2</v>
      </c>
      <c r="FG13" s="69">
        <v>-5</v>
      </c>
      <c r="FH13" s="70">
        <v>-29.123000000000001</v>
      </c>
      <c r="FI13" s="70"/>
      <c r="FJ13" s="70"/>
      <c r="FK13" s="69"/>
      <c r="FL13" s="69"/>
      <c r="FM13" s="69"/>
      <c r="FN13" s="69">
        <f t="shared" si="3"/>
        <v>0.995</v>
      </c>
      <c r="FO13" s="69">
        <f t="shared" si="4"/>
        <v>-5.0000000000000044</v>
      </c>
    </row>
    <row r="14" spans="1:171" x14ac:dyDescent="0.15">
      <c r="A14" s="1" t="s">
        <v>384</v>
      </c>
      <c r="B14" s="1" t="s">
        <v>133</v>
      </c>
      <c r="D14" s="1" t="s">
        <v>132</v>
      </c>
      <c r="E14" s="1">
        <v>1</v>
      </c>
      <c r="F14" s="1" t="s">
        <v>147</v>
      </c>
      <c r="G14" s="1" t="s">
        <v>146</v>
      </c>
      <c r="H14" s="1" t="s">
        <v>129</v>
      </c>
      <c r="I14" s="1" t="s">
        <v>128</v>
      </c>
      <c r="J14" s="1" t="s">
        <v>103</v>
      </c>
      <c r="L14" s="2">
        <v>-26.781124448737891</v>
      </c>
      <c r="M14" s="2">
        <v>0.10723224395241054</v>
      </c>
      <c r="N14" s="2">
        <v>7.5824646860599643E-2</v>
      </c>
      <c r="O14" s="3">
        <v>20.317530262974188</v>
      </c>
      <c r="P14" s="5">
        <v>0.49502240453348634</v>
      </c>
      <c r="Q14" s="6">
        <v>2</v>
      </c>
      <c r="R14" s="8">
        <v>44.786899999999996</v>
      </c>
      <c r="S14" s="8" t="s">
        <v>356</v>
      </c>
      <c r="T14" s="2">
        <v>-29.547999999999998</v>
      </c>
      <c r="U14" s="2"/>
      <c r="V14" s="2">
        <v>-30.436</v>
      </c>
      <c r="W14" s="2">
        <v>-30.396999999999998</v>
      </c>
      <c r="X14" s="2"/>
      <c r="Y14" s="2">
        <v>-30.068000000000001</v>
      </c>
      <c r="Z14" s="2">
        <v>-29.975999999999999</v>
      </c>
      <c r="AA14" s="2"/>
      <c r="AB14" s="2"/>
      <c r="AC14" s="2">
        <v>-31.356000000000002</v>
      </c>
      <c r="AD14" s="2"/>
      <c r="AE14" s="2"/>
      <c r="AF14" s="2"/>
      <c r="AG14" s="2"/>
      <c r="AH14" s="2">
        <v>-30.492000000000001</v>
      </c>
      <c r="AI14" s="2">
        <v>-29.143000000000001</v>
      </c>
      <c r="AJ14" s="65" t="s">
        <v>147</v>
      </c>
      <c r="AK14" s="66">
        <v>-180.82458175448591</v>
      </c>
      <c r="AL14" s="67"/>
      <c r="AM14" s="66">
        <v>1</v>
      </c>
      <c r="AN14" s="66">
        <v>-189.04530319448588</v>
      </c>
      <c r="AO14" s="67"/>
      <c r="AP14" s="66">
        <v>1</v>
      </c>
      <c r="AQ14" s="66">
        <v>-182.10752853448588</v>
      </c>
      <c r="AR14" s="67"/>
      <c r="AS14" s="66">
        <v>1</v>
      </c>
      <c r="AT14" s="66">
        <v>-179.56540955448588</v>
      </c>
      <c r="AU14" s="67"/>
      <c r="AV14" s="66">
        <v>1</v>
      </c>
      <c r="AW14" s="66">
        <v>-174.48029105448589</v>
      </c>
      <c r="AX14" s="67"/>
      <c r="AY14" s="66">
        <v>1</v>
      </c>
      <c r="AZ14" s="67"/>
      <c r="BA14" s="67"/>
      <c r="BB14" s="66">
        <v>0</v>
      </c>
      <c r="BC14" s="2">
        <v>4.2617494764307953</v>
      </c>
      <c r="BD14" s="2">
        <v>1.8796459848622986</v>
      </c>
      <c r="BE14" s="2">
        <f t="shared" si="5"/>
        <v>2.2673149682188734</v>
      </c>
      <c r="BF14" s="2">
        <f t="shared" si="6"/>
        <v>3.4653040375844757</v>
      </c>
      <c r="BG14" s="2">
        <f t="shared" si="7"/>
        <v>1.1634815138461687</v>
      </c>
      <c r="BH14" s="2">
        <v>1.3791892973441442</v>
      </c>
      <c r="BI14" s="2"/>
      <c r="BJ14" s="2">
        <v>0.34243267438698111</v>
      </c>
      <c r="BK14" s="2">
        <v>0.7924713273977686</v>
      </c>
      <c r="BL14" s="2">
        <v>1.5381142232640297</v>
      </c>
      <c r="BM14" s="2">
        <v>1.2298342166251852</v>
      </c>
      <c r="BN14" s="2">
        <v>1.6155357541080955</v>
      </c>
      <c r="BO14" s="2">
        <v>2.179365581456298</v>
      </c>
      <c r="BP14" s="2">
        <v>2.0627284187370214</v>
      </c>
      <c r="BQ14" s="2">
        <v>2.3305460576187271</v>
      </c>
      <c r="BR14" s="2">
        <v>2.3448182044896204</v>
      </c>
      <c r="BS14" s="2">
        <v>3.8183787571136998</v>
      </c>
      <c r="BT14" s="2">
        <v>2.7509048079013105</v>
      </c>
      <c r="BU14" s="2">
        <v>6.2506177279255768</v>
      </c>
      <c r="BV14" s="2">
        <v>2.92291728807841</v>
      </c>
      <c r="BW14" s="2">
        <v>7.7464399400582833</v>
      </c>
      <c r="BX14" s="2">
        <v>3.5548157180471422</v>
      </c>
      <c r="BY14" s="2">
        <v>14.203487071749029</v>
      </c>
      <c r="BZ14" s="2">
        <v>5.2228481761842689</v>
      </c>
      <c r="CA14" s="2">
        <v>7.7095379719486061</v>
      </c>
      <c r="CB14" s="2">
        <v>1.0206197691127532</v>
      </c>
      <c r="CC14" s="2">
        <v>1.7027875810001378</v>
      </c>
      <c r="CD14" s="2">
        <v>0</v>
      </c>
      <c r="CE14" s="2">
        <v>0</v>
      </c>
      <c r="CF14" s="2"/>
      <c r="CG14" s="2"/>
      <c r="CH14" s="68">
        <f t="shared" si="8"/>
        <v>29.214823421049562</v>
      </c>
      <c r="CI14" s="2">
        <f t="shared" si="0"/>
        <v>2.4993796243562052</v>
      </c>
      <c r="CJ14" s="2">
        <f t="shared" si="9"/>
        <v>7.0589687050703889</v>
      </c>
      <c r="CK14" s="2">
        <f t="shared" si="10"/>
        <v>0.31483302192114243</v>
      </c>
      <c r="CL14" s="2">
        <f t="shared" si="11"/>
        <v>31.362252564756055</v>
      </c>
      <c r="CM14" s="2">
        <f t="shared" si="12"/>
        <v>41.160536228100227</v>
      </c>
      <c r="CN14" s="2">
        <v>0.93757554611354232</v>
      </c>
      <c r="CO14" s="2"/>
      <c r="CP14" s="2">
        <v>0.53873442924347559</v>
      </c>
      <c r="CQ14" s="2">
        <v>0.39032363455278624</v>
      </c>
      <c r="CR14" s="2">
        <v>0.28417126391819109</v>
      </c>
      <c r="CS14" s="2">
        <v>0.1748449435041492</v>
      </c>
      <c r="CT14" s="2">
        <v>0.1551634470484303</v>
      </c>
      <c r="CU14" s="2">
        <v>0.57858298338875946</v>
      </c>
      <c r="CV14" s="2">
        <v>0</v>
      </c>
      <c r="CW14" s="2">
        <v>0.17996894833704072</v>
      </c>
      <c r="CX14" s="2">
        <v>0.66436302573728478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f t="shared" si="16"/>
        <v>3.90372822184366</v>
      </c>
      <c r="DK14" s="2">
        <v>2.4808132643805747</v>
      </c>
      <c r="DL14" s="2">
        <v>0</v>
      </c>
      <c r="DM14" s="2"/>
      <c r="DN14" s="2">
        <v>1</v>
      </c>
      <c r="DO14" s="2">
        <v>5.431933537636362</v>
      </c>
      <c r="DP14" s="2"/>
      <c r="DQ14" s="2"/>
      <c r="DR14" s="2">
        <v>0.31721941069170784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8.484853189397E-2</v>
      </c>
      <c r="EA14" s="2">
        <v>0</v>
      </c>
      <c r="EB14" s="2">
        <v>0.25368847109185738</v>
      </c>
      <c r="EC14" s="11">
        <v>0</v>
      </c>
      <c r="ED14" s="2">
        <v>0</v>
      </c>
      <c r="EE14" s="2">
        <f t="shared" si="13"/>
        <v>6.0876899513138971</v>
      </c>
      <c r="EF14" s="2">
        <v>8.484853189397E-2</v>
      </c>
      <c r="EG14" s="10">
        <f t="shared" si="17"/>
        <v>0.28952702729183799</v>
      </c>
      <c r="EH14" s="2">
        <v>0.56598010515794062</v>
      </c>
      <c r="EI14" s="2">
        <v>0.95226221059284233</v>
      </c>
      <c r="EJ14" s="2">
        <v>0</v>
      </c>
      <c r="EK14" s="10">
        <f t="shared" si="14"/>
        <v>7.3303443515000927E-2</v>
      </c>
      <c r="EL14" s="2">
        <v>5.3086817121858747E-2</v>
      </c>
      <c r="EM14" s="2">
        <v>0.18755183072807941</v>
      </c>
      <c r="EN14" s="2">
        <v>0.80606193488080979</v>
      </c>
      <c r="EO14" s="2">
        <v>0</v>
      </c>
      <c r="EP14" s="2">
        <v>1.2258742837835155</v>
      </c>
      <c r="EQ14" s="2">
        <v>0.80126648940023948</v>
      </c>
      <c r="ER14" s="2">
        <v>1.4013900490220892</v>
      </c>
      <c r="ES14" s="2">
        <v>1.2819200132608495</v>
      </c>
      <c r="ET14" s="2">
        <v>0.78327988943873028</v>
      </c>
      <c r="EU14" s="2">
        <v>0.727516977615148</v>
      </c>
      <c r="EV14" s="2">
        <v>0.44478506314074118</v>
      </c>
      <c r="EW14" s="2">
        <v>0.28774419799193818</v>
      </c>
      <c r="EX14" s="2">
        <v>0.36194860579551535</v>
      </c>
      <c r="EY14" s="2">
        <v>0.21052198055465385</v>
      </c>
      <c r="EZ14" s="2">
        <v>8.332309484884231</v>
      </c>
      <c r="FA14" s="10">
        <v>0.18506933127786834</v>
      </c>
      <c r="FB14" s="10">
        <v>0.72667566824254293</v>
      </c>
      <c r="FC14" s="10">
        <v>0.18107227229745138</v>
      </c>
      <c r="FD14" s="11">
        <f t="shared" si="15"/>
        <v>0.20243442502082318</v>
      </c>
      <c r="FE14" s="1" t="s">
        <v>147</v>
      </c>
      <c r="FF14" s="67">
        <v>-5.2</v>
      </c>
      <c r="FG14" s="69">
        <v>-5</v>
      </c>
      <c r="FH14" s="70">
        <v>-30.396999999999998</v>
      </c>
      <c r="FI14" s="70">
        <v>-29.975999999999999</v>
      </c>
      <c r="FJ14" s="70">
        <v>-31.356000000000002</v>
      </c>
      <c r="FK14" s="69">
        <f t="shared" si="1"/>
        <v>-24.905508644953784</v>
      </c>
      <c r="FL14" s="69"/>
      <c r="FM14" s="69">
        <f t="shared" ref="FM14:FM81" si="18">(FG14-FK14/1+(FK14/1000))</f>
        <v>19.880603136308832</v>
      </c>
      <c r="FN14" s="69">
        <f t="shared" si="3"/>
        <v>1.0204139279028148</v>
      </c>
      <c r="FO14" s="69">
        <f t="shared" si="4"/>
        <v>20.41392790281482</v>
      </c>
    </row>
    <row r="15" spans="1:171" x14ac:dyDescent="0.15">
      <c r="A15" s="1" t="s">
        <v>384</v>
      </c>
      <c r="B15" s="1" t="s">
        <v>133</v>
      </c>
      <c r="D15" s="1" t="s">
        <v>136</v>
      </c>
      <c r="E15" s="1">
        <v>3</v>
      </c>
      <c r="F15" s="1" t="s">
        <v>142</v>
      </c>
      <c r="G15" s="1" t="s">
        <v>140</v>
      </c>
      <c r="H15" s="1" t="s">
        <v>134</v>
      </c>
      <c r="I15" s="1" t="s">
        <v>128</v>
      </c>
      <c r="J15" s="1" t="s">
        <v>103</v>
      </c>
      <c r="L15" s="2">
        <v>-26.548166657322469</v>
      </c>
      <c r="M15" s="2"/>
      <c r="N15" s="2"/>
      <c r="O15" s="3">
        <v>0.53048869567270207</v>
      </c>
      <c r="P15" s="5"/>
      <c r="Q15" s="6">
        <v>1</v>
      </c>
      <c r="R15" s="8">
        <v>48.493400000000001</v>
      </c>
      <c r="S15" s="8" t="s">
        <v>351</v>
      </c>
      <c r="T15" s="2">
        <v>-28.315999999999999</v>
      </c>
      <c r="U15" s="2"/>
      <c r="V15" s="2">
        <v>-29.219000000000001</v>
      </c>
      <c r="W15" s="2">
        <v>-29.911000000000001</v>
      </c>
      <c r="X15" s="2"/>
      <c r="Y15" s="2"/>
      <c r="Z15" s="2">
        <v>-30.917000000000002</v>
      </c>
      <c r="AA15" s="2"/>
      <c r="AB15" s="2"/>
      <c r="AC15" s="2"/>
      <c r="AD15" s="2"/>
      <c r="AE15" s="2"/>
      <c r="AF15" s="2"/>
      <c r="AG15" s="2"/>
      <c r="AH15" s="2">
        <v>-29.306000000000001</v>
      </c>
      <c r="AI15" s="2">
        <v>-29.597000000000001</v>
      </c>
      <c r="AJ15" s="65"/>
      <c r="AK15" s="66"/>
      <c r="AL15" s="67"/>
      <c r="AM15" s="66"/>
      <c r="AN15" s="66"/>
      <c r="AO15" s="67"/>
      <c r="AP15" s="66"/>
      <c r="AQ15" s="66"/>
      <c r="AR15" s="67"/>
      <c r="AS15" s="66"/>
      <c r="AT15" s="66"/>
      <c r="AU15" s="67"/>
      <c r="AV15" s="66"/>
      <c r="AW15" s="66"/>
      <c r="AX15" s="67"/>
      <c r="AY15" s="66"/>
      <c r="AZ15" s="67"/>
      <c r="BA15" s="67"/>
      <c r="BB15" s="66"/>
      <c r="BC15" s="2">
        <v>3.2298463549605692</v>
      </c>
      <c r="BD15" s="2">
        <v>2.7972252537929072</v>
      </c>
      <c r="BE15" s="2">
        <f t="shared" si="5"/>
        <v>1.1546608020147995</v>
      </c>
      <c r="BF15" s="2">
        <f t="shared" si="6"/>
        <v>0.48999500173526106</v>
      </c>
      <c r="BG15" s="2">
        <f t="shared" si="7"/>
        <v>0.36752191348519975</v>
      </c>
      <c r="BH15" s="2">
        <v>13.984714851253415</v>
      </c>
      <c r="BI15" s="2"/>
      <c r="BJ15" s="2">
        <v>0</v>
      </c>
      <c r="BK15" s="2">
        <v>3.3012857635425084</v>
      </c>
      <c r="BL15" s="2">
        <v>12.899119331918993</v>
      </c>
      <c r="BM15" s="2">
        <v>6.5915904111724384</v>
      </c>
      <c r="BN15" s="2">
        <v>7.6110434538906828</v>
      </c>
      <c r="BO15" s="2">
        <v>3.6082809503273476</v>
      </c>
      <c r="BP15" s="2">
        <v>4.2232087216752117</v>
      </c>
      <c r="BQ15" s="2">
        <v>4.2248462626353938</v>
      </c>
      <c r="BR15" s="2">
        <v>4.8677969151755027</v>
      </c>
      <c r="BS15" s="2">
        <v>4.7152518837795663</v>
      </c>
      <c r="BT15" s="2">
        <v>3.6559396223965344</v>
      </c>
      <c r="BU15" s="2">
        <v>4.2960749244242491</v>
      </c>
      <c r="BV15" s="2">
        <v>2.5548391654694909</v>
      </c>
      <c r="BW15" s="2">
        <v>4.3175945902241981</v>
      </c>
      <c r="BX15" s="2">
        <v>1.9907710033083521</v>
      </c>
      <c r="BY15" s="2">
        <v>3.9167057105217618</v>
      </c>
      <c r="BZ15" s="2">
        <v>1.6807481687752939</v>
      </c>
      <c r="CA15" s="2">
        <v>2.6081068308731332</v>
      </c>
      <c r="CB15" s="2">
        <v>0</v>
      </c>
      <c r="CC15" s="2">
        <v>0</v>
      </c>
      <c r="CD15" s="2">
        <v>0</v>
      </c>
      <c r="CE15" s="2">
        <v>0</v>
      </c>
      <c r="CF15" s="2"/>
      <c r="CG15" s="2"/>
      <c r="CH15" s="68">
        <f t="shared" si="8"/>
        <v>28.684666377382971</v>
      </c>
      <c r="CI15" s="2">
        <f t="shared" si="0"/>
        <v>1.7704493498212868</v>
      </c>
      <c r="CJ15" s="2">
        <f t="shared" si="9"/>
        <v>0.80307243528840344</v>
      </c>
      <c r="CK15" s="2">
        <f t="shared" si="10"/>
        <v>0.58002355703874231</v>
      </c>
      <c r="CL15" s="2">
        <f t="shared" si="11"/>
        <v>10.842407131619094</v>
      </c>
      <c r="CM15" s="2">
        <f t="shared" si="12"/>
        <v>14.513926303702739</v>
      </c>
      <c r="CN15" s="2">
        <v>0</v>
      </c>
      <c r="CO15" s="2"/>
      <c r="CP15" s="2">
        <v>0</v>
      </c>
      <c r="CQ15" s="2">
        <v>0</v>
      </c>
      <c r="CR15" s="2">
        <v>0</v>
      </c>
      <c r="CS15" s="2">
        <v>1.3199811958858483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f t="shared" si="16"/>
        <v>1.3199811958858483</v>
      </c>
      <c r="DK15" s="2">
        <v>1.3199811958858483</v>
      </c>
      <c r="DL15" s="2">
        <v>0</v>
      </c>
      <c r="DM15" s="2"/>
      <c r="DN15" s="2">
        <v>1</v>
      </c>
      <c r="DO15" s="2">
        <v>0</v>
      </c>
      <c r="DP15" s="2"/>
      <c r="DQ15" s="2"/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11">
        <v>0</v>
      </c>
      <c r="ED15" s="2">
        <v>0</v>
      </c>
      <c r="EE15" s="2">
        <f t="shared" si="13"/>
        <v>0</v>
      </c>
      <c r="EF15" s="2">
        <v>0</v>
      </c>
      <c r="EG15" s="10">
        <f t="shared" si="17"/>
        <v>1</v>
      </c>
      <c r="EH15" s="2">
        <v>1</v>
      </c>
      <c r="EI15" s="2">
        <v>1</v>
      </c>
      <c r="EJ15" s="2"/>
      <c r="EK15" s="10">
        <f t="shared" si="14"/>
        <v>0.10852976901754922</v>
      </c>
      <c r="EL15" s="2">
        <v>6.900072922247262E-2</v>
      </c>
      <c r="EM15" s="2">
        <v>0.2338210780205788</v>
      </c>
      <c r="EN15" s="2">
        <v>0</v>
      </c>
      <c r="EO15" s="2">
        <v>0</v>
      </c>
      <c r="EP15" s="2">
        <v>2.5982160268672145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2.5982160268672145</v>
      </c>
      <c r="FA15" s="10">
        <v>0.12601778431152308</v>
      </c>
      <c r="FB15" s="10">
        <v>0.72324132270071517</v>
      </c>
      <c r="FC15" s="10">
        <v>0</v>
      </c>
      <c r="FD15" s="11">
        <f t="shared" si="15"/>
        <v>0.17901537960850519</v>
      </c>
      <c r="FE15" s="1" t="s">
        <v>142</v>
      </c>
      <c r="FF15" s="67">
        <v>-5.2</v>
      </c>
      <c r="FG15" s="69">
        <v>-5</v>
      </c>
      <c r="FH15" s="70">
        <v>-29.911000000000001</v>
      </c>
      <c r="FI15" s="70">
        <v>-30.917000000000002</v>
      </c>
      <c r="FJ15" s="70"/>
      <c r="FK15" s="69">
        <f t="shared" si="1"/>
        <v>-25.851427422597567</v>
      </c>
      <c r="FL15" s="69"/>
      <c r="FM15" s="69">
        <f t="shared" si="18"/>
        <v>20.825575995174969</v>
      </c>
      <c r="FN15" s="69">
        <f t="shared" si="3"/>
        <v>1.0214047713147378</v>
      </c>
      <c r="FO15" s="69">
        <f t="shared" si="4"/>
        <v>21.404771314737836</v>
      </c>
    </row>
    <row r="16" spans="1:171" x14ac:dyDescent="0.15">
      <c r="A16" s="1" t="s">
        <v>384</v>
      </c>
      <c r="B16" s="1" t="s">
        <v>133</v>
      </c>
      <c r="D16" s="1" t="s">
        <v>132</v>
      </c>
      <c r="E16" s="1">
        <v>3</v>
      </c>
      <c r="F16" s="1" t="s">
        <v>141</v>
      </c>
      <c r="G16" s="1" t="s">
        <v>140</v>
      </c>
      <c r="H16" s="1" t="s">
        <v>129</v>
      </c>
      <c r="I16" s="1" t="s">
        <v>128</v>
      </c>
      <c r="J16" s="1" t="s">
        <v>103</v>
      </c>
      <c r="L16" s="2">
        <v>-26.366796227879021</v>
      </c>
      <c r="M16" s="2"/>
      <c r="N16" s="2"/>
      <c r="O16" s="3">
        <v>7.6358691310970617</v>
      </c>
      <c r="P16" s="5"/>
      <c r="Q16" s="6">
        <v>1</v>
      </c>
      <c r="R16" s="8">
        <v>49.990959999999994</v>
      </c>
      <c r="S16" s="8" t="s">
        <v>358</v>
      </c>
      <c r="T16" s="2">
        <v>-29.292999999999999</v>
      </c>
      <c r="U16" s="2"/>
      <c r="V16" s="2">
        <v>-30.49</v>
      </c>
      <c r="W16" s="2">
        <v>-30.643000000000001</v>
      </c>
      <c r="X16" s="2"/>
      <c r="Y16" s="2">
        <v>-30.718</v>
      </c>
      <c r="Z16" s="2">
        <v>-30.445</v>
      </c>
      <c r="AA16" s="2"/>
      <c r="AB16" s="2">
        <v>-31.62</v>
      </c>
      <c r="AC16" s="2">
        <v>-31.236999999999998</v>
      </c>
      <c r="AD16" s="2"/>
      <c r="AE16" s="2">
        <v>-32.223999999999997</v>
      </c>
      <c r="AF16" s="2">
        <v>-32.323999999999998</v>
      </c>
      <c r="AG16" s="2"/>
      <c r="AH16" s="2">
        <v>-29.22</v>
      </c>
      <c r="AI16" s="2">
        <v>-29.44</v>
      </c>
      <c r="AJ16" s="65" t="s">
        <v>141</v>
      </c>
      <c r="AK16" s="66">
        <v>-190.67766768332422</v>
      </c>
      <c r="AL16" s="67"/>
      <c r="AM16" s="66">
        <v>1</v>
      </c>
      <c r="AN16" s="66">
        <v>-190.78597410332421</v>
      </c>
      <c r="AO16" s="67"/>
      <c r="AP16" s="66">
        <v>1</v>
      </c>
      <c r="AQ16" s="66">
        <v>-188.45342364332421</v>
      </c>
      <c r="AR16" s="67"/>
      <c r="AS16" s="66">
        <v>1</v>
      </c>
      <c r="AT16" s="66">
        <v>-180.56466578332422</v>
      </c>
      <c r="AU16" s="67"/>
      <c r="AV16" s="66">
        <v>1</v>
      </c>
      <c r="AW16" s="66">
        <v>-165.79272674332424</v>
      </c>
      <c r="AX16" s="67"/>
      <c r="AY16" s="66">
        <v>1</v>
      </c>
      <c r="AZ16" s="67"/>
      <c r="BA16" s="67"/>
      <c r="BB16" s="66">
        <v>0</v>
      </c>
      <c r="BC16" s="2">
        <v>7.9789329793665296</v>
      </c>
      <c r="BD16" s="2">
        <v>2.5084738926992332</v>
      </c>
      <c r="BE16" s="2">
        <f t="shared" si="5"/>
        <v>3.1807917166643627</v>
      </c>
      <c r="BF16" s="2">
        <f t="shared" si="6"/>
        <v>4.6597196270361474</v>
      </c>
      <c r="BG16" s="2">
        <f t="shared" si="7"/>
        <v>1.2598671336190328</v>
      </c>
      <c r="BH16" s="2">
        <v>0.13197918211527127</v>
      </c>
      <c r="BI16" s="2"/>
      <c r="BJ16" s="2">
        <v>0.83125071299453124</v>
      </c>
      <c r="BK16" s="2">
        <v>1.3158251792402462</v>
      </c>
      <c r="BL16" s="2">
        <v>1.4893755551812056</v>
      </c>
      <c r="BM16" s="2">
        <v>1.712320400796645</v>
      </c>
      <c r="BN16" s="2">
        <v>1.9910622523293497</v>
      </c>
      <c r="BO16" s="2">
        <v>2.505767363004316</v>
      </c>
      <c r="BP16" s="2">
        <v>2.4345165774602786</v>
      </c>
      <c r="BQ16" s="2">
        <v>3.0774834490269574</v>
      </c>
      <c r="BR16" s="2">
        <v>3.4653856110202566</v>
      </c>
      <c r="BS16" s="2">
        <v>5.7875126937238832</v>
      </c>
      <c r="BT16" s="2">
        <v>3.9914326280719479</v>
      </c>
      <c r="BU16" s="2">
        <v>11.813381370092895</v>
      </c>
      <c r="BV16" s="2">
        <v>4.3183120811399496</v>
      </c>
      <c r="BW16" s="2">
        <v>14.845843200511792</v>
      </c>
      <c r="BX16" s="2">
        <v>5.0428904807269905</v>
      </c>
      <c r="BY16" s="2">
        <v>20.078374146310701</v>
      </c>
      <c r="BZ16" s="2">
        <v>3.0087704742605417</v>
      </c>
      <c r="CA16" s="2">
        <v>9.1287079514547926</v>
      </c>
      <c r="CB16" s="2">
        <v>0.96365335178565659</v>
      </c>
      <c r="CC16" s="2">
        <v>1.6424317452980992</v>
      </c>
      <c r="CD16" s="2">
        <v>0.16578089155143499</v>
      </c>
      <c r="CE16" s="2">
        <v>0.21938958311174833</v>
      </c>
      <c r="CF16" s="2"/>
      <c r="CG16" s="2"/>
      <c r="CH16" s="68">
        <f t="shared" si="8"/>
        <v>28.922721864347857</v>
      </c>
      <c r="CI16" s="2">
        <f t="shared" si="0"/>
        <v>3.4390231417340678</v>
      </c>
      <c r="CJ16" s="2">
        <f t="shared" si="9"/>
        <v>7.9605381854936885</v>
      </c>
      <c r="CK16" s="2">
        <f t="shared" si="10"/>
        <v>0.37602339402707918</v>
      </c>
      <c r="CL16" s="2">
        <f t="shared" si="11"/>
        <v>45.914746626687133</v>
      </c>
      <c r="CM16" s="2">
        <f t="shared" si="12"/>
        <v>55.09584182501176</v>
      </c>
      <c r="CN16" s="2">
        <v>0</v>
      </c>
      <c r="CO16" s="2"/>
      <c r="CP16" s="2">
        <v>1.3755538316083975</v>
      </c>
      <c r="CQ16" s="2">
        <v>0</v>
      </c>
      <c r="CR16" s="2">
        <v>0.58983807106809993</v>
      </c>
      <c r="CS16" s="2">
        <v>1.4731209835319861</v>
      </c>
      <c r="CT16" s="2">
        <v>0.14515655876417941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1.0680943998427215</v>
      </c>
      <c r="DB16" s="2">
        <v>0</v>
      </c>
      <c r="DC16" s="2">
        <v>0</v>
      </c>
      <c r="DD16" s="2">
        <v>0</v>
      </c>
      <c r="DE16" s="2">
        <v>0</v>
      </c>
      <c r="DF16" s="2">
        <v>3.3022450026935837</v>
      </c>
      <c r="DG16" s="2">
        <v>0</v>
      </c>
      <c r="DH16" s="2">
        <v>2.101285100847766</v>
      </c>
      <c r="DI16" s="2">
        <v>0</v>
      </c>
      <c r="DJ16" s="2">
        <f t="shared" si="16"/>
        <v>10.055293948356734</v>
      </c>
      <c r="DK16" s="2">
        <v>10.055293948356734</v>
      </c>
      <c r="DL16" s="2">
        <v>6.4716245033840707</v>
      </c>
      <c r="DM16" s="2">
        <v>0.81999797152891563</v>
      </c>
      <c r="DN16" s="2">
        <v>0.35639628869908047</v>
      </c>
      <c r="DO16" s="2">
        <v>0.2070399683141245</v>
      </c>
      <c r="DP16" s="2"/>
      <c r="DQ16" s="2"/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11">
        <v>0</v>
      </c>
      <c r="ED16" s="2">
        <v>0</v>
      </c>
      <c r="EE16" s="2">
        <f t="shared" si="13"/>
        <v>0.2070399683141245</v>
      </c>
      <c r="EF16" s="2">
        <v>0</v>
      </c>
      <c r="EG16" s="10">
        <f t="shared" si="17"/>
        <v>0.9798252551519695</v>
      </c>
      <c r="EH16" s="2">
        <v>0.99360671651666599</v>
      </c>
      <c r="EI16" s="2">
        <v>0.99957954058294285</v>
      </c>
      <c r="EJ16" s="2">
        <v>1</v>
      </c>
      <c r="EK16" s="10">
        <f t="shared" si="14"/>
        <v>0.17965493405127575</v>
      </c>
      <c r="EL16" s="2">
        <v>0.12939072486325556</v>
      </c>
      <c r="EM16" s="2">
        <v>0.37964043242679185</v>
      </c>
      <c r="EN16" s="2">
        <v>0.58680325545936285</v>
      </c>
      <c r="EO16" s="2">
        <v>1.5925940549902866</v>
      </c>
      <c r="EP16" s="2">
        <v>0.78256567777527652</v>
      </c>
      <c r="EQ16" s="2">
        <v>0.39961082182415603</v>
      </c>
      <c r="ER16" s="2">
        <v>0.77691924563758907</v>
      </c>
      <c r="ES16" s="2">
        <v>0.8052295410570649</v>
      </c>
      <c r="ET16" s="2">
        <v>0.36978583673069565</v>
      </c>
      <c r="EU16" s="2">
        <v>0.29896909587621351</v>
      </c>
      <c r="EV16" s="2">
        <v>0.11196694288538812</v>
      </c>
      <c r="EW16" s="2">
        <v>6.2987206594631612E-2</v>
      </c>
      <c r="EX16" s="2">
        <v>0.142313348312511</v>
      </c>
      <c r="EY16" s="2">
        <v>5.8913886657932131E-2</v>
      </c>
      <c r="EZ16" s="2">
        <v>5.9886589138011077</v>
      </c>
      <c r="FA16" s="8">
        <v>0</v>
      </c>
      <c r="FB16" s="8">
        <v>0</v>
      </c>
      <c r="FC16" s="10">
        <v>0.16506897388482658</v>
      </c>
      <c r="FD16" s="11">
        <f t="shared" si="15"/>
        <v>0.10869529742047515</v>
      </c>
      <c r="FE16" s="1" t="s">
        <v>141</v>
      </c>
      <c r="FF16" s="67">
        <v>-5.2</v>
      </c>
      <c r="FG16" s="69">
        <v>-5</v>
      </c>
      <c r="FH16" s="70">
        <v>-30.643000000000001</v>
      </c>
      <c r="FI16" s="70">
        <v>-30.445</v>
      </c>
      <c r="FJ16" s="70">
        <v>-31.236999999999998</v>
      </c>
      <c r="FK16" s="69">
        <f t="shared" si="1"/>
        <v>-25.376960193003697</v>
      </c>
      <c r="FL16" s="69"/>
      <c r="FM16" s="69">
        <f t="shared" si="18"/>
        <v>20.351583232810693</v>
      </c>
      <c r="FN16" s="69">
        <f t="shared" si="3"/>
        <v>1.0209075297430266</v>
      </c>
      <c r="FO16" s="69">
        <f t="shared" si="4"/>
        <v>20.907529743026565</v>
      </c>
    </row>
    <row r="17" spans="1:171" x14ac:dyDescent="0.15">
      <c r="A17" s="1" t="s">
        <v>384</v>
      </c>
      <c r="B17" s="1" t="s">
        <v>109</v>
      </c>
      <c r="C17" s="1">
        <v>17</v>
      </c>
      <c r="D17" s="1" t="s">
        <v>112</v>
      </c>
      <c r="E17" s="1">
        <v>2</v>
      </c>
      <c r="F17" s="1" t="s">
        <v>122</v>
      </c>
      <c r="G17" s="1" t="s">
        <v>120</v>
      </c>
      <c r="H17" s="1" t="s">
        <v>110</v>
      </c>
      <c r="I17" s="1" t="s">
        <v>104</v>
      </c>
      <c r="J17" s="1" t="s">
        <v>103</v>
      </c>
      <c r="K17" s="8" t="s">
        <v>366</v>
      </c>
      <c r="L17" s="2">
        <v>-26.801631558505967</v>
      </c>
      <c r="M17" s="2">
        <v>0.13656422052987074</v>
      </c>
      <c r="N17" s="2">
        <v>6.8282110264935372E-2</v>
      </c>
      <c r="O17" s="3">
        <v>1.0337213711591797</v>
      </c>
      <c r="P17" s="5">
        <v>1.7717527315885835E-2</v>
      </c>
      <c r="Q17" s="6">
        <v>4</v>
      </c>
      <c r="R17" s="8">
        <v>32.498699999999999</v>
      </c>
      <c r="S17" s="8" t="s">
        <v>340</v>
      </c>
      <c r="T17" s="2">
        <v>-29.725999999999999</v>
      </c>
      <c r="U17" s="2"/>
      <c r="V17" s="2">
        <v>-29.919</v>
      </c>
      <c r="W17" s="2">
        <v>-29.766999999999999</v>
      </c>
      <c r="X17" s="2"/>
      <c r="Y17" s="2">
        <v>-30.308</v>
      </c>
      <c r="Z17" s="2">
        <v>-30.690999999999999</v>
      </c>
      <c r="AA17" s="2"/>
      <c r="AB17" s="2">
        <v>-30.931999999999999</v>
      </c>
      <c r="AC17" s="2">
        <v>-30.946000000000002</v>
      </c>
      <c r="AD17" s="2"/>
      <c r="AE17" s="2"/>
      <c r="AF17" s="2">
        <v>-32.749000000000002</v>
      </c>
      <c r="AG17" s="2"/>
      <c r="AH17" s="2">
        <v>-31.225999999999999</v>
      </c>
      <c r="AI17" s="2">
        <v>-29.364999999999998</v>
      </c>
      <c r="AJ17" s="65" t="s">
        <v>122</v>
      </c>
      <c r="AK17" s="66">
        <v>-188.05296670774035</v>
      </c>
      <c r="AL17" s="67"/>
      <c r="AM17" s="66">
        <v>1</v>
      </c>
      <c r="AN17" s="66">
        <v>-193.64703732774035</v>
      </c>
      <c r="AO17" s="67"/>
      <c r="AP17" s="66">
        <v>1</v>
      </c>
      <c r="AQ17" s="66">
        <v>-202.69194420774033</v>
      </c>
      <c r="AR17" s="67"/>
      <c r="AS17" s="66">
        <v>1</v>
      </c>
      <c r="AT17" s="66">
        <v>-198.97958756774037</v>
      </c>
      <c r="AU17" s="67"/>
      <c r="AV17" s="66">
        <v>1</v>
      </c>
      <c r="AW17" s="66">
        <v>-200.02214692774035</v>
      </c>
      <c r="AX17" s="67"/>
      <c r="AY17" s="66">
        <v>1</v>
      </c>
      <c r="AZ17" s="67"/>
      <c r="BA17" s="67"/>
      <c r="BB17" s="66">
        <v>0</v>
      </c>
      <c r="BC17" s="2">
        <v>6.2067026522921669</v>
      </c>
      <c r="BD17" s="2">
        <v>2.7667339958052843</v>
      </c>
      <c r="BE17" s="2">
        <f t="shared" si="5"/>
        <v>2.2433319074773022</v>
      </c>
      <c r="BF17" s="2">
        <f t="shared" si="6"/>
        <v>1.2564129311158332</v>
      </c>
      <c r="BG17" s="2">
        <f t="shared" si="7"/>
        <v>0.55341240974762784</v>
      </c>
      <c r="BH17" s="2">
        <v>20.551850119515379</v>
      </c>
      <c r="BI17" s="2"/>
      <c r="BJ17" s="2">
        <v>1.0371763853119336</v>
      </c>
      <c r="BK17" s="2">
        <v>3.0839102509400846</v>
      </c>
      <c r="BL17" s="2">
        <v>4.1196787100002039</v>
      </c>
      <c r="BM17" s="2">
        <v>4.9400181250760697</v>
      </c>
      <c r="BN17" s="2">
        <v>4.9994072179678728</v>
      </c>
      <c r="BO17" s="2">
        <v>6.4080683850731148</v>
      </c>
      <c r="BP17" s="2">
        <v>5.8378928761862126</v>
      </c>
      <c r="BQ17" s="2">
        <v>7.3322984905293804</v>
      </c>
      <c r="BR17" s="2">
        <v>7.0733696377654089</v>
      </c>
      <c r="BS17" s="2">
        <v>15.946412603103571</v>
      </c>
      <c r="BT17" s="2">
        <v>8.3524284016997861</v>
      </c>
      <c r="BU17" s="2">
        <v>22.696386435979974</v>
      </c>
      <c r="BV17" s="2">
        <v>9.2176640916198807</v>
      </c>
      <c r="BW17" s="2">
        <v>40.181157765085082</v>
      </c>
      <c r="BX17" s="2">
        <v>11.082036189159247</v>
      </c>
      <c r="BY17" s="2">
        <v>51.583731420154379</v>
      </c>
      <c r="BZ17" s="2">
        <v>13.676586969331552</v>
      </c>
      <c r="CA17" s="2">
        <v>35.98459594984346</v>
      </c>
      <c r="CB17" s="2">
        <v>3.4303146893682275</v>
      </c>
      <c r="CC17" s="2">
        <v>6.413136336485131</v>
      </c>
      <c r="CD17" s="2">
        <v>0</v>
      </c>
      <c r="CE17" s="2">
        <v>0</v>
      </c>
      <c r="CF17" s="2"/>
      <c r="CG17" s="2"/>
      <c r="CH17" s="68">
        <f t="shared" si="8"/>
        <v>29.128645531267548</v>
      </c>
      <c r="CI17" s="2">
        <f t="shared" si="0"/>
        <v>3.532103823786882</v>
      </c>
      <c r="CJ17" s="2">
        <f t="shared" si="9"/>
        <v>8.8518232958251364</v>
      </c>
      <c r="CK17" s="2">
        <f t="shared" si="10"/>
        <v>0.30617585104052319</v>
      </c>
      <c r="CL17" s="2">
        <f t="shared" si="11"/>
        <v>134.16262147156806</v>
      </c>
      <c r="CM17" s="2">
        <f t="shared" si="12"/>
        <v>162.35155931942708</v>
      </c>
      <c r="CN17" s="2">
        <v>0</v>
      </c>
      <c r="CO17" s="2"/>
      <c r="CP17" s="2">
        <v>0.30965264115891888</v>
      </c>
      <c r="CQ17" s="2">
        <v>0</v>
      </c>
      <c r="CR17" s="2">
        <v>0</v>
      </c>
      <c r="CS17" s="2">
        <v>0</v>
      </c>
      <c r="CT17" s="2">
        <v>0</v>
      </c>
      <c r="CU17" s="2">
        <v>0.1987236129100137</v>
      </c>
      <c r="CV17" s="2">
        <v>0.18709709527853857</v>
      </c>
      <c r="CW17" s="2">
        <v>0</v>
      </c>
      <c r="CX17" s="2">
        <v>0.5649719445774074</v>
      </c>
      <c r="CY17" s="2">
        <v>0.17898725837629728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f t="shared" si="16"/>
        <v>1.4394325523011757</v>
      </c>
      <c r="DK17" s="2">
        <v>0.30965264115891888</v>
      </c>
      <c r="DL17" s="2">
        <v>0</v>
      </c>
      <c r="DM17" s="2"/>
      <c r="DN17" s="2">
        <v>1</v>
      </c>
      <c r="DO17" s="2">
        <v>1.047673667736482</v>
      </c>
      <c r="DP17" s="2"/>
      <c r="DQ17" s="2"/>
      <c r="DR17" s="2">
        <v>0.83496881140386536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11">
        <v>0</v>
      </c>
      <c r="ED17" s="2">
        <v>0</v>
      </c>
      <c r="EE17" s="2">
        <f t="shared" si="13"/>
        <v>1.8826424791403473</v>
      </c>
      <c r="EF17" s="2">
        <v>0</v>
      </c>
      <c r="EG17" s="10">
        <f t="shared" si="17"/>
        <v>0.14124587437691727</v>
      </c>
      <c r="EH17" s="2">
        <v>0.34483305576105838</v>
      </c>
      <c r="EI17" s="2">
        <v>0.88951718938517399</v>
      </c>
      <c r="EJ17" s="2"/>
      <c r="EK17" s="10">
        <f t="shared" si="14"/>
        <v>2.3027248048124753E-3</v>
      </c>
      <c r="EL17" s="2">
        <v>1.6751593587034281E-3</v>
      </c>
      <c r="EM17" s="2">
        <v>6.8618784642981755E-3</v>
      </c>
      <c r="EN17" s="2">
        <v>0</v>
      </c>
      <c r="EO17" s="2">
        <v>0</v>
      </c>
      <c r="EP17" s="2">
        <v>2.2671730847048535</v>
      </c>
      <c r="EQ17" s="2">
        <v>0</v>
      </c>
      <c r="ER17" s="2">
        <v>3.4235667763447957</v>
      </c>
      <c r="ES17" s="2">
        <v>4.1349351630977846</v>
      </c>
      <c r="ET17" s="2">
        <v>1.9510559573353068</v>
      </c>
      <c r="EU17" s="2">
        <v>2.2393677834293357</v>
      </c>
      <c r="EV17" s="2">
        <v>1.275400628459179</v>
      </c>
      <c r="EW17" s="2">
        <v>0</v>
      </c>
      <c r="EX17" s="2">
        <v>0</v>
      </c>
      <c r="EY17" s="2">
        <v>0</v>
      </c>
      <c r="EZ17" s="2">
        <v>15.291499393371254</v>
      </c>
      <c r="FA17" s="8">
        <v>0</v>
      </c>
      <c r="FB17" s="8">
        <v>0</v>
      </c>
      <c r="FC17" s="10">
        <v>0.15907537207229974</v>
      </c>
      <c r="FD17" s="11">
        <f t="shared" si="15"/>
        <v>9.4187573297557253E-2</v>
      </c>
      <c r="FE17" s="1" t="s">
        <v>122</v>
      </c>
      <c r="FF17" s="67">
        <v>-5.2</v>
      </c>
      <c r="FG17" s="69">
        <v>-5</v>
      </c>
      <c r="FH17" s="70">
        <v>-29.766999999999999</v>
      </c>
      <c r="FI17" s="70">
        <v>-30.690999999999999</v>
      </c>
      <c r="FJ17" s="70">
        <v>-30.946000000000002</v>
      </c>
      <c r="FK17" s="69">
        <f t="shared" si="1"/>
        <v>-25.624246079614068</v>
      </c>
      <c r="FL17" s="69"/>
      <c r="FM17" s="69">
        <f t="shared" si="18"/>
        <v>20.598621833534455</v>
      </c>
      <c r="FN17" s="69">
        <f t="shared" si="3"/>
        <v>1.021166624884325</v>
      </c>
      <c r="FO17" s="69">
        <f t="shared" si="4"/>
        <v>21.166624884324968</v>
      </c>
    </row>
    <row r="18" spans="1:171" x14ac:dyDescent="0.15">
      <c r="A18" s="1" t="s">
        <v>384</v>
      </c>
      <c r="B18" s="1" t="s">
        <v>109</v>
      </c>
      <c r="C18" s="1">
        <v>17</v>
      </c>
      <c r="D18" s="1" t="s">
        <v>108</v>
      </c>
      <c r="E18" s="1">
        <v>2</v>
      </c>
      <c r="F18" s="1" t="s">
        <v>121</v>
      </c>
      <c r="G18" s="1" t="s">
        <v>120</v>
      </c>
      <c r="H18" s="1" t="s">
        <v>13</v>
      </c>
      <c r="I18" s="1" t="s">
        <v>104</v>
      </c>
      <c r="J18" s="1" t="s">
        <v>103</v>
      </c>
      <c r="K18" s="8" t="s">
        <v>368</v>
      </c>
      <c r="L18" s="2">
        <v>-26.477702847130235</v>
      </c>
      <c r="M18" s="2">
        <v>0.11622952306446753</v>
      </c>
      <c r="N18" s="2">
        <v>6.7105146429052145E-2</v>
      </c>
      <c r="O18" s="3">
        <v>0.84954629957125594</v>
      </c>
      <c r="P18" s="5">
        <v>1.2174036546207148E-2</v>
      </c>
      <c r="Q18" s="6">
        <v>3</v>
      </c>
      <c r="R18" s="8">
        <v>74.783850000000001</v>
      </c>
      <c r="S18" s="8" t="s">
        <v>345</v>
      </c>
      <c r="T18" s="2">
        <v>-29.9</v>
      </c>
      <c r="U18" s="2"/>
      <c r="V18" s="2">
        <v>-30.053000000000001</v>
      </c>
      <c r="W18" s="2">
        <v>-30.212</v>
      </c>
      <c r="X18" s="2"/>
      <c r="Y18" s="2">
        <v>-30.687000000000001</v>
      </c>
      <c r="Z18" s="2">
        <v>-30.925000000000001</v>
      </c>
      <c r="AA18" s="2"/>
      <c r="AB18" s="2">
        <v>-31.094999999999999</v>
      </c>
      <c r="AC18" s="2">
        <v>-31.308</v>
      </c>
      <c r="AD18" s="2"/>
      <c r="AE18" s="2">
        <v>-32.164999999999999</v>
      </c>
      <c r="AF18" s="2">
        <v>-30.815999999999999</v>
      </c>
      <c r="AG18" s="2"/>
      <c r="AH18" s="2">
        <v>-28.68</v>
      </c>
      <c r="AI18" s="2">
        <v>-28.9</v>
      </c>
      <c r="AJ18" s="65" t="s">
        <v>121</v>
      </c>
      <c r="AK18" s="66">
        <v>-194.98078854524564</v>
      </c>
      <c r="AL18" s="67"/>
      <c r="AM18" s="66">
        <v>1</v>
      </c>
      <c r="AN18" s="66">
        <v>-190.94527372524564</v>
      </c>
      <c r="AO18" s="67"/>
      <c r="AP18" s="66">
        <v>1</v>
      </c>
      <c r="AQ18" s="66">
        <v>-203.46303036524566</v>
      </c>
      <c r="AR18" s="67"/>
      <c r="AS18" s="66">
        <v>1</v>
      </c>
      <c r="AT18" s="66">
        <v>-202.12020686524565</v>
      </c>
      <c r="AU18" s="67"/>
      <c r="AV18" s="66">
        <v>1</v>
      </c>
      <c r="AW18" s="66">
        <v>-198.79176566524563</v>
      </c>
      <c r="AX18" s="67"/>
      <c r="AY18" s="66">
        <v>1</v>
      </c>
      <c r="AZ18" s="66">
        <v>-185.64970616524565</v>
      </c>
      <c r="BA18" s="67"/>
      <c r="BB18" s="66">
        <v>1</v>
      </c>
      <c r="BC18" s="2">
        <v>10.339659222283892</v>
      </c>
      <c r="BD18" s="2">
        <v>4.1213253254525481</v>
      </c>
      <c r="BE18" s="2">
        <f t="shared" si="5"/>
        <v>2.5088189855889453</v>
      </c>
      <c r="BF18" s="2">
        <f t="shared" si="6"/>
        <v>2.3481329758626694</v>
      </c>
      <c r="BG18" s="2">
        <f t="shared" si="7"/>
        <v>0.89972599354411187</v>
      </c>
      <c r="BH18" s="2">
        <v>0</v>
      </c>
      <c r="BI18" s="2"/>
      <c r="BJ18" s="2">
        <v>1.5688042537072997</v>
      </c>
      <c r="BK18" s="2">
        <v>3.1629046623397254</v>
      </c>
      <c r="BL18" s="2">
        <v>3.8480682715519832</v>
      </c>
      <c r="BM18" s="2">
        <v>4.4033533571433505</v>
      </c>
      <c r="BN18" s="2">
        <v>4.5806449463777632</v>
      </c>
      <c r="BO18" s="2">
        <v>5.8354300203306861</v>
      </c>
      <c r="BP18" s="2">
        <v>5.2933133707115285</v>
      </c>
      <c r="BQ18" s="2">
        <v>6.4859711981255783</v>
      </c>
      <c r="BR18" s="2">
        <v>6.3573106623200228</v>
      </c>
      <c r="BS18" s="2">
        <v>13.889617271450662</v>
      </c>
      <c r="BT18" s="2">
        <v>8.0663414021001341</v>
      </c>
      <c r="BU18" s="2">
        <v>22.666985845206316</v>
      </c>
      <c r="BV18" s="2">
        <v>8.5923648238259425</v>
      </c>
      <c r="BW18" s="2">
        <v>35.247808952798927</v>
      </c>
      <c r="BX18" s="2">
        <v>10.29894337633201</v>
      </c>
      <c r="BY18" s="2">
        <v>49.265746315544263</v>
      </c>
      <c r="BZ18" s="2">
        <v>7.8430478650799174</v>
      </c>
      <c r="CA18" s="2">
        <v>33.772078563126009</v>
      </c>
      <c r="CB18" s="2">
        <v>4.1852898372468488</v>
      </c>
      <c r="CC18" s="2">
        <v>9.1552436546305636</v>
      </c>
      <c r="CD18" s="2">
        <v>0.85075188974451177</v>
      </c>
      <c r="CE18" s="2">
        <v>1.3837118683795684</v>
      </c>
      <c r="CF18" s="2"/>
      <c r="CG18" s="2"/>
      <c r="CH18" s="68">
        <f t="shared" si="8"/>
        <v>29.325805696410658</v>
      </c>
      <c r="CI18" s="2">
        <f t="shared" si="0"/>
        <v>3.9110218999580053</v>
      </c>
      <c r="CJ18" s="2">
        <f t="shared" si="9"/>
        <v>8.8261742461148174</v>
      </c>
      <c r="CK18" s="2">
        <f t="shared" si="10"/>
        <v>0.30567145752045666</v>
      </c>
      <c r="CL18" s="2">
        <f t="shared" si="11"/>
        <v>128.82458935447934</v>
      </c>
      <c r="CM18" s="2">
        <f t="shared" si="12"/>
        <v>152.00262232288262</v>
      </c>
      <c r="CN18" s="2">
        <v>0</v>
      </c>
      <c r="CO18" s="2"/>
      <c r="CP18" s="2">
        <v>1.0669542612047203</v>
      </c>
      <c r="CQ18" s="2">
        <v>0</v>
      </c>
      <c r="CR18" s="2">
        <v>0.88502366505768459</v>
      </c>
      <c r="CS18" s="2">
        <v>0.44166066367322537</v>
      </c>
      <c r="CT18" s="2">
        <v>0.33226428095943211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f t="shared" si="16"/>
        <v>2.7259028708950623</v>
      </c>
      <c r="DK18" s="2">
        <v>2.7259028708950623</v>
      </c>
      <c r="DL18" s="2">
        <v>0</v>
      </c>
      <c r="DM18" s="2"/>
      <c r="DN18" s="2">
        <v>1</v>
      </c>
      <c r="DO18" s="2">
        <v>0.74707426445205893</v>
      </c>
      <c r="DP18" s="2"/>
      <c r="DQ18" s="2"/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11">
        <v>0</v>
      </c>
      <c r="ED18" s="2">
        <v>0</v>
      </c>
      <c r="EE18" s="2">
        <f t="shared" si="13"/>
        <v>0.74707426445205893</v>
      </c>
      <c r="EF18" s="2">
        <v>0</v>
      </c>
      <c r="EG18" s="10">
        <f t="shared" si="17"/>
        <v>0.78488938010892217</v>
      </c>
      <c r="EH18" s="2">
        <v>0.9211111776415335</v>
      </c>
      <c r="EI18" s="2">
        <v>0.99443229874615646</v>
      </c>
      <c r="EJ18" s="2"/>
      <c r="EK18" s="10">
        <f t="shared" si="14"/>
        <v>2.0721342997523734E-2</v>
      </c>
      <c r="EL18" s="2">
        <v>1.5201044793554571E-2</v>
      </c>
      <c r="EM18" s="2">
        <v>5.976040270323893E-2</v>
      </c>
      <c r="EN18" s="2">
        <v>1.5797727693956032</v>
      </c>
      <c r="EO18" s="2">
        <v>7.8484110424505182</v>
      </c>
      <c r="EP18" s="2">
        <v>0</v>
      </c>
      <c r="EQ18" s="2">
        <v>2.3766288749739939</v>
      </c>
      <c r="ER18" s="2">
        <v>6.0370967307332988</v>
      </c>
      <c r="ES18" s="2">
        <v>4.2523513552888561</v>
      </c>
      <c r="ET18" s="2">
        <v>1.7042585084215518</v>
      </c>
      <c r="EU18" s="2">
        <v>2.2729954235624432</v>
      </c>
      <c r="EV18" s="2">
        <v>0.46452223198463943</v>
      </c>
      <c r="EW18" s="2">
        <v>0.39640669542563228</v>
      </c>
      <c r="EX18" s="2">
        <v>1.6698423026549152</v>
      </c>
      <c r="EY18" s="2">
        <v>0.55151865841223513</v>
      </c>
      <c r="EZ18" s="2">
        <v>29.153804593303683</v>
      </c>
      <c r="FA18" s="8">
        <v>0</v>
      </c>
      <c r="FB18" s="8">
        <v>0</v>
      </c>
      <c r="FC18" s="10">
        <v>0.20159638370858218</v>
      </c>
      <c r="FD18" s="11">
        <f t="shared" si="15"/>
        <v>0.19179803708501444</v>
      </c>
      <c r="FE18" s="1" t="s">
        <v>121</v>
      </c>
      <c r="FF18" s="67">
        <v>-5.2</v>
      </c>
      <c r="FG18" s="69">
        <v>-5</v>
      </c>
      <c r="FH18" s="70">
        <v>-30.212</v>
      </c>
      <c r="FI18" s="70">
        <v>-30.925000000000001</v>
      </c>
      <c r="FJ18" s="70">
        <v>-31.308</v>
      </c>
      <c r="FK18" s="69">
        <f t="shared" si="1"/>
        <v>-25.85946924004827</v>
      </c>
      <c r="FL18" s="69"/>
      <c r="FM18" s="69">
        <f t="shared" si="18"/>
        <v>20.83360977080822</v>
      </c>
      <c r="FN18" s="69">
        <f t="shared" si="3"/>
        <v>1.0214132033124372</v>
      </c>
      <c r="FO18" s="69">
        <f t="shared" si="4"/>
        <v>21.413203312437233</v>
      </c>
    </row>
    <row r="19" spans="1:171" x14ac:dyDescent="0.15">
      <c r="A19" s="1" t="s">
        <v>384</v>
      </c>
      <c r="B19" s="1" t="s">
        <v>109</v>
      </c>
      <c r="C19" s="1">
        <v>18</v>
      </c>
      <c r="D19" s="1" t="s">
        <v>112</v>
      </c>
      <c r="E19" s="1">
        <v>3</v>
      </c>
      <c r="F19" s="1" t="s">
        <v>119</v>
      </c>
      <c r="G19" s="1" t="s">
        <v>116</v>
      </c>
      <c r="H19" s="1" t="s">
        <v>118</v>
      </c>
      <c r="I19" s="1" t="s">
        <v>104</v>
      </c>
      <c r="J19" s="1" t="s">
        <v>103</v>
      </c>
      <c r="K19" s="8" t="s">
        <v>364</v>
      </c>
      <c r="L19" s="2">
        <v>-26.628352728904115</v>
      </c>
      <c r="M19" s="2">
        <v>2.1873374605590669E-2</v>
      </c>
      <c r="N19" s="2">
        <v>1.5466811511046785E-2</v>
      </c>
      <c r="O19" s="3">
        <v>0.63241827266463591</v>
      </c>
      <c r="P19" s="5">
        <v>9.241071697375312E-3</v>
      </c>
      <c r="Q19" s="6">
        <v>2</v>
      </c>
      <c r="R19" s="8">
        <v>48.769400000000005</v>
      </c>
      <c r="S19" s="8" t="s">
        <v>341</v>
      </c>
      <c r="T19" s="2">
        <v>-29.864000000000001</v>
      </c>
      <c r="U19" s="2"/>
      <c r="V19" s="2">
        <v>-30.288</v>
      </c>
      <c r="W19" s="2">
        <v>-30.134</v>
      </c>
      <c r="X19" s="2"/>
      <c r="Y19" s="2">
        <v>-31.123999999999999</v>
      </c>
      <c r="Z19" s="2">
        <v>-31.343</v>
      </c>
      <c r="AA19" s="2"/>
      <c r="AB19" s="2">
        <v>-31.51</v>
      </c>
      <c r="AC19" s="2">
        <v>-31.702000000000002</v>
      </c>
      <c r="AD19" s="2"/>
      <c r="AE19" s="2">
        <v>-33.408999999999999</v>
      </c>
      <c r="AF19" s="2">
        <v>-31.484999999999999</v>
      </c>
      <c r="AG19" s="2"/>
      <c r="AH19" s="2">
        <v>-30.727</v>
      </c>
      <c r="AI19" s="2">
        <v>-29.466000000000001</v>
      </c>
      <c r="AJ19" s="65" t="s">
        <v>119</v>
      </c>
      <c r="AK19" s="67"/>
      <c r="AL19" s="67"/>
      <c r="AM19" s="66">
        <v>0</v>
      </c>
      <c r="AN19" s="66">
        <v>-179.87918449864222</v>
      </c>
      <c r="AO19" s="67"/>
      <c r="AP19" s="66">
        <v>1</v>
      </c>
      <c r="AQ19" s="66">
        <v>-195.68311641864221</v>
      </c>
      <c r="AR19" s="67"/>
      <c r="AS19" s="66">
        <v>1</v>
      </c>
      <c r="AT19" s="66">
        <v>-200.7611905986422</v>
      </c>
      <c r="AU19" s="67"/>
      <c r="AV19" s="66">
        <v>1</v>
      </c>
      <c r="AW19" s="66">
        <v>-195.03151681864222</v>
      </c>
      <c r="AX19" s="67"/>
      <c r="AY19" s="66">
        <v>1</v>
      </c>
      <c r="AZ19" s="67"/>
      <c r="BA19" s="67"/>
      <c r="BB19" s="66">
        <v>0</v>
      </c>
      <c r="BC19" s="2">
        <v>4.1818627347114781</v>
      </c>
      <c r="BD19" s="2">
        <v>2.2017347129600959</v>
      </c>
      <c r="BE19" s="2">
        <f t="shared" si="5"/>
        <v>1.8993490496814771</v>
      </c>
      <c r="BF19" s="2">
        <f t="shared" si="6"/>
        <v>0.67660965828076269</v>
      </c>
      <c r="BG19" s="2">
        <f t="shared" si="7"/>
        <v>0.40478299587017036</v>
      </c>
      <c r="BH19" s="2">
        <v>22.110758859676015</v>
      </c>
      <c r="BI19" s="2"/>
      <c r="BJ19" s="2">
        <v>1.5739301746922896</v>
      </c>
      <c r="BK19" s="2">
        <v>4.6304667898451877</v>
      </c>
      <c r="BL19" s="2">
        <v>6.6689042553635884</v>
      </c>
      <c r="BM19" s="2">
        <v>6.1806134209455701</v>
      </c>
      <c r="BN19" s="2">
        <v>5.4392964512429218</v>
      </c>
      <c r="BO19" s="2">
        <v>6.0555823245887295</v>
      </c>
      <c r="BP19" s="2">
        <v>4.9699609145494641</v>
      </c>
      <c r="BQ19" s="2">
        <v>6.401013467118716</v>
      </c>
      <c r="BR19" s="2">
        <v>6.9406813020609022</v>
      </c>
      <c r="BS19" s="2">
        <v>15.669450124329824</v>
      </c>
      <c r="BT19" s="2">
        <v>10.390325239447447</v>
      </c>
      <c r="BU19" s="2">
        <v>27.263339354795892</v>
      </c>
      <c r="BV19" s="2">
        <v>13.190572430231123</v>
      </c>
      <c r="BW19" s="2">
        <v>49.408559668818882</v>
      </c>
      <c r="BX19" s="2">
        <v>15.701002980206058</v>
      </c>
      <c r="BY19" s="2">
        <v>88.409193788077502</v>
      </c>
      <c r="BZ19" s="2">
        <v>15.126802353697755</v>
      </c>
      <c r="CA19" s="2">
        <v>50.123241660087935</v>
      </c>
      <c r="CB19" s="2">
        <v>5.3724997003848332</v>
      </c>
      <c r="CC19" s="2">
        <v>11.231441331191899</v>
      </c>
      <c r="CD19" s="2">
        <v>0</v>
      </c>
      <c r="CE19" s="2">
        <v>0</v>
      </c>
      <c r="CF19" s="2"/>
      <c r="CG19" s="2"/>
      <c r="CH19" s="68">
        <f t="shared" si="8"/>
        <v>29.232738676766491</v>
      </c>
      <c r="CI19" s="2">
        <f t="shared" si="0"/>
        <v>3.8248608234234638</v>
      </c>
      <c r="CJ19" s="2">
        <f t="shared" si="9"/>
        <v>11.142749475348758</v>
      </c>
      <c r="CK19" s="2">
        <f t="shared" si="10"/>
        <v>0.23658962479630949</v>
      </c>
      <c r="CL19" s="2">
        <f t="shared" si="11"/>
        <v>199.1724364481762</v>
      </c>
      <c r="CM19" s="2">
        <f t="shared" si="12"/>
        <v>235.37274148246482</v>
      </c>
      <c r="CN19" s="2">
        <v>0.50015900757638676</v>
      </c>
      <c r="CO19" s="2"/>
      <c r="CP19" s="2">
        <v>0.25442794475751163</v>
      </c>
      <c r="CQ19" s="2">
        <v>0.40103386051906575</v>
      </c>
      <c r="CR19" s="2">
        <v>0.56814015027230969</v>
      </c>
      <c r="CS19" s="2">
        <v>0.34248944220976368</v>
      </c>
      <c r="CT19" s="2">
        <v>0.19211912075537702</v>
      </c>
      <c r="CU19" s="2">
        <v>0.20384392695583362</v>
      </c>
      <c r="CV19" s="2">
        <v>0</v>
      </c>
      <c r="CW19" s="2">
        <v>0</v>
      </c>
      <c r="CX19" s="2">
        <v>0.55175627801851979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f t="shared" si="16"/>
        <v>3.0139697310647677</v>
      </c>
      <c r="DK19" s="2">
        <v>2.2583695260904144</v>
      </c>
      <c r="DL19" s="2">
        <v>0</v>
      </c>
      <c r="DM19" s="2"/>
      <c r="DN19" s="2">
        <v>1</v>
      </c>
      <c r="DO19" s="2">
        <v>0</v>
      </c>
      <c r="DP19" s="2"/>
      <c r="DQ19" s="2"/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11">
        <v>0</v>
      </c>
      <c r="ED19" s="2">
        <v>0</v>
      </c>
      <c r="EE19" s="2">
        <f t="shared" si="13"/>
        <v>0</v>
      </c>
      <c r="EF19" s="2">
        <v>0</v>
      </c>
      <c r="EG19" s="10">
        <f t="shared" si="17"/>
        <v>1</v>
      </c>
      <c r="EH19" s="2">
        <v>1</v>
      </c>
      <c r="EI19" s="2">
        <v>1</v>
      </c>
      <c r="EJ19" s="2"/>
      <c r="EK19" s="10">
        <f t="shared" si="14"/>
        <v>1.121163922850474E-2</v>
      </c>
      <c r="EL19" s="2">
        <v>8.4062570102515465E-3</v>
      </c>
      <c r="EM19" s="2">
        <v>3.3730011987192839E-2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1.3862528812940329</v>
      </c>
      <c r="EU19" s="2">
        <v>1.516940290505888</v>
      </c>
      <c r="EV19" s="2">
        <v>0</v>
      </c>
      <c r="EW19" s="2">
        <v>0</v>
      </c>
      <c r="EX19" s="2">
        <v>0</v>
      </c>
      <c r="EY19" s="2">
        <v>0</v>
      </c>
      <c r="EZ19" s="2">
        <v>2.9031931717999209</v>
      </c>
      <c r="FA19" s="10">
        <v>0.16703337865028001</v>
      </c>
      <c r="FB19" s="10">
        <v>0.77850709983658128</v>
      </c>
      <c r="FC19" s="10">
        <v>0.17361547016189094</v>
      </c>
      <c r="FD19" s="11">
        <f t="shared" si="15"/>
        <v>1.2334449407839385E-2</v>
      </c>
      <c r="FE19" s="1" t="s">
        <v>119</v>
      </c>
      <c r="FF19" s="67">
        <v>-5.2</v>
      </c>
      <c r="FG19" s="69">
        <v>-5</v>
      </c>
      <c r="FH19" s="70">
        <v>-30.134</v>
      </c>
      <c r="FI19" s="70">
        <v>-31.343</v>
      </c>
      <c r="FJ19" s="70">
        <v>-31.702000000000002</v>
      </c>
      <c r="FK19" s="69">
        <f t="shared" si="1"/>
        <v>-26.279654201849553</v>
      </c>
      <c r="FL19" s="69"/>
      <c r="FM19" s="69">
        <f t="shared" si="18"/>
        <v>21.253374547647702</v>
      </c>
      <c r="FN19" s="69">
        <f t="shared" si="3"/>
        <v>1.0218539689487609</v>
      </c>
      <c r="FO19" s="69">
        <f t="shared" si="4"/>
        <v>21.853968948760905</v>
      </c>
    </row>
    <row r="20" spans="1:171" x14ac:dyDescent="0.15">
      <c r="A20" s="1" t="s">
        <v>384</v>
      </c>
      <c r="B20" s="1" t="s">
        <v>109</v>
      </c>
      <c r="C20" s="1">
        <v>18</v>
      </c>
      <c r="D20" s="1" t="s">
        <v>108</v>
      </c>
      <c r="E20" s="1">
        <v>3</v>
      </c>
      <c r="F20" s="1" t="s">
        <v>117</v>
      </c>
      <c r="G20" s="1" t="s">
        <v>116</v>
      </c>
      <c r="H20" s="1" t="s">
        <v>105</v>
      </c>
      <c r="I20" s="1" t="s">
        <v>104</v>
      </c>
      <c r="J20" s="1" t="s">
        <v>103</v>
      </c>
      <c r="K20" s="8" t="s">
        <v>362</v>
      </c>
      <c r="L20" s="2">
        <v>-26.983007036190525</v>
      </c>
      <c r="M20" s="2">
        <v>0.12405073408713338</v>
      </c>
      <c r="N20" s="2">
        <v>7.1620724718377146E-2</v>
      </c>
      <c r="O20" s="3">
        <v>0.84837103681131987</v>
      </c>
      <c r="P20" s="5">
        <v>2.0790227046462027E-2</v>
      </c>
      <c r="Q20" s="6">
        <v>3</v>
      </c>
      <c r="R20" s="8">
        <v>20.79204</v>
      </c>
      <c r="S20" s="8" t="s">
        <v>347</v>
      </c>
      <c r="T20" s="2">
        <v>-30.227</v>
      </c>
      <c r="U20" s="2"/>
      <c r="V20" s="2">
        <v>-30.123999999999999</v>
      </c>
      <c r="W20" s="2">
        <v>-30.831</v>
      </c>
      <c r="X20" s="2"/>
      <c r="Y20" s="2">
        <v>-30.864000000000001</v>
      </c>
      <c r="Z20" s="2">
        <v>-30.99</v>
      </c>
      <c r="AA20" s="2"/>
      <c r="AB20" s="2">
        <v>-31.646000000000001</v>
      </c>
      <c r="AC20" s="2">
        <v>-31.831</v>
      </c>
      <c r="AD20" s="2"/>
      <c r="AE20" s="2">
        <v>-32.9</v>
      </c>
      <c r="AF20" s="2">
        <v>-30.276</v>
      </c>
      <c r="AG20" s="2"/>
      <c r="AH20" s="2"/>
      <c r="AI20" s="2"/>
      <c r="AJ20" s="65" t="s">
        <v>117</v>
      </c>
      <c r="AK20" s="67"/>
      <c r="AL20" s="67"/>
      <c r="AM20" s="66">
        <v>0</v>
      </c>
      <c r="AN20" s="66">
        <v>-180.80163736088946</v>
      </c>
      <c r="AO20" s="66">
        <v>0.70623750651509554</v>
      </c>
      <c r="AP20" s="66">
        <v>2</v>
      </c>
      <c r="AQ20" s="66">
        <v>-188.49887777088946</v>
      </c>
      <c r="AR20" s="66">
        <v>0.49142815375347526</v>
      </c>
      <c r="AS20" s="66">
        <v>2</v>
      </c>
      <c r="AT20" s="66">
        <v>-186.77654153088946</v>
      </c>
      <c r="AU20" s="66">
        <v>0.45248772678722871</v>
      </c>
      <c r="AV20" s="66">
        <v>2</v>
      </c>
      <c r="AW20" s="66">
        <v>-177.95793343088945</v>
      </c>
      <c r="AX20" s="66">
        <v>5.9318905009899212E-2</v>
      </c>
      <c r="AY20" s="66">
        <v>2</v>
      </c>
      <c r="AZ20" s="67"/>
      <c r="BA20" s="67"/>
      <c r="BB20" s="66">
        <v>0</v>
      </c>
      <c r="BC20" s="2">
        <v>5.2745882252947149</v>
      </c>
      <c r="BD20" s="2">
        <v>1.6052420967543541</v>
      </c>
      <c r="BE20" s="2">
        <f t="shared" si="5"/>
        <v>3.2858521689403908</v>
      </c>
      <c r="BF20" s="2">
        <f t="shared" si="6"/>
        <v>0.97530461457743889</v>
      </c>
      <c r="BG20" s="2">
        <f t="shared" si="7"/>
        <v>0.23322121197467882</v>
      </c>
      <c r="BH20" s="2">
        <v>0</v>
      </c>
      <c r="BI20" s="2"/>
      <c r="BJ20" s="2">
        <v>1.9113666552760138</v>
      </c>
      <c r="BK20" s="2">
        <v>3.4080411983187151</v>
      </c>
      <c r="BL20" s="2">
        <v>4.9542220644703212</v>
      </c>
      <c r="BM20" s="2">
        <v>5.4081444365768601</v>
      </c>
      <c r="BN20" s="2">
        <v>6.882916365809117</v>
      </c>
      <c r="BO20" s="2">
        <v>9.3862270885906138</v>
      </c>
      <c r="BP20" s="2">
        <v>9.3830317355685402</v>
      </c>
      <c r="BQ20" s="2">
        <v>10.744396972677078</v>
      </c>
      <c r="BR20" s="2">
        <v>11.28657257059513</v>
      </c>
      <c r="BS20" s="2">
        <v>18.066390583809358</v>
      </c>
      <c r="BT20" s="2">
        <v>14.644654790474146</v>
      </c>
      <c r="BU20" s="2">
        <v>34.772913235621779</v>
      </c>
      <c r="BV20" s="2">
        <v>16.755299215805419</v>
      </c>
      <c r="BW20" s="2">
        <v>57.237632074167045</v>
      </c>
      <c r="BX20" s="2">
        <v>22.260684172660696</v>
      </c>
      <c r="BY20" s="2">
        <v>80.19796677691825</v>
      </c>
      <c r="BZ20" s="2">
        <v>14.421909006390557</v>
      </c>
      <c r="CA20" s="2">
        <v>53.692341056191722</v>
      </c>
      <c r="CB20" s="2">
        <v>7.1240100417097603</v>
      </c>
      <c r="CC20" s="2">
        <v>17.314541887761042</v>
      </c>
      <c r="CD20" s="2">
        <v>3.2870712260374337</v>
      </c>
      <c r="CE20" s="2">
        <v>0</v>
      </c>
      <c r="CF20" s="2"/>
      <c r="CG20" s="2"/>
      <c r="CH20" s="68">
        <f t="shared" si="8"/>
        <v>29.29824815450155</v>
      </c>
      <c r="CI20" s="2">
        <f t="shared" si="0"/>
        <v>3.2389638398591729</v>
      </c>
      <c r="CJ20" s="2">
        <f t="shared" si="9"/>
        <v>10.500143184901454</v>
      </c>
      <c r="CK20" s="2">
        <f t="shared" si="10"/>
        <v>0.28297227928558205</v>
      </c>
      <c r="CL20" s="2">
        <f t="shared" si="11"/>
        <v>208.44248179503808</v>
      </c>
      <c r="CM20" s="2">
        <f t="shared" si="12"/>
        <v>255.53615624183652</v>
      </c>
      <c r="CN20" s="2">
        <v>0</v>
      </c>
      <c r="CO20" s="2"/>
      <c r="CP20" s="2">
        <v>0.65639182583641387</v>
      </c>
      <c r="CQ20" s="2">
        <v>0</v>
      </c>
      <c r="CR20" s="2">
        <v>1.6586601592888799</v>
      </c>
      <c r="CS20" s="2">
        <v>0</v>
      </c>
      <c r="CT20" s="2">
        <v>0.90767338334845604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f t="shared" si="16"/>
        <v>3.2227253684737498</v>
      </c>
      <c r="DK20" s="2">
        <v>3.2227253684737498</v>
      </c>
      <c r="DL20" s="2">
        <v>0</v>
      </c>
      <c r="DM20" s="2"/>
      <c r="DN20" s="2">
        <v>1</v>
      </c>
      <c r="DO20" s="2">
        <v>0</v>
      </c>
      <c r="DP20" s="2"/>
      <c r="DQ20" s="2"/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11">
        <v>0</v>
      </c>
      <c r="ED20" s="2">
        <v>0</v>
      </c>
      <c r="EE20" s="2">
        <f t="shared" si="13"/>
        <v>0</v>
      </c>
      <c r="EF20" s="2">
        <v>0</v>
      </c>
      <c r="EG20" s="10">
        <f t="shared" si="17"/>
        <v>1</v>
      </c>
      <c r="EH20" s="2">
        <v>1</v>
      </c>
      <c r="EI20" s="2">
        <v>1</v>
      </c>
      <c r="EJ20" s="2"/>
      <c r="EK20" s="10">
        <f t="shared" si="14"/>
        <v>1.5225579166557059E-2</v>
      </c>
      <c r="EL20" s="2">
        <v>1.1137483585701897E-2</v>
      </c>
      <c r="EM20" s="2">
        <v>4.4321270448636367E-2</v>
      </c>
      <c r="EN20" s="2">
        <v>0</v>
      </c>
      <c r="EO20" s="2">
        <v>3.4273702339730994</v>
      </c>
      <c r="EP20" s="2">
        <v>0.70404508089676254</v>
      </c>
      <c r="EQ20" s="2">
        <v>1.0215851352192138</v>
      </c>
      <c r="ER20" s="2">
        <v>1.566604740387147</v>
      </c>
      <c r="ES20" s="2">
        <v>0.64443035070532462</v>
      </c>
      <c r="ET20" s="2">
        <v>1.0632191861684464</v>
      </c>
      <c r="EU20" s="2">
        <v>1.017116988654462</v>
      </c>
      <c r="EV20" s="2">
        <v>0.24344134770215656</v>
      </c>
      <c r="EW20" s="2">
        <v>0.2322749331379009</v>
      </c>
      <c r="EX20" s="2">
        <v>0.55822434861969206</v>
      </c>
      <c r="EY20" s="2">
        <v>0.15324670885045633</v>
      </c>
      <c r="EZ20" s="2">
        <v>10.631559054314661</v>
      </c>
      <c r="FA20" s="8">
        <v>0</v>
      </c>
      <c r="FB20" s="8">
        <v>0</v>
      </c>
      <c r="FC20" s="10">
        <v>0.19838739535553407</v>
      </c>
      <c r="FD20" s="11">
        <f t="shared" si="15"/>
        <v>4.1604911064926066E-2</v>
      </c>
      <c r="FE20" s="1" t="s">
        <v>117</v>
      </c>
      <c r="FF20" s="67">
        <v>-5.2</v>
      </c>
      <c r="FG20" s="69">
        <v>-5</v>
      </c>
      <c r="FH20" s="70">
        <v>-30.831</v>
      </c>
      <c r="FI20" s="70">
        <v>-30.99</v>
      </c>
      <c r="FJ20" s="70">
        <v>-31.831</v>
      </c>
      <c r="FK20" s="69">
        <f t="shared" si="1"/>
        <v>-25.924809006835517</v>
      </c>
      <c r="FL20" s="69"/>
      <c r="FM20" s="69">
        <f t="shared" si="18"/>
        <v>20.898884197828682</v>
      </c>
      <c r="FN20" s="69">
        <f t="shared" si="3"/>
        <v>1.0214817184549179</v>
      </c>
      <c r="FO20" s="69">
        <f t="shared" si="4"/>
        <v>21.481718454917864</v>
      </c>
    </row>
    <row r="21" spans="1:171" s="117" customFormat="1" x14ac:dyDescent="0.15">
      <c r="A21" s="117" t="s">
        <v>384</v>
      </c>
      <c r="B21" s="117" t="s">
        <v>78</v>
      </c>
      <c r="E21" s="117" t="s">
        <v>666</v>
      </c>
      <c r="F21" s="117" t="s">
        <v>625</v>
      </c>
      <c r="I21" s="117" t="s">
        <v>624</v>
      </c>
      <c r="J21" s="117" t="s">
        <v>103</v>
      </c>
      <c r="K21" s="119"/>
      <c r="L21" s="120">
        <v>-26.4</v>
      </c>
      <c r="M21" s="120">
        <v>0.3</v>
      </c>
      <c r="N21" s="120"/>
      <c r="O21" s="118">
        <v>0.85</v>
      </c>
      <c r="P21" s="118"/>
      <c r="Q21" s="121"/>
      <c r="R21" s="119"/>
      <c r="S21" s="119"/>
      <c r="T21" s="120">
        <v>-29.6</v>
      </c>
      <c r="U21" s="120">
        <v>0.3</v>
      </c>
      <c r="V21" s="120"/>
      <c r="W21" s="120">
        <v>-29.9</v>
      </c>
      <c r="X21" s="120">
        <v>0</v>
      </c>
      <c r="Y21" s="120"/>
      <c r="Z21" s="120">
        <v>-30.8</v>
      </c>
      <c r="AA21" s="120">
        <v>0</v>
      </c>
      <c r="AB21" s="120"/>
      <c r="AC21" s="120">
        <v>-31.8</v>
      </c>
      <c r="AD21" s="120">
        <v>0.2</v>
      </c>
      <c r="AE21" s="120"/>
      <c r="AF21" s="120"/>
      <c r="AG21" s="120"/>
      <c r="AH21" s="120"/>
      <c r="AI21" s="120"/>
      <c r="AJ21" s="122"/>
      <c r="AK21" s="123"/>
      <c r="AL21" s="123"/>
      <c r="AM21" s="124"/>
      <c r="AN21" s="124"/>
      <c r="AO21" s="124"/>
      <c r="AP21" s="124"/>
      <c r="AQ21" s="124"/>
      <c r="AR21" s="151"/>
      <c r="AS21" s="153"/>
      <c r="AT21" s="124">
        <v>-196</v>
      </c>
      <c r="AU21" s="151">
        <v>0.9</v>
      </c>
      <c r="AV21" s="124"/>
      <c r="AW21" s="124"/>
      <c r="AX21" s="151"/>
      <c r="AY21" s="124"/>
      <c r="AZ21" s="123"/>
      <c r="BA21" s="123"/>
      <c r="BB21" s="124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5">
        <v>29</v>
      </c>
      <c r="CI21" s="120">
        <v>4.2</v>
      </c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  <c r="DO21" s="120"/>
      <c r="DP21" s="120"/>
      <c r="DQ21" s="120"/>
      <c r="DR21" s="120"/>
      <c r="DS21" s="120"/>
      <c r="DT21" s="120"/>
      <c r="DU21" s="120"/>
      <c r="DV21" s="120"/>
      <c r="DW21" s="120"/>
      <c r="DX21" s="120"/>
      <c r="DY21" s="120"/>
      <c r="DZ21" s="120"/>
      <c r="EA21" s="120"/>
      <c r="EB21" s="120"/>
      <c r="EC21" s="126"/>
      <c r="ED21" s="120"/>
      <c r="EE21" s="120"/>
      <c r="EF21" s="120"/>
      <c r="EG21" s="127"/>
      <c r="EH21" s="120"/>
      <c r="EI21" s="120"/>
      <c r="EJ21" s="120"/>
      <c r="EK21" s="127"/>
      <c r="EL21" s="120"/>
      <c r="EM21" s="120"/>
      <c r="EN21" s="120"/>
      <c r="EO21" s="120"/>
      <c r="EP21" s="120"/>
      <c r="EQ21" s="120"/>
      <c r="ER21" s="120"/>
      <c r="ES21" s="120"/>
      <c r="ET21" s="120"/>
      <c r="EU21" s="120"/>
      <c r="EV21" s="120"/>
      <c r="EW21" s="120"/>
      <c r="EX21" s="120"/>
      <c r="EY21" s="120"/>
      <c r="EZ21" s="120"/>
      <c r="FA21" s="119"/>
      <c r="FB21" s="119"/>
      <c r="FC21" s="127"/>
      <c r="FD21" s="126"/>
      <c r="FF21" s="123"/>
      <c r="FG21" s="128"/>
      <c r="FH21" s="129"/>
      <c r="FI21" s="129"/>
      <c r="FJ21" s="129"/>
      <c r="FK21" s="128"/>
      <c r="FL21" s="128"/>
      <c r="FM21" s="128"/>
      <c r="FN21" s="128"/>
      <c r="FO21" s="128"/>
    </row>
    <row r="22" spans="1:171" s="117" customFormat="1" x14ac:dyDescent="0.15">
      <c r="A22" s="117" t="s">
        <v>384</v>
      </c>
      <c r="B22" s="117" t="s">
        <v>627</v>
      </c>
      <c r="E22" s="117" t="s">
        <v>667</v>
      </c>
      <c r="F22" s="117" t="s">
        <v>626</v>
      </c>
      <c r="I22" s="117" t="s">
        <v>624</v>
      </c>
      <c r="J22" s="117" t="s">
        <v>103</v>
      </c>
      <c r="K22" s="119"/>
      <c r="L22" s="120">
        <v>-26.5</v>
      </c>
      <c r="M22" s="120">
        <v>0.1</v>
      </c>
      <c r="N22" s="120"/>
      <c r="O22" s="118">
        <v>0.43</v>
      </c>
      <c r="P22" s="118">
        <v>7.0000000000000007E-2</v>
      </c>
      <c r="Q22" s="121">
        <v>2</v>
      </c>
      <c r="R22" s="119"/>
      <c r="S22" s="119"/>
      <c r="T22" s="120">
        <v>-29</v>
      </c>
      <c r="U22" s="120">
        <v>0.1</v>
      </c>
      <c r="V22" s="120"/>
      <c r="W22" s="120">
        <v>-29.8</v>
      </c>
      <c r="X22" s="120">
        <v>0.1</v>
      </c>
      <c r="Y22" s="120"/>
      <c r="Z22" s="120">
        <v>-30.1</v>
      </c>
      <c r="AA22" s="120">
        <v>0.1</v>
      </c>
      <c r="AB22" s="120"/>
      <c r="AC22" s="120">
        <v>-31.3</v>
      </c>
      <c r="AD22" s="120">
        <v>0.1</v>
      </c>
      <c r="AE22" s="120"/>
      <c r="AF22" s="120">
        <v>-31.6</v>
      </c>
      <c r="AG22" s="120"/>
      <c r="AH22" s="120"/>
      <c r="AI22" s="120"/>
      <c r="AJ22" s="122"/>
      <c r="AK22" s="123"/>
      <c r="AL22" s="123"/>
      <c r="AM22" s="124"/>
      <c r="AN22" s="124"/>
      <c r="AO22" s="124"/>
      <c r="AP22" s="124"/>
      <c r="AQ22" s="124"/>
      <c r="AR22" s="151"/>
      <c r="AS22" s="153"/>
      <c r="AT22" s="124"/>
      <c r="AU22" s="151"/>
      <c r="AV22" s="124"/>
      <c r="AW22" s="124"/>
      <c r="AX22" s="151"/>
      <c r="AY22" s="124"/>
      <c r="AZ22" s="123"/>
      <c r="BA22" s="123"/>
      <c r="BB22" s="124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5">
        <v>28.5</v>
      </c>
      <c r="CI22" s="120">
        <v>4.5</v>
      </c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120"/>
      <c r="DR22" s="120"/>
      <c r="DS22" s="120"/>
      <c r="DT22" s="120"/>
      <c r="DU22" s="120"/>
      <c r="DV22" s="120"/>
      <c r="DW22" s="120"/>
      <c r="DX22" s="120"/>
      <c r="DY22" s="120"/>
      <c r="DZ22" s="120"/>
      <c r="EA22" s="120"/>
      <c r="EB22" s="120"/>
      <c r="EC22" s="126"/>
      <c r="ED22" s="120"/>
      <c r="EE22" s="120"/>
      <c r="EF22" s="120"/>
      <c r="EG22" s="127"/>
      <c r="EH22" s="120"/>
      <c r="EI22" s="120"/>
      <c r="EJ22" s="120"/>
      <c r="EK22" s="127"/>
      <c r="EL22" s="120"/>
      <c r="EM22" s="120"/>
      <c r="EN22" s="120"/>
      <c r="EO22" s="120"/>
      <c r="EP22" s="120"/>
      <c r="EQ22" s="120"/>
      <c r="ER22" s="120"/>
      <c r="ES22" s="120"/>
      <c r="ET22" s="120"/>
      <c r="EU22" s="120"/>
      <c r="EV22" s="120"/>
      <c r="EW22" s="120"/>
      <c r="EX22" s="120"/>
      <c r="EY22" s="120"/>
      <c r="EZ22" s="120"/>
      <c r="FA22" s="119"/>
      <c r="FB22" s="119"/>
      <c r="FC22" s="127"/>
      <c r="FD22" s="126"/>
      <c r="FF22" s="123"/>
      <c r="FG22" s="128"/>
      <c r="FH22" s="129"/>
      <c r="FI22" s="129"/>
      <c r="FJ22" s="129"/>
      <c r="FK22" s="128"/>
      <c r="FL22" s="128"/>
      <c r="FM22" s="128"/>
      <c r="FN22" s="128"/>
      <c r="FO22" s="128"/>
    </row>
    <row r="23" spans="1:171" s="117" customFormat="1" x14ac:dyDescent="0.15">
      <c r="A23" s="117" t="s">
        <v>384</v>
      </c>
      <c r="B23" s="117" t="s">
        <v>78</v>
      </c>
      <c r="E23" s="117" t="s">
        <v>668</v>
      </c>
      <c r="F23" s="117" t="s">
        <v>628</v>
      </c>
      <c r="I23" s="117" t="s">
        <v>624</v>
      </c>
      <c r="J23" s="117" t="s">
        <v>103</v>
      </c>
      <c r="K23" s="119" t="s">
        <v>712</v>
      </c>
      <c r="L23" s="120">
        <v>-25.8</v>
      </c>
      <c r="M23" s="120">
        <v>0.1</v>
      </c>
      <c r="N23" s="120"/>
      <c r="O23" s="118">
        <v>0.59</v>
      </c>
      <c r="P23" s="118"/>
      <c r="Q23" s="121"/>
      <c r="R23" s="119"/>
      <c r="S23" s="119"/>
      <c r="T23" s="120">
        <v>-29.3</v>
      </c>
      <c r="U23" s="120">
        <v>0.8</v>
      </c>
      <c r="V23" s="120"/>
      <c r="W23" s="120">
        <v>-30</v>
      </c>
      <c r="X23" s="120">
        <v>0.3</v>
      </c>
      <c r="Y23" s="120"/>
      <c r="Z23" s="120">
        <v>-30.6</v>
      </c>
      <c r="AA23" s="120">
        <v>0.1</v>
      </c>
      <c r="AB23" s="120"/>
      <c r="AC23" s="120">
        <v>-32</v>
      </c>
      <c r="AD23" s="120">
        <v>0.3</v>
      </c>
      <c r="AE23" s="120"/>
      <c r="AF23" s="120">
        <v>-31.3</v>
      </c>
      <c r="AG23" s="120">
        <v>0</v>
      </c>
      <c r="AH23" s="120"/>
      <c r="AI23" s="120"/>
      <c r="AJ23" s="122"/>
      <c r="AK23" s="123"/>
      <c r="AL23" s="123"/>
      <c r="AM23" s="124"/>
      <c r="AN23" s="124"/>
      <c r="AO23" s="124"/>
      <c r="AP23" s="124"/>
      <c r="AQ23" s="124"/>
      <c r="AR23" s="151"/>
      <c r="AS23" s="153"/>
      <c r="AT23" s="124">
        <v>-192</v>
      </c>
      <c r="AU23" s="151">
        <v>0.3</v>
      </c>
      <c r="AV23" s="124"/>
      <c r="AW23" s="124"/>
      <c r="AX23" s="151"/>
      <c r="AY23" s="124"/>
      <c r="AZ23" s="123"/>
      <c r="BA23" s="123"/>
      <c r="BB23" s="124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5">
        <v>28.9</v>
      </c>
      <c r="CI23" s="120">
        <v>4.5999999999999996</v>
      </c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  <c r="DO23" s="120"/>
      <c r="DP23" s="120"/>
      <c r="DQ23" s="120"/>
      <c r="DR23" s="120"/>
      <c r="DS23" s="120"/>
      <c r="DT23" s="120"/>
      <c r="DU23" s="120"/>
      <c r="DV23" s="120"/>
      <c r="DW23" s="120"/>
      <c r="DX23" s="120"/>
      <c r="DY23" s="120"/>
      <c r="DZ23" s="120"/>
      <c r="EA23" s="120"/>
      <c r="EB23" s="120"/>
      <c r="EC23" s="126"/>
      <c r="ED23" s="120"/>
      <c r="EE23" s="120"/>
      <c r="EF23" s="120"/>
      <c r="EG23" s="127"/>
      <c r="EH23" s="120"/>
      <c r="EI23" s="120"/>
      <c r="EJ23" s="120"/>
      <c r="EK23" s="127"/>
      <c r="EL23" s="120"/>
      <c r="EM23" s="120"/>
      <c r="EN23" s="120"/>
      <c r="EO23" s="120"/>
      <c r="EP23" s="120"/>
      <c r="EQ23" s="120"/>
      <c r="ER23" s="120"/>
      <c r="ES23" s="120"/>
      <c r="ET23" s="120"/>
      <c r="EU23" s="120"/>
      <c r="EV23" s="120"/>
      <c r="EW23" s="120"/>
      <c r="EX23" s="120"/>
      <c r="EY23" s="120"/>
      <c r="EZ23" s="120"/>
      <c r="FA23" s="119"/>
      <c r="FB23" s="119"/>
      <c r="FC23" s="127"/>
      <c r="FD23" s="126"/>
      <c r="FF23" s="123"/>
      <c r="FG23" s="128"/>
      <c r="FH23" s="129"/>
      <c r="FI23" s="129"/>
      <c r="FJ23" s="129"/>
      <c r="FK23" s="128"/>
      <c r="FL23" s="128"/>
      <c r="FM23" s="128"/>
      <c r="FN23" s="128"/>
      <c r="FO23" s="128"/>
    </row>
    <row r="24" spans="1:171" s="117" customFormat="1" x14ac:dyDescent="0.15">
      <c r="A24" s="117" t="s">
        <v>384</v>
      </c>
      <c r="B24" s="117" t="s">
        <v>630</v>
      </c>
      <c r="E24" s="117" t="s">
        <v>669</v>
      </c>
      <c r="F24" s="117" t="s">
        <v>629</v>
      </c>
      <c r="I24" s="117" t="s">
        <v>624</v>
      </c>
      <c r="J24" s="117" t="s">
        <v>103</v>
      </c>
      <c r="K24" s="119" t="s">
        <v>711</v>
      </c>
      <c r="L24" s="120">
        <v>-26.7</v>
      </c>
      <c r="M24" s="120">
        <v>0</v>
      </c>
      <c r="N24" s="120"/>
      <c r="O24" s="118">
        <v>0.33</v>
      </c>
      <c r="P24" s="118">
        <v>0</v>
      </c>
      <c r="Q24" s="121">
        <v>2</v>
      </c>
      <c r="R24" s="119"/>
      <c r="S24" s="119"/>
      <c r="T24" s="120">
        <v>-32</v>
      </c>
      <c r="U24" s="120">
        <v>0.2</v>
      </c>
      <c r="V24" s="120"/>
      <c r="W24" s="120">
        <v>-32.5</v>
      </c>
      <c r="X24" s="120">
        <v>0.2</v>
      </c>
      <c r="Y24" s="120"/>
      <c r="Z24" s="120">
        <v>-33.1</v>
      </c>
      <c r="AA24" s="120">
        <v>0.2</v>
      </c>
      <c r="AB24" s="120"/>
      <c r="AC24" s="120">
        <v>-32.5</v>
      </c>
      <c r="AD24" s="120">
        <v>0.2</v>
      </c>
      <c r="AE24" s="120"/>
      <c r="AF24" s="120"/>
      <c r="AG24" s="120"/>
      <c r="AH24" s="120"/>
      <c r="AI24" s="120"/>
      <c r="AJ24" s="122"/>
      <c r="AK24" s="123"/>
      <c r="AL24" s="123"/>
      <c r="AM24" s="124"/>
      <c r="AN24" s="124"/>
      <c r="AO24" s="124"/>
      <c r="AP24" s="124"/>
      <c r="AQ24" s="124">
        <v>-196</v>
      </c>
      <c r="AR24" s="151">
        <v>4</v>
      </c>
      <c r="AS24" s="153">
        <v>3</v>
      </c>
      <c r="AT24" s="124">
        <v>-196</v>
      </c>
      <c r="AU24" s="151">
        <v>4</v>
      </c>
      <c r="AV24" s="124">
        <v>3</v>
      </c>
      <c r="AW24" s="124">
        <v>-196</v>
      </c>
      <c r="AX24" s="151">
        <v>4</v>
      </c>
      <c r="AY24" s="124">
        <v>3</v>
      </c>
      <c r="AZ24" s="123"/>
      <c r="BA24" s="123"/>
      <c r="BB24" s="124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5">
        <v>28</v>
      </c>
      <c r="CI24" s="120">
        <v>4.0999999999999996</v>
      </c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  <c r="DO24" s="120"/>
      <c r="DP24" s="120"/>
      <c r="DQ24" s="120"/>
      <c r="DR24" s="120"/>
      <c r="DS24" s="120"/>
      <c r="DT24" s="120"/>
      <c r="DU24" s="120"/>
      <c r="DV24" s="120"/>
      <c r="DW24" s="120"/>
      <c r="DX24" s="120"/>
      <c r="DY24" s="120"/>
      <c r="DZ24" s="120"/>
      <c r="EA24" s="120"/>
      <c r="EB24" s="120"/>
      <c r="EC24" s="126"/>
      <c r="ED24" s="120"/>
      <c r="EE24" s="120"/>
      <c r="EF24" s="120"/>
      <c r="EG24" s="127"/>
      <c r="EH24" s="120"/>
      <c r="EI24" s="120"/>
      <c r="EJ24" s="120"/>
      <c r="EK24" s="127"/>
      <c r="EL24" s="120"/>
      <c r="EM24" s="120"/>
      <c r="EN24" s="120"/>
      <c r="EO24" s="120"/>
      <c r="EP24" s="120"/>
      <c r="EQ24" s="120"/>
      <c r="ER24" s="120"/>
      <c r="ES24" s="120"/>
      <c r="ET24" s="120"/>
      <c r="EU24" s="120"/>
      <c r="EV24" s="120"/>
      <c r="EW24" s="120"/>
      <c r="EX24" s="120"/>
      <c r="EY24" s="120"/>
      <c r="EZ24" s="120"/>
      <c r="FA24" s="119"/>
      <c r="FB24" s="119"/>
      <c r="FC24" s="127"/>
      <c r="FD24" s="126"/>
      <c r="FF24" s="123"/>
      <c r="FG24" s="128"/>
      <c r="FH24" s="129"/>
      <c r="FI24" s="129"/>
      <c r="FJ24" s="129"/>
      <c r="FK24" s="128"/>
      <c r="FL24" s="128"/>
      <c r="FM24" s="128"/>
      <c r="FN24" s="128"/>
      <c r="FO24" s="128"/>
    </row>
    <row r="25" spans="1:171" s="117" customFormat="1" x14ac:dyDescent="0.15">
      <c r="A25" s="117" t="s">
        <v>384</v>
      </c>
      <c r="B25" s="117" t="s">
        <v>633</v>
      </c>
      <c r="E25" s="117" t="s">
        <v>670</v>
      </c>
      <c r="F25" s="117" t="s">
        <v>631</v>
      </c>
      <c r="I25" s="117" t="s">
        <v>624</v>
      </c>
      <c r="J25" s="117" t="s">
        <v>103</v>
      </c>
      <c r="K25" s="119"/>
      <c r="L25" s="120">
        <v>-26.8</v>
      </c>
      <c r="M25" s="120">
        <v>0.2</v>
      </c>
      <c r="N25" s="120"/>
      <c r="O25" s="118">
        <v>0.37</v>
      </c>
      <c r="P25" s="118">
        <v>0.02</v>
      </c>
      <c r="Q25" s="121">
        <v>3</v>
      </c>
      <c r="R25" s="119"/>
      <c r="S25" s="119"/>
      <c r="T25" s="120">
        <v>-29.5</v>
      </c>
      <c r="U25" s="120">
        <v>0.1</v>
      </c>
      <c r="V25" s="120"/>
      <c r="W25" s="120">
        <v>-30.3</v>
      </c>
      <c r="X25" s="120">
        <v>0.1</v>
      </c>
      <c r="Y25" s="120"/>
      <c r="Z25" s="120">
        <v>-30.9</v>
      </c>
      <c r="AA25" s="120">
        <v>0.5</v>
      </c>
      <c r="AB25" s="120"/>
      <c r="AC25" s="120"/>
      <c r="AD25" s="120"/>
      <c r="AE25" s="120"/>
      <c r="AF25" s="120"/>
      <c r="AG25" s="120"/>
      <c r="AH25" s="120"/>
      <c r="AI25" s="120"/>
      <c r="AJ25" s="122"/>
      <c r="AK25" s="123"/>
      <c r="AL25" s="123"/>
      <c r="AM25" s="124"/>
      <c r="AN25" s="124"/>
      <c r="AO25" s="124"/>
      <c r="AP25" s="124"/>
      <c r="AQ25" s="124">
        <v>-197</v>
      </c>
      <c r="AR25" s="151">
        <v>4.2</v>
      </c>
      <c r="AS25" s="153">
        <v>2</v>
      </c>
      <c r="AT25" s="124">
        <v>-191</v>
      </c>
      <c r="AU25" s="151">
        <v>4.2</v>
      </c>
      <c r="AV25" s="124">
        <v>2</v>
      </c>
      <c r="AW25" s="124">
        <v>-192</v>
      </c>
      <c r="AX25" s="151">
        <v>4.2</v>
      </c>
      <c r="AY25" s="124">
        <v>2</v>
      </c>
      <c r="AZ25" s="123"/>
      <c r="BA25" s="123"/>
      <c r="BB25" s="124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5">
        <v>28.2</v>
      </c>
      <c r="CI25" s="120">
        <v>5</v>
      </c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  <c r="DO25" s="120"/>
      <c r="DP25" s="120"/>
      <c r="DQ25" s="120"/>
      <c r="DR25" s="120"/>
      <c r="DS25" s="120"/>
      <c r="DT25" s="120"/>
      <c r="DU25" s="120"/>
      <c r="DV25" s="120"/>
      <c r="DW25" s="120"/>
      <c r="DX25" s="120"/>
      <c r="DY25" s="120"/>
      <c r="DZ25" s="120"/>
      <c r="EA25" s="120"/>
      <c r="EB25" s="120"/>
      <c r="EC25" s="126"/>
      <c r="ED25" s="120"/>
      <c r="EE25" s="120"/>
      <c r="EF25" s="120"/>
      <c r="EG25" s="127"/>
      <c r="EH25" s="120"/>
      <c r="EI25" s="120"/>
      <c r="EJ25" s="120"/>
      <c r="EK25" s="127"/>
      <c r="EL25" s="120"/>
      <c r="EM25" s="120"/>
      <c r="EN25" s="120"/>
      <c r="EO25" s="120"/>
      <c r="EP25" s="120"/>
      <c r="EQ25" s="120"/>
      <c r="ER25" s="120"/>
      <c r="ES25" s="120"/>
      <c r="ET25" s="120"/>
      <c r="EU25" s="120"/>
      <c r="EV25" s="120"/>
      <c r="EW25" s="120"/>
      <c r="EX25" s="120"/>
      <c r="EY25" s="120"/>
      <c r="EZ25" s="120"/>
      <c r="FA25" s="119"/>
      <c r="FB25" s="119"/>
      <c r="FC25" s="127"/>
      <c r="FD25" s="126"/>
      <c r="FF25" s="123"/>
      <c r="FG25" s="128"/>
      <c r="FH25" s="129"/>
      <c r="FI25" s="129"/>
      <c r="FJ25" s="129"/>
      <c r="FK25" s="128"/>
      <c r="FL25" s="128"/>
      <c r="FM25" s="128"/>
      <c r="FN25" s="128"/>
      <c r="FO25" s="128"/>
    </row>
    <row r="26" spans="1:171" s="117" customFormat="1" x14ac:dyDescent="0.15">
      <c r="A26" s="117" t="s">
        <v>384</v>
      </c>
      <c r="B26" s="117" t="s">
        <v>633</v>
      </c>
      <c r="E26" s="117" t="s">
        <v>670</v>
      </c>
      <c r="F26" s="117" t="s">
        <v>632</v>
      </c>
      <c r="I26" s="117" t="s">
        <v>624</v>
      </c>
      <c r="J26" s="117" t="s">
        <v>103</v>
      </c>
      <c r="K26" s="119" t="s">
        <v>710</v>
      </c>
      <c r="L26" s="120">
        <v>-28.9</v>
      </c>
      <c r="M26" s="120">
        <v>0.1</v>
      </c>
      <c r="N26" s="120"/>
      <c r="O26" s="118">
        <v>1.42</v>
      </c>
      <c r="P26" s="118">
        <v>0.12</v>
      </c>
      <c r="Q26" s="121">
        <v>3</v>
      </c>
      <c r="R26" s="119"/>
      <c r="S26" s="119"/>
      <c r="T26" s="120">
        <v>-29.8</v>
      </c>
      <c r="U26" s="120">
        <v>0.3</v>
      </c>
      <c r="V26" s="120"/>
      <c r="W26" s="120">
        <v>-31.3</v>
      </c>
      <c r="X26" s="120">
        <v>0.5</v>
      </c>
      <c r="Y26" s="120"/>
      <c r="Z26" s="120">
        <v>-31.7</v>
      </c>
      <c r="AA26" s="120">
        <v>0.3</v>
      </c>
      <c r="AB26" s="120"/>
      <c r="AC26" s="120">
        <v>-31.1</v>
      </c>
      <c r="AD26" s="120">
        <v>0.1</v>
      </c>
      <c r="AE26" s="120"/>
      <c r="AF26" s="120"/>
      <c r="AG26" s="120"/>
      <c r="AH26" s="120"/>
      <c r="AI26" s="120"/>
      <c r="AJ26" s="122"/>
      <c r="AK26" s="123"/>
      <c r="AL26" s="123"/>
      <c r="AM26" s="124"/>
      <c r="AN26" s="124"/>
      <c r="AO26" s="124"/>
      <c r="AP26" s="124"/>
      <c r="AQ26" s="124"/>
      <c r="AR26" s="151"/>
      <c r="AS26" s="153"/>
      <c r="AT26" s="124"/>
      <c r="AU26" s="151"/>
      <c r="AV26" s="124"/>
      <c r="AW26" s="124"/>
      <c r="AX26" s="151"/>
      <c r="AY26" s="124"/>
      <c r="AZ26" s="123"/>
      <c r="BA26" s="123"/>
      <c r="BB26" s="124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5">
        <v>28.1</v>
      </c>
      <c r="CI26" s="120">
        <v>5.2</v>
      </c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  <c r="DO26" s="120"/>
      <c r="DP26" s="120"/>
      <c r="DQ26" s="120"/>
      <c r="DR26" s="120"/>
      <c r="DS26" s="120"/>
      <c r="DT26" s="120"/>
      <c r="DU26" s="120"/>
      <c r="DV26" s="120"/>
      <c r="DW26" s="120"/>
      <c r="DX26" s="120"/>
      <c r="DY26" s="120"/>
      <c r="DZ26" s="120"/>
      <c r="EA26" s="120"/>
      <c r="EB26" s="120"/>
      <c r="EC26" s="126"/>
      <c r="ED26" s="120"/>
      <c r="EE26" s="120"/>
      <c r="EF26" s="120"/>
      <c r="EG26" s="127"/>
      <c r="EH26" s="120"/>
      <c r="EI26" s="120"/>
      <c r="EJ26" s="120"/>
      <c r="EK26" s="127"/>
      <c r="EL26" s="120"/>
      <c r="EM26" s="120"/>
      <c r="EN26" s="120"/>
      <c r="EO26" s="120"/>
      <c r="EP26" s="120"/>
      <c r="EQ26" s="120"/>
      <c r="ER26" s="120"/>
      <c r="ES26" s="120"/>
      <c r="ET26" s="120"/>
      <c r="EU26" s="120"/>
      <c r="EV26" s="120"/>
      <c r="EW26" s="120"/>
      <c r="EX26" s="120"/>
      <c r="EY26" s="120"/>
      <c r="EZ26" s="120"/>
      <c r="FA26" s="119"/>
      <c r="FB26" s="119"/>
      <c r="FC26" s="127"/>
      <c r="FD26" s="126"/>
      <c r="FF26" s="123"/>
      <c r="FG26" s="128"/>
      <c r="FH26" s="129"/>
      <c r="FI26" s="129"/>
      <c r="FJ26" s="129"/>
      <c r="FK26" s="128"/>
      <c r="FL26" s="128"/>
      <c r="FM26" s="128"/>
      <c r="FN26" s="128"/>
      <c r="FO26" s="128"/>
    </row>
    <row r="27" spans="1:171" s="117" customFormat="1" x14ac:dyDescent="0.15">
      <c r="A27" s="117" t="s">
        <v>384</v>
      </c>
      <c r="B27" s="117" t="s">
        <v>635</v>
      </c>
      <c r="E27" s="117" t="s">
        <v>671</v>
      </c>
      <c r="F27" s="117" t="s">
        <v>634</v>
      </c>
      <c r="I27" s="117" t="s">
        <v>624</v>
      </c>
      <c r="J27" s="117" t="s">
        <v>103</v>
      </c>
      <c r="K27" s="119"/>
      <c r="L27" s="120">
        <v>-25.8</v>
      </c>
      <c r="M27" s="120">
        <v>0</v>
      </c>
      <c r="N27" s="120"/>
      <c r="O27" s="118">
        <v>0.14000000000000001</v>
      </c>
      <c r="P27" s="118">
        <v>0.01</v>
      </c>
      <c r="Q27" s="121">
        <v>2</v>
      </c>
      <c r="R27" s="119"/>
      <c r="S27" s="119"/>
      <c r="T27" s="120">
        <v>-29.5</v>
      </c>
      <c r="U27" s="120">
        <v>0.2</v>
      </c>
      <c r="V27" s="120"/>
      <c r="W27" s="120">
        <v>-30.3</v>
      </c>
      <c r="X27" s="120">
        <v>0.2</v>
      </c>
      <c r="Y27" s="120"/>
      <c r="Z27" s="120">
        <v>-30.9</v>
      </c>
      <c r="AA27" s="120">
        <v>0.2</v>
      </c>
      <c r="AB27" s="120"/>
      <c r="AC27" s="120">
        <v>-31.7</v>
      </c>
      <c r="AD27" s="120">
        <v>0.2</v>
      </c>
      <c r="AE27" s="120"/>
      <c r="AF27" s="120"/>
      <c r="AG27" s="120"/>
      <c r="AH27" s="120"/>
      <c r="AI27" s="120"/>
      <c r="AJ27" s="122"/>
      <c r="AK27" s="123"/>
      <c r="AL27" s="123"/>
      <c r="AM27" s="124"/>
      <c r="AN27" s="124"/>
      <c r="AO27" s="124"/>
      <c r="AP27" s="124"/>
      <c r="AQ27" s="124"/>
      <c r="AR27" s="151"/>
      <c r="AS27" s="153"/>
      <c r="AT27" s="124"/>
      <c r="AU27" s="151"/>
      <c r="AV27" s="124"/>
      <c r="AW27" s="124"/>
      <c r="AX27" s="151"/>
      <c r="AY27" s="124"/>
      <c r="AZ27" s="123"/>
      <c r="BA27" s="123"/>
      <c r="BB27" s="124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5">
        <v>29.6</v>
      </c>
      <c r="CI27" s="120">
        <v>3.6</v>
      </c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  <c r="DO27" s="120"/>
      <c r="DP27" s="120"/>
      <c r="DQ27" s="120"/>
      <c r="DR27" s="120"/>
      <c r="DS27" s="120"/>
      <c r="DT27" s="120"/>
      <c r="DU27" s="120"/>
      <c r="DV27" s="120"/>
      <c r="DW27" s="120"/>
      <c r="DX27" s="120"/>
      <c r="DY27" s="120"/>
      <c r="DZ27" s="120"/>
      <c r="EA27" s="120"/>
      <c r="EB27" s="120"/>
      <c r="EC27" s="126"/>
      <c r="ED27" s="120"/>
      <c r="EE27" s="120"/>
      <c r="EF27" s="120"/>
      <c r="EG27" s="127"/>
      <c r="EH27" s="120"/>
      <c r="EI27" s="120"/>
      <c r="EJ27" s="120"/>
      <c r="EK27" s="127"/>
      <c r="EL27" s="120"/>
      <c r="EM27" s="120"/>
      <c r="EN27" s="120"/>
      <c r="EO27" s="120"/>
      <c r="EP27" s="120"/>
      <c r="EQ27" s="120"/>
      <c r="ER27" s="120"/>
      <c r="ES27" s="120"/>
      <c r="ET27" s="120"/>
      <c r="EU27" s="120"/>
      <c r="EV27" s="120"/>
      <c r="EW27" s="120"/>
      <c r="EX27" s="120"/>
      <c r="EY27" s="120"/>
      <c r="EZ27" s="120"/>
      <c r="FA27" s="119"/>
      <c r="FB27" s="119"/>
      <c r="FC27" s="127"/>
      <c r="FD27" s="126"/>
      <c r="FF27" s="123"/>
      <c r="FG27" s="128"/>
      <c r="FH27" s="129"/>
      <c r="FI27" s="129"/>
      <c r="FJ27" s="129"/>
      <c r="FK27" s="128"/>
      <c r="FL27" s="128"/>
      <c r="FM27" s="128"/>
      <c r="FN27" s="128"/>
      <c r="FO27" s="128"/>
    </row>
    <row r="28" spans="1:171" s="117" customFormat="1" x14ac:dyDescent="0.15">
      <c r="A28" s="117" t="s">
        <v>384</v>
      </c>
      <c r="B28" s="117" t="s">
        <v>630</v>
      </c>
      <c r="E28" s="117" t="s">
        <v>672</v>
      </c>
      <c r="F28" s="117" t="s">
        <v>636</v>
      </c>
      <c r="I28" s="117" t="s">
        <v>624</v>
      </c>
      <c r="J28" s="117" t="s">
        <v>103</v>
      </c>
      <c r="K28" s="119" t="s">
        <v>709</v>
      </c>
      <c r="L28" s="120">
        <v>-25.5</v>
      </c>
      <c r="M28" s="120">
        <v>0</v>
      </c>
      <c r="N28" s="120"/>
      <c r="O28" s="118">
        <v>0.37</v>
      </c>
      <c r="P28" s="118">
        <v>0</v>
      </c>
      <c r="Q28" s="121">
        <v>2</v>
      </c>
      <c r="R28" s="119"/>
      <c r="S28" s="119"/>
      <c r="T28" s="120">
        <v>-29.9</v>
      </c>
      <c r="U28" s="120">
        <v>0.2</v>
      </c>
      <c r="V28" s="120"/>
      <c r="W28" s="120">
        <v>-30.2</v>
      </c>
      <c r="X28" s="120">
        <v>0.2</v>
      </c>
      <c r="Y28" s="120"/>
      <c r="Z28" s="120">
        <v>-31.2</v>
      </c>
      <c r="AA28" s="120">
        <v>0.2</v>
      </c>
      <c r="AB28" s="120"/>
      <c r="AC28" s="120">
        <v>-31.9</v>
      </c>
      <c r="AD28" s="120">
        <v>0.2</v>
      </c>
      <c r="AE28" s="120"/>
      <c r="AF28" s="120"/>
      <c r="AG28" s="120"/>
      <c r="AH28" s="120"/>
      <c r="AI28" s="120"/>
      <c r="AJ28" s="122"/>
      <c r="AK28" s="123"/>
      <c r="AL28" s="123"/>
      <c r="AM28" s="124"/>
      <c r="AN28" s="124"/>
      <c r="AO28" s="124"/>
      <c r="AP28" s="124"/>
      <c r="AQ28" s="124"/>
      <c r="AR28" s="151"/>
      <c r="AS28" s="153"/>
      <c r="AT28" s="124"/>
      <c r="AU28" s="151"/>
      <c r="AV28" s="124"/>
      <c r="AW28" s="124"/>
      <c r="AX28" s="151"/>
      <c r="AY28" s="124"/>
      <c r="AZ28" s="123"/>
      <c r="BA28" s="123"/>
      <c r="BB28" s="124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5">
        <v>29.8</v>
      </c>
      <c r="CI28" s="120">
        <v>3.3</v>
      </c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  <c r="DO28" s="120"/>
      <c r="DP28" s="120"/>
      <c r="DQ28" s="120"/>
      <c r="DR28" s="120"/>
      <c r="DS28" s="120"/>
      <c r="DT28" s="120"/>
      <c r="DU28" s="120"/>
      <c r="DV28" s="120"/>
      <c r="DW28" s="120"/>
      <c r="DX28" s="120"/>
      <c r="DY28" s="120"/>
      <c r="DZ28" s="120"/>
      <c r="EA28" s="120"/>
      <c r="EB28" s="120"/>
      <c r="EC28" s="126"/>
      <c r="ED28" s="120"/>
      <c r="EE28" s="120"/>
      <c r="EF28" s="120"/>
      <c r="EG28" s="127"/>
      <c r="EH28" s="120"/>
      <c r="EI28" s="120"/>
      <c r="EJ28" s="120"/>
      <c r="EK28" s="127"/>
      <c r="EL28" s="120"/>
      <c r="EM28" s="120"/>
      <c r="EN28" s="120"/>
      <c r="EO28" s="120"/>
      <c r="EP28" s="120"/>
      <c r="EQ28" s="120"/>
      <c r="ER28" s="120"/>
      <c r="ES28" s="120"/>
      <c r="ET28" s="120"/>
      <c r="EU28" s="120"/>
      <c r="EV28" s="120"/>
      <c r="EW28" s="120"/>
      <c r="EX28" s="120"/>
      <c r="EY28" s="120"/>
      <c r="EZ28" s="120"/>
      <c r="FA28" s="119"/>
      <c r="FB28" s="119"/>
      <c r="FC28" s="127"/>
      <c r="FD28" s="126"/>
      <c r="FF28" s="123"/>
      <c r="FG28" s="128"/>
      <c r="FH28" s="129"/>
      <c r="FI28" s="129"/>
      <c r="FJ28" s="129"/>
      <c r="FK28" s="128"/>
      <c r="FL28" s="128"/>
      <c r="FM28" s="128"/>
      <c r="FN28" s="128"/>
      <c r="FO28" s="128"/>
    </row>
    <row r="29" spans="1:171" s="117" customFormat="1" x14ac:dyDescent="0.15">
      <c r="A29" s="117" t="s">
        <v>384</v>
      </c>
      <c r="B29" s="117" t="s">
        <v>635</v>
      </c>
      <c r="E29" s="117" t="s">
        <v>673</v>
      </c>
      <c r="F29" s="117" t="s">
        <v>637</v>
      </c>
      <c r="I29" s="117" t="s">
        <v>624</v>
      </c>
      <c r="J29" s="117" t="s">
        <v>103</v>
      </c>
      <c r="K29" s="119" t="s">
        <v>708</v>
      </c>
      <c r="L29" s="120">
        <v>-26.6</v>
      </c>
      <c r="M29" s="120">
        <v>0.1</v>
      </c>
      <c r="N29" s="120"/>
      <c r="O29" s="118">
        <v>0.37</v>
      </c>
      <c r="P29" s="118">
        <v>0.05</v>
      </c>
      <c r="Q29" s="121">
        <v>2</v>
      </c>
      <c r="R29" s="119"/>
      <c r="S29" s="119"/>
      <c r="T29" s="120">
        <v>-30</v>
      </c>
      <c r="U29" s="120">
        <v>0.2</v>
      </c>
      <c r="V29" s="120"/>
      <c r="W29" s="120">
        <v>-30.7</v>
      </c>
      <c r="X29" s="120">
        <v>0.2</v>
      </c>
      <c r="Y29" s="120"/>
      <c r="Z29" s="120">
        <v>-31.4</v>
      </c>
      <c r="AA29" s="120">
        <v>0.2</v>
      </c>
      <c r="AB29" s="120"/>
      <c r="AC29" s="120">
        <v>-32.200000000000003</v>
      </c>
      <c r="AD29" s="120">
        <v>0.2</v>
      </c>
      <c r="AE29" s="120"/>
      <c r="AF29" s="120"/>
      <c r="AG29" s="120"/>
      <c r="AH29" s="120"/>
      <c r="AI29" s="120"/>
      <c r="AJ29" s="122"/>
      <c r="AK29" s="123"/>
      <c r="AL29" s="123"/>
      <c r="AM29" s="124"/>
      <c r="AN29" s="124"/>
      <c r="AO29" s="124"/>
      <c r="AP29" s="124"/>
      <c r="AQ29" s="124">
        <v>-194</v>
      </c>
      <c r="AR29" s="151">
        <v>4</v>
      </c>
      <c r="AS29" s="153">
        <v>3</v>
      </c>
      <c r="AT29" s="124">
        <v>-192</v>
      </c>
      <c r="AU29" s="151">
        <v>4</v>
      </c>
      <c r="AV29" s="124">
        <v>3</v>
      </c>
      <c r="AW29" s="124">
        <v>-187</v>
      </c>
      <c r="AX29" s="151">
        <v>4</v>
      </c>
      <c r="AY29" s="124">
        <v>3</v>
      </c>
      <c r="AZ29" s="123"/>
      <c r="BA29" s="123"/>
      <c r="BB29" s="124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5">
        <v>28.9</v>
      </c>
      <c r="CI29" s="120">
        <v>4.4000000000000004</v>
      </c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  <c r="DO29" s="120"/>
      <c r="DP29" s="120"/>
      <c r="DQ29" s="120"/>
      <c r="DR29" s="120"/>
      <c r="DS29" s="120"/>
      <c r="DT29" s="120"/>
      <c r="DU29" s="120"/>
      <c r="DV29" s="120"/>
      <c r="DW29" s="120"/>
      <c r="DX29" s="120"/>
      <c r="DY29" s="120"/>
      <c r="DZ29" s="120"/>
      <c r="EA29" s="120"/>
      <c r="EB29" s="120"/>
      <c r="EC29" s="126"/>
      <c r="ED29" s="120"/>
      <c r="EE29" s="120"/>
      <c r="EF29" s="120"/>
      <c r="EG29" s="127"/>
      <c r="EH29" s="120"/>
      <c r="EI29" s="120"/>
      <c r="EJ29" s="120"/>
      <c r="EK29" s="127"/>
      <c r="EL29" s="120"/>
      <c r="EM29" s="120"/>
      <c r="EN29" s="120"/>
      <c r="EO29" s="120"/>
      <c r="EP29" s="120"/>
      <c r="EQ29" s="120"/>
      <c r="ER29" s="120"/>
      <c r="ES29" s="120"/>
      <c r="ET29" s="120"/>
      <c r="EU29" s="120"/>
      <c r="EV29" s="120"/>
      <c r="EW29" s="120"/>
      <c r="EX29" s="120"/>
      <c r="EY29" s="120"/>
      <c r="EZ29" s="120"/>
      <c r="FA29" s="119"/>
      <c r="FB29" s="119"/>
      <c r="FC29" s="127"/>
      <c r="FD29" s="126"/>
      <c r="FF29" s="123"/>
      <c r="FG29" s="128"/>
      <c r="FH29" s="129"/>
      <c r="FI29" s="129"/>
      <c r="FJ29" s="129"/>
      <c r="FK29" s="128"/>
      <c r="FL29" s="128"/>
      <c r="FM29" s="128"/>
      <c r="FN29" s="128"/>
      <c r="FO29" s="128"/>
    </row>
    <row r="30" spans="1:171" s="105" customFormat="1" x14ac:dyDescent="0.15">
      <c r="A30" s="105" t="s">
        <v>384</v>
      </c>
      <c r="B30" s="105" t="s">
        <v>630</v>
      </c>
      <c r="E30" s="105" t="s">
        <v>674</v>
      </c>
      <c r="F30" s="105" t="s">
        <v>638</v>
      </c>
      <c r="I30" s="105" t="s">
        <v>624</v>
      </c>
      <c r="J30" s="105" t="s">
        <v>479</v>
      </c>
      <c r="K30" s="107" t="s">
        <v>707</v>
      </c>
      <c r="L30" s="108">
        <v>-29.2</v>
      </c>
      <c r="M30" s="108">
        <v>0.3</v>
      </c>
      <c r="N30" s="108"/>
      <c r="O30" s="106">
        <v>2.6</v>
      </c>
      <c r="P30" s="106">
        <v>0.09</v>
      </c>
      <c r="Q30" s="109">
        <v>2</v>
      </c>
      <c r="R30" s="107"/>
      <c r="S30" s="107"/>
      <c r="T30" s="108">
        <v>-33.4</v>
      </c>
      <c r="U30" s="108">
        <v>0.1</v>
      </c>
      <c r="V30" s="108"/>
      <c r="W30" s="108">
        <v>-34.1</v>
      </c>
      <c r="X30" s="108">
        <v>0.1</v>
      </c>
      <c r="Y30" s="108"/>
      <c r="Z30" s="108">
        <v>-34.200000000000003</v>
      </c>
      <c r="AA30" s="108">
        <v>0.1</v>
      </c>
      <c r="AB30" s="108"/>
      <c r="AC30" s="108">
        <v>-34</v>
      </c>
      <c r="AD30" s="108">
        <v>0.1</v>
      </c>
      <c r="AE30" s="108"/>
      <c r="AF30" s="108"/>
      <c r="AG30" s="108"/>
      <c r="AH30" s="108"/>
      <c r="AI30" s="108"/>
      <c r="AJ30" s="110"/>
      <c r="AK30" s="111"/>
      <c r="AL30" s="111"/>
      <c r="AM30" s="112"/>
      <c r="AN30" s="112"/>
      <c r="AO30" s="112"/>
      <c r="AP30" s="112"/>
      <c r="AQ30" s="112">
        <v>-208</v>
      </c>
      <c r="AR30" s="152">
        <v>3.9</v>
      </c>
      <c r="AS30" s="154">
        <v>3</v>
      </c>
      <c r="AT30" s="112">
        <v>-210</v>
      </c>
      <c r="AU30" s="152">
        <v>3.9</v>
      </c>
      <c r="AV30" s="112">
        <v>3</v>
      </c>
      <c r="AW30" s="112">
        <v>-198</v>
      </c>
      <c r="AX30" s="152">
        <v>4</v>
      </c>
      <c r="AY30" s="112">
        <v>3</v>
      </c>
      <c r="AZ30" s="111"/>
      <c r="BA30" s="111"/>
      <c r="BB30" s="112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108"/>
      <c r="CG30" s="108"/>
      <c r="CH30" s="108">
        <v>28.3</v>
      </c>
      <c r="CI30" s="108">
        <v>4.4000000000000004</v>
      </c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  <c r="CY30" s="108"/>
      <c r="CZ30" s="108"/>
      <c r="DA30" s="108"/>
      <c r="DB30" s="108"/>
      <c r="DC30" s="108"/>
      <c r="DD30" s="108"/>
      <c r="DE30" s="108"/>
      <c r="DF30" s="108"/>
      <c r="DG30" s="108"/>
      <c r="DH30" s="108"/>
      <c r="DI30" s="108"/>
      <c r="DJ30" s="108"/>
      <c r="DK30" s="108"/>
      <c r="DL30" s="108"/>
      <c r="DM30" s="108"/>
      <c r="DN30" s="108"/>
      <c r="DO30" s="108"/>
      <c r="DP30" s="108"/>
      <c r="DQ30" s="108"/>
      <c r="DR30" s="108"/>
      <c r="DS30" s="108"/>
      <c r="DT30" s="108"/>
      <c r="DU30" s="108"/>
      <c r="DV30" s="108"/>
      <c r="DW30" s="108"/>
      <c r="DX30" s="108"/>
      <c r="DY30" s="108"/>
      <c r="DZ30" s="108"/>
      <c r="EA30" s="108"/>
      <c r="EB30" s="108"/>
      <c r="EC30" s="113"/>
      <c r="ED30" s="108"/>
      <c r="EE30" s="108"/>
      <c r="EF30" s="108"/>
      <c r="EG30" s="114"/>
      <c r="EH30" s="108"/>
      <c r="EI30" s="108"/>
      <c r="EJ30" s="108"/>
      <c r="EK30" s="114"/>
      <c r="EL30" s="108"/>
      <c r="EM30" s="108"/>
      <c r="EN30" s="108"/>
      <c r="EO30" s="108"/>
      <c r="EP30" s="108"/>
      <c r="EQ30" s="108"/>
      <c r="ER30" s="108"/>
      <c r="ES30" s="108"/>
      <c r="ET30" s="108"/>
      <c r="EU30" s="108"/>
      <c r="EV30" s="108"/>
      <c r="EW30" s="108"/>
      <c r="EX30" s="108"/>
      <c r="EY30" s="108"/>
      <c r="EZ30" s="108"/>
      <c r="FA30" s="107"/>
      <c r="FB30" s="107"/>
      <c r="FC30" s="114"/>
      <c r="FD30" s="113"/>
      <c r="FF30" s="111"/>
      <c r="FG30" s="115"/>
      <c r="FH30" s="116"/>
      <c r="FI30" s="116"/>
      <c r="FJ30" s="116"/>
      <c r="FK30" s="115"/>
      <c r="FL30" s="115"/>
      <c r="FM30" s="115"/>
      <c r="FN30" s="115"/>
      <c r="FO30" s="115"/>
    </row>
    <row r="31" spans="1:171" s="105" customFormat="1" x14ac:dyDescent="0.15">
      <c r="A31" s="105" t="s">
        <v>384</v>
      </c>
      <c r="B31" s="105" t="s">
        <v>78</v>
      </c>
      <c r="E31" s="105" t="s">
        <v>675</v>
      </c>
      <c r="F31" s="105" t="s">
        <v>639</v>
      </c>
      <c r="I31" s="105" t="s">
        <v>624</v>
      </c>
      <c r="J31" s="105" t="s">
        <v>479</v>
      </c>
      <c r="K31" s="107" t="s">
        <v>706</v>
      </c>
      <c r="L31" s="108">
        <v>-28.5</v>
      </c>
      <c r="M31" s="108">
        <v>0.1</v>
      </c>
      <c r="N31" s="108"/>
      <c r="O31" s="106">
        <v>0.39</v>
      </c>
      <c r="P31" s="106"/>
      <c r="Q31" s="109"/>
      <c r="R31" s="107"/>
      <c r="S31" s="107"/>
      <c r="T31" s="108"/>
      <c r="U31" s="108"/>
      <c r="V31" s="108"/>
      <c r="W31" s="108">
        <v>-33</v>
      </c>
      <c r="X31" s="108">
        <v>0.2</v>
      </c>
      <c r="Y31" s="108"/>
      <c r="Z31" s="108">
        <v>-33.200000000000003</v>
      </c>
      <c r="AA31" s="108">
        <v>0.3</v>
      </c>
      <c r="AB31" s="108"/>
      <c r="AC31" s="108">
        <v>-34.5</v>
      </c>
      <c r="AD31" s="108">
        <v>0.2</v>
      </c>
      <c r="AE31" s="108"/>
      <c r="AF31" s="108">
        <v>-35.700000000000003</v>
      </c>
      <c r="AG31" s="108"/>
      <c r="AH31" s="108"/>
      <c r="AI31" s="108"/>
      <c r="AJ31" s="110"/>
      <c r="AK31" s="111"/>
      <c r="AL31" s="111"/>
      <c r="AM31" s="112"/>
      <c r="AN31" s="112"/>
      <c r="AO31" s="112"/>
      <c r="AP31" s="112"/>
      <c r="AQ31" s="112"/>
      <c r="AR31" s="152"/>
      <c r="AS31" s="154"/>
      <c r="AT31" s="112">
        <v>-197</v>
      </c>
      <c r="AU31" s="152">
        <v>1</v>
      </c>
      <c r="AV31" s="112"/>
      <c r="AW31" s="112"/>
      <c r="AX31" s="152"/>
      <c r="AY31" s="112"/>
      <c r="AZ31" s="111"/>
      <c r="BA31" s="111"/>
      <c r="BB31" s="112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>
        <v>29.6</v>
      </c>
      <c r="CI31" s="108">
        <v>4.0999999999999996</v>
      </c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8"/>
      <c r="CW31" s="108"/>
      <c r="CX31" s="108"/>
      <c r="CY31" s="108"/>
      <c r="CZ31" s="108"/>
      <c r="DA31" s="108"/>
      <c r="DB31" s="108"/>
      <c r="DC31" s="108"/>
      <c r="DD31" s="108"/>
      <c r="DE31" s="108"/>
      <c r="DF31" s="108"/>
      <c r="DG31" s="108"/>
      <c r="DH31" s="108"/>
      <c r="DI31" s="108"/>
      <c r="DJ31" s="108"/>
      <c r="DK31" s="108"/>
      <c r="DL31" s="108"/>
      <c r="DM31" s="108"/>
      <c r="DN31" s="108"/>
      <c r="DO31" s="108"/>
      <c r="DP31" s="108"/>
      <c r="DQ31" s="108"/>
      <c r="DR31" s="108"/>
      <c r="DS31" s="108"/>
      <c r="DT31" s="108"/>
      <c r="DU31" s="108"/>
      <c r="DV31" s="108"/>
      <c r="DW31" s="108"/>
      <c r="DX31" s="108"/>
      <c r="DY31" s="108"/>
      <c r="DZ31" s="108"/>
      <c r="EA31" s="108"/>
      <c r="EB31" s="108"/>
      <c r="EC31" s="113"/>
      <c r="ED31" s="108"/>
      <c r="EE31" s="108"/>
      <c r="EF31" s="108"/>
      <c r="EG31" s="114"/>
      <c r="EH31" s="108"/>
      <c r="EI31" s="108"/>
      <c r="EJ31" s="108"/>
      <c r="EK31" s="114"/>
      <c r="EL31" s="108"/>
      <c r="EM31" s="108"/>
      <c r="EN31" s="108"/>
      <c r="EO31" s="108"/>
      <c r="EP31" s="108"/>
      <c r="EQ31" s="108"/>
      <c r="ER31" s="108"/>
      <c r="ES31" s="108"/>
      <c r="ET31" s="108"/>
      <c r="EU31" s="108"/>
      <c r="EV31" s="108"/>
      <c r="EW31" s="108"/>
      <c r="EX31" s="108"/>
      <c r="EY31" s="108"/>
      <c r="EZ31" s="108"/>
      <c r="FA31" s="107"/>
      <c r="FB31" s="107"/>
      <c r="FC31" s="114"/>
      <c r="FD31" s="113"/>
      <c r="FF31" s="111"/>
      <c r="FG31" s="115"/>
      <c r="FH31" s="116"/>
      <c r="FI31" s="116"/>
      <c r="FJ31" s="116"/>
      <c r="FK31" s="115"/>
      <c r="FL31" s="115"/>
      <c r="FM31" s="115"/>
      <c r="FN31" s="115"/>
      <c r="FO31" s="115"/>
    </row>
    <row r="32" spans="1:171" s="105" customFormat="1" x14ac:dyDescent="0.15">
      <c r="A32" s="105" t="s">
        <v>384</v>
      </c>
      <c r="B32" s="105" t="s">
        <v>630</v>
      </c>
      <c r="E32" s="105" t="s">
        <v>676</v>
      </c>
      <c r="F32" s="105" t="s">
        <v>640</v>
      </c>
      <c r="I32" s="105" t="s">
        <v>624</v>
      </c>
      <c r="J32" s="105" t="s">
        <v>479</v>
      </c>
      <c r="K32" s="107" t="s">
        <v>705</v>
      </c>
      <c r="L32" s="108">
        <v>-30.3</v>
      </c>
      <c r="M32" s="108">
        <v>0.1</v>
      </c>
      <c r="N32" s="108"/>
      <c r="O32" s="106">
        <v>2.1</v>
      </c>
      <c r="P32" s="106">
        <v>0.11</v>
      </c>
      <c r="Q32" s="109">
        <v>2</v>
      </c>
      <c r="R32" s="107"/>
      <c r="S32" s="107"/>
      <c r="T32" s="108">
        <v>-32.799999999999997</v>
      </c>
      <c r="U32" s="108">
        <v>0.1</v>
      </c>
      <c r="V32" s="108"/>
      <c r="W32" s="108">
        <v>-33.299999999999997</v>
      </c>
      <c r="X32" s="108">
        <v>0.3</v>
      </c>
      <c r="Y32" s="108"/>
      <c r="Z32" s="108">
        <v>-33.9</v>
      </c>
      <c r="AA32" s="108">
        <v>0.1</v>
      </c>
      <c r="AB32" s="108"/>
      <c r="AC32" s="108">
        <v>-35</v>
      </c>
      <c r="AD32" s="108">
        <v>0</v>
      </c>
      <c r="AE32" s="108"/>
      <c r="AF32" s="108">
        <v>-35.9</v>
      </c>
      <c r="AG32" s="108">
        <v>0.3</v>
      </c>
      <c r="AH32" s="108"/>
      <c r="AI32" s="108"/>
      <c r="AJ32" s="110"/>
      <c r="AK32" s="111"/>
      <c r="AL32" s="111"/>
      <c r="AM32" s="112"/>
      <c r="AN32" s="112"/>
      <c r="AO32" s="112"/>
      <c r="AP32" s="112"/>
      <c r="AQ32" s="112">
        <v>-198</v>
      </c>
      <c r="AR32" s="152">
        <v>4.8</v>
      </c>
      <c r="AS32" s="154">
        <v>1</v>
      </c>
      <c r="AT32" s="112">
        <v>-196</v>
      </c>
      <c r="AU32" s="152">
        <v>4.8</v>
      </c>
      <c r="AV32" s="112">
        <v>1</v>
      </c>
      <c r="AW32" s="112">
        <v>-190</v>
      </c>
      <c r="AX32" s="152">
        <v>4.8</v>
      </c>
      <c r="AY32" s="112">
        <v>1</v>
      </c>
      <c r="AZ32" s="111"/>
      <c r="BA32" s="111"/>
      <c r="BB32" s="112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>
        <v>28.9</v>
      </c>
      <c r="CI32" s="108">
        <v>3.8</v>
      </c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108"/>
      <c r="DK32" s="108"/>
      <c r="DL32" s="108"/>
      <c r="DM32" s="108"/>
      <c r="DN32" s="108"/>
      <c r="DO32" s="108"/>
      <c r="DP32" s="108"/>
      <c r="DQ32" s="108"/>
      <c r="DR32" s="108"/>
      <c r="DS32" s="108"/>
      <c r="DT32" s="108"/>
      <c r="DU32" s="108"/>
      <c r="DV32" s="108"/>
      <c r="DW32" s="108"/>
      <c r="DX32" s="108"/>
      <c r="DY32" s="108"/>
      <c r="DZ32" s="108"/>
      <c r="EA32" s="108"/>
      <c r="EB32" s="108"/>
      <c r="EC32" s="113"/>
      <c r="ED32" s="108"/>
      <c r="EE32" s="108"/>
      <c r="EF32" s="108"/>
      <c r="EG32" s="114"/>
      <c r="EH32" s="108"/>
      <c r="EI32" s="108"/>
      <c r="EJ32" s="108"/>
      <c r="EK32" s="114"/>
      <c r="EL32" s="108"/>
      <c r="EM32" s="108"/>
      <c r="EN32" s="108"/>
      <c r="EO32" s="108"/>
      <c r="EP32" s="108"/>
      <c r="EQ32" s="108"/>
      <c r="ER32" s="108"/>
      <c r="ES32" s="108"/>
      <c r="ET32" s="108"/>
      <c r="EU32" s="108"/>
      <c r="EV32" s="108"/>
      <c r="EW32" s="108"/>
      <c r="EX32" s="108"/>
      <c r="EY32" s="108"/>
      <c r="EZ32" s="108"/>
      <c r="FA32" s="107"/>
      <c r="FB32" s="107"/>
      <c r="FC32" s="114"/>
      <c r="FD32" s="113"/>
      <c r="FF32" s="111"/>
      <c r="FG32" s="115"/>
      <c r="FH32" s="116"/>
      <c r="FI32" s="116"/>
      <c r="FJ32" s="116"/>
      <c r="FK32" s="115"/>
      <c r="FL32" s="115"/>
      <c r="FM32" s="115"/>
      <c r="FN32" s="115"/>
      <c r="FO32" s="115"/>
    </row>
    <row r="33" spans="1:171" s="105" customFormat="1" x14ac:dyDescent="0.15">
      <c r="A33" s="105" t="s">
        <v>384</v>
      </c>
      <c r="B33" s="105" t="s">
        <v>630</v>
      </c>
      <c r="E33" s="105" t="s">
        <v>676</v>
      </c>
      <c r="F33" s="105" t="s">
        <v>641</v>
      </c>
      <c r="I33" s="105" t="s">
        <v>624</v>
      </c>
      <c r="J33" s="105" t="s">
        <v>479</v>
      </c>
      <c r="K33" s="107" t="s">
        <v>705</v>
      </c>
      <c r="L33" s="108">
        <v>-30.4</v>
      </c>
      <c r="M33" s="108">
        <v>0.1</v>
      </c>
      <c r="N33" s="108"/>
      <c r="O33" s="106">
        <v>2.52</v>
      </c>
      <c r="P33" s="106">
        <v>0.09</v>
      </c>
      <c r="Q33" s="109">
        <v>4</v>
      </c>
      <c r="R33" s="107"/>
      <c r="S33" s="107"/>
      <c r="T33" s="108">
        <v>-33.4</v>
      </c>
      <c r="U33" s="108">
        <v>0.1</v>
      </c>
      <c r="V33" s="108"/>
      <c r="W33" s="108">
        <v>-33.5</v>
      </c>
      <c r="X33" s="108">
        <v>0.1</v>
      </c>
      <c r="Y33" s="108"/>
      <c r="Z33" s="108">
        <v>-34.5</v>
      </c>
      <c r="AA33" s="108">
        <v>0.1</v>
      </c>
      <c r="AB33" s="108"/>
      <c r="AC33" s="108">
        <v>-35.1</v>
      </c>
      <c r="AD33" s="108">
        <v>0.1</v>
      </c>
      <c r="AE33" s="108"/>
      <c r="AF33" s="108"/>
      <c r="AG33" s="108"/>
      <c r="AH33" s="108"/>
      <c r="AI33" s="108"/>
      <c r="AJ33" s="110"/>
      <c r="AK33" s="111"/>
      <c r="AL33" s="111"/>
      <c r="AM33" s="112"/>
      <c r="AN33" s="112"/>
      <c r="AO33" s="112"/>
      <c r="AP33" s="112"/>
      <c r="AQ33" s="112">
        <v>-190</v>
      </c>
      <c r="AR33" s="152">
        <v>4.2</v>
      </c>
      <c r="AS33" s="154">
        <v>2</v>
      </c>
      <c r="AT33" s="112">
        <v>-189</v>
      </c>
      <c r="AU33" s="152">
        <v>4.2</v>
      </c>
      <c r="AV33" s="112">
        <v>2</v>
      </c>
      <c r="AW33" s="112">
        <v>-183</v>
      </c>
      <c r="AX33" s="152">
        <v>4.2</v>
      </c>
      <c r="AY33" s="112">
        <v>2</v>
      </c>
      <c r="AZ33" s="111"/>
      <c r="BA33" s="111"/>
      <c r="BB33" s="112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>
        <v>28.9</v>
      </c>
      <c r="CI33" s="108">
        <v>3.4</v>
      </c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108"/>
      <c r="DP33" s="108"/>
      <c r="DQ33" s="108"/>
      <c r="DR33" s="108"/>
      <c r="DS33" s="108"/>
      <c r="DT33" s="108"/>
      <c r="DU33" s="108"/>
      <c r="DV33" s="108"/>
      <c r="DW33" s="108"/>
      <c r="DX33" s="108"/>
      <c r="DY33" s="108"/>
      <c r="DZ33" s="108"/>
      <c r="EA33" s="108"/>
      <c r="EB33" s="108"/>
      <c r="EC33" s="113"/>
      <c r="ED33" s="108"/>
      <c r="EE33" s="108"/>
      <c r="EF33" s="108"/>
      <c r="EG33" s="114"/>
      <c r="EH33" s="108"/>
      <c r="EI33" s="108"/>
      <c r="EJ33" s="108"/>
      <c r="EK33" s="114"/>
      <c r="EL33" s="108"/>
      <c r="EM33" s="108"/>
      <c r="EN33" s="108"/>
      <c r="EO33" s="108"/>
      <c r="EP33" s="108"/>
      <c r="EQ33" s="108"/>
      <c r="ER33" s="108"/>
      <c r="ES33" s="108"/>
      <c r="ET33" s="108"/>
      <c r="EU33" s="108"/>
      <c r="EV33" s="108"/>
      <c r="EW33" s="108"/>
      <c r="EX33" s="108"/>
      <c r="EY33" s="108"/>
      <c r="EZ33" s="108"/>
      <c r="FA33" s="107"/>
      <c r="FB33" s="107"/>
      <c r="FC33" s="114"/>
      <c r="FD33" s="113"/>
      <c r="FF33" s="111"/>
      <c r="FG33" s="115"/>
      <c r="FH33" s="116"/>
      <c r="FI33" s="116"/>
      <c r="FJ33" s="116"/>
      <c r="FK33" s="115"/>
      <c r="FL33" s="115"/>
      <c r="FM33" s="115"/>
      <c r="FN33" s="115"/>
      <c r="FO33" s="115"/>
    </row>
    <row r="34" spans="1:171" s="105" customFormat="1" x14ac:dyDescent="0.15">
      <c r="A34" s="105" t="s">
        <v>384</v>
      </c>
      <c r="B34" s="105" t="s">
        <v>630</v>
      </c>
      <c r="E34" s="105" t="s">
        <v>677</v>
      </c>
      <c r="F34" s="105" t="s">
        <v>713</v>
      </c>
      <c r="I34" s="105" t="s">
        <v>624</v>
      </c>
      <c r="J34" s="105" t="s">
        <v>479</v>
      </c>
      <c r="K34" s="107" t="s">
        <v>704</v>
      </c>
      <c r="L34" s="108">
        <v>-29.2</v>
      </c>
      <c r="M34" s="108">
        <v>0</v>
      </c>
      <c r="N34" s="108"/>
      <c r="O34" s="106">
        <v>0.34</v>
      </c>
      <c r="P34" s="106">
        <v>0.01</v>
      </c>
      <c r="Q34" s="109">
        <v>2</v>
      </c>
      <c r="R34" s="107"/>
      <c r="S34" s="107"/>
      <c r="T34" s="108">
        <v>-32.6</v>
      </c>
      <c r="U34" s="108">
        <v>0.2</v>
      </c>
      <c r="V34" s="108"/>
      <c r="W34" s="108">
        <v>-33.799999999999997</v>
      </c>
      <c r="X34" s="108">
        <v>0.2</v>
      </c>
      <c r="Y34" s="108"/>
      <c r="Z34" s="108">
        <v>-35</v>
      </c>
      <c r="AA34" s="108">
        <v>0.2</v>
      </c>
      <c r="AB34" s="108"/>
      <c r="AC34" s="108">
        <v>-35.700000000000003</v>
      </c>
      <c r="AD34" s="108">
        <v>0.2</v>
      </c>
      <c r="AE34" s="108"/>
      <c r="AF34" s="108"/>
      <c r="AG34" s="108"/>
      <c r="AH34" s="108"/>
      <c r="AI34" s="108"/>
      <c r="AJ34" s="110"/>
      <c r="AK34" s="111"/>
      <c r="AL34" s="111"/>
      <c r="AM34" s="112"/>
      <c r="AN34" s="112"/>
      <c r="AO34" s="112"/>
      <c r="AP34" s="112"/>
      <c r="AQ34" s="112"/>
      <c r="AR34" s="152"/>
      <c r="AS34" s="154"/>
      <c r="AT34" s="112"/>
      <c r="AU34" s="152"/>
      <c r="AV34" s="112"/>
      <c r="AW34" s="112"/>
      <c r="AX34" s="152"/>
      <c r="AY34" s="112"/>
      <c r="AZ34" s="111"/>
      <c r="BA34" s="111"/>
      <c r="BB34" s="112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>
        <v>29.9</v>
      </c>
      <c r="CI34" s="108">
        <v>3.3</v>
      </c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08"/>
      <c r="DO34" s="108"/>
      <c r="DP34" s="108"/>
      <c r="DQ34" s="108"/>
      <c r="DR34" s="108"/>
      <c r="DS34" s="108"/>
      <c r="DT34" s="108"/>
      <c r="DU34" s="108"/>
      <c r="DV34" s="108"/>
      <c r="DW34" s="108"/>
      <c r="DX34" s="108"/>
      <c r="DY34" s="108"/>
      <c r="DZ34" s="108"/>
      <c r="EA34" s="108"/>
      <c r="EB34" s="108"/>
      <c r="EC34" s="113"/>
      <c r="ED34" s="108"/>
      <c r="EE34" s="108"/>
      <c r="EF34" s="108"/>
      <c r="EG34" s="114"/>
      <c r="EH34" s="108"/>
      <c r="EI34" s="108"/>
      <c r="EJ34" s="108"/>
      <c r="EK34" s="114"/>
      <c r="EL34" s="108"/>
      <c r="EM34" s="108"/>
      <c r="EN34" s="108"/>
      <c r="EO34" s="108"/>
      <c r="EP34" s="108"/>
      <c r="EQ34" s="108"/>
      <c r="ER34" s="108"/>
      <c r="ES34" s="108"/>
      <c r="ET34" s="108"/>
      <c r="EU34" s="108"/>
      <c r="EV34" s="108"/>
      <c r="EW34" s="108"/>
      <c r="EX34" s="108"/>
      <c r="EY34" s="108"/>
      <c r="EZ34" s="108"/>
      <c r="FA34" s="107"/>
      <c r="FB34" s="107"/>
      <c r="FC34" s="114"/>
      <c r="FD34" s="113"/>
      <c r="FF34" s="111"/>
      <c r="FG34" s="115"/>
      <c r="FH34" s="116"/>
      <c r="FI34" s="116"/>
      <c r="FJ34" s="116"/>
      <c r="FK34" s="115"/>
      <c r="FL34" s="115"/>
      <c r="FM34" s="115"/>
      <c r="FN34" s="115"/>
      <c r="FO34" s="115"/>
    </row>
    <row r="35" spans="1:171" s="105" customFormat="1" x14ac:dyDescent="0.15">
      <c r="A35" s="105" t="s">
        <v>384</v>
      </c>
      <c r="B35" s="105" t="s">
        <v>630</v>
      </c>
      <c r="E35" s="105" t="s">
        <v>678</v>
      </c>
      <c r="F35" s="105" t="s">
        <v>642</v>
      </c>
      <c r="I35" s="105" t="s">
        <v>624</v>
      </c>
      <c r="J35" s="105" t="s">
        <v>479</v>
      </c>
      <c r="K35" s="107" t="s">
        <v>703</v>
      </c>
      <c r="L35" s="108">
        <v>-27.7</v>
      </c>
      <c r="M35" s="108">
        <v>0.2</v>
      </c>
      <c r="N35" s="108"/>
      <c r="O35" s="106">
        <v>0.38</v>
      </c>
      <c r="P35" s="106">
        <v>0.01</v>
      </c>
      <c r="Q35" s="109">
        <v>3</v>
      </c>
      <c r="R35" s="107"/>
      <c r="S35" s="107"/>
      <c r="T35" s="108">
        <v>-33.200000000000003</v>
      </c>
      <c r="U35" s="108">
        <v>0.3</v>
      </c>
      <c r="V35" s="108"/>
      <c r="W35" s="108">
        <v>-33.799999999999997</v>
      </c>
      <c r="X35" s="108">
        <v>0.2</v>
      </c>
      <c r="Y35" s="108"/>
      <c r="Z35" s="108">
        <v>-34.200000000000003</v>
      </c>
      <c r="AA35" s="108">
        <v>0.2</v>
      </c>
      <c r="AB35" s="108"/>
      <c r="AC35" s="108">
        <v>-35.799999999999997</v>
      </c>
      <c r="AD35" s="108">
        <v>0.3</v>
      </c>
      <c r="AE35" s="108"/>
      <c r="AF35" s="108">
        <v>-36.5</v>
      </c>
      <c r="AG35" s="108">
        <v>0.1</v>
      </c>
      <c r="AH35" s="108"/>
      <c r="AI35" s="108"/>
      <c r="AJ35" s="110"/>
      <c r="AK35" s="111"/>
      <c r="AL35" s="111"/>
      <c r="AM35" s="112"/>
      <c r="AN35" s="112"/>
      <c r="AO35" s="112"/>
      <c r="AP35" s="112"/>
      <c r="AQ35" s="112">
        <v>-185</v>
      </c>
      <c r="AR35" s="152">
        <v>4.8</v>
      </c>
      <c r="AS35" s="154">
        <v>1</v>
      </c>
      <c r="AT35" s="112">
        <v>-182</v>
      </c>
      <c r="AU35" s="152">
        <v>4.8</v>
      </c>
      <c r="AV35" s="112">
        <v>1</v>
      </c>
      <c r="AW35" s="112">
        <v>-184</v>
      </c>
      <c r="AX35" s="152">
        <v>4.8</v>
      </c>
      <c r="AY35" s="112">
        <v>1</v>
      </c>
      <c r="AZ35" s="111"/>
      <c r="BA35" s="111"/>
      <c r="BB35" s="112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>
        <v>29.2</v>
      </c>
      <c r="CI35" s="108">
        <v>2.8</v>
      </c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  <c r="DX35" s="108"/>
      <c r="DY35" s="108"/>
      <c r="DZ35" s="108"/>
      <c r="EA35" s="108"/>
      <c r="EB35" s="108"/>
      <c r="EC35" s="113"/>
      <c r="ED35" s="108"/>
      <c r="EE35" s="108"/>
      <c r="EF35" s="108"/>
      <c r="EG35" s="114"/>
      <c r="EH35" s="108"/>
      <c r="EI35" s="108"/>
      <c r="EJ35" s="108"/>
      <c r="EK35" s="114"/>
      <c r="EL35" s="108"/>
      <c r="EM35" s="108"/>
      <c r="EN35" s="108"/>
      <c r="EO35" s="108"/>
      <c r="EP35" s="108"/>
      <c r="EQ35" s="108"/>
      <c r="ER35" s="108"/>
      <c r="ES35" s="108"/>
      <c r="ET35" s="108"/>
      <c r="EU35" s="108"/>
      <c r="EV35" s="108"/>
      <c r="EW35" s="108"/>
      <c r="EX35" s="108"/>
      <c r="EY35" s="108"/>
      <c r="EZ35" s="108"/>
      <c r="FA35" s="107"/>
      <c r="FB35" s="107"/>
      <c r="FC35" s="114"/>
      <c r="FD35" s="113"/>
      <c r="FF35" s="111"/>
      <c r="FG35" s="115"/>
      <c r="FH35" s="116"/>
      <c r="FI35" s="116"/>
      <c r="FJ35" s="116"/>
      <c r="FK35" s="115"/>
      <c r="FL35" s="115"/>
      <c r="FM35" s="115"/>
      <c r="FN35" s="115"/>
      <c r="FO35" s="115"/>
    </row>
    <row r="36" spans="1:171" s="105" customFormat="1" x14ac:dyDescent="0.15">
      <c r="A36" s="105" t="s">
        <v>384</v>
      </c>
      <c r="B36" s="105" t="s">
        <v>630</v>
      </c>
      <c r="E36" s="105" t="s">
        <v>678</v>
      </c>
      <c r="F36" s="105" t="s">
        <v>643</v>
      </c>
      <c r="I36" s="105" t="s">
        <v>624</v>
      </c>
      <c r="J36" s="105" t="s">
        <v>479</v>
      </c>
      <c r="K36" s="107" t="s">
        <v>702</v>
      </c>
      <c r="L36" s="108">
        <v>-28.1</v>
      </c>
      <c r="M36" s="108">
        <v>0.2</v>
      </c>
      <c r="N36" s="108"/>
      <c r="O36" s="106">
        <v>0.19</v>
      </c>
      <c r="P36" s="106">
        <v>0.01</v>
      </c>
      <c r="Q36" s="109">
        <v>2</v>
      </c>
      <c r="R36" s="107"/>
      <c r="S36" s="107"/>
      <c r="T36" s="108">
        <v>-33.299999999999997</v>
      </c>
      <c r="U36" s="108">
        <v>0.2</v>
      </c>
      <c r="V36" s="108"/>
      <c r="W36" s="108">
        <v>-34.700000000000003</v>
      </c>
      <c r="X36" s="108">
        <v>0.2</v>
      </c>
      <c r="Y36" s="108"/>
      <c r="Z36" s="108">
        <v>-35.799999999999997</v>
      </c>
      <c r="AA36" s="108">
        <v>0.2</v>
      </c>
      <c r="AB36" s="108"/>
      <c r="AC36" s="108">
        <v>-36.700000000000003</v>
      </c>
      <c r="AD36" s="108">
        <v>0.2</v>
      </c>
      <c r="AE36" s="108"/>
      <c r="AF36" s="108">
        <v>-37.9</v>
      </c>
      <c r="AG36" s="108">
        <v>0.2</v>
      </c>
      <c r="AH36" s="108"/>
      <c r="AI36" s="108"/>
      <c r="AJ36" s="110"/>
      <c r="AK36" s="111"/>
      <c r="AL36" s="111"/>
      <c r="AM36" s="112"/>
      <c r="AN36" s="112"/>
      <c r="AO36" s="112"/>
      <c r="AP36" s="112"/>
      <c r="AQ36" s="112">
        <v>-187</v>
      </c>
      <c r="AR36" s="152">
        <v>4.2</v>
      </c>
      <c r="AS36" s="154">
        <v>2</v>
      </c>
      <c r="AT36" s="112">
        <v>-186</v>
      </c>
      <c r="AU36" s="152">
        <v>4.2</v>
      </c>
      <c r="AV36" s="112">
        <v>2</v>
      </c>
      <c r="AW36" s="112">
        <v>-189</v>
      </c>
      <c r="AX36" s="152">
        <v>4.2</v>
      </c>
      <c r="AY36" s="112">
        <v>2</v>
      </c>
      <c r="AZ36" s="111"/>
      <c r="BA36" s="111"/>
      <c r="BB36" s="112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>
        <v>30.3</v>
      </c>
      <c r="CI36" s="108">
        <v>3.1</v>
      </c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8"/>
      <c r="DE36" s="108"/>
      <c r="DF36" s="108"/>
      <c r="DG36" s="108"/>
      <c r="DH36" s="108"/>
      <c r="DI36" s="108"/>
      <c r="DJ36" s="108"/>
      <c r="DK36" s="108"/>
      <c r="DL36" s="108"/>
      <c r="DM36" s="108"/>
      <c r="DN36" s="108"/>
      <c r="DO36" s="108"/>
      <c r="DP36" s="108"/>
      <c r="DQ36" s="108"/>
      <c r="DR36" s="108"/>
      <c r="DS36" s="108"/>
      <c r="DT36" s="108"/>
      <c r="DU36" s="108"/>
      <c r="DV36" s="108"/>
      <c r="DW36" s="108"/>
      <c r="DX36" s="108"/>
      <c r="DY36" s="108"/>
      <c r="DZ36" s="108"/>
      <c r="EA36" s="108"/>
      <c r="EB36" s="108"/>
      <c r="EC36" s="113"/>
      <c r="ED36" s="108"/>
      <c r="EE36" s="108"/>
      <c r="EF36" s="108"/>
      <c r="EG36" s="114"/>
      <c r="EH36" s="108"/>
      <c r="EI36" s="108"/>
      <c r="EJ36" s="108"/>
      <c r="EK36" s="114"/>
      <c r="EL36" s="108"/>
      <c r="EM36" s="108"/>
      <c r="EN36" s="108"/>
      <c r="EO36" s="108"/>
      <c r="EP36" s="108"/>
      <c r="EQ36" s="108"/>
      <c r="ER36" s="108"/>
      <c r="ES36" s="108"/>
      <c r="ET36" s="108"/>
      <c r="EU36" s="108"/>
      <c r="EV36" s="108"/>
      <c r="EW36" s="108"/>
      <c r="EX36" s="108"/>
      <c r="EY36" s="108"/>
      <c r="EZ36" s="108"/>
      <c r="FA36" s="107"/>
      <c r="FB36" s="107"/>
      <c r="FC36" s="114"/>
      <c r="FD36" s="113"/>
      <c r="FF36" s="111"/>
      <c r="FG36" s="115"/>
      <c r="FH36" s="116"/>
      <c r="FI36" s="116"/>
      <c r="FJ36" s="116"/>
      <c r="FK36" s="115"/>
      <c r="FL36" s="115"/>
      <c r="FM36" s="115"/>
      <c r="FN36" s="115"/>
      <c r="FO36" s="115"/>
    </row>
    <row r="37" spans="1:171" s="105" customFormat="1" x14ac:dyDescent="0.15">
      <c r="A37" s="105" t="s">
        <v>384</v>
      </c>
      <c r="B37" s="105" t="s">
        <v>630</v>
      </c>
      <c r="E37" s="105" t="s">
        <v>678</v>
      </c>
      <c r="F37" s="105" t="s">
        <v>644</v>
      </c>
      <c r="I37" s="105" t="s">
        <v>624</v>
      </c>
      <c r="J37" s="105" t="s">
        <v>479</v>
      </c>
      <c r="K37" s="107" t="s">
        <v>702</v>
      </c>
      <c r="L37" s="108">
        <v>-27.3</v>
      </c>
      <c r="M37" s="108">
        <v>0.1</v>
      </c>
      <c r="N37" s="108"/>
      <c r="O37" s="106">
        <v>0.42</v>
      </c>
      <c r="P37" s="106">
        <v>0.01</v>
      </c>
      <c r="Q37" s="109">
        <v>2</v>
      </c>
      <c r="R37" s="107"/>
      <c r="S37" s="107"/>
      <c r="T37" s="108">
        <v>-33.799999999999997</v>
      </c>
      <c r="U37" s="108">
        <v>0.2</v>
      </c>
      <c r="V37" s="108"/>
      <c r="W37" s="108">
        <v>-34.6</v>
      </c>
      <c r="X37" s="108">
        <v>0.2</v>
      </c>
      <c r="Y37" s="108"/>
      <c r="Z37" s="108">
        <v>-35.799999999999997</v>
      </c>
      <c r="AA37" s="108">
        <v>0.2</v>
      </c>
      <c r="AB37" s="108"/>
      <c r="AC37" s="108">
        <v>-36.6</v>
      </c>
      <c r="AD37" s="108">
        <v>0.1</v>
      </c>
      <c r="AE37" s="108"/>
      <c r="AF37" s="108">
        <v>-37.299999999999997</v>
      </c>
      <c r="AG37" s="108">
        <v>0.2</v>
      </c>
      <c r="AH37" s="108"/>
      <c r="AI37" s="108"/>
      <c r="AJ37" s="110"/>
      <c r="AK37" s="111"/>
      <c r="AL37" s="111"/>
      <c r="AM37" s="112"/>
      <c r="AN37" s="112"/>
      <c r="AO37" s="112"/>
      <c r="AP37" s="112"/>
      <c r="AQ37" s="112">
        <v>-177</v>
      </c>
      <c r="AR37" s="152">
        <v>4.3</v>
      </c>
      <c r="AS37" s="154">
        <v>2</v>
      </c>
      <c r="AT37" s="112">
        <v>-183</v>
      </c>
      <c r="AU37" s="152">
        <v>4</v>
      </c>
      <c r="AV37" s="112">
        <v>3</v>
      </c>
      <c r="AW37" s="112">
        <v>-183</v>
      </c>
      <c r="AX37" s="152">
        <v>4</v>
      </c>
      <c r="AY37" s="112">
        <v>3</v>
      </c>
      <c r="AZ37" s="111"/>
      <c r="BA37" s="111"/>
      <c r="BB37" s="112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>
        <v>30</v>
      </c>
      <c r="CI37" s="108">
        <v>3.4</v>
      </c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DG37" s="108"/>
      <c r="DH37" s="108"/>
      <c r="DI37" s="108"/>
      <c r="DJ37" s="108"/>
      <c r="DK37" s="108"/>
      <c r="DL37" s="108"/>
      <c r="DM37" s="108"/>
      <c r="DN37" s="108"/>
      <c r="DO37" s="108"/>
      <c r="DP37" s="108"/>
      <c r="DQ37" s="108"/>
      <c r="DR37" s="108"/>
      <c r="DS37" s="108"/>
      <c r="DT37" s="108"/>
      <c r="DU37" s="108"/>
      <c r="DV37" s="108"/>
      <c r="DW37" s="108"/>
      <c r="DX37" s="108"/>
      <c r="DY37" s="108"/>
      <c r="DZ37" s="108"/>
      <c r="EA37" s="108"/>
      <c r="EB37" s="108"/>
      <c r="EC37" s="113"/>
      <c r="ED37" s="108"/>
      <c r="EE37" s="108"/>
      <c r="EF37" s="108"/>
      <c r="EG37" s="114"/>
      <c r="EH37" s="108"/>
      <c r="EI37" s="108"/>
      <c r="EJ37" s="108"/>
      <c r="EK37" s="114"/>
      <c r="EL37" s="108"/>
      <c r="EM37" s="108"/>
      <c r="EN37" s="108"/>
      <c r="EO37" s="108"/>
      <c r="EP37" s="108"/>
      <c r="EQ37" s="108"/>
      <c r="ER37" s="108"/>
      <c r="ES37" s="108"/>
      <c r="ET37" s="108"/>
      <c r="EU37" s="108"/>
      <c r="EV37" s="108"/>
      <c r="EW37" s="108"/>
      <c r="EX37" s="108"/>
      <c r="EY37" s="108"/>
      <c r="EZ37" s="108"/>
      <c r="FA37" s="107"/>
      <c r="FB37" s="107"/>
      <c r="FC37" s="114"/>
      <c r="FD37" s="113"/>
      <c r="FF37" s="111"/>
      <c r="FG37" s="115"/>
      <c r="FH37" s="116"/>
      <c r="FI37" s="116"/>
      <c r="FJ37" s="116"/>
      <c r="FK37" s="115"/>
      <c r="FL37" s="115"/>
      <c r="FM37" s="115"/>
      <c r="FN37" s="115"/>
      <c r="FO37" s="115"/>
    </row>
    <row r="38" spans="1:171" s="105" customFormat="1" x14ac:dyDescent="0.15">
      <c r="A38" s="105" t="s">
        <v>384</v>
      </c>
      <c r="B38" s="105" t="s">
        <v>633</v>
      </c>
      <c r="E38" s="105" t="s">
        <v>679</v>
      </c>
      <c r="F38" s="105" t="s">
        <v>645</v>
      </c>
      <c r="I38" s="105" t="s">
        <v>624</v>
      </c>
      <c r="J38" s="105" t="s">
        <v>479</v>
      </c>
      <c r="K38" s="107" t="s">
        <v>702</v>
      </c>
      <c r="L38" s="108">
        <v>-28</v>
      </c>
      <c r="M38" s="108">
        <v>0.1</v>
      </c>
      <c r="N38" s="108"/>
      <c r="O38" s="106">
        <v>0.54</v>
      </c>
      <c r="P38" s="106">
        <v>0.01</v>
      </c>
      <c r="Q38" s="109">
        <v>3</v>
      </c>
      <c r="R38" s="107"/>
      <c r="S38" s="107"/>
      <c r="T38" s="108">
        <v>-32.700000000000003</v>
      </c>
      <c r="U38" s="108">
        <v>0.1</v>
      </c>
      <c r="V38" s="108"/>
      <c r="W38" s="108">
        <v>-33.5</v>
      </c>
      <c r="X38" s="108">
        <v>0.2</v>
      </c>
      <c r="Y38" s="108"/>
      <c r="Z38" s="108">
        <v>-34.4</v>
      </c>
      <c r="AA38" s="108">
        <v>0.2</v>
      </c>
      <c r="AB38" s="108"/>
      <c r="AC38" s="108">
        <v>-33.799999999999997</v>
      </c>
      <c r="AD38" s="108">
        <v>0.6</v>
      </c>
      <c r="AE38" s="108"/>
      <c r="AF38" s="108"/>
      <c r="AG38" s="108"/>
      <c r="AH38" s="108"/>
      <c r="AI38" s="108"/>
      <c r="AJ38" s="110"/>
      <c r="AK38" s="111"/>
      <c r="AL38" s="111"/>
      <c r="AM38" s="112"/>
      <c r="AN38" s="112"/>
      <c r="AO38" s="112"/>
      <c r="AP38" s="112"/>
      <c r="AQ38" s="112"/>
      <c r="AR38" s="152"/>
      <c r="AS38" s="154"/>
      <c r="AT38" s="112"/>
      <c r="AU38" s="152"/>
      <c r="AV38" s="112"/>
      <c r="AW38" s="112"/>
      <c r="AX38" s="152"/>
      <c r="AY38" s="112"/>
      <c r="AZ38" s="111"/>
      <c r="BA38" s="111"/>
      <c r="BB38" s="112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>
        <v>29.1</v>
      </c>
      <c r="CI38" s="108">
        <v>3.6</v>
      </c>
      <c r="CJ38" s="108"/>
      <c r="CK38" s="108"/>
      <c r="CL38" s="108"/>
      <c r="CM38" s="108"/>
      <c r="CN38" s="108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8"/>
      <c r="DE38" s="108"/>
      <c r="DF38" s="108"/>
      <c r="DG38" s="108"/>
      <c r="DH38" s="108"/>
      <c r="DI38" s="108"/>
      <c r="DJ38" s="108"/>
      <c r="DK38" s="108"/>
      <c r="DL38" s="108"/>
      <c r="DM38" s="108"/>
      <c r="DN38" s="108"/>
      <c r="DO38" s="108"/>
      <c r="DP38" s="108"/>
      <c r="DQ38" s="108"/>
      <c r="DR38" s="108"/>
      <c r="DS38" s="108"/>
      <c r="DT38" s="108"/>
      <c r="DU38" s="108"/>
      <c r="DV38" s="108"/>
      <c r="DW38" s="108"/>
      <c r="DX38" s="108"/>
      <c r="DY38" s="108"/>
      <c r="DZ38" s="108"/>
      <c r="EA38" s="108"/>
      <c r="EB38" s="108"/>
      <c r="EC38" s="113"/>
      <c r="ED38" s="108"/>
      <c r="EE38" s="108"/>
      <c r="EF38" s="108"/>
      <c r="EG38" s="114"/>
      <c r="EH38" s="108"/>
      <c r="EI38" s="108"/>
      <c r="EJ38" s="108"/>
      <c r="EK38" s="114"/>
      <c r="EL38" s="108"/>
      <c r="EM38" s="108"/>
      <c r="EN38" s="108"/>
      <c r="EO38" s="108"/>
      <c r="EP38" s="108"/>
      <c r="EQ38" s="108"/>
      <c r="ER38" s="108"/>
      <c r="ES38" s="108"/>
      <c r="ET38" s="108"/>
      <c r="EU38" s="108"/>
      <c r="EV38" s="108"/>
      <c r="EW38" s="108"/>
      <c r="EX38" s="108"/>
      <c r="EY38" s="108"/>
      <c r="EZ38" s="108"/>
      <c r="FA38" s="107"/>
      <c r="FB38" s="107"/>
      <c r="FC38" s="114"/>
      <c r="FD38" s="113"/>
      <c r="FF38" s="111"/>
      <c r="FG38" s="115"/>
      <c r="FH38" s="116"/>
      <c r="FI38" s="116"/>
      <c r="FJ38" s="116"/>
      <c r="FK38" s="115"/>
      <c r="FL38" s="115"/>
      <c r="FM38" s="115"/>
      <c r="FN38" s="115"/>
      <c r="FO38" s="115"/>
    </row>
    <row r="39" spans="1:171" s="105" customFormat="1" x14ac:dyDescent="0.15">
      <c r="A39" s="105" t="s">
        <v>384</v>
      </c>
      <c r="B39" s="105" t="s">
        <v>78</v>
      </c>
      <c r="E39" s="105" t="s">
        <v>680</v>
      </c>
      <c r="F39" s="105" t="s">
        <v>646</v>
      </c>
      <c r="I39" s="105" t="s">
        <v>624</v>
      </c>
      <c r="J39" s="105" t="s">
        <v>479</v>
      </c>
      <c r="K39" s="107" t="s">
        <v>701</v>
      </c>
      <c r="L39" s="108">
        <v>-25.3</v>
      </c>
      <c r="M39" s="108">
        <v>0.1</v>
      </c>
      <c r="N39" s="108"/>
      <c r="O39" s="106">
        <v>0.14000000000000001</v>
      </c>
      <c r="P39" s="106">
        <v>0.01</v>
      </c>
      <c r="Q39" s="109">
        <v>3</v>
      </c>
      <c r="R39" s="107"/>
      <c r="S39" s="107"/>
      <c r="T39" s="108"/>
      <c r="U39" s="108"/>
      <c r="V39" s="108"/>
      <c r="W39" s="108">
        <v>-34.4</v>
      </c>
      <c r="X39" s="108">
        <v>0.2</v>
      </c>
      <c r="Y39" s="108"/>
      <c r="Z39" s="108">
        <v>-34.4</v>
      </c>
      <c r="AA39" s="108">
        <v>0.1</v>
      </c>
      <c r="AB39" s="108"/>
      <c r="AC39" s="108">
        <v>-35.6</v>
      </c>
      <c r="AD39" s="108">
        <v>0.1</v>
      </c>
      <c r="AE39" s="108"/>
      <c r="AF39" s="108"/>
      <c r="AG39" s="108"/>
      <c r="AH39" s="108"/>
      <c r="AI39" s="108"/>
      <c r="AJ39" s="110"/>
      <c r="AK39" s="111"/>
      <c r="AL39" s="111"/>
      <c r="AM39" s="112"/>
      <c r="AN39" s="112"/>
      <c r="AO39" s="112"/>
      <c r="AP39" s="112"/>
      <c r="AQ39" s="112"/>
      <c r="AR39" s="152"/>
      <c r="AS39" s="154"/>
      <c r="AT39" s="112"/>
      <c r="AU39" s="152"/>
      <c r="AV39" s="112"/>
      <c r="AW39" s="112"/>
      <c r="AX39" s="152"/>
      <c r="AY39" s="112"/>
      <c r="AZ39" s="111"/>
      <c r="BA39" s="111"/>
      <c r="BB39" s="112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/>
      <c r="BY39" s="108"/>
      <c r="BZ39" s="108"/>
      <c r="CA39" s="108"/>
      <c r="CB39" s="108"/>
      <c r="CC39" s="108"/>
      <c r="CD39" s="108"/>
      <c r="CE39" s="108"/>
      <c r="CF39" s="108"/>
      <c r="CG39" s="108"/>
      <c r="CH39" s="108">
        <v>29.8</v>
      </c>
      <c r="CI39" s="108">
        <v>2.7</v>
      </c>
      <c r="CJ39" s="108"/>
      <c r="CK39" s="108"/>
      <c r="CL39" s="108"/>
      <c r="CM39" s="108"/>
      <c r="CN39" s="108"/>
      <c r="CO39" s="108"/>
      <c r="CP39" s="108"/>
      <c r="CQ39" s="108"/>
      <c r="CR39" s="108"/>
      <c r="CS39" s="108"/>
      <c r="CT39" s="108"/>
      <c r="CU39" s="108"/>
      <c r="CV39" s="108"/>
      <c r="CW39" s="108"/>
      <c r="CX39" s="108"/>
      <c r="CY39" s="108"/>
      <c r="CZ39" s="108"/>
      <c r="DA39" s="108"/>
      <c r="DB39" s="108"/>
      <c r="DC39" s="108"/>
      <c r="DD39" s="108"/>
      <c r="DE39" s="108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08"/>
      <c r="DR39" s="108"/>
      <c r="DS39" s="108"/>
      <c r="DT39" s="108"/>
      <c r="DU39" s="108"/>
      <c r="DV39" s="108"/>
      <c r="DW39" s="108"/>
      <c r="DX39" s="108"/>
      <c r="DY39" s="108"/>
      <c r="DZ39" s="108"/>
      <c r="EA39" s="108"/>
      <c r="EB39" s="108"/>
      <c r="EC39" s="113"/>
      <c r="ED39" s="108"/>
      <c r="EE39" s="108"/>
      <c r="EF39" s="108"/>
      <c r="EG39" s="114"/>
      <c r="EH39" s="108"/>
      <c r="EI39" s="108"/>
      <c r="EJ39" s="108"/>
      <c r="EK39" s="114"/>
      <c r="EL39" s="108"/>
      <c r="EM39" s="108"/>
      <c r="EN39" s="108"/>
      <c r="EO39" s="108"/>
      <c r="EP39" s="108"/>
      <c r="EQ39" s="108"/>
      <c r="ER39" s="108"/>
      <c r="ES39" s="108"/>
      <c r="ET39" s="108"/>
      <c r="EU39" s="108"/>
      <c r="EV39" s="108"/>
      <c r="EW39" s="108"/>
      <c r="EX39" s="108"/>
      <c r="EY39" s="108"/>
      <c r="EZ39" s="108"/>
      <c r="FA39" s="107"/>
      <c r="FB39" s="107"/>
      <c r="FC39" s="114"/>
      <c r="FD39" s="113"/>
      <c r="FF39" s="111"/>
      <c r="FG39" s="115"/>
      <c r="FH39" s="116"/>
      <c r="FI39" s="116"/>
      <c r="FJ39" s="116"/>
      <c r="FK39" s="115"/>
      <c r="FL39" s="115"/>
      <c r="FM39" s="115"/>
      <c r="FN39" s="115"/>
      <c r="FO39" s="115"/>
    </row>
    <row r="40" spans="1:171" s="105" customFormat="1" x14ac:dyDescent="0.15">
      <c r="A40" s="105" t="s">
        <v>384</v>
      </c>
      <c r="B40" s="105" t="s">
        <v>78</v>
      </c>
      <c r="E40" s="105" t="s">
        <v>681</v>
      </c>
      <c r="F40" s="105" t="s">
        <v>647</v>
      </c>
      <c r="I40" s="105" t="s">
        <v>624</v>
      </c>
      <c r="J40" s="105" t="s">
        <v>479</v>
      </c>
      <c r="K40" s="107" t="s">
        <v>700</v>
      </c>
      <c r="L40" s="108">
        <v>-31.4</v>
      </c>
      <c r="M40" s="108">
        <v>0.1</v>
      </c>
      <c r="N40" s="108"/>
      <c r="O40" s="106">
        <v>1.3</v>
      </c>
      <c r="P40" s="106">
        <v>7.0000000000000007E-2</v>
      </c>
      <c r="Q40" s="109">
        <v>2</v>
      </c>
      <c r="R40" s="107"/>
      <c r="S40" s="107"/>
      <c r="T40" s="108">
        <v>-34.799999999999997</v>
      </c>
      <c r="U40" s="108">
        <v>0.1</v>
      </c>
      <c r="V40" s="108"/>
      <c r="W40" s="108">
        <v>-36</v>
      </c>
      <c r="X40" s="108">
        <v>0.1</v>
      </c>
      <c r="Y40" s="108"/>
      <c r="Z40" s="108">
        <v>-36.4</v>
      </c>
      <c r="AA40" s="108">
        <v>0</v>
      </c>
      <c r="AB40" s="108"/>
      <c r="AC40" s="108">
        <v>-37.200000000000003</v>
      </c>
      <c r="AD40" s="108">
        <v>0.1</v>
      </c>
      <c r="AE40" s="108"/>
      <c r="AF40" s="108">
        <v>-37.4</v>
      </c>
      <c r="AG40" s="108">
        <v>0.4</v>
      </c>
      <c r="AH40" s="108"/>
      <c r="AI40" s="108"/>
      <c r="AJ40" s="110"/>
      <c r="AK40" s="111"/>
      <c r="AL40" s="111"/>
      <c r="AM40" s="112"/>
      <c r="AN40" s="112"/>
      <c r="AO40" s="112"/>
      <c r="AP40" s="112"/>
      <c r="AQ40" s="112">
        <v>-190</v>
      </c>
      <c r="AR40" s="152">
        <v>4.2</v>
      </c>
      <c r="AS40" s="154">
        <v>2</v>
      </c>
      <c r="AT40" s="112">
        <v>-192</v>
      </c>
      <c r="AU40" s="152">
        <v>4.2</v>
      </c>
      <c r="AV40" s="112">
        <v>2</v>
      </c>
      <c r="AW40" s="112">
        <v>-189</v>
      </c>
      <c r="AX40" s="152">
        <v>4.2</v>
      </c>
      <c r="AY40" s="112">
        <v>2</v>
      </c>
      <c r="AZ40" s="111"/>
      <c r="BA40" s="111"/>
      <c r="BB40" s="112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  <c r="CD40" s="108"/>
      <c r="CE40" s="108"/>
      <c r="CF40" s="108"/>
      <c r="CG40" s="108"/>
      <c r="CH40" s="108">
        <v>29.7</v>
      </c>
      <c r="CI40" s="108">
        <v>3.6</v>
      </c>
      <c r="CJ40" s="108"/>
      <c r="CK40" s="108"/>
      <c r="CL40" s="108"/>
      <c r="CM40" s="108"/>
      <c r="CN40" s="108"/>
      <c r="CO40" s="108"/>
      <c r="CP40" s="108"/>
      <c r="CQ40" s="108"/>
      <c r="CR40" s="108"/>
      <c r="CS40" s="108"/>
      <c r="CT40" s="108"/>
      <c r="CU40" s="108"/>
      <c r="CV40" s="108"/>
      <c r="CW40" s="108"/>
      <c r="CX40" s="108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08"/>
      <c r="DR40" s="108"/>
      <c r="DS40" s="108"/>
      <c r="DT40" s="108"/>
      <c r="DU40" s="108"/>
      <c r="DV40" s="108"/>
      <c r="DW40" s="108"/>
      <c r="DX40" s="108"/>
      <c r="DY40" s="108"/>
      <c r="DZ40" s="108"/>
      <c r="EA40" s="108"/>
      <c r="EB40" s="108"/>
      <c r="EC40" s="113"/>
      <c r="ED40" s="108"/>
      <c r="EE40" s="108"/>
      <c r="EF40" s="108"/>
      <c r="EG40" s="114"/>
      <c r="EH40" s="108"/>
      <c r="EI40" s="108"/>
      <c r="EJ40" s="108"/>
      <c r="EK40" s="114"/>
      <c r="EL40" s="108"/>
      <c r="EM40" s="108"/>
      <c r="EN40" s="108"/>
      <c r="EO40" s="108"/>
      <c r="EP40" s="108"/>
      <c r="EQ40" s="108"/>
      <c r="ER40" s="108"/>
      <c r="ES40" s="108"/>
      <c r="ET40" s="108"/>
      <c r="EU40" s="108"/>
      <c r="EV40" s="108"/>
      <c r="EW40" s="108"/>
      <c r="EX40" s="108"/>
      <c r="EY40" s="108"/>
      <c r="EZ40" s="108"/>
      <c r="FA40" s="107"/>
      <c r="FB40" s="107"/>
      <c r="FC40" s="114"/>
      <c r="FD40" s="113"/>
      <c r="FF40" s="111"/>
      <c r="FG40" s="115"/>
      <c r="FH40" s="116"/>
      <c r="FI40" s="116"/>
      <c r="FJ40" s="116"/>
      <c r="FK40" s="115"/>
      <c r="FL40" s="115"/>
      <c r="FM40" s="115"/>
      <c r="FN40" s="115"/>
      <c r="FO40" s="115"/>
    </row>
    <row r="41" spans="1:171" s="105" customFormat="1" x14ac:dyDescent="0.15">
      <c r="A41" s="105" t="s">
        <v>384</v>
      </c>
      <c r="B41" s="105" t="s">
        <v>630</v>
      </c>
      <c r="E41" s="105" t="s">
        <v>682</v>
      </c>
      <c r="F41" s="105" t="s">
        <v>648</v>
      </c>
      <c r="I41" s="105" t="s">
        <v>624</v>
      </c>
      <c r="J41" s="105" t="s">
        <v>479</v>
      </c>
      <c r="K41" s="107"/>
      <c r="L41" s="108">
        <v>-26.3</v>
      </c>
      <c r="M41" s="108">
        <v>0.3</v>
      </c>
      <c r="N41" s="108"/>
      <c r="O41" s="106">
        <v>0.11</v>
      </c>
      <c r="P41" s="106">
        <v>0.01</v>
      </c>
      <c r="Q41" s="109">
        <v>2</v>
      </c>
      <c r="R41" s="107"/>
      <c r="S41" s="107"/>
      <c r="T41" s="108">
        <v>-30.3</v>
      </c>
      <c r="U41" s="108">
        <v>0.2</v>
      </c>
      <c r="V41" s="108"/>
      <c r="W41" s="108">
        <v>-32.299999999999997</v>
      </c>
      <c r="X41" s="108">
        <v>0.2</v>
      </c>
      <c r="Y41" s="108"/>
      <c r="Z41" s="108">
        <v>-33.700000000000003</v>
      </c>
      <c r="AA41" s="108">
        <v>0.2</v>
      </c>
      <c r="AB41" s="108"/>
      <c r="AC41" s="108"/>
      <c r="AD41" s="108"/>
      <c r="AE41" s="108"/>
      <c r="AF41" s="108"/>
      <c r="AG41" s="108"/>
      <c r="AH41" s="108"/>
      <c r="AI41" s="108"/>
      <c r="AJ41" s="110"/>
      <c r="AK41" s="111"/>
      <c r="AL41" s="111"/>
      <c r="AM41" s="112"/>
      <c r="AN41" s="112"/>
      <c r="AO41" s="112"/>
      <c r="AP41" s="112"/>
      <c r="AQ41" s="112"/>
      <c r="AR41" s="152"/>
      <c r="AS41" s="154"/>
      <c r="AT41" s="112"/>
      <c r="AU41" s="152"/>
      <c r="AV41" s="112"/>
      <c r="AW41" s="112"/>
      <c r="AX41" s="152"/>
      <c r="AY41" s="112"/>
      <c r="AZ41" s="111"/>
      <c r="BA41" s="111"/>
      <c r="BB41" s="112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  <c r="CQ41" s="108"/>
      <c r="CR41" s="108"/>
      <c r="CS41" s="108"/>
      <c r="CT41" s="108"/>
      <c r="CU41" s="108"/>
      <c r="CV41" s="108"/>
      <c r="CW41" s="108"/>
      <c r="CX41" s="108"/>
      <c r="CY41" s="108"/>
      <c r="CZ41" s="108"/>
      <c r="DA41" s="108"/>
      <c r="DB41" s="108"/>
      <c r="DC41" s="108"/>
      <c r="DD41" s="108"/>
      <c r="DE41" s="108"/>
      <c r="DF41" s="108"/>
      <c r="DG41" s="108"/>
      <c r="DH41" s="108"/>
      <c r="DI41" s="108"/>
      <c r="DJ41" s="108"/>
      <c r="DK41" s="108"/>
      <c r="DL41" s="108"/>
      <c r="DM41" s="108"/>
      <c r="DN41" s="108"/>
      <c r="DO41" s="108"/>
      <c r="DP41" s="108"/>
      <c r="DQ41" s="108"/>
      <c r="DR41" s="108"/>
      <c r="DS41" s="108"/>
      <c r="DT41" s="108"/>
      <c r="DU41" s="108"/>
      <c r="DV41" s="108"/>
      <c r="DW41" s="108"/>
      <c r="DX41" s="108"/>
      <c r="DY41" s="108"/>
      <c r="DZ41" s="108"/>
      <c r="EA41" s="108"/>
      <c r="EB41" s="108"/>
      <c r="EC41" s="113"/>
      <c r="ED41" s="108"/>
      <c r="EE41" s="108"/>
      <c r="EF41" s="108"/>
      <c r="EG41" s="114"/>
      <c r="EH41" s="108"/>
      <c r="EI41" s="108"/>
      <c r="EJ41" s="108"/>
      <c r="EK41" s="114"/>
      <c r="EL41" s="108"/>
      <c r="EM41" s="108"/>
      <c r="EN41" s="108"/>
      <c r="EO41" s="108"/>
      <c r="EP41" s="108"/>
      <c r="EQ41" s="108"/>
      <c r="ER41" s="108"/>
      <c r="ES41" s="108"/>
      <c r="ET41" s="108"/>
      <c r="EU41" s="108"/>
      <c r="EV41" s="108"/>
      <c r="EW41" s="108"/>
      <c r="EX41" s="108"/>
      <c r="EY41" s="108"/>
      <c r="EZ41" s="108"/>
      <c r="FA41" s="107"/>
      <c r="FB41" s="107"/>
      <c r="FC41" s="114"/>
      <c r="FD41" s="113"/>
      <c r="FF41" s="111"/>
      <c r="FG41" s="115"/>
      <c r="FH41" s="116"/>
      <c r="FI41" s="116"/>
      <c r="FJ41" s="116"/>
      <c r="FK41" s="115"/>
      <c r="FL41" s="115"/>
      <c r="FM41" s="115"/>
      <c r="FN41" s="115"/>
      <c r="FO41" s="115"/>
    </row>
    <row r="42" spans="1:171" s="105" customFormat="1" x14ac:dyDescent="0.15">
      <c r="A42" s="105" t="s">
        <v>384</v>
      </c>
      <c r="B42" s="105" t="s">
        <v>78</v>
      </c>
      <c r="E42" s="105" t="s">
        <v>683</v>
      </c>
      <c r="F42" s="105" t="s">
        <v>649</v>
      </c>
      <c r="I42" s="105" t="s">
        <v>624</v>
      </c>
      <c r="J42" s="105" t="s">
        <v>479</v>
      </c>
      <c r="K42" s="107"/>
      <c r="L42" s="108">
        <v>-28.4</v>
      </c>
      <c r="M42" s="108">
        <v>0.1</v>
      </c>
      <c r="N42" s="108"/>
      <c r="O42" s="106">
        <v>0.36</v>
      </c>
      <c r="P42" s="106"/>
      <c r="Q42" s="109"/>
      <c r="R42" s="107"/>
      <c r="S42" s="107"/>
      <c r="T42" s="108"/>
      <c r="U42" s="108"/>
      <c r="V42" s="108"/>
      <c r="W42" s="108">
        <v>-34.799999999999997</v>
      </c>
      <c r="X42" s="108">
        <v>0.3</v>
      </c>
      <c r="Y42" s="108"/>
      <c r="Z42" s="108">
        <v>-35.299999999999997</v>
      </c>
      <c r="AA42" s="108">
        <v>0.1</v>
      </c>
      <c r="AB42" s="108"/>
      <c r="AC42" s="108">
        <v>-36.299999999999997</v>
      </c>
      <c r="AD42" s="108">
        <v>0</v>
      </c>
      <c r="AE42" s="108"/>
      <c r="AF42" s="108">
        <v>-36.9</v>
      </c>
      <c r="AG42" s="108">
        <v>0.2</v>
      </c>
      <c r="AH42" s="108"/>
      <c r="AI42" s="108"/>
      <c r="AJ42" s="110"/>
      <c r="AK42" s="111"/>
      <c r="AL42" s="111"/>
      <c r="AM42" s="112"/>
      <c r="AN42" s="112"/>
      <c r="AO42" s="112"/>
      <c r="AP42" s="112"/>
      <c r="AQ42" s="112"/>
      <c r="AR42" s="152"/>
      <c r="AS42" s="154"/>
      <c r="AT42" s="112">
        <v>-190</v>
      </c>
      <c r="AU42" s="152"/>
      <c r="AV42" s="112">
        <v>1</v>
      </c>
      <c r="AW42" s="112"/>
      <c r="AX42" s="152"/>
      <c r="AY42" s="112"/>
      <c r="AZ42" s="111"/>
      <c r="BA42" s="111"/>
      <c r="BB42" s="112"/>
      <c r="BC42" s="108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8"/>
      <c r="BZ42" s="108"/>
      <c r="CA42" s="108"/>
      <c r="CB42" s="108"/>
      <c r="CC42" s="108"/>
      <c r="CD42" s="108"/>
      <c r="CE42" s="108"/>
      <c r="CF42" s="108"/>
      <c r="CG42" s="108"/>
      <c r="CH42" s="108">
        <v>31.2</v>
      </c>
      <c r="CI42" s="108">
        <v>2.8</v>
      </c>
      <c r="CJ42" s="108"/>
      <c r="CK42" s="108"/>
      <c r="CL42" s="108"/>
      <c r="CM42" s="108"/>
      <c r="CN42" s="108"/>
      <c r="CO42" s="108"/>
      <c r="CP42" s="108"/>
      <c r="CQ42" s="108"/>
      <c r="CR42" s="108"/>
      <c r="CS42" s="108"/>
      <c r="CT42" s="108"/>
      <c r="CU42" s="108"/>
      <c r="CV42" s="108"/>
      <c r="CW42" s="108"/>
      <c r="CX42" s="108"/>
      <c r="CY42" s="108"/>
      <c r="CZ42" s="108"/>
      <c r="DA42" s="108"/>
      <c r="DB42" s="108"/>
      <c r="DC42" s="108"/>
      <c r="DD42" s="108"/>
      <c r="DE42" s="108"/>
      <c r="DF42" s="108"/>
      <c r="DG42" s="108"/>
      <c r="DH42" s="108"/>
      <c r="DI42" s="108"/>
      <c r="DJ42" s="108"/>
      <c r="DK42" s="108"/>
      <c r="DL42" s="108"/>
      <c r="DM42" s="108"/>
      <c r="DN42" s="108"/>
      <c r="DO42" s="108"/>
      <c r="DP42" s="108"/>
      <c r="DQ42" s="108"/>
      <c r="DR42" s="108"/>
      <c r="DS42" s="108"/>
      <c r="DT42" s="108"/>
      <c r="DU42" s="108"/>
      <c r="DV42" s="108"/>
      <c r="DW42" s="108"/>
      <c r="DX42" s="108"/>
      <c r="DY42" s="108"/>
      <c r="DZ42" s="108"/>
      <c r="EA42" s="108"/>
      <c r="EB42" s="108"/>
      <c r="EC42" s="113"/>
      <c r="ED42" s="108"/>
      <c r="EE42" s="108"/>
      <c r="EF42" s="108"/>
      <c r="EG42" s="114"/>
      <c r="EH42" s="108"/>
      <c r="EI42" s="108"/>
      <c r="EJ42" s="108"/>
      <c r="EK42" s="114"/>
      <c r="EL42" s="108"/>
      <c r="EM42" s="108"/>
      <c r="EN42" s="108"/>
      <c r="EO42" s="108"/>
      <c r="EP42" s="108"/>
      <c r="EQ42" s="108"/>
      <c r="ER42" s="108"/>
      <c r="ES42" s="108"/>
      <c r="ET42" s="108"/>
      <c r="EU42" s="108"/>
      <c r="EV42" s="108"/>
      <c r="EW42" s="108"/>
      <c r="EX42" s="108"/>
      <c r="EY42" s="108"/>
      <c r="EZ42" s="108"/>
      <c r="FA42" s="107"/>
      <c r="FB42" s="107"/>
      <c r="FC42" s="114"/>
      <c r="FD42" s="113"/>
      <c r="FF42" s="111"/>
      <c r="FG42" s="115"/>
      <c r="FH42" s="116"/>
      <c r="FI42" s="116"/>
      <c r="FJ42" s="116"/>
      <c r="FK42" s="115"/>
      <c r="FL42" s="115"/>
      <c r="FM42" s="115"/>
      <c r="FN42" s="115"/>
      <c r="FO42" s="115"/>
    </row>
    <row r="43" spans="1:171" s="105" customFormat="1" x14ac:dyDescent="0.15">
      <c r="A43" s="105" t="s">
        <v>384</v>
      </c>
      <c r="B43" s="105" t="s">
        <v>78</v>
      </c>
      <c r="E43" s="105" t="s">
        <v>684</v>
      </c>
      <c r="F43" s="105" t="s">
        <v>650</v>
      </c>
      <c r="I43" s="105" t="s">
        <v>624</v>
      </c>
      <c r="J43" s="105" t="s">
        <v>479</v>
      </c>
      <c r="K43" s="107" t="s">
        <v>699</v>
      </c>
      <c r="L43" s="108">
        <v>-26.3</v>
      </c>
      <c r="M43" s="108">
        <v>0</v>
      </c>
      <c r="N43" s="108"/>
      <c r="O43" s="106">
        <v>0.12</v>
      </c>
      <c r="P43" s="106"/>
      <c r="Q43" s="109"/>
      <c r="R43" s="107"/>
      <c r="S43" s="107"/>
      <c r="T43" s="108">
        <v>-33.5</v>
      </c>
      <c r="U43" s="108">
        <v>0.5</v>
      </c>
      <c r="V43" s="108"/>
      <c r="W43" s="108">
        <v>-33</v>
      </c>
      <c r="X43" s="108">
        <v>0.1</v>
      </c>
      <c r="Y43" s="108"/>
      <c r="Z43" s="108">
        <v>-34.1</v>
      </c>
      <c r="AA43" s="108">
        <v>0.1</v>
      </c>
      <c r="AB43" s="108"/>
      <c r="AC43" s="108">
        <v>-35.799999999999997</v>
      </c>
      <c r="AD43" s="108">
        <v>0</v>
      </c>
      <c r="AE43" s="108"/>
      <c r="AF43" s="108">
        <v>-36</v>
      </c>
      <c r="AG43" s="108">
        <v>0</v>
      </c>
      <c r="AH43" s="108"/>
      <c r="AI43" s="108"/>
      <c r="AJ43" s="110"/>
      <c r="AK43" s="111"/>
      <c r="AL43" s="111"/>
      <c r="AM43" s="112"/>
      <c r="AN43" s="112"/>
      <c r="AO43" s="112"/>
      <c r="AP43" s="112"/>
      <c r="AQ43" s="112"/>
      <c r="AR43" s="152"/>
      <c r="AS43" s="154"/>
      <c r="AT43" s="112"/>
      <c r="AU43" s="152"/>
      <c r="AV43" s="112"/>
      <c r="AW43" s="112"/>
      <c r="AX43" s="152"/>
      <c r="AY43" s="112"/>
      <c r="AZ43" s="111"/>
      <c r="BA43" s="111"/>
      <c r="BB43" s="112"/>
      <c r="BC43" s="108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  <c r="BU43" s="108"/>
      <c r="BV43" s="108"/>
      <c r="BW43" s="108"/>
      <c r="BX43" s="108"/>
      <c r="BY43" s="108"/>
      <c r="BZ43" s="108"/>
      <c r="CA43" s="108"/>
      <c r="CB43" s="108"/>
      <c r="CC43" s="108"/>
      <c r="CD43" s="108"/>
      <c r="CE43" s="108"/>
      <c r="CF43" s="108"/>
      <c r="CG43" s="108"/>
      <c r="CH43" s="108">
        <v>29</v>
      </c>
      <c r="CI43" s="108"/>
      <c r="CJ43" s="108"/>
      <c r="CK43" s="108"/>
      <c r="CL43" s="108"/>
      <c r="CM43" s="108"/>
      <c r="CN43" s="108"/>
      <c r="CO43" s="108"/>
      <c r="CP43" s="108"/>
      <c r="CQ43" s="108"/>
      <c r="CR43" s="108"/>
      <c r="CS43" s="108"/>
      <c r="CT43" s="108"/>
      <c r="CU43" s="108"/>
      <c r="CV43" s="108"/>
      <c r="CW43" s="108"/>
      <c r="CX43" s="108"/>
      <c r="CY43" s="108"/>
      <c r="CZ43" s="108"/>
      <c r="DA43" s="108"/>
      <c r="DB43" s="108"/>
      <c r="DC43" s="108"/>
      <c r="DD43" s="108"/>
      <c r="DE43" s="108"/>
      <c r="DF43" s="108"/>
      <c r="DG43" s="108"/>
      <c r="DH43" s="108"/>
      <c r="DI43" s="108"/>
      <c r="DJ43" s="108"/>
      <c r="DK43" s="108"/>
      <c r="DL43" s="108"/>
      <c r="DM43" s="108"/>
      <c r="DN43" s="108"/>
      <c r="DO43" s="108"/>
      <c r="DP43" s="108"/>
      <c r="DQ43" s="108"/>
      <c r="DR43" s="108"/>
      <c r="DS43" s="108"/>
      <c r="DT43" s="108"/>
      <c r="DU43" s="108"/>
      <c r="DV43" s="108"/>
      <c r="DW43" s="108"/>
      <c r="DX43" s="108"/>
      <c r="DY43" s="108"/>
      <c r="DZ43" s="108"/>
      <c r="EA43" s="108"/>
      <c r="EB43" s="108"/>
      <c r="EC43" s="113"/>
      <c r="ED43" s="108"/>
      <c r="EE43" s="108"/>
      <c r="EF43" s="108"/>
      <c r="EG43" s="114"/>
      <c r="EH43" s="108"/>
      <c r="EI43" s="108"/>
      <c r="EJ43" s="108"/>
      <c r="EK43" s="114"/>
      <c r="EL43" s="108"/>
      <c r="EM43" s="108"/>
      <c r="EN43" s="108"/>
      <c r="EO43" s="108"/>
      <c r="EP43" s="108"/>
      <c r="EQ43" s="108"/>
      <c r="ER43" s="108"/>
      <c r="ES43" s="108"/>
      <c r="ET43" s="108"/>
      <c r="EU43" s="108"/>
      <c r="EV43" s="108"/>
      <c r="EW43" s="108"/>
      <c r="EX43" s="108"/>
      <c r="EY43" s="108"/>
      <c r="EZ43" s="108"/>
      <c r="FA43" s="107"/>
      <c r="FB43" s="107"/>
      <c r="FC43" s="114"/>
      <c r="FD43" s="113"/>
      <c r="FF43" s="111"/>
      <c r="FG43" s="115"/>
      <c r="FH43" s="116"/>
      <c r="FI43" s="116"/>
      <c r="FJ43" s="116"/>
      <c r="FK43" s="115"/>
      <c r="FL43" s="115"/>
      <c r="FM43" s="115"/>
      <c r="FN43" s="115"/>
      <c r="FO43" s="115"/>
    </row>
    <row r="44" spans="1:171" s="105" customFormat="1" x14ac:dyDescent="0.15">
      <c r="A44" s="105" t="s">
        <v>384</v>
      </c>
      <c r="B44" s="105" t="s">
        <v>78</v>
      </c>
      <c r="E44" s="105" t="s">
        <v>685</v>
      </c>
      <c r="F44" s="105" t="s">
        <v>651</v>
      </c>
      <c r="I44" s="105" t="s">
        <v>624</v>
      </c>
      <c r="J44" s="105" t="s">
        <v>479</v>
      </c>
      <c r="K44" s="107" t="s">
        <v>699</v>
      </c>
      <c r="L44" s="108">
        <v>-28.3</v>
      </c>
      <c r="M44" s="108">
        <v>0.1</v>
      </c>
      <c r="N44" s="108"/>
      <c r="O44" s="106">
        <v>0.28000000000000003</v>
      </c>
      <c r="P44" s="106"/>
      <c r="Q44" s="109"/>
      <c r="R44" s="107"/>
      <c r="S44" s="107"/>
      <c r="T44" s="108">
        <v>-33.700000000000003</v>
      </c>
      <c r="U44" s="108">
        <v>0.2</v>
      </c>
      <c r="V44" s="108"/>
      <c r="W44" s="108">
        <v>-34</v>
      </c>
      <c r="X44" s="108">
        <v>0</v>
      </c>
      <c r="Y44" s="108"/>
      <c r="Z44" s="108">
        <v>-35.5</v>
      </c>
      <c r="AA44" s="108">
        <v>0</v>
      </c>
      <c r="AB44" s="108"/>
      <c r="AC44" s="108">
        <v>-36.5</v>
      </c>
      <c r="AD44" s="108">
        <v>0</v>
      </c>
      <c r="AE44" s="108"/>
      <c r="AF44" s="108">
        <v>-37.4</v>
      </c>
      <c r="AG44" s="108">
        <v>0.1</v>
      </c>
      <c r="AH44" s="108"/>
      <c r="AI44" s="108"/>
      <c r="AJ44" s="110"/>
      <c r="AK44" s="111"/>
      <c r="AL44" s="111"/>
      <c r="AM44" s="112"/>
      <c r="AN44" s="112"/>
      <c r="AO44" s="112"/>
      <c r="AP44" s="112"/>
      <c r="AQ44" s="112"/>
      <c r="AR44" s="152"/>
      <c r="AS44" s="154"/>
      <c r="AT44" s="112">
        <v>-183</v>
      </c>
      <c r="AU44" s="152">
        <v>1.3</v>
      </c>
      <c r="AV44" s="112">
        <v>2</v>
      </c>
      <c r="AW44" s="112"/>
      <c r="AX44" s="152"/>
      <c r="AY44" s="112"/>
      <c r="AZ44" s="111"/>
      <c r="BA44" s="111"/>
      <c r="BB44" s="112"/>
      <c r="BC44" s="108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8"/>
      <c r="CE44" s="108"/>
      <c r="CF44" s="108"/>
      <c r="CG44" s="108"/>
      <c r="CH44" s="108">
        <v>30.5</v>
      </c>
      <c r="CI44" s="108">
        <v>4</v>
      </c>
      <c r="CJ44" s="108"/>
      <c r="CK44" s="108"/>
      <c r="CL44" s="108"/>
      <c r="CM44" s="108"/>
      <c r="CN44" s="108"/>
      <c r="CO44" s="108"/>
      <c r="CP44" s="108"/>
      <c r="CQ44" s="108"/>
      <c r="CR44" s="108"/>
      <c r="CS44" s="108"/>
      <c r="CT44" s="108"/>
      <c r="CU44" s="108"/>
      <c r="CV44" s="108"/>
      <c r="CW44" s="108"/>
      <c r="CX44" s="108"/>
      <c r="CY44" s="108"/>
      <c r="CZ44" s="108"/>
      <c r="DA44" s="108"/>
      <c r="DB44" s="108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08"/>
      <c r="DO44" s="108"/>
      <c r="DP44" s="108"/>
      <c r="DQ44" s="108"/>
      <c r="DR44" s="108"/>
      <c r="DS44" s="108"/>
      <c r="DT44" s="108"/>
      <c r="DU44" s="108"/>
      <c r="DV44" s="108"/>
      <c r="DW44" s="108"/>
      <c r="DX44" s="108"/>
      <c r="DY44" s="108"/>
      <c r="DZ44" s="108"/>
      <c r="EA44" s="108"/>
      <c r="EB44" s="108"/>
      <c r="EC44" s="113"/>
      <c r="ED44" s="108"/>
      <c r="EE44" s="108"/>
      <c r="EF44" s="108"/>
      <c r="EG44" s="114"/>
      <c r="EH44" s="108"/>
      <c r="EI44" s="108"/>
      <c r="EJ44" s="108"/>
      <c r="EK44" s="114"/>
      <c r="EL44" s="108"/>
      <c r="EM44" s="108"/>
      <c r="EN44" s="108"/>
      <c r="EO44" s="108"/>
      <c r="EP44" s="108"/>
      <c r="EQ44" s="108"/>
      <c r="ER44" s="108"/>
      <c r="ES44" s="108"/>
      <c r="ET44" s="108"/>
      <c r="EU44" s="108"/>
      <c r="EV44" s="108"/>
      <c r="EW44" s="108"/>
      <c r="EX44" s="108"/>
      <c r="EY44" s="108"/>
      <c r="EZ44" s="108"/>
      <c r="FA44" s="107"/>
      <c r="FB44" s="107"/>
      <c r="FC44" s="114"/>
      <c r="FD44" s="113"/>
      <c r="FF44" s="111"/>
      <c r="FG44" s="115"/>
      <c r="FH44" s="116"/>
      <c r="FI44" s="116"/>
      <c r="FJ44" s="116"/>
      <c r="FK44" s="115"/>
      <c r="FL44" s="115"/>
      <c r="FM44" s="115"/>
      <c r="FN44" s="115"/>
      <c r="FO44" s="115"/>
    </row>
    <row r="45" spans="1:171" s="105" customFormat="1" x14ac:dyDescent="0.15">
      <c r="A45" s="105" t="s">
        <v>384</v>
      </c>
      <c r="B45" s="105" t="s">
        <v>630</v>
      </c>
      <c r="E45" s="105" t="s">
        <v>686</v>
      </c>
      <c r="F45" s="105" t="s">
        <v>652</v>
      </c>
      <c r="I45" s="105" t="s">
        <v>624</v>
      </c>
      <c r="J45" s="105" t="s">
        <v>479</v>
      </c>
      <c r="K45" s="107"/>
      <c r="L45" s="108">
        <v>-27.6</v>
      </c>
      <c r="M45" s="108">
        <v>0.1</v>
      </c>
      <c r="N45" s="108"/>
      <c r="O45" s="106">
        <v>0.16</v>
      </c>
      <c r="P45" s="106">
        <v>0</v>
      </c>
      <c r="Q45" s="109">
        <v>2</v>
      </c>
      <c r="R45" s="107"/>
      <c r="S45" s="107"/>
      <c r="T45" s="108">
        <v>-31.4</v>
      </c>
      <c r="U45" s="108">
        <v>0.2</v>
      </c>
      <c r="V45" s="108"/>
      <c r="W45" s="108">
        <v>-33.200000000000003</v>
      </c>
      <c r="X45" s="108">
        <v>0.2</v>
      </c>
      <c r="Y45" s="108"/>
      <c r="Z45" s="108">
        <v>-34.4</v>
      </c>
      <c r="AA45" s="108">
        <v>0.2</v>
      </c>
      <c r="AB45" s="108"/>
      <c r="AC45" s="108">
        <v>-36.1</v>
      </c>
      <c r="AD45" s="108">
        <v>0.2</v>
      </c>
      <c r="AE45" s="108"/>
      <c r="AF45" s="108"/>
      <c r="AG45" s="108"/>
      <c r="AH45" s="108"/>
      <c r="AI45" s="108"/>
      <c r="AJ45" s="110"/>
      <c r="AK45" s="111"/>
      <c r="AL45" s="111"/>
      <c r="AM45" s="112"/>
      <c r="AN45" s="112"/>
      <c r="AO45" s="112"/>
      <c r="AP45" s="112"/>
      <c r="AQ45" s="112"/>
      <c r="AR45" s="152"/>
      <c r="AS45" s="154"/>
      <c r="AT45" s="112"/>
      <c r="AU45" s="152"/>
      <c r="AV45" s="112"/>
      <c r="AW45" s="112"/>
      <c r="AX45" s="152"/>
      <c r="AY45" s="112"/>
      <c r="AZ45" s="111"/>
      <c r="BA45" s="111"/>
      <c r="BB45" s="112"/>
      <c r="BC45" s="108"/>
      <c r="BD45" s="108"/>
      <c r="BE45" s="108"/>
      <c r="BF45" s="108"/>
      <c r="BG45" s="108"/>
      <c r="BH45" s="108"/>
      <c r="BI45" s="108"/>
      <c r="BJ45" s="108"/>
      <c r="BK45" s="108"/>
      <c r="BL45" s="108"/>
      <c r="BM45" s="108"/>
      <c r="BN45" s="108"/>
      <c r="BO45" s="108"/>
      <c r="BP45" s="108"/>
      <c r="BQ45" s="108"/>
      <c r="BR45" s="108"/>
      <c r="BS45" s="108"/>
      <c r="BT45" s="108"/>
      <c r="BU45" s="108"/>
      <c r="BV45" s="108"/>
      <c r="BW45" s="108"/>
      <c r="BX45" s="108"/>
      <c r="BY45" s="108"/>
      <c r="BZ45" s="108"/>
      <c r="CA45" s="108"/>
      <c r="CB45" s="108"/>
      <c r="CC45" s="108"/>
      <c r="CD45" s="108"/>
      <c r="CE45" s="108"/>
      <c r="CF45" s="108"/>
      <c r="CG45" s="108"/>
      <c r="CH45" s="108"/>
      <c r="CI45" s="108"/>
      <c r="CJ45" s="108"/>
      <c r="CK45" s="108"/>
      <c r="CL45" s="108"/>
      <c r="CM45" s="108"/>
      <c r="CN45" s="108"/>
      <c r="CO45" s="108"/>
      <c r="CP45" s="108"/>
      <c r="CQ45" s="108"/>
      <c r="CR45" s="108"/>
      <c r="CS45" s="108"/>
      <c r="CT45" s="108"/>
      <c r="CU45" s="108"/>
      <c r="CV45" s="108"/>
      <c r="CW45" s="108"/>
      <c r="CX45" s="108"/>
      <c r="CY45" s="108"/>
      <c r="CZ45" s="108"/>
      <c r="DA45" s="108"/>
      <c r="DB45" s="108"/>
      <c r="DC45" s="108"/>
      <c r="DD45" s="108"/>
      <c r="DE45" s="108"/>
      <c r="DF45" s="108"/>
      <c r="DG45" s="108"/>
      <c r="DH45" s="108"/>
      <c r="DI45" s="108"/>
      <c r="DJ45" s="108"/>
      <c r="DK45" s="108"/>
      <c r="DL45" s="108"/>
      <c r="DM45" s="108"/>
      <c r="DN45" s="108"/>
      <c r="DO45" s="108"/>
      <c r="DP45" s="108"/>
      <c r="DQ45" s="108"/>
      <c r="DR45" s="108"/>
      <c r="DS45" s="108"/>
      <c r="DT45" s="108"/>
      <c r="DU45" s="108"/>
      <c r="DV45" s="108"/>
      <c r="DW45" s="108"/>
      <c r="DX45" s="108"/>
      <c r="DY45" s="108"/>
      <c r="DZ45" s="108"/>
      <c r="EA45" s="108"/>
      <c r="EB45" s="108"/>
      <c r="EC45" s="113"/>
      <c r="ED45" s="108"/>
      <c r="EE45" s="108"/>
      <c r="EF45" s="108"/>
      <c r="EG45" s="114"/>
      <c r="EH45" s="108"/>
      <c r="EI45" s="108"/>
      <c r="EJ45" s="108"/>
      <c r="EK45" s="114"/>
      <c r="EL45" s="108"/>
      <c r="EM45" s="108"/>
      <c r="EN45" s="108"/>
      <c r="EO45" s="108"/>
      <c r="EP45" s="108"/>
      <c r="EQ45" s="108"/>
      <c r="ER45" s="108"/>
      <c r="ES45" s="108"/>
      <c r="ET45" s="108"/>
      <c r="EU45" s="108"/>
      <c r="EV45" s="108"/>
      <c r="EW45" s="108"/>
      <c r="EX45" s="108"/>
      <c r="EY45" s="108"/>
      <c r="EZ45" s="108"/>
      <c r="FA45" s="107"/>
      <c r="FB45" s="107"/>
      <c r="FC45" s="114"/>
      <c r="FD45" s="113"/>
      <c r="FF45" s="111"/>
      <c r="FG45" s="115"/>
      <c r="FH45" s="116"/>
      <c r="FI45" s="116"/>
      <c r="FJ45" s="116"/>
      <c r="FK45" s="115"/>
      <c r="FL45" s="115"/>
      <c r="FM45" s="115"/>
      <c r="FN45" s="115"/>
      <c r="FO45" s="115"/>
    </row>
    <row r="46" spans="1:171" s="130" customFormat="1" x14ac:dyDescent="0.15">
      <c r="A46" s="130" t="s">
        <v>384</v>
      </c>
      <c r="B46" s="130" t="s">
        <v>630</v>
      </c>
      <c r="E46" s="130" t="s">
        <v>687</v>
      </c>
      <c r="F46" s="130" t="s">
        <v>653</v>
      </c>
      <c r="I46" s="130" t="s">
        <v>624</v>
      </c>
      <c r="J46" s="130" t="s">
        <v>0</v>
      </c>
      <c r="K46" s="132" t="s">
        <v>698</v>
      </c>
      <c r="L46" s="133">
        <v>-24.2</v>
      </c>
      <c r="M46" s="133">
        <v>0.1</v>
      </c>
      <c r="N46" s="133"/>
      <c r="O46" s="131">
        <v>0.36</v>
      </c>
      <c r="P46" s="131">
        <v>0.03</v>
      </c>
      <c r="Q46" s="134">
        <v>3</v>
      </c>
      <c r="R46" s="132"/>
      <c r="S46" s="132"/>
      <c r="T46" s="133">
        <v>-28.8</v>
      </c>
      <c r="U46" s="133">
        <v>0.2</v>
      </c>
      <c r="V46" s="133"/>
      <c r="W46" s="133">
        <v>-29.8</v>
      </c>
      <c r="X46" s="133">
        <v>0.2</v>
      </c>
      <c r="Y46" s="133"/>
      <c r="Z46" s="133">
        <v>-29.9</v>
      </c>
      <c r="AA46" s="133">
        <v>0.2</v>
      </c>
      <c r="AB46" s="133"/>
      <c r="AC46" s="133">
        <v>-30.3</v>
      </c>
      <c r="AD46" s="133">
        <v>0.2</v>
      </c>
      <c r="AE46" s="133"/>
      <c r="AF46" s="133"/>
      <c r="AG46" s="133"/>
      <c r="AH46" s="133"/>
      <c r="AI46" s="133"/>
      <c r="AJ46" s="135"/>
      <c r="AK46" s="136"/>
      <c r="AL46" s="136"/>
      <c r="AM46" s="137"/>
      <c r="AN46" s="137"/>
      <c r="AO46" s="137"/>
      <c r="AP46" s="137"/>
      <c r="AQ46" s="137"/>
      <c r="AR46" s="150"/>
      <c r="AS46" s="155"/>
      <c r="AT46" s="137"/>
      <c r="AU46" s="150"/>
      <c r="AV46" s="137"/>
      <c r="AW46" s="137"/>
      <c r="AX46" s="150"/>
      <c r="AY46" s="137"/>
      <c r="AZ46" s="136"/>
      <c r="BA46" s="136"/>
      <c r="BB46" s="137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  <c r="CT46" s="133"/>
      <c r="CU46" s="133"/>
      <c r="CV46" s="133"/>
      <c r="CW46" s="133"/>
      <c r="CX46" s="133"/>
      <c r="CY46" s="133"/>
      <c r="CZ46" s="133"/>
      <c r="DA46" s="133"/>
      <c r="DB46" s="133"/>
      <c r="DC46" s="133"/>
      <c r="DD46" s="133"/>
      <c r="DE46" s="133"/>
      <c r="DF46" s="133"/>
      <c r="DG46" s="133"/>
      <c r="DH46" s="133"/>
      <c r="DI46" s="133"/>
      <c r="DJ46" s="133"/>
      <c r="DK46" s="133"/>
      <c r="DL46" s="133"/>
      <c r="DM46" s="133"/>
      <c r="DN46" s="133"/>
      <c r="DO46" s="133"/>
      <c r="DP46" s="133"/>
      <c r="DQ46" s="133"/>
      <c r="DR46" s="133"/>
      <c r="DS46" s="133"/>
      <c r="DT46" s="133"/>
      <c r="DU46" s="133"/>
      <c r="DV46" s="133"/>
      <c r="DW46" s="133"/>
      <c r="DX46" s="133"/>
      <c r="DY46" s="133"/>
      <c r="DZ46" s="133"/>
      <c r="EA46" s="133"/>
      <c r="EB46" s="133"/>
      <c r="EC46" s="138"/>
      <c r="ED46" s="133"/>
      <c r="EE46" s="133"/>
      <c r="EF46" s="133"/>
      <c r="EG46" s="139"/>
      <c r="EH46" s="133"/>
      <c r="EI46" s="133"/>
      <c r="EJ46" s="133"/>
      <c r="EK46" s="139"/>
      <c r="EL46" s="133"/>
      <c r="EM46" s="133"/>
      <c r="EN46" s="133"/>
      <c r="EO46" s="133"/>
      <c r="EP46" s="133"/>
      <c r="EQ46" s="133"/>
      <c r="ER46" s="133"/>
      <c r="ES46" s="133"/>
      <c r="ET46" s="133"/>
      <c r="EU46" s="133"/>
      <c r="EV46" s="133"/>
      <c r="EW46" s="133"/>
      <c r="EX46" s="133"/>
      <c r="EY46" s="133"/>
      <c r="EZ46" s="133"/>
      <c r="FA46" s="132"/>
      <c r="FB46" s="132"/>
      <c r="FC46" s="139"/>
      <c r="FD46" s="138"/>
      <c r="FF46" s="136"/>
      <c r="FG46" s="140"/>
      <c r="FH46" s="141"/>
      <c r="FI46" s="141"/>
      <c r="FJ46" s="141"/>
      <c r="FK46" s="140"/>
      <c r="FL46" s="140"/>
      <c r="FM46" s="140"/>
      <c r="FN46" s="140"/>
      <c r="FO46" s="140"/>
    </row>
    <row r="47" spans="1:171" s="130" customFormat="1" x14ac:dyDescent="0.15">
      <c r="A47" s="130" t="s">
        <v>384</v>
      </c>
      <c r="B47" s="130" t="s">
        <v>630</v>
      </c>
      <c r="E47" s="130" t="s">
        <v>688</v>
      </c>
      <c r="F47" s="130" t="s">
        <v>654</v>
      </c>
      <c r="I47" s="130" t="s">
        <v>624</v>
      </c>
      <c r="J47" s="130" t="s">
        <v>0</v>
      </c>
      <c r="K47" s="132" t="s">
        <v>697</v>
      </c>
      <c r="L47" s="133">
        <v>-26.5</v>
      </c>
      <c r="M47" s="133">
        <v>0</v>
      </c>
      <c r="N47" s="133"/>
      <c r="O47" s="131">
        <v>0.94</v>
      </c>
      <c r="P47" s="131">
        <v>0.05</v>
      </c>
      <c r="Q47" s="134">
        <v>2</v>
      </c>
      <c r="R47" s="132"/>
      <c r="S47" s="132"/>
      <c r="T47" s="133">
        <v>-29.1</v>
      </c>
      <c r="U47" s="133">
        <v>0.2</v>
      </c>
      <c r="V47" s="133"/>
      <c r="W47" s="133">
        <v>-30.2</v>
      </c>
      <c r="X47" s="133">
        <v>0.2</v>
      </c>
      <c r="Y47" s="133"/>
      <c r="Z47" s="133">
        <v>-30.7</v>
      </c>
      <c r="AA47" s="133">
        <v>0.2</v>
      </c>
      <c r="AB47" s="133"/>
      <c r="AC47" s="133">
        <v>-30</v>
      </c>
      <c r="AD47" s="133">
        <v>0.2</v>
      </c>
      <c r="AE47" s="133"/>
      <c r="AF47" s="133"/>
      <c r="AG47" s="133"/>
      <c r="AH47" s="133"/>
      <c r="AI47" s="133"/>
      <c r="AJ47" s="135"/>
      <c r="AK47" s="136"/>
      <c r="AL47" s="136"/>
      <c r="AM47" s="137"/>
      <c r="AN47" s="137"/>
      <c r="AO47" s="137"/>
      <c r="AP47" s="137"/>
      <c r="AQ47" s="137">
        <v>-187</v>
      </c>
      <c r="AR47" s="150">
        <v>4.2</v>
      </c>
      <c r="AS47" s="155">
        <v>2</v>
      </c>
      <c r="AT47" s="137">
        <v>-186</v>
      </c>
      <c r="AU47" s="150">
        <v>4.2</v>
      </c>
      <c r="AV47" s="137">
        <v>2</v>
      </c>
      <c r="AW47" s="137">
        <v>-179</v>
      </c>
      <c r="AX47" s="150">
        <v>4.3</v>
      </c>
      <c r="AY47" s="137">
        <v>2</v>
      </c>
      <c r="AZ47" s="136"/>
      <c r="BA47" s="136"/>
      <c r="BB47" s="137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>
        <v>29</v>
      </c>
      <c r="CI47" s="133">
        <v>4.3</v>
      </c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  <c r="CT47" s="133"/>
      <c r="CU47" s="133"/>
      <c r="CV47" s="133"/>
      <c r="CW47" s="133"/>
      <c r="CX47" s="133"/>
      <c r="CY47" s="133"/>
      <c r="CZ47" s="133"/>
      <c r="DA47" s="133"/>
      <c r="DB47" s="133"/>
      <c r="DC47" s="133"/>
      <c r="DD47" s="133"/>
      <c r="DE47" s="133"/>
      <c r="DF47" s="133"/>
      <c r="DG47" s="133"/>
      <c r="DH47" s="133"/>
      <c r="DI47" s="133"/>
      <c r="DJ47" s="133"/>
      <c r="DK47" s="133"/>
      <c r="DL47" s="133"/>
      <c r="DM47" s="133"/>
      <c r="DN47" s="133"/>
      <c r="DO47" s="133"/>
      <c r="DP47" s="133"/>
      <c r="DQ47" s="133"/>
      <c r="DR47" s="133"/>
      <c r="DS47" s="133"/>
      <c r="DT47" s="133"/>
      <c r="DU47" s="133"/>
      <c r="DV47" s="133"/>
      <c r="DW47" s="133"/>
      <c r="DX47" s="133"/>
      <c r="DY47" s="133"/>
      <c r="DZ47" s="133"/>
      <c r="EA47" s="133"/>
      <c r="EB47" s="133"/>
      <c r="EC47" s="138"/>
      <c r="ED47" s="133"/>
      <c r="EE47" s="133"/>
      <c r="EF47" s="133"/>
      <c r="EG47" s="139"/>
      <c r="EH47" s="133"/>
      <c r="EI47" s="133"/>
      <c r="EJ47" s="133"/>
      <c r="EK47" s="139"/>
      <c r="EL47" s="133"/>
      <c r="EM47" s="133"/>
      <c r="EN47" s="133"/>
      <c r="EO47" s="133"/>
      <c r="EP47" s="133"/>
      <c r="EQ47" s="133"/>
      <c r="ER47" s="133"/>
      <c r="ES47" s="133"/>
      <c r="ET47" s="133"/>
      <c r="EU47" s="133"/>
      <c r="EV47" s="133"/>
      <c r="EW47" s="133"/>
      <c r="EX47" s="133"/>
      <c r="EY47" s="133"/>
      <c r="EZ47" s="133"/>
      <c r="FA47" s="132"/>
      <c r="FB47" s="132"/>
      <c r="FC47" s="139"/>
      <c r="FD47" s="138"/>
      <c r="FF47" s="136"/>
      <c r="FG47" s="140"/>
      <c r="FH47" s="141"/>
      <c r="FI47" s="141"/>
      <c r="FJ47" s="141"/>
      <c r="FK47" s="140"/>
      <c r="FL47" s="140"/>
      <c r="FM47" s="140"/>
      <c r="FN47" s="140"/>
      <c r="FO47" s="140"/>
    </row>
    <row r="48" spans="1:171" ht="30" x14ac:dyDescent="0.15">
      <c r="A48" s="1" t="s">
        <v>384</v>
      </c>
      <c r="B48" s="1" t="s">
        <v>98</v>
      </c>
      <c r="D48" s="1" t="s">
        <v>97</v>
      </c>
      <c r="E48" s="1">
        <v>3</v>
      </c>
      <c r="F48" s="1" t="s">
        <v>100</v>
      </c>
      <c r="G48" s="1" t="s">
        <v>95</v>
      </c>
      <c r="H48" s="1" t="s">
        <v>94</v>
      </c>
      <c r="I48" s="1" t="s">
        <v>93</v>
      </c>
      <c r="J48" s="1" t="s">
        <v>0</v>
      </c>
      <c r="K48" s="31" t="s">
        <v>359</v>
      </c>
      <c r="L48" s="3">
        <v>-26.182738316079774</v>
      </c>
      <c r="M48" s="3"/>
      <c r="N48" s="3"/>
      <c r="O48" s="3">
        <v>0.86273977127204171</v>
      </c>
      <c r="P48" s="5"/>
      <c r="Q48" s="6">
        <v>1</v>
      </c>
      <c r="R48" s="1">
        <v>49.417599999999993</v>
      </c>
      <c r="S48" s="1" t="s">
        <v>334</v>
      </c>
      <c r="T48" s="3">
        <v>-29.632999999999999</v>
      </c>
      <c r="U48" s="3"/>
      <c r="V48" s="3">
        <v>-29.623999999999999</v>
      </c>
      <c r="W48" s="3">
        <v>-30.004000000000001</v>
      </c>
      <c r="X48" s="3"/>
      <c r="Y48" s="3">
        <v>-30.745999999999999</v>
      </c>
      <c r="Z48" s="3">
        <v>-30.751000000000001</v>
      </c>
      <c r="AA48" s="3"/>
      <c r="AB48" s="3">
        <v>-31.216999999999999</v>
      </c>
      <c r="AC48" s="3">
        <v>-30.544</v>
      </c>
      <c r="AD48" s="3"/>
      <c r="AE48" s="3">
        <v>-32.588000000000001</v>
      </c>
      <c r="AF48" s="3">
        <v>-28.466000000000001</v>
      </c>
      <c r="AG48" s="3"/>
      <c r="AH48" s="3"/>
      <c r="AI48" s="3"/>
      <c r="AJ48" s="142" t="s">
        <v>100</v>
      </c>
      <c r="AK48" s="143"/>
      <c r="AL48" s="143"/>
      <c r="AM48" s="144">
        <v>0</v>
      </c>
      <c r="AN48" s="144">
        <v>-177.42758510187613</v>
      </c>
      <c r="AO48" s="143"/>
      <c r="AP48" s="144">
        <v>1</v>
      </c>
      <c r="AQ48" s="144">
        <v>-184.22887606187612</v>
      </c>
      <c r="AR48" s="143"/>
      <c r="AS48" s="144">
        <v>1</v>
      </c>
      <c r="AT48" s="144">
        <v>-180.97351968187613</v>
      </c>
      <c r="AU48" s="143"/>
      <c r="AV48" s="144">
        <v>1</v>
      </c>
      <c r="AW48" s="144">
        <v>-176.46339380187612</v>
      </c>
      <c r="AX48" s="143"/>
      <c r="AY48" s="144">
        <v>1</v>
      </c>
      <c r="AZ48" s="144">
        <v>-156.36859046187612</v>
      </c>
      <c r="BA48" s="143"/>
      <c r="BB48" s="144">
        <v>1</v>
      </c>
      <c r="BC48" s="3">
        <v>2.2214900919151659</v>
      </c>
      <c r="BD48" s="3">
        <v>3.216921392111034</v>
      </c>
      <c r="BE48" s="3">
        <f>BC48/BD48</f>
        <v>0.69056399617441755</v>
      </c>
      <c r="BF48" s="3">
        <f t="shared" ref="BF48:BG50" si="19">BC48/BM48</f>
        <v>0.55293319250959916</v>
      </c>
      <c r="BG48" s="3">
        <f t="shared" si="19"/>
        <v>0.71262936875839156</v>
      </c>
      <c r="BH48" s="3">
        <v>17.165297191303296</v>
      </c>
      <c r="BI48" s="3"/>
      <c r="BJ48" s="3">
        <v>2.4933072528084712</v>
      </c>
      <c r="BK48" s="3">
        <v>3.4943695252886089</v>
      </c>
      <c r="BL48" s="3">
        <v>9.5375575832774349</v>
      </c>
      <c r="BM48" s="3">
        <v>4.0176464752142724</v>
      </c>
      <c r="BN48" s="3">
        <v>4.5141577559676644</v>
      </c>
      <c r="BO48" s="3">
        <v>2.3634556077705753</v>
      </c>
      <c r="BP48" s="3">
        <v>3.2298904612210535</v>
      </c>
      <c r="BQ48" s="3">
        <v>3.3632264621817178</v>
      </c>
      <c r="BR48" s="3">
        <v>4.3320261770382595</v>
      </c>
      <c r="BS48" s="3">
        <v>10.601879228607228</v>
      </c>
      <c r="BT48" s="3">
        <v>9.152499616107157</v>
      </c>
      <c r="BU48" s="3">
        <v>29.910507818830339</v>
      </c>
      <c r="BV48" s="3">
        <v>13.808030588587565</v>
      </c>
      <c r="BW48" s="3">
        <v>74.109701297721202</v>
      </c>
      <c r="BX48" s="3">
        <v>22.948599665729734</v>
      </c>
      <c r="BY48" s="3">
        <v>127.23824195303227</v>
      </c>
      <c r="BZ48" s="3">
        <v>26.740317757287357</v>
      </c>
      <c r="CA48" s="3">
        <v>83.730766544399941</v>
      </c>
      <c r="CB48" s="3">
        <v>13.186096284429643</v>
      </c>
      <c r="CC48" s="3">
        <v>35.699674460434998</v>
      </c>
      <c r="CD48" s="3">
        <v>3.2438975324370944</v>
      </c>
      <c r="CE48" s="3">
        <v>0</v>
      </c>
      <c r="CF48" s="3"/>
      <c r="CG48" s="3"/>
      <c r="CH48" s="145">
        <f>(27*BW48+29*BY48+31*CA48+33*CC48+35*CE48)/(BW48+BY48+CA48+CC48+CE48)</f>
        <v>29.505148838850648</v>
      </c>
      <c r="CI48" s="3">
        <f>0.5*((BS48+BU48+BW48+BY48+CA48)+(BU48+BW48+BY48+CA48+CC48))/(BT48+BV48+BX48+BZ48+CB48)</f>
        <v>3.9393936246808705</v>
      </c>
      <c r="CJ48" s="3">
        <f>(BW48+BY48+CA48)/(BK48+BM48+BO48)</f>
        <v>28.867351464645054</v>
      </c>
      <c r="CK48" s="3">
        <f>(BS48+BU48)/(BS48+BU48+BY48+CA48)</f>
        <v>0.1610949667257166</v>
      </c>
      <c r="CL48" s="3">
        <f>SUM(BW48,BY48,CA48,CC48,CE48)</f>
        <v>320.77838425558843</v>
      </c>
      <c r="CM48" s="3">
        <f>SUM(BW48:CE48)</f>
        <v>386.89729549547224</v>
      </c>
      <c r="CN48" s="3">
        <v>0</v>
      </c>
      <c r="CO48" s="3"/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4.9349516903971358</v>
      </c>
      <c r="CY48" s="3">
        <v>1.6442964269940306</v>
      </c>
      <c r="CZ48" s="3">
        <v>1.7159447541383204</v>
      </c>
      <c r="DA48" s="3">
        <v>1.8898489534608172</v>
      </c>
      <c r="DB48" s="3">
        <v>9.04497560833968</v>
      </c>
      <c r="DC48" s="3">
        <v>0.84154683600180302</v>
      </c>
      <c r="DD48" s="3">
        <v>0</v>
      </c>
      <c r="DE48" s="3">
        <v>0</v>
      </c>
      <c r="DF48" s="3">
        <v>0</v>
      </c>
      <c r="DG48" s="3">
        <v>0.34796210187135801</v>
      </c>
      <c r="DH48" s="3">
        <v>0</v>
      </c>
      <c r="DI48" s="3">
        <v>0</v>
      </c>
      <c r="DJ48" s="3">
        <f>SUM(CN48:DI48)</f>
        <v>20.419526371203144</v>
      </c>
      <c r="DK48" s="3">
        <v>13.840278253811979</v>
      </c>
      <c r="DL48" s="3">
        <v>13.840278253811979</v>
      </c>
      <c r="DM48" s="3">
        <v>0</v>
      </c>
      <c r="DN48" s="3">
        <v>0</v>
      </c>
      <c r="DO48" s="3">
        <v>11.507244074981269</v>
      </c>
      <c r="DP48" s="3"/>
      <c r="DQ48" s="3"/>
      <c r="DR48" s="3">
        <v>0</v>
      </c>
      <c r="DS48" s="3">
        <v>0</v>
      </c>
      <c r="DT48" s="3">
        <v>4.4389473979565857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1.5468701115824797</v>
      </c>
      <c r="EB48" s="3">
        <v>1.2948809640139669</v>
      </c>
      <c r="EC48" s="146">
        <v>0</v>
      </c>
      <c r="ED48" s="3">
        <v>8.6788295240365585</v>
      </c>
      <c r="EE48" s="3">
        <f>SUM(DO48:ED48)</f>
        <v>27.466772072570858</v>
      </c>
      <c r="EF48" s="3">
        <v>4.4389473979565857</v>
      </c>
      <c r="EG48" s="5">
        <f>DK48/(DK48+EE48)</f>
        <v>0.33505849835450935</v>
      </c>
      <c r="EH48" s="3">
        <v>0.61721805469497359</v>
      </c>
      <c r="EI48" s="3">
        <v>0.96103718745793942</v>
      </c>
      <c r="EJ48" s="3">
        <v>0.75715889269482795</v>
      </c>
      <c r="EK48" s="5">
        <f>DK48/(DK48+CL48)</f>
        <v>4.1361345927390304E-2</v>
      </c>
      <c r="EL48" s="3">
        <v>3.2457262988733915E-2</v>
      </c>
      <c r="EM48" s="3">
        <v>0.12136644741303705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2.3026645245727724</v>
      </c>
      <c r="ET48" s="3">
        <v>0</v>
      </c>
      <c r="EU48" s="3">
        <v>0</v>
      </c>
      <c r="EV48" s="3">
        <v>3.2438975324370944</v>
      </c>
      <c r="EW48" s="3">
        <v>0</v>
      </c>
      <c r="EX48" s="3">
        <v>0</v>
      </c>
      <c r="EY48" s="3">
        <v>0.52798125748752434</v>
      </c>
      <c r="EZ48" s="3">
        <v>6.074543314497391</v>
      </c>
      <c r="FA48" s="5">
        <v>0.2237516449139286</v>
      </c>
      <c r="FB48" s="5">
        <v>0.88250584295181145</v>
      </c>
      <c r="FC48" s="5">
        <v>8.4096069847447219E-2</v>
      </c>
      <c r="FD48" s="146">
        <f>EZ48/CM48</f>
        <v>1.5700661093322323E-2</v>
      </c>
      <c r="FE48" s="1" t="s">
        <v>100</v>
      </c>
      <c r="FF48" s="143">
        <v>-5.2</v>
      </c>
      <c r="FG48" s="147">
        <v>-5</v>
      </c>
      <c r="FH48" s="148">
        <v>-30.004000000000001</v>
      </c>
      <c r="FI48" s="148">
        <v>-30.751000000000001</v>
      </c>
      <c r="FJ48" s="148">
        <v>-30.544</v>
      </c>
      <c r="FK48" s="147">
        <f>(FI48+1000)/(-0.0052+1)-1000</f>
        <v>-25.684559710494568</v>
      </c>
      <c r="FL48" s="147">
        <f>AVERAGE(FM54:FM81)</f>
        <v>21.148648543856645</v>
      </c>
      <c r="FM48" s="147">
        <f>(FG48-FK48/1+(FK48/1000))</f>
        <v>20.658875150784073</v>
      </c>
      <c r="FN48" s="147">
        <f>(FG48+1000)/(FK48+1000)</f>
        <v>1.0212298387720802</v>
      </c>
      <c r="FO48" s="147">
        <f>(FN48-1)*1000</f>
        <v>21.229838772080178</v>
      </c>
    </row>
    <row r="49" spans="1:171" ht="30" x14ac:dyDescent="0.15">
      <c r="A49" s="1" t="s">
        <v>384</v>
      </c>
      <c r="B49" s="1" t="s">
        <v>98</v>
      </c>
      <c r="D49" s="1" t="s">
        <v>97</v>
      </c>
      <c r="E49" s="1">
        <v>4</v>
      </c>
      <c r="F49" s="1" t="s">
        <v>99</v>
      </c>
      <c r="G49" s="1" t="s">
        <v>95</v>
      </c>
      <c r="H49" s="1" t="s">
        <v>94</v>
      </c>
      <c r="I49" s="1" t="s">
        <v>93</v>
      </c>
      <c r="J49" s="1" t="s">
        <v>0</v>
      </c>
      <c r="K49" s="31" t="s">
        <v>359</v>
      </c>
      <c r="L49" s="3">
        <v>-26.105397715056437</v>
      </c>
      <c r="M49" s="3"/>
      <c r="N49" s="3"/>
      <c r="O49" s="3">
        <v>1.0116353725315119</v>
      </c>
      <c r="P49" s="5"/>
      <c r="Q49" s="6">
        <v>1</v>
      </c>
      <c r="R49" s="1">
        <v>46.206200000000003</v>
      </c>
      <c r="S49" s="1" t="s">
        <v>336</v>
      </c>
      <c r="T49" s="3">
        <v>-29.692</v>
      </c>
      <c r="U49" s="3"/>
      <c r="V49" s="3">
        <v>-30.183</v>
      </c>
      <c r="W49" s="3">
        <v>-30.306999999999999</v>
      </c>
      <c r="X49" s="3"/>
      <c r="Y49" s="3">
        <v>-30.774000000000001</v>
      </c>
      <c r="Z49" s="3">
        <v>-31.013000000000002</v>
      </c>
      <c r="AA49" s="3"/>
      <c r="AB49" s="3">
        <v>-30.933</v>
      </c>
      <c r="AC49" s="3">
        <v>-30.826000000000001</v>
      </c>
      <c r="AD49" s="3"/>
      <c r="AE49" s="3">
        <v>-31.782</v>
      </c>
      <c r="AF49" s="3">
        <v>-28.370999999999999</v>
      </c>
      <c r="AG49" s="3"/>
      <c r="AH49" s="3"/>
      <c r="AI49" s="3"/>
      <c r="AJ49" s="142" t="s">
        <v>99</v>
      </c>
      <c r="AK49" s="143"/>
      <c r="AL49" s="143"/>
      <c r="AM49" s="144">
        <v>0</v>
      </c>
      <c r="AN49" s="144">
        <v>-174.40338922788055</v>
      </c>
      <c r="AO49" s="143"/>
      <c r="AP49" s="144">
        <v>1</v>
      </c>
      <c r="AQ49" s="144">
        <v>-183.88768556788054</v>
      </c>
      <c r="AR49" s="143"/>
      <c r="AS49" s="144">
        <v>1</v>
      </c>
      <c r="AT49" s="144">
        <v>-180.54251410788058</v>
      </c>
      <c r="AU49" s="143"/>
      <c r="AV49" s="144">
        <v>1</v>
      </c>
      <c r="AW49" s="144">
        <v>-174.96077104788057</v>
      </c>
      <c r="AX49" s="143"/>
      <c r="AY49" s="144">
        <v>1</v>
      </c>
      <c r="AZ49" s="144">
        <v>-158.64612592788055</v>
      </c>
      <c r="BA49" s="143"/>
      <c r="BB49" s="144">
        <v>1</v>
      </c>
      <c r="BC49" s="3">
        <v>2.9547888699177891</v>
      </c>
      <c r="BD49" s="3">
        <v>5.1179434643343393</v>
      </c>
      <c r="BE49" s="3">
        <f>BC49/BD49</f>
        <v>0.57733909929036331</v>
      </c>
      <c r="BF49" s="3">
        <f t="shared" si="19"/>
        <v>0.53694960023574578</v>
      </c>
      <c r="BG49" s="3">
        <f t="shared" si="19"/>
        <v>0.71296045163967203</v>
      </c>
      <c r="BH49" s="3">
        <v>22.209432670004816</v>
      </c>
      <c r="BI49" s="3"/>
      <c r="BJ49" s="3">
        <v>4.457392934574024</v>
      </c>
      <c r="BK49" s="3">
        <v>7.1473178823358579</v>
      </c>
      <c r="BL49" s="3">
        <v>14.860701312669246</v>
      </c>
      <c r="BM49" s="3">
        <v>5.5029166026392415</v>
      </c>
      <c r="BN49" s="3">
        <v>7.1784394948752812</v>
      </c>
      <c r="BO49" s="3">
        <v>3.0907642113657392</v>
      </c>
      <c r="BP49" s="3">
        <v>4.4445283250169743</v>
      </c>
      <c r="BQ49" s="3">
        <v>4.3713715649617972</v>
      </c>
      <c r="BR49" s="3">
        <v>5.5443197935482882</v>
      </c>
      <c r="BS49" s="3">
        <v>12.806017611407787</v>
      </c>
      <c r="BT49" s="3">
        <v>11.041817422030267</v>
      </c>
      <c r="BU49" s="3">
        <v>36.570525954310213</v>
      </c>
      <c r="BV49" s="3">
        <v>15.457934344553731</v>
      </c>
      <c r="BW49" s="3">
        <v>83.917307550210793</v>
      </c>
      <c r="BX49" s="3">
        <v>24.873198971928904</v>
      </c>
      <c r="BY49" s="3">
        <v>140.88864061416922</v>
      </c>
      <c r="BZ49" s="3">
        <v>28.411666871004368</v>
      </c>
      <c r="CA49" s="3">
        <v>94.902953611571391</v>
      </c>
      <c r="CB49" s="3">
        <v>14.890039217292337</v>
      </c>
      <c r="CC49" s="3">
        <v>44.233907667558292</v>
      </c>
      <c r="CD49" s="3">
        <v>4.003924450993213</v>
      </c>
      <c r="CE49" s="3">
        <v>0</v>
      </c>
      <c r="CF49" s="3"/>
      <c r="CG49" s="3"/>
      <c r="CH49" s="145">
        <f>(27*BW49+29*BY49+31*CA49+33*CC49+35*CE49)/(BW49+BY49+CA49+CC49+CE49)</f>
        <v>29.546533459740814</v>
      </c>
      <c r="CI49" s="3">
        <f>0.5*((BS49+BU49+BW49+BY49+CA49)+(BU49+BW49+BY49+CA49+CC49))/(BT49+BV49+BX49+BZ49+CB49)</f>
        <v>4.064439241366002</v>
      </c>
      <c r="CJ49" s="3">
        <f>(BW49+BY49+CA49)/(BK49+BM49+BO49)</f>
        <v>20.310585620610663</v>
      </c>
      <c r="CK49" s="3">
        <f>(BS49+BU49)/(BS49+BU49+BY49+CA49)</f>
        <v>0.17314887963334358</v>
      </c>
      <c r="CL49" s="3">
        <f>SUM(BW49,BY49,CA49,CC49,CE49)</f>
        <v>363.9428094435097</v>
      </c>
      <c r="CM49" s="3">
        <f>SUM(BW49:CE49)</f>
        <v>436.1216389547285</v>
      </c>
      <c r="CN49" s="3">
        <v>1.6223389298320536</v>
      </c>
      <c r="CO49" s="3"/>
      <c r="CP49" s="3">
        <v>0</v>
      </c>
      <c r="CQ49" s="3">
        <v>0</v>
      </c>
      <c r="CR49" s="3">
        <v>0</v>
      </c>
      <c r="CS49" s="3">
        <v>0.76893431960999237</v>
      </c>
      <c r="CT49" s="3">
        <v>2.2052905042816406</v>
      </c>
      <c r="CU49" s="3">
        <v>0</v>
      </c>
      <c r="CV49" s="3">
        <v>0</v>
      </c>
      <c r="CW49" s="3">
        <v>0</v>
      </c>
      <c r="CX49" s="3">
        <v>3.2389982678816835</v>
      </c>
      <c r="CY49" s="3">
        <v>1.7217814255214534</v>
      </c>
      <c r="CZ49" s="3">
        <v>0.82827488000139204</v>
      </c>
      <c r="DA49" s="3">
        <v>1.5159779071580957</v>
      </c>
      <c r="DB49" s="3">
        <v>8.0808791167482017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f>SUM(CN49:DI49)</f>
        <v>19.982475351034513</v>
      </c>
      <c r="DK49" s="3">
        <v>15.021695657631376</v>
      </c>
      <c r="DL49" s="3">
        <v>10.42513190390769</v>
      </c>
      <c r="DM49" s="3">
        <v>0.4409118077442013</v>
      </c>
      <c r="DN49" s="3">
        <v>0.30599499939865471</v>
      </c>
      <c r="DO49" s="3">
        <v>21.022089105966799</v>
      </c>
      <c r="DP49" s="3"/>
      <c r="DQ49" s="3"/>
      <c r="DR49" s="3">
        <v>0</v>
      </c>
      <c r="DS49" s="3">
        <v>0</v>
      </c>
      <c r="DT49" s="3">
        <v>6.2781612208901736</v>
      </c>
      <c r="DU49" s="3">
        <v>0</v>
      </c>
      <c r="DV49" s="3">
        <v>0</v>
      </c>
      <c r="DW49" s="3">
        <v>0</v>
      </c>
      <c r="DX49" s="3">
        <v>2.2457057594299523</v>
      </c>
      <c r="DY49" s="3">
        <v>0</v>
      </c>
      <c r="DZ49" s="3">
        <v>1.2134544839430985</v>
      </c>
      <c r="EA49" s="3">
        <v>3.6455124101872447</v>
      </c>
      <c r="EB49" s="3">
        <v>3.0642032614265218</v>
      </c>
      <c r="EC49" s="146">
        <v>0</v>
      </c>
      <c r="ED49" s="3">
        <v>10.572683654197034</v>
      </c>
      <c r="EE49" s="3">
        <f>SUM(DO49:ED49)</f>
        <v>48.041809896040824</v>
      </c>
      <c r="EF49" s="3">
        <v>9.7373214642632249</v>
      </c>
      <c r="EG49" s="5">
        <f>DK49/(DK49+EE49)</f>
        <v>0.2381995026401868</v>
      </c>
      <c r="EH49" s="3">
        <v>0.5001436679493928</v>
      </c>
      <c r="EI49" s="3">
        <v>0.93867163325252667</v>
      </c>
      <c r="EJ49" s="3">
        <v>0.51705671495142214</v>
      </c>
      <c r="EK49" s="5">
        <f>DK49/(DK49+CL49)</f>
        <v>3.9638793225825378E-2</v>
      </c>
      <c r="EL49" s="3">
        <v>3.0895243944048741E-2</v>
      </c>
      <c r="EM49" s="3">
        <v>0.11603879910587296</v>
      </c>
      <c r="EN49" s="3">
        <v>0</v>
      </c>
      <c r="EO49" s="3">
        <v>0</v>
      </c>
      <c r="EP49" s="3">
        <v>0</v>
      </c>
      <c r="EQ49" s="3">
        <v>0</v>
      </c>
      <c r="ER49" s="3">
        <v>14.860748409115118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14.860748409115118</v>
      </c>
      <c r="FA49" s="5">
        <v>0.33746449079806917</v>
      </c>
      <c r="FB49" s="5">
        <v>0.87021426301987226</v>
      </c>
      <c r="FC49" s="5">
        <v>0.12011713891589969</v>
      </c>
      <c r="FD49" s="146">
        <f>EZ49/CM49</f>
        <v>3.4074778873005508E-2</v>
      </c>
      <c r="FE49" s="1" t="s">
        <v>99</v>
      </c>
      <c r="FF49" s="143">
        <v>-5.2</v>
      </c>
      <c r="FG49" s="147">
        <v>-5</v>
      </c>
      <c r="FH49" s="148">
        <v>-30.306999999999999</v>
      </c>
      <c r="FI49" s="148">
        <v>-31.013000000000002</v>
      </c>
      <c r="FJ49" s="148">
        <v>-30.826000000000001</v>
      </c>
      <c r="FK49" s="147">
        <f>(FI49+1000)/(-0.0052+1)-1000</f>
        <v>-25.947929232006459</v>
      </c>
      <c r="FL49" s="147"/>
      <c r="FM49" s="147">
        <f>(FG49-FK49/1+(FK49/1000))</f>
        <v>20.921981302774451</v>
      </c>
      <c r="FN49" s="147">
        <f>(FG49+1000)/(FK49+1000)</f>
        <v>1.0215059644763036</v>
      </c>
      <c r="FO49" s="147">
        <f>(FN49-1)*1000</f>
        <v>21.505964476303596</v>
      </c>
    </row>
    <row r="50" spans="1:171" ht="30" x14ac:dyDescent="0.15">
      <c r="A50" s="1" t="s">
        <v>384</v>
      </c>
      <c r="B50" s="1" t="s">
        <v>98</v>
      </c>
      <c r="D50" s="1" t="s">
        <v>97</v>
      </c>
      <c r="E50" s="1">
        <v>5</v>
      </c>
      <c r="F50" s="1" t="s">
        <v>96</v>
      </c>
      <c r="G50" s="1" t="s">
        <v>95</v>
      </c>
      <c r="H50" s="1" t="s">
        <v>94</v>
      </c>
      <c r="I50" s="1" t="s">
        <v>93</v>
      </c>
      <c r="J50" s="1" t="s">
        <v>0</v>
      </c>
      <c r="K50" s="31" t="s">
        <v>359</v>
      </c>
      <c r="L50" s="3">
        <v>-25.899530160506934</v>
      </c>
      <c r="M50" s="3"/>
      <c r="N50" s="3"/>
      <c r="O50" s="3">
        <v>0.86594771747593524</v>
      </c>
      <c r="P50" s="5"/>
      <c r="Q50" s="6">
        <v>1</v>
      </c>
      <c r="R50" s="1">
        <v>28.6174</v>
      </c>
      <c r="S50" s="1" t="s">
        <v>338</v>
      </c>
      <c r="T50" s="3">
        <v>-29.555</v>
      </c>
      <c r="U50" s="3"/>
      <c r="V50" s="3"/>
      <c r="W50" s="3">
        <v>-30.088000000000001</v>
      </c>
      <c r="X50" s="3"/>
      <c r="Y50" s="3">
        <v>-30.123999999999999</v>
      </c>
      <c r="Z50" s="3">
        <v>-30.713000000000001</v>
      </c>
      <c r="AA50" s="3"/>
      <c r="AB50" s="3"/>
      <c r="AC50" s="3">
        <v>-31.42</v>
      </c>
      <c r="AD50" s="3"/>
      <c r="AE50" s="3"/>
      <c r="AF50" s="3"/>
      <c r="AG50" s="3"/>
      <c r="AH50" s="3"/>
      <c r="AI50" s="3"/>
      <c r="AJ50" s="142" t="s">
        <v>96</v>
      </c>
      <c r="AK50" s="143"/>
      <c r="AL50" s="143"/>
      <c r="AM50" s="144">
        <v>0</v>
      </c>
      <c r="AN50" s="144">
        <v>-178.18808071043247</v>
      </c>
      <c r="AO50" s="143"/>
      <c r="AP50" s="144">
        <v>1</v>
      </c>
      <c r="AQ50" s="144">
        <v>-184.2822980504325</v>
      </c>
      <c r="AR50" s="143"/>
      <c r="AS50" s="144">
        <v>1</v>
      </c>
      <c r="AT50" s="144">
        <v>-181.76307311043249</v>
      </c>
      <c r="AU50" s="143"/>
      <c r="AV50" s="144">
        <v>1</v>
      </c>
      <c r="AW50" s="144">
        <v>-176.2711451304325</v>
      </c>
      <c r="AX50" s="143"/>
      <c r="AY50" s="144">
        <v>1</v>
      </c>
      <c r="AZ50" s="144">
        <v>-156.55849615043249</v>
      </c>
      <c r="BA50" s="143"/>
      <c r="BB50" s="144">
        <v>1</v>
      </c>
      <c r="BC50" s="3">
        <v>3.7262443971498485</v>
      </c>
      <c r="BD50" s="3">
        <v>2.3516868126064856</v>
      </c>
      <c r="BE50" s="3">
        <f>BC50/BD50</f>
        <v>1.5844985723332248</v>
      </c>
      <c r="BF50" s="3">
        <f t="shared" si="19"/>
        <v>0.552319739957014</v>
      </c>
      <c r="BG50" s="3">
        <f t="shared" si="19"/>
        <v>0.28648995877419009</v>
      </c>
      <c r="BH50" s="3">
        <v>13.427384073790613</v>
      </c>
      <c r="BI50" s="3"/>
      <c r="BJ50" s="3">
        <v>1.5725615354505362</v>
      </c>
      <c r="BK50" s="3">
        <v>6.1965189830636405</v>
      </c>
      <c r="BL50" s="3">
        <v>13.312734874899114</v>
      </c>
      <c r="BM50" s="3">
        <v>6.746534891980966</v>
      </c>
      <c r="BN50" s="3">
        <v>8.2086186289693774</v>
      </c>
      <c r="BO50" s="3">
        <v>4.5589133783305593</v>
      </c>
      <c r="BP50" s="3">
        <v>5.985487208712736</v>
      </c>
      <c r="BQ50" s="3">
        <v>6.6132279593152559</v>
      </c>
      <c r="BR50" s="3">
        <v>7.8999004743420382</v>
      </c>
      <c r="BS50" s="3">
        <v>16.107255588550672</v>
      </c>
      <c r="BT50" s="3">
        <v>12.245155238376633</v>
      </c>
      <c r="BU50" s="3">
        <v>35.736227302644522</v>
      </c>
      <c r="BV50" s="3">
        <v>16.026368300066416</v>
      </c>
      <c r="BW50" s="3">
        <v>78.499210873366934</v>
      </c>
      <c r="BX50" s="3">
        <v>23.653733988362607</v>
      </c>
      <c r="BY50" s="3">
        <v>124.56558028833436</v>
      </c>
      <c r="BZ50" s="3">
        <v>25.881029333732069</v>
      </c>
      <c r="CA50" s="3">
        <v>81.177512236807431</v>
      </c>
      <c r="CB50" s="3">
        <v>12.935167160970888</v>
      </c>
      <c r="CC50" s="3">
        <v>34.909886555171404</v>
      </c>
      <c r="CD50" s="3">
        <v>3.3704580443442218</v>
      </c>
      <c r="CE50" s="3">
        <v>0</v>
      </c>
      <c r="CF50" s="3"/>
      <c r="CG50" s="3"/>
      <c r="CH50" s="145">
        <f>(27*BW50+29*BY50+31*CA50+33*CC50+35*CE50)/(BW50+BY50+CA50+CC50+CE50)</f>
        <v>29.454316634858781</v>
      </c>
      <c r="CI50" s="3">
        <f>0.5*((BS50+BU50+BW50+BY50+CA50)+(BU50+BW50+BY50+CA50+CC50))/(BT50+BV50+BX50+BZ50+CB50)</f>
        <v>3.8073789482271554</v>
      </c>
      <c r="CJ50" s="3">
        <f>(BW50+BY50+CA50)/(BK50+BM50+BO50)</f>
        <v>16.240591659414402</v>
      </c>
      <c r="CK50" s="3">
        <f>(BS50+BU50)/(BS50+BU50+BY50+CA50)</f>
        <v>0.20126624536779766</v>
      </c>
      <c r="CL50" s="3">
        <f>SUM(BW50,BY50,CA50,CC50,CE50)</f>
        <v>319.15218995368014</v>
      </c>
      <c r="CM50" s="3">
        <f>SUM(BW50:CE50)</f>
        <v>384.99257848108988</v>
      </c>
      <c r="CN50" s="3">
        <v>2.4889179669418784</v>
      </c>
      <c r="CO50" s="3"/>
      <c r="CP50" s="3">
        <v>0</v>
      </c>
      <c r="CQ50" s="3">
        <v>0</v>
      </c>
      <c r="CR50" s="3">
        <v>0</v>
      </c>
      <c r="CS50" s="3">
        <v>1.7512114227998425</v>
      </c>
      <c r="CT50" s="3">
        <v>2.533799149797586</v>
      </c>
      <c r="CU50" s="3">
        <v>0</v>
      </c>
      <c r="CV50" s="3">
        <v>1.4568080871265632</v>
      </c>
      <c r="CW50" s="3">
        <v>0</v>
      </c>
      <c r="CX50" s="3">
        <v>2.9682698406260526</v>
      </c>
      <c r="CY50" s="3">
        <v>1.4575759284454479</v>
      </c>
      <c r="CZ50" s="3">
        <v>0</v>
      </c>
      <c r="DA50" s="3">
        <v>3.0939624397680205</v>
      </c>
      <c r="DB50" s="3">
        <v>13.513689520978247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>SUM(CN50:DI50)</f>
        <v>29.264234356483637</v>
      </c>
      <c r="DK50" s="3">
        <v>23.381580500285573</v>
      </c>
      <c r="DL50" s="3">
        <v>16.607651960746267</v>
      </c>
      <c r="DM50" s="3">
        <v>0.40787996735180376</v>
      </c>
      <c r="DN50" s="3">
        <v>0.28971217490864543</v>
      </c>
      <c r="DO50" s="3">
        <v>9.7866702921982718</v>
      </c>
      <c r="DP50" s="3"/>
      <c r="DQ50" s="3"/>
      <c r="DR50" s="3">
        <v>0</v>
      </c>
      <c r="DS50" s="3">
        <v>0</v>
      </c>
      <c r="DT50" s="3">
        <v>4.4586973637249061</v>
      </c>
      <c r="DU50" s="3">
        <v>0</v>
      </c>
      <c r="DV50" s="3">
        <v>0</v>
      </c>
      <c r="DW50" s="3">
        <v>0</v>
      </c>
      <c r="DX50" s="3">
        <v>1.3179845832445478</v>
      </c>
      <c r="DY50" s="3">
        <v>0</v>
      </c>
      <c r="DZ50" s="3">
        <v>0</v>
      </c>
      <c r="EA50" s="3">
        <v>0.45535650479572676</v>
      </c>
      <c r="EB50" s="3">
        <v>1.0528735667544635</v>
      </c>
      <c r="EC50" s="146">
        <v>0</v>
      </c>
      <c r="ED50" s="3">
        <v>6.8201251359643384</v>
      </c>
      <c r="EE50" s="3">
        <f>SUM(DO50:ED50)</f>
        <v>23.891707446682258</v>
      </c>
      <c r="EF50" s="3">
        <v>5.7766819469694539</v>
      </c>
      <c r="EG50" s="5">
        <f>DK50/(DK50+EE50)</f>
        <v>0.49460449052148697</v>
      </c>
      <c r="EH50" s="3">
        <v>0.75796739727468432</v>
      </c>
      <c r="EI50" s="3">
        <v>0.9795521251302588</v>
      </c>
      <c r="EJ50" s="3">
        <v>0.74193192565903099</v>
      </c>
      <c r="EK50" s="5">
        <f>DK50/(DK50+CL50)</f>
        <v>6.8260657830314292E-2</v>
      </c>
      <c r="EL50" s="3">
        <v>5.3031799074961423E-2</v>
      </c>
      <c r="EM50" s="3">
        <v>0.1873850333534767</v>
      </c>
      <c r="EN50" s="3">
        <v>0</v>
      </c>
      <c r="EO50" s="3">
        <v>0</v>
      </c>
      <c r="EP50" s="3">
        <v>1.6174692397963062</v>
      </c>
      <c r="EQ50" s="3">
        <v>0</v>
      </c>
      <c r="ER50" s="3">
        <v>12.909721861967766</v>
      </c>
      <c r="ES50" s="3">
        <v>2.0867540014475887</v>
      </c>
      <c r="ET50" s="3">
        <v>0</v>
      </c>
      <c r="EU50" s="3">
        <v>0</v>
      </c>
      <c r="EV50" s="3">
        <v>3.3704580443442218</v>
      </c>
      <c r="EW50" s="3">
        <v>0</v>
      </c>
      <c r="EX50" s="3">
        <v>1.3518134465123535</v>
      </c>
      <c r="EY50" s="3">
        <v>0.5664501626753724</v>
      </c>
      <c r="EZ50" s="3">
        <v>21.902666756743606</v>
      </c>
      <c r="FA50" s="5">
        <v>0.22570847194928711</v>
      </c>
      <c r="FB50" s="5">
        <v>0.86834293450753486</v>
      </c>
      <c r="FC50" s="5">
        <v>0.12493436184925782</v>
      </c>
      <c r="FD50" s="146">
        <f>EZ50/CM50</f>
        <v>5.6891140195886723E-2</v>
      </c>
      <c r="FE50" s="1" t="s">
        <v>96</v>
      </c>
      <c r="FF50" s="143">
        <v>-5.2</v>
      </c>
      <c r="FG50" s="147">
        <v>-5</v>
      </c>
      <c r="FH50" s="148">
        <v>-30.088000000000001</v>
      </c>
      <c r="FI50" s="148">
        <v>-30.713000000000001</v>
      </c>
      <c r="FJ50" s="148">
        <v>-31.42</v>
      </c>
      <c r="FK50" s="147">
        <f>(FI50+1000)/(-0.0052+1)-1000</f>
        <v>-25.646361077603501</v>
      </c>
      <c r="FL50" s="147"/>
      <c r="FM50" s="147">
        <f>(FG50-FK50/1+(FK50/1000))</f>
        <v>20.620714716525896</v>
      </c>
      <c r="FN50" s="147">
        <f>(FG50+1000)/(FK50+1000)</f>
        <v>1.0211898024011463</v>
      </c>
      <c r="FO50" s="147">
        <f>(FN50-1)*1000</f>
        <v>21.189802401146316</v>
      </c>
    </row>
    <row r="51" spans="1:171" s="130" customFormat="1" x14ac:dyDescent="0.15">
      <c r="A51" s="130" t="s">
        <v>384</v>
      </c>
      <c r="B51" s="130" t="s">
        <v>630</v>
      </c>
      <c r="E51" s="130" t="s">
        <v>688</v>
      </c>
      <c r="F51" s="130" t="s">
        <v>655</v>
      </c>
      <c r="I51" s="130" t="s">
        <v>624</v>
      </c>
      <c r="J51" s="130" t="s">
        <v>0</v>
      </c>
      <c r="K51" s="132" t="s">
        <v>697</v>
      </c>
      <c r="L51" s="133">
        <v>-25.7</v>
      </c>
      <c r="M51" s="133">
        <v>0.1</v>
      </c>
      <c r="N51" s="133"/>
      <c r="O51" s="131">
        <v>0.72</v>
      </c>
      <c r="P51" s="131">
        <v>7.0000000000000007E-2</v>
      </c>
      <c r="Q51" s="134">
        <v>2</v>
      </c>
      <c r="R51" s="132"/>
      <c r="S51" s="132"/>
      <c r="T51" s="133">
        <v>-29</v>
      </c>
      <c r="U51" s="133">
        <v>0.1</v>
      </c>
      <c r="V51" s="133"/>
      <c r="W51" s="133">
        <v>-29.7</v>
      </c>
      <c r="X51" s="133">
        <v>0.1</v>
      </c>
      <c r="Y51" s="133"/>
      <c r="Z51" s="133">
        <v>-30.1</v>
      </c>
      <c r="AA51" s="133">
        <v>0.1</v>
      </c>
      <c r="AB51" s="133"/>
      <c r="AC51" s="133">
        <v>-30.8</v>
      </c>
      <c r="AD51" s="133">
        <v>0.1</v>
      </c>
      <c r="AE51" s="133"/>
      <c r="AF51" s="133"/>
      <c r="AG51" s="133"/>
      <c r="AH51" s="133"/>
      <c r="AI51" s="133"/>
      <c r="AJ51" s="135"/>
      <c r="AK51" s="136"/>
      <c r="AL51" s="136"/>
      <c r="AM51" s="137"/>
      <c r="AN51" s="137"/>
      <c r="AO51" s="137"/>
      <c r="AP51" s="137"/>
      <c r="AQ51" s="137">
        <v>-194</v>
      </c>
      <c r="AR51" s="150">
        <v>4</v>
      </c>
      <c r="AS51" s="137">
        <v>3</v>
      </c>
      <c r="AT51" s="137">
        <v>-192</v>
      </c>
      <c r="AU51" s="150">
        <v>4</v>
      </c>
      <c r="AV51" s="137">
        <v>3</v>
      </c>
      <c r="AW51" s="137">
        <v>-188</v>
      </c>
      <c r="AX51" s="150">
        <v>4</v>
      </c>
      <c r="AY51" s="137">
        <v>3</v>
      </c>
      <c r="AZ51" s="136"/>
      <c r="BA51" s="136"/>
      <c r="BB51" s="137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>
        <v>28.5</v>
      </c>
      <c r="CI51" s="133">
        <v>4.3</v>
      </c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8"/>
      <c r="ED51" s="133"/>
      <c r="EE51" s="133"/>
      <c r="EF51" s="133"/>
      <c r="EG51" s="139"/>
      <c r="EH51" s="133"/>
      <c r="EI51" s="133"/>
      <c r="EJ51" s="133"/>
      <c r="EK51" s="139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2"/>
      <c r="FB51" s="132"/>
      <c r="FC51" s="139"/>
      <c r="FD51" s="138"/>
      <c r="FF51" s="136"/>
      <c r="FG51" s="140"/>
      <c r="FH51" s="141"/>
      <c r="FI51" s="141"/>
      <c r="FJ51" s="141"/>
      <c r="FK51" s="140"/>
      <c r="FL51" s="140"/>
      <c r="FM51" s="140"/>
      <c r="FN51" s="140"/>
      <c r="FO51" s="140"/>
    </row>
    <row r="52" spans="1:171" ht="30" x14ac:dyDescent="0.15">
      <c r="A52" s="1" t="s">
        <v>384</v>
      </c>
      <c r="B52" s="1" t="s">
        <v>98</v>
      </c>
      <c r="D52" s="1" t="s">
        <v>97</v>
      </c>
      <c r="E52" s="1">
        <v>2</v>
      </c>
      <c r="F52" s="1" t="s">
        <v>101</v>
      </c>
      <c r="G52" s="1" t="s">
        <v>95</v>
      </c>
      <c r="H52" s="1" t="s">
        <v>94</v>
      </c>
      <c r="I52" s="1" t="s">
        <v>93</v>
      </c>
      <c r="J52" s="1" t="s">
        <v>0</v>
      </c>
      <c r="K52" s="31" t="s">
        <v>357</v>
      </c>
      <c r="L52" s="3">
        <v>-25.669812499002184</v>
      </c>
      <c r="M52" s="3"/>
      <c r="N52" s="3"/>
      <c r="O52" s="3">
        <v>0.62727318336592253</v>
      </c>
      <c r="P52" s="5"/>
      <c r="Q52" s="6">
        <v>1</v>
      </c>
      <c r="R52" s="1">
        <v>45.236600000000003</v>
      </c>
      <c r="S52" s="1" t="s">
        <v>332</v>
      </c>
      <c r="T52" s="3">
        <v>-28.972000000000001</v>
      </c>
      <c r="U52" s="3"/>
      <c r="V52" s="3">
        <v>-29.128</v>
      </c>
      <c r="W52" s="3">
        <v>-29.260999999999999</v>
      </c>
      <c r="X52" s="3"/>
      <c r="Y52" s="3">
        <v>-29.995999999999999</v>
      </c>
      <c r="Z52" s="3">
        <v>-29.768000000000001</v>
      </c>
      <c r="AA52" s="3"/>
      <c r="AB52" s="3">
        <v>-30.32</v>
      </c>
      <c r="AC52" s="3">
        <v>-30.376999999999999</v>
      </c>
      <c r="AD52" s="3"/>
      <c r="AE52" s="3"/>
      <c r="AF52" s="3"/>
      <c r="AG52" s="3"/>
      <c r="AH52" s="3"/>
      <c r="AI52" s="3"/>
      <c r="AJ52" s="142" t="s">
        <v>101</v>
      </c>
      <c r="AK52" s="143"/>
      <c r="AL52" s="143"/>
      <c r="AM52" s="144">
        <v>0</v>
      </c>
      <c r="AN52" s="143"/>
      <c r="AO52" s="143"/>
      <c r="AP52" s="144">
        <v>0</v>
      </c>
      <c r="AQ52" s="144">
        <v>-195.68155962425365</v>
      </c>
      <c r="AR52" s="143"/>
      <c r="AS52" s="144">
        <v>1</v>
      </c>
      <c r="AT52" s="144">
        <v>-192.40507028425364</v>
      </c>
      <c r="AU52" s="143"/>
      <c r="AV52" s="144">
        <v>1</v>
      </c>
      <c r="AW52" s="144">
        <v>-195.64633802425365</v>
      </c>
      <c r="AX52" s="143"/>
      <c r="AY52" s="144">
        <v>1</v>
      </c>
      <c r="AZ52" s="143"/>
      <c r="BA52" s="143"/>
      <c r="BB52" s="144">
        <v>0</v>
      </c>
      <c r="BC52" s="3">
        <v>4.1641155371187155</v>
      </c>
      <c r="BD52" s="3"/>
      <c r="BE52" s="3"/>
      <c r="BF52" s="3">
        <f>BC52/BM52</f>
        <v>0.53350091266183453</v>
      </c>
      <c r="BG52" s="3"/>
      <c r="BH52" s="3">
        <v>38.484610396926527</v>
      </c>
      <c r="BI52" s="3"/>
      <c r="BJ52" s="3">
        <v>1.398051137193532</v>
      </c>
      <c r="BK52" s="3">
        <v>4.0910295463995539</v>
      </c>
      <c r="BL52" s="3">
        <v>6.9951244714190306</v>
      </c>
      <c r="BM52" s="3">
        <v>7.8052641303693262</v>
      </c>
      <c r="BN52" s="3">
        <v>9.9285772507044499</v>
      </c>
      <c r="BO52" s="3">
        <v>10.900561370006084</v>
      </c>
      <c r="BP52" s="3">
        <v>13.27577114856069</v>
      </c>
      <c r="BQ52" s="3">
        <v>20.582070263430118</v>
      </c>
      <c r="BR52" s="3">
        <v>23.624141026782421</v>
      </c>
      <c r="BS52" s="3">
        <v>33.565840650908378</v>
      </c>
      <c r="BT52" s="3">
        <v>27.895866110036689</v>
      </c>
      <c r="BU52" s="3">
        <v>88.098398918852808</v>
      </c>
      <c r="BV52" s="3">
        <v>38.40916923914007</v>
      </c>
      <c r="BW52" s="3">
        <v>214.74941908470282</v>
      </c>
      <c r="BX52" s="3">
        <v>54.192214468778431</v>
      </c>
      <c r="BY52" s="3">
        <v>284.64518125474478</v>
      </c>
      <c r="BZ52" s="3">
        <v>45.676322883088197</v>
      </c>
      <c r="CA52" s="3">
        <v>120.11157704822966</v>
      </c>
      <c r="CB52" s="3">
        <v>18.331646105079098</v>
      </c>
      <c r="CC52" s="3">
        <v>25.981373122651593</v>
      </c>
      <c r="CD52" s="3">
        <v>2.8005257350013388</v>
      </c>
      <c r="CE52" s="3">
        <v>0</v>
      </c>
      <c r="CF52" s="3"/>
      <c r="CG52" s="3"/>
      <c r="CH52" s="145">
        <f>(27*BW52+29*BY52+31*CA52+33*CC52+35*CE52)/(BW52+BY52+CA52+CC52+CE52)</f>
        <v>28.867774070135262</v>
      </c>
      <c r="CI52" s="3">
        <f>0.5*((BS52+BU52+BW52+BY52+CA52)+(BU52+BW52+BY52+CA52+CC52))/(BT52+BV52+BX52+BZ52+CB52)</f>
        <v>3.996516672886878</v>
      </c>
      <c r="CJ52" s="3">
        <f>(BW52+BY52+CA52)/(BK52+BM52+BO52)</f>
        <v>27.175072005176339</v>
      </c>
      <c r="CK52" s="3">
        <f>(BS52+BU52)/(BS52+BU52+BY52+CA52)</f>
        <v>0.23111585605704504</v>
      </c>
      <c r="CL52" s="3">
        <f>SUM(BW52,BY52,CA52,CC52,CE52)</f>
        <v>645.4875505103289</v>
      </c>
      <c r="CM52" s="3">
        <f>SUM(BW52:CE52)</f>
        <v>766.48825970227608</v>
      </c>
      <c r="CN52" s="3">
        <v>0</v>
      </c>
      <c r="CO52" s="3"/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>SUM(CN52:DI52)</f>
        <v>0</v>
      </c>
      <c r="DK52" s="3">
        <v>0</v>
      </c>
      <c r="DL52" s="3">
        <v>0</v>
      </c>
      <c r="DM52" s="3"/>
      <c r="DN52" s="3"/>
      <c r="DO52" s="3">
        <v>15.670950269861466</v>
      </c>
      <c r="DP52" s="3"/>
      <c r="DQ52" s="3"/>
      <c r="DR52" s="3">
        <v>0</v>
      </c>
      <c r="DS52" s="3">
        <v>0</v>
      </c>
      <c r="DT52" s="3">
        <v>0</v>
      </c>
      <c r="DU52" s="3">
        <v>0</v>
      </c>
      <c r="DV52" s="3">
        <v>6.2014088221682329</v>
      </c>
      <c r="DW52" s="3">
        <v>0</v>
      </c>
      <c r="DX52" s="3">
        <v>1.5341199757298118</v>
      </c>
      <c r="DY52" s="3">
        <v>0</v>
      </c>
      <c r="DZ52" s="3">
        <v>2.111133786547597</v>
      </c>
      <c r="EA52" s="3">
        <v>2.4718819499482727</v>
      </c>
      <c r="EB52" s="3">
        <v>1.9137546671434622</v>
      </c>
      <c r="EC52" s="146">
        <v>0</v>
      </c>
      <c r="ED52" s="3">
        <v>25.95198244340958</v>
      </c>
      <c r="EE52" s="3">
        <f>SUM(DO52:ED52)</f>
        <v>55.855231914808421</v>
      </c>
      <c r="EF52" s="3">
        <v>9.8466625844456424</v>
      </c>
      <c r="EG52" s="5">
        <f>DK52/(DK52+EE52)</f>
        <v>0</v>
      </c>
      <c r="EH52" s="3">
        <v>0</v>
      </c>
      <c r="EI52" s="3">
        <v>0</v>
      </c>
      <c r="EJ52" s="3">
        <v>0</v>
      </c>
      <c r="EK52" s="5">
        <f>DK52/(DK52+CL52)</f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5">
        <v>0.19760398105312824</v>
      </c>
      <c r="FB52" s="5">
        <v>0.87705333692614773</v>
      </c>
      <c r="FC52" s="5">
        <v>0.12446138522948612</v>
      </c>
      <c r="FD52" s="146">
        <f>EZ52/CM52</f>
        <v>0</v>
      </c>
      <c r="FE52" s="1" t="s">
        <v>101</v>
      </c>
      <c r="FF52" s="143">
        <v>-5.2</v>
      </c>
      <c r="FG52" s="147">
        <v>-5</v>
      </c>
      <c r="FH52" s="148">
        <v>-29.260999999999999</v>
      </c>
      <c r="FI52" s="148">
        <v>-29.768000000000001</v>
      </c>
      <c r="FJ52" s="148">
        <v>-30.376999999999999</v>
      </c>
      <c r="FK52" s="147">
        <f>(FI52+1000)/(-0.0052+1)-1000</f>
        <v>-24.69642139123448</v>
      </c>
      <c r="FL52" s="147"/>
      <c r="FM52" s="147">
        <f>(FG52-FK52/1+(FK52/1000))</f>
        <v>19.671724969843247</v>
      </c>
      <c r="FN52" s="147">
        <f>(FG52+1000)/(FK52+1000)</f>
        <v>1.0201951698150546</v>
      </c>
      <c r="FO52" s="147">
        <f>(FN52-1)*1000</f>
        <v>20.195169815054648</v>
      </c>
    </row>
    <row r="53" spans="1:171" s="130" customFormat="1" x14ac:dyDescent="0.15">
      <c r="A53" s="130" t="s">
        <v>384</v>
      </c>
      <c r="B53" s="130" t="s">
        <v>630</v>
      </c>
      <c r="E53" s="130" t="s">
        <v>688</v>
      </c>
      <c r="F53" s="130" t="s">
        <v>656</v>
      </c>
      <c r="I53" s="130" t="s">
        <v>624</v>
      </c>
      <c r="J53" s="130" t="s">
        <v>0</v>
      </c>
      <c r="K53" s="132" t="s">
        <v>697</v>
      </c>
      <c r="L53" s="133">
        <v>-26.3</v>
      </c>
      <c r="M53" s="133">
        <v>0.1</v>
      </c>
      <c r="N53" s="133"/>
      <c r="O53" s="131">
        <v>0.63</v>
      </c>
      <c r="P53" s="131">
        <v>0</v>
      </c>
      <c r="Q53" s="134">
        <v>2</v>
      </c>
      <c r="R53" s="132"/>
      <c r="S53" s="132"/>
      <c r="T53" s="133">
        <v>-30.4</v>
      </c>
      <c r="U53" s="133">
        <v>0.2</v>
      </c>
      <c r="V53" s="133"/>
      <c r="W53" s="133">
        <v>-30.7</v>
      </c>
      <c r="X53" s="133">
        <v>0.2</v>
      </c>
      <c r="Y53" s="133"/>
      <c r="Z53" s="133">
        <v>-31.3</v>
      </c>
      <c r="AA53" s="133">
        <v>0.2</v>
      </c>
      <c r="AB53" s="133"/>
      <c r="AC53" s="133">
        <v>-32.6</v>
      </c>
      <c r="AD53" s="133">
        <v>0.2</v>
      </c>
      <c r="AE53" s="133"/>
      <c r="AF53" s="133"/>
      <c r="AG53" s="133"/>
      <c r="AH53" s="133"/>
      <c r="AI53" s="133"/>
      <c r="AJ53" s="135"/>
      <c r="AK53" s="136"/>
      <c r="AL53" s="136"/>
      <c r="AM53" s="137"/>
      <c r="AN53" s="137"/>
      <c r="AO53" s="137"/>
      <c r="AP53" s="137"/>
      <c r="AQ53" s="137">
        <v>-199</v>
      </c>
      <c r="AR53" s="150">
        <v>4</v>
      </c>
      <c r="AS53" s="137">
        <v>3</v>
      </c>
      <c r="AT53" s="137">
        <v>-197</v>
      </c>
      <c r="AU53" s="150">
        <v>4</v>
      </c>
      <c r="AV53" s="137">
        <v>3</v>
      </c>
      <c r="AW53" s="137">
        <v>-197</v>
      </c>
      <c r="AX53" s="137">
        <v>4.2</v>
      </c>
      <c r="AY53" s="137">
        <v>2</v>
      </c>
      <c r="AZ53" s="136"/>
      <c r="BA53" s="136"/>
      <c r="BB53" s="137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>
        <v>27.8</v>
      </c>
      <c r="CI53" s="133">
        <v>4.5999999999999996</v>
      </c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8"/>
      <c r="ED53" s="133"/>
      <c r="EE53" s="133"/>
      <c r="EF53" s="133"/>
      <c r="EG53" s="139"/>
      <c r="EH53" s="133"/>
      <c r="EI53" s="133"/>
      <c r="EJ53" s="133"/>
      <c r="EK53" s="139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2"/>
      <c r="FB53" s="132"/>
      <c r="FC53" s="139"/>
      <c r="FD53" s="138"/>
      <c r="FF53" s="136"/>
      <c r="FG53" s="140"/>
      <c r="FH53" s="141"/>
      <c r="FI53" s="141"/>
      <c r="FJ53" s="141"/>
      <c r="FK53" s="140"/>
      <c r="FL53" s="140"/>
      <c r="FM53" s="140"/>
      <c r="FN53" s="140"/>
      <c r="FO53" s="140"/>
    </row>
    <row r="54" spans="1:171" ht="15" x14ac:dyDescent="0.15">
      <c r="A54" s="1" t="s">
        <v>384</v>
      </c>
      <c r="B54" s="1" t="s">
        <v>98</v>
      </c>
      <c r="D54" s="1" t="s">
        <v>97</v>
      </c>
      <c r="E54" s="1">
        <v>1</v>
      </c>
      <c r="F54" s="1" t="s">
        <v>102</v>
      </c>
      <c r="G54" s="1" t="s">
        <v>95</v>
      </c>
      <c r="H54" s="1" t="s">
        <v>94</v>
      </c>
      <c r="I54" s="1" t="s">
        <v>93</v>
      </c>
      <c r="J54" s="1" t="s">
        <v>0</v>
      </c>
      <c r="K54" s="31" t="s">
        <v>360</v>
      </c>
      <c r="L54" s="3">
        <v>-26.594788775289437</v>
      </c>
      <c r="M54" s="3"/>
      <c r="N54" s="3"/>
      <c r="O54" s="3">
        <v>0.624818645862394</v>
      </c>
      <c r="P54" s="5"/>
      <c r="Q54" s="6">
        <v>1</v>
      </c>
      <c r="R54" s="1">
        <v>46.762899999999995</v>
      </c>
      <c r="S54" s="1" t="s">
        <v>330</v>
      </c>
      <c r="T54" s="3">
        <v>-30.456</v>
      </c>
      <c r="U54" s="3"/>
      <c r="V54" s="3">
        <v>-30.466999999999999</v>
      </c>
      <c r="W54" s="3">
        <v>-30.643000000000001</v>
      </c>
      <c r="X54" s="3"/>
      <c r="Y54" s="3">
        <v>-30.878</v>
      </c>
      <c r="Z54" s="3">
        <v>-31.414999999999999</v>
      </c>
      <c r="AA54" s="3"/>
      <c r="AB54" s="3">
        <v>-31.178999999999998</v>
      </c>
      <c r="AC54" s="3">
        <v>-32.28</v>
      </c>
      <c r="AD54" s="3"/>
      <c r="AE54" s="3"/>
      <c r="AF54" s="3"/>
      <c r="AG54" s="3"/>
      <c r="AH54" s="3"/>
      <c r="AI54" s="3"/>
      <c r="AJ54" s="142" t="s">
        <v>102</v>
      </c>
      <c r="AK54" s="143"/>
      <c r="AL54" s="143"/>
      <c r="AM54" s="144">
        <v>0</v>
      </c>
      <c r="AN54" s="144">
        <v>-197.90197606990529</v>
      </c>
      <c r="AO54" s="143"/>
      <c r="AP54" s="144">
        <v>1</v>
      </c>
      <c r="AQ54" s="144">
        <v>-196.33109270990531</v>
      </c>
      <c r="AR54" s="143"/>
      <c r="AS54" s="144">
        <v>1</v>
      </c>
      <c r="AT54" s="144">
        <v>-193.84796990990532</v>
      </c>
      <c r="AU54" s="143"/>
      <c r="AV54" s="144">
        <v>1</v>
      </c>
      <c r="AW54" s="144">
        <v>-195.04374322990532</v>
      </c>
      <c r="AX54" s="143"/>
      <c r="AY54" s="144">
        <v>1</v>
      </c>
      <c r="AZ54" s="143"/>
      <c r="BA54" s="143"/>
      <c r="BB54" s="144">
        <v>0</v>
      </c>
      <c r="BC54" s="3">
        <v>5.780038967165372</v>
      </c>
      <c r="BD54" s="3">
        <v>2.9670531573584964</v>
      </c>
      <c r="BE54" s="3">
        <f>BC54/BD54</f>
        <v>1.9480739510279677</v>
      </c>
      <c r="BF54" s="3">
        <f>BC54/BM54</f>
        <v>0.60004973771053827</v>
      </c>
      <c r="BG54" s="3">
        <f>BD54/BN54</f>
        <v>0.29291777256164314</v>
      </c>
      <c r="BH54" s="3">
        <v>36.050786593530844</v>
      </c>
      <c r="BI54" s="3"/>
      <c r="BJ54" s="3">
        <v>1.8894638496571301</v>
      </c>
      <c r="BK54" s="3">
        <v>5.7342296912020005</v>
      </c>
      <c r="BL54" s="3">
        <v>10.76071304432444</v>
      </c>
      <c r="BM54" s="3">
        <v>9.6325997728435659</v>
      </c>
      <c r="BN54" s="3">
        <v>10.129303972957443</v>
      </c>
      <c r="BO54" s="3">
        <v>11.072951093461405</v>
      </c>
      <c r="BP54" s="3">
        <v>13.625718103713538</v>
      </c>
      <c r="BQ54" s="3">
        <v>20.074225075670856</v>
      </c>
      <c r="BR54" s="3">
        <v>22.272869527898976</v>
      </c>
      <c r="BS54" s="3">
        <v>34.72150579684488</v>
      </c>
      <c r="BT54" s="3">
        <v>27.88541824680178</v>
      </c>
      <c r="BU54" s="3">
        <v>118.9770845441334</v>
      </c>
      <c r="BV54" s="3">
        <v>39.563023393366393</v>
      </c>
      <c r="BW54" s="3">
        <v>232.02664671626727</v>
      </c>
      <c r="BX54" s="3">
        <v>46.779649118340551</v>
      </c>
      <c r="BY54" s="3">
        <v>224.82612371361108</v>
      </c>
      <c r="BZ54" s="3">
        <v>36.438550321373469</v>
      </c>
      <c r="CA54" s="3">
        <v>104.8666672654215</v>
      </c>
      <c r="CB54" s="3">
        <v>15.716814792088007</v>
      </c>
      <c r="CC54" s="3">
        <v>26.306496756149336</v>
      </c>
      <c r="CD54" s="3">
        <v>2.9160306495095258</v>
      </c>
      <c r="CE54" s="3">
        <v>0</v>
      </c>
      <c r="CF54" s="3"/>
      <c r="CG54" s="3"/>
      <c r="CH54" s="145">
        <f>(27*BW54+29*BY54+31*CA54+33*CC54+35*CE54)/(BW54+BY54+CA54+CC54+CE54)</f>
        <v>28.746450006467519</v>
      </c>
      <c r="CI54" s="3">
        <f>0.5*((BS54+BU54+BW54+BY54+CA54)+(BU54+BW54+BY54+CA54+CC54))/(BT54+BV54+BX54+BZ54+CB54)</f>
        <v>4.2745266937068385</v>
      </c>
      <c r="CJ54" s="3">
        <f>(BW54+BY54+CA54)/(BK54+BM54+BO54)</f>
        <v>21.24523826790281</v>
      </c>
      <c r="CK54" s="3">
        <f>(BS54+BU54)/(BS54+BU54+BY54+CA54)</f>
        <v>0.31795889682863004</v>
      </c>
      <c r="CL54" s="3">
        <f>SUM(BW54,BY54,CA54,CC54,CE54)</f>
        <v>588.02593445144919</v>
      </c>
      <c r="CM54" s="3">
        <f>SUM(BW54:CE54)</f>
        <v>689.8769793327607</v>
      </c>
      <c r="CN54" s="3">
        <v>0</v>
      </c>
      <c r="CO54" s="3"/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f>SUM(CN54:DI54)</f>
        <v>0</v>
      </c>
      <c r="DK54" s="3">
        <v>0</v>
      </c>
      <c r="DL54" s="3">
        <v>0</v>
      </c>
      <c r="DM54" s="3"/>
      <c r="DN54" s="3"/>
      <c r="DO54" s="3">
        <v>7.9608285268429979</v>
      </c>
      <c r="DP54" s="3"/>
      <c r="DQ54" s="3"/>
      <c r="DR54" s="3">
        <v>0</v>
      </c>
      <c r="DS54" s="3">
        <v>0</v>
      </c>
      <c r="DT54" s="3">
        <v>0</v>
      </c>
      <c r="DU54" s="3">
        <v>0</v>
      </c>
      <c r="DV54" s="3">
        <v>4.8754809206398235</v>
      </c>
      <c r="DW54" s="3">
        <v>0</v>
      </c>
      <c r="DX54" s="3">
        <v>3.2426557183915952</v>
      </c>
      <c r="DY54" s="3">
        <v>0</v>
      </c>
      <c r="DZ54" s="3">
        <v>1.526194462679392</v>
      </c>
      <c r="EA54" s="3">
        <v>2.5621293506842497</v>
      </c>
      <c r="EB54" s="3">
        <v>1.9512771571239562</v>
      </c>
      <c r="EC54" s="146">
        <v>0</v>
      </c>
      <c r="ED54" s="3">
        <v>16.659693026666414</v>
      </c>
      <c r="EE54" s="3">
        <f>SUM(DO54:ED54)</f>
        <v>38.77825916302843</v>
      </c>
      <c r="EF54" s="3">
        <v>9.6443311017108115</v>
      </c>
      <c r="EG54" s="5">
        <f>DK54/(DK54+EE54)</f>
        <v>0</v>
      </c>
      <c r="EH54" s="3">
        <v>0</v>
      </c>
      <c r="EI54" s="3">
        <v>0</v>
      </c>
      <c r="EJ54" s="3">
        <v>0</v>
      </c>
      <c r="EK54" s="5">
        <f>DK54/(DK54+CL54)</f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5">
        <v>0.22967608359509631</v>
      </c>
      <c r="FB54" s="5">
        <v>0.85160489457448274</v>
      </c>
      <c r="FC54" s="5">
        <v>0.1800133668078033</v>
      </c>
      <c r="FD54" s="146">
        <f>EZ54/CM54</f>
        <v>0</v>
      </c>
      <c r="FE54" s="1" t="s">
        <v>102</v>
      </c>
      <c r="FF54" s="143">
        <v>-5.2</v>
      </c>
      <c r="FG54" s="147">
        <v>-5</v>
      </c>
      <c r="FH54" s="148">
        <v>-30.643000000000001</v>
      </c>
      <c r="FI54" s="148">
        <v>-31.414999999999999</v>
      </c>
      <c r="FJ54" s="148">
        <v>-32.28</v>
      </c>
      <c r="FK54" s="147">
        <f>(FI54+1000)/(-0.0052+1)-1000</f>
        <v>-26.352030558906336</v>
      </c>
      <c r="FL54" s="147"/>
      <c r="FM54" s="147">
        <f>(FG54-FK54/1+(FK54/1000))</f>
        <v>21.325678528347428</v>
      </c>
      <c r="FN54" s="147">
        <f>(FG54+1000)/(FK54+1000)</f>
        <v>1.0219299287104384</v>
      </c>
      <c r="FO54" s="147">
        <f>(FN54-1)*1000</f>
        <v>21.929928710438418</v>
      </c>
    </row>
    <row r="55" spans="1:171" s="130" customFormat="1" x14ac:dyDescent="0.15">
      <c r="A55" s="130" t="s">
        <v>384</v>
      </c>
      <c r="B55" s="130" t="s">
        <v>630</v>
      </c>
      <c r="E55" s="130" t="s">
        <v>688</v>
      </c>
      <c r="F55" s="130" t="s">
        <v>657</v>
      </c>
      <c r="I55" s="130" t="s">
        <v>624</v>
      </c>
      <c r="J55" s="130" t="s">
        <v>0</v>
      </c>
      <c r="K55" s="132"/>
      <c r="L55" s="133">
        <v>-25.6</v>
      </c>
      <c r="M55" s="133">
        <v>0</v>
      </c>
      <c r="N55" s="133"/>
      <c r="O55" s="131">
        <v>0.76</v>
      </c>
      <c r="P55" s="131">
        <v>0.06</v>
      </c>
      <c r="Q55" s="134">
        <v>2</v>
      </c>
      <c r="R55" s="132"/>
      <c r="S55" s="132"/>
      <c r="T55" s="133">
        <v>-29.3</v>
      </c>
      <c r="U55" s="133">
        <v>0.2</v>
      </c>
      <c r="V55" s="133"/>
      <c r="W55" s="133">
        <v>-30.1</v>
      </c>
      <c r="X55" s="133">
        <v>0.2</v>
      </c>
      <c r="Y55" s="133"/>
      <c r="Z55" s="133">
        <v>-30.7</v>
      </c>
      <c r="AA55" s="133">
        <v>0.2</v>
      </c>
      <c r="AB55" s="133"/>
      <c r="AC55" s="133">
        <v>-31.1</v>
      </c>
      <c r="AD55" s="133">
        <v>0.2</v>
      </c>
      <c r="AE55" s="133"/>
      <c r="AF55" s="133"/>
      <c r="AG55" s="133"/>
      <c r="AH55" s="133"/>
      <c r="AI55" s="133"/>
      <c r="AJ55" s="135"/>
      <c r="AK55" s="136"/>
      <c r="AL55" s="136"/>
      <c r="AM55" s="137"/>
      <c r="AN55" s="137"/>
      <c r="AO55" s="137"/>
      <c r="AP55" s="137"/>
      <c r="AQ55" s="137">
        <v>-195</v>
      </c>
      <c r="AR55" s="150">
        <v>4</v>
      </c>
      <c r="AS55" s="137">
        <v>3</v>
      </c>
      <c r="AT55" s="137">
        <v>-192</v>
      </c>
      <c r="AU55" s="150">
        <v>4</v>
      </c>
      <c r="AV55" s="137">
        <v>3</v>
      </c>
      <c r="AW55" s="137">
        <v>-182</v>
      </c>
      <c r="AX55" s="150">
        <v>4</v>
      </c>
      <c r="AY55" s="137">
        <v>3</v>
      </c>
      <c r="AZ55" s="136"/>
      <c r="BA55" s="136"/>
      <c r="BB55" s="137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>
        <v>29.1</v>
      </c>
      <c r="CI55" s="133">
        <v>4.0999999999999996</v>
      </c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8"/>
      <c r="ED55" s="133"/>
      <c r="EE55" s="133"/>
      <c r="EF55" s="133"/>
      <c r="EG55" s="139"/>
      <c r="EH55" s="133"/>
      <c r="EI55" s="133"/>
      <c r="EJ55" s="133"/>
      <c r="EK55" s="139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2"/>
      <c r="FB55" s="132"/>
      <c r="FC55" s="139"/>
      <c r="FD55" s="138"/>
      <c r="FF55" s="136"/>
      <c r="FG55" s="140"/>
      <c r="FH55" s="141"/>
      <c r="FI55" s="141"/>
      <c r="FJ55" s="141"/>
      <c r="FK55" s="140"/>
      <c r="FL55" s="140"/>
      <c r="FM55" s="140"/>
      <c r="FN55" s="140"/>
      <c r="FO55" s="140"/>
    </row>
    <row r="56" spans="1:171" s="130" customFormat="1" x14ac:dyDescent="0.15">
      <c r="A56" s="130" t="s">
        <v>384</v>
      </c>
      <c r="B56" s="130" t="s">
        <v>630</v>
      </c>
      <c r="E56" s="130" t="s">
        <v>688</v>
      </c>
      <c r="F56" s="130" t="s">
        <v>658</v>
      </c>
      <c r="I56" s="130" t="s">
        <v>624</v>
      </c>
      <c r="J56" s="130" t="s">
        <v>0</v>
      </c>
      <c r="K56" s="132"/>
      <c r="L56" s="133">
        <v>-26.8</v>
      </c>
      <c r="M56" s="133">
        <v>0</v>
      </c>
      <c r="N56" s="133"/>
      <c r="O56" s="131">
        <v>1.35</v>
      </c>
      <c r="P56" s="131">
        <v>0.06</v>
      </c>
      <c r="Q56" s="134">
        <v>2</v>
      </c>
      <c r="R56" s="132"/>
      <c r="S56" s="132"/>
      <c r="T56" s="133">
        <v>-30.4</v>
      </c>
      <c r="U56" s="133">
        <v>0.1</v>
      </c>
      <c r="V56" s="133"/>
      <c r="W56" s="133">
        <v>-30.9</v>
      </c>
      <c r="X56" s="133">
        <v>0.1</v>
      </c>
      <c r="Y56" s="133"/>
      <c r="Z56" s="133">
        <v>-31.6</v>
      </c>
      <c r="AA56" s="133">
        <v>0.1</v>
      </c>
      <c r="AB56" s="133"/>
      <c r="AC56" s="133">
        <v>-32.6</v>
      </c>
      <c r="AD56" s="133">
        <v>0.1</v>
      </c>
      <c r="AE56" s="133"/>
      <c r="AF56" s="133"/>
      <c r="AG56" s="133"/>
      <c r="AH56" s="133"/>
      <c r="AI56" s="133"/>
      <c r="AJ56" s="135"/>
      <c r="AK56" s="136"/>
      <c r="AL56" s="136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6"/>
      <c r="BA56" s="136"/>
      <c r="BB56" s="137"/>
      <c r="BC56" s="133"/>
      <c r="BD56" s="133"/>
      <c r="BE56" s="133"/>
      <c r="BF56" s="133"/>
      <c r="BG56" s="133"/>
      <c r="BH56" s="133"/>
      <c r="BI56" s="133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>
        <v>27.8</v>
      </c>
      <c r="CI56" s="133">
        <v>4.5</v>
      </c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  <c r="CT56" s="133"/>
      <c r="CU56" s="133"/>
      <c r="CV56" s="133"/>
      <c r="CW56" s="133"/>
      <c r="CX56" s="133"/>
      <c r="CY56" s="133"/>
      <c r="CZ56" s="133"/>
      <c r="DA56" s="133"/>
      <c r="DB56" s="133"/>
      <c r="DC56" s="133"/>
      <c r="DD56" s="133"/>
      <c r="DE56" s="133"/>
      <c r="DF56" s="133"/>
      <c r="DG56" s="133"/>
      <c r="DH56" s="133"/>
      <c r="DI56" s="133"/>
      <c r="DJ56" s="133"/>
      <c r="DK56" s="133"/>
      <c r="DL56" s="133"/>
      <c r="DM56" s="133"/>
      <c r="DN56" s="133"/>
      <c r="DO56" s="133"/>
      <c r="DP56" s="133"/>
      <c r="DQ56" s="133"/>
      <c r="DR56" s="133"/>
      <c r="DS56" s="133"/>
      <c r="DT56" s="133"/>
      <c r="DU56" s="133"/>
      <c r="DV56" s="133"/>
      <c r="DW56" s="133"/>
      <c r="DX56" s="133"/>
      <c r="DY56" s="133"/>
      <c r="DZ56" s="133"/>
      <c r="EA56" s="133"/>
      <c r="EB56" s="133"/>
      <c r="EC56" s="138"/>
      <c r="ED56" s="133"/>
      <c r="EE56" s="133"/>
      <c r="EF56" s="133"/>
      <c r="EG56" s="139"/>
      <c r="EH56" s="133"/>
      <c r="EI56" s="133"/>
      <c r="EJ56" s="133"/>
      <c r="EK56" s="139"/>
      <c r="EL56" s="133"/>
      <c r="EM56" s="133"/>
      <c r="EN56" s="133"/>
      <c r="EO56" s="133"/>
      <c r="EP56" s="133"/>
      <c r="EQ56" s="133"/>
      <c r="ER56" s="133"/>
      <c r="ES56" s="133"/>
      <c r="ET56" s="133"/>
      <c r="EU56" s="133"/>
      <c r="EV56" s="133"/>
      <c r="EW56" s="133"/>
      <c r="EX56" s="133"/>
      <c r="EY56" s="133"/>
      <c r="EZ56" s="133"/>
      <c r="FA56" s="132"/>
      <c r="FB56" s="132"/>
      <c r="FC56" s="139"/>
      <c r="FD56" s="138"/>
      <c r="FF56" s="136"/>
      <c r="FG56" s="140"/>
      <c r="FH56" s="141"/>
      <c r="FI56" s="141"/>
      <c r="FJ56" s="141"/>
      <c r="FK56" s="140"/>
      <c r="FL56" s="140"/>
      <c r="FM56" s="140"/>
      <c r="FN56" s="140"/>
      <c r="FO56" s="140"/>
    </row>
    <row r="57" spans="1:171" s="130" customFormat="1" x14ac:dyDescent="0.15">
      <c r="A57" s="130" t="s">
        <v>384</v>
      </c>
      <c r="B57" s="130" t="s">
        <v>633</v>
      </c>
      <c r="E57" s="130" t="s">
        <v>689</v>
      </c>
      <c r="F57" s="130" t="s">
        <v>659</v>
      </c>
      <c r="I57" s="130" t="s">
        <v>624</v>
      </c>
      <c r="J57" s="130" t="s">
        <v>0</v>
      </c>
      <c r="K57" s="130" t="s">
        <v>694</v>
      </c>
      <c r="L57" s="133">
        <v>-25.6</v>
      </c>
      <c r="M57" s="133">
        <v>0.4</v>
      </c>
      <c r="N57" s="133"/>
      <c r="O57" s="131">
        <v>0.09</v>
      </c>
      <c r="P57" s="131">
        <v>0</v>
      </c>
      <c r="Q57" s="134">
        <v>2</v>
      </c>
      <c r="R57" s="132"/>
      <c r="S57" s="132"/>
      <c r="T57" s="133">
        <v>-30</v>
      </c>
      <c r="U57" s="133">
        <v>0.2</v>
      </c>
      <c r="V57" s="133"/>
      <c r="W57" s="133">
        <v>-30.6</v>
      </c>
      <c r="X57" s="133">
        <v>0.2</v>
      </c>
      <c r="Y57" s="133"/>
      <c r="Z57" s="133">
        <v>-30.7</v>
      </c>
      <c r="AA57" s="133">
        <v>0.2</v>
      </c>
      <c r="AB57" s="133"/>
      <c r="AC57" s="133">
        <v>-31.4</v>
      </c>
      <c r="AD57" s="133">
        <v>0.2</v>
      </c>
      <c r="AE57" s="133"/>
      <c r="AF57" s="133"/>
      <c r="AG57" s="133"/>
      <c r="AH57" s="133"/>
      <c r="AI57" s="133"/>
      <c r="AJ57" s="135"/>
      <c r="AK57" s="136"/>
      <c r="AL57" s="136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6"/>
      <c r="BA57" s="136"/>
      <c r="BB57" s="137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>
        <v>27.7</v>
      </c>
      <c r="CI57" s="133">
        <v>2.2000000000000002</v>
      </c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8"/>
      <c r="ED57" s="133"/>
      <c r="EE57" s="133"/>
      <c r="EF57" s="133"/>
      <c r="EG57" s="139"/>
      <c r="EH57" s="133"/>
      <c r="EI57" s="133"/>
      <c r="EJ57" s="133"/>
      <c r="EK57" s="139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2"/>
      <c r="FB57" s="132"/>
      <c r="FC57" s="139"/>
      <c r="FD57" s="138"/>
      <c r="FF57" s="136"/>
      <c r="FG57" s="140"/>
      <c r="FH57" s="141"/>
      <c r="FI57" s="141"/>
      <c r="FJ57" s="141"/>
      <c r="FK57" s="140"/>
      <c r="FL57" s="140"/>
      <c r="FM57" s="140"/>
      <c r="FN57" s="140"/>
      <c r="FO57" s="140"/>
    </row>
    <row r="58" spans="1:171" s="130" customFormat="1" x14ac:dyDescent="0.15">
      <c r="A58" s="130" t="s">
        <v>384</v>
      </c>
      <c r="B58" s="130" t="s">
        <v>661</v>
      </c>
      <c r="E58" s="130" t="s">
        <v>690</v>
      </c>
      <c r="F58" s="130" t="s">
        <v>660</v>
      </c>
      <c r="I58" s="130" t="s">
        <v>624</v>
      </c>
      <c r="J58" s="130" t="s">
        <v>0</v>
      </c>
      <c r="K58" s="132"/>
      <c r="L58" s="133">
        <v>-27.4</v>
      </c>
      <c r="M58" s="133">
        <v>0.2</v>
      </c>
      <c r="N58" s="133"/>
      <c r="O58" s="131">
        <v>2.64</v>
      </c>
      <c r="P58" s="131"/>
      <c r="Q58" s="134"/>
      <c r="R58" s="132"/>
      <c r="S58" s="132"/>
      <c r="T58" s="133">
        <v>-29.7</v>
      </c>
      <c r="U58" s="133">
        <v>0.1</v>
      </c>
      <c r="V58" s="133"/>
      <c r="W58" s="133">
        <v>-30.3</v>
      </c>
      <c r="X58" s="133">
        <v>0.1</v>
      </c>
      <c r="Y58" s="133"/>
      <c r="Z58" s="133">
        <v>-31.1</v>
      </c>
      <c r="AA58" s="133">
        <v>0.1</v>
      </c>
      <c r="AB58" s="133"/>
      <c r="AC58" s="133">
        <v>-31.4</v>
      </c>
      <c r="AD58" s="133">
        <v>0</v>
      </c>
      <c r="AE58" s="133"/>
      <c r="AF58" s="133"/>
      <c r="AG58" s="133"/>
      <c r="AH58" s="133"/>
      <c r="AI58" s="133"/>
      <c r="AJ58" s="135"/>
      <c r="AK58" s="136"/>
      <c r="AL58" s="136"/>
      <c r="AM58" s="137"/>
      <c r="AN58" s="137"/>
      <c r="AO58" s="137"/>
      <c r="AP58" s="137"/>
      <c r="AQ58" s="137"/>
      <c r="AR58" s="137"/>
      <c r="AS58" s="137"/>
      <c r="AT58" s="137">
        <v>-196</v>
      </c>
      <c r="AU58" s="137">
        <v>0.9</v>
      </c>
      <c r="AV58" s="137"/>
      <c r="AW58" s="137"/>
      <c r="AX58" s="137"/>
      <c r="AY58" s="137"/>
      <c r="AZ58" s="136"/>
      <c r="BA58" s="136"/>
      <c r="BB58" s="137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>
        <v>28.8</v>
      </c>
      <c r="CI58" s="133">
        <v>4.4000000000000004</v>
      </c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8"/>
      <c r="ED58" s="133"/>
      <c r="EE58" s="133"/>
      <c r="EF58" s="133"/>
      <c r="EG58" s="139"/>
      <c r="EH58" s="133"/>
      <c r="EI58" s="133"/>
      <c r="EJ58" s="133"/>
      <c r="EK58" s="139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2"/>
      <c r="FB58" s="132"/>
      <c r="FC58" s="139"/>
      <c r="FD58" s="138"/>
      <c r="FF58" s="136"/>
      <c r="FG58" s="140"/>
      <c r="FH58" s="141"/>
      <c r="FI58" s="141"/>
      <c r="FJ58" s="141"/>
      <c r="FK58" s="140"/>
      <c r="FL58" s="140"/>
      <c r="FM58" s="140"/>
      <c r="FN58" s="140"/>
      <c r="FO58" s="140"/>
    </row>
    <row r="59" spans="1:171" x14ac:dyDescent="0.15">
      <c r="A59" s="1" t="s">
        <v>384</v>
      </c>
      <c r="B59" s="1" t="s">
        <v>83</v>
      </c>
      <c r="D59" s="1" t="s">
        <v>82</v>
      </c>
      <c r="E59" s="1">
        <v>1</v>
      </c>
      <c r="F59" s="1" t="s">
        <v>92</v>
      </c>
      <c r="G59" s="1" t="s">
        <v>91</v>
      </c>
      <c r="H59" s="1" t="s">
        <v>90</v>
      </c>
      <c r="I59" s="1" t="s">
        <v>77</v>
      </c>
      <c r="J59" s="1" t="s">
        <v>0</v>
      </c>
      <c r="K59" s="1" t="s">
        <v>353</v>
      </c>
      <c r="L59" s="3">
        <v>-25.869789410204085</v>
      </c>
      <c r="M59" s="3"/>
      <c r="N59" s="3"/>
      <c r="O59" s="3">
        <v>16.855676800472001</v>
      </c>
      <c r="P59" s="5"/>
      <c r="Q59" s="6">
        <v>1</v>
      </c>
      <c r="R59" s="1">
        <v>39.527899999999995</v>
      </c>
      <c r="S59" s="1" t="s">
        <v>320</v>
      </c>
      <c r="T59" s="3">
        <v>-30.22</v>
      </c>
      <c r="U59" s="3"/>
      <c r="V59" s="3">
        <v>-30.152999999999999</v>
      </c>
      <c r="W59" s="3">
        <v>-30.603999999999999</v>
      </c>
      <c r="X59" s="3"/>
      <c r="Y59" s="3">
        <v>-31.073</v>
      </c>
      <c r="Z59" s="3">
        <v>-30.709</v>
      </c>
      <c r="AA59" s="3"/>
      <c r="AB59" s="3"/>
      <c r="AC59" s="3">
        <v>-30.338999999999999</v>
      </c>
      <c r="AD59" s="3"/>
      <c r="AE59" s="3"/>
      <c r="AF59" s="3"/>
      <c r="AG59" s="3"/>
      <c r="AH59" s="3"/>
      <c r="AI59" s="3">
        <v>-29.640999999999998</v>
      </c>
      <c r="AJ59" s="142" t="s">
        <v>92</v>
      </c>
      <c r="AK59" s="144">
        <v>-206.89983525115775</v>
      </c>
      <c r="AL59" s="143"/>
      <c r="AM59" s="144">
        <v>1</v>
      </c>
      <c r="AN59" s="144">
        <v>-215.29842577115775</v>
      </c>
      <c r="AO59" s="143"/>
      <c r="AP59" s="144">
        <v>1</v>
      </c>
      <c r="AQ59" s="144">
        <v>-210.48187197115774</v>
      </c>
      <c r="AR59" s="143"/>
      <c r="AS59" s="144">
        <v>1</v>
      </c>
      <c r="AT59" s="144">
        <v>-192.76452663115774</v>
      </c>
      <c r="AU59" s="143"/>
      <c r="AV59" s="144">
        <v>1</v>
      </c>
      <c r="AW59" s="144">
        <v>-177.64829645115773</v>
      </c>
      <c r="AX59" s="143"/>
      <c r="AY59" s="144">
        <v>1</v>
      </c>
      <c r="AZ59" s="143"/>
      <c r="BA59" s="143"/>
      <c r="BB59" s="144">
        <v>0</v>
      </c>
      <c r="BC59" s="3">
        <v>2.4683341983520264</v>
      </c>
      <c r="BD59" s="3">
        <v>0.65788065730866585</v>
      </c>
      <c r="BE59" s="3">
        <f>BC59/BD59</f>
        <v>3.7519482765305381</v>
      </c>
      <c r="BF59" s="3">
        <f t="shared" ref="BF59:BG63" si="20">BC59/BM59</f>
        <v>1.0194112567649489</v>
      </c>
      <c r="BG59" s="3">
        <f t="shared" si="20"/>
        <v>0.23770320408161186</v>
      </c>
      <c r="BH59" s="3">
        <v>3.629212995973103</v>
      </c>
      <c r="BI59" s="3"/>
      <c r="BJ59" s="3">
        <v>0.91575557793428508</v>
      </c>
      <c r="BK59" s="3">
        <v>1.6577815942289902</v>
      </c>
      <c r="BL59" s="3">
        <v>1.9707118819967417</v>
      </c>
      <c r="BM59" s="3">
        <v>2.4213330802184414</v>
      </c>
      <c r="BN59" s="3">
        <v>2.7676558246257055</v>
      </c>
      <c r="BO59" s="3">
        <v>4.148395859309888</v>
      </c>
      <c r="BP59" s="3">
        <v>3.3594138055440523</v>
      </c>
      <c r="BQ59" s="3">
        <v>4.5768302035175266</v>
      </c>
      <c r="BR59" s="3">
        <v>4.473140226242613</v>
      </c>
      <c r="BS59" s="3">
        <v>9.5102611441815963</v>
      </c>
      <c r="BT59" s="3">
        <v>6.1442058877321255</v>
      </c>
      <c r="BU59" s="3">
        <v>23.151086601693276</v>
      </c>
      <c r="BV59" s="3">
        <v>7.6849737121849087</v>
      </c>
      <c r="BW59" s="3">
        <v>31.774787723692999</v>
      </c>
      <c r="BX59" s="3">
        <v>7.6926485356492824</v>
      </c>
      <c r="BY59" s="3">
        <v>30.07751507900905</v>
      </c>
      <c r="BZ59" s="3">
        <v>6.6281311481665481</v>
      </c>
      <c r="CA59" s="3">
        <v>12.582588224462421</v>
      </c>
      <c r="CB59" s="3">
        <v>1.2816860041911484</v>
      </c>
      <c r="CC59" s="3">
        <v>2.3947235029701894</v>
      </c>
      <c r="CD59" s="3">
        <v>0</v>
      </c>
      <c r="CE59" s="3">
        <v>1.0760359228188554</v>
      </c>
      <c r="CF59" s="3"/>
      <c r="CG59" s="3"/>
      <c r="CH59" s="145">
        <f>(27*BW59+29*BY59+31*CA59+33*CC59+35*CE59)/(BW59+BY59+CA59+CC59+CE59)</f>
        <v>28.713123639688188</v>
      </c>
      <c r="CI59" s="3">
        <f>0.5*((BS59+BU59+BW59+BY59+CA59)+(BU59+BW59+BY59+CA59+CC59))/(BT59+BV59+BX59+BZ59+CB59)</f>
        <v>3.5179300694724027</v>
      </c>
      <c r="CJ59" s="3">
        <f>(BW59+BY59+CA59)/(BK59+BM59+BO59)</f>
        <v>9.0470733184429868</v>
      </c>
      <c r="CK59" s="3">
        <f>(BS59+BU59)/(BS59+BU59+BY59+CA59)</f>
        <v>0.43362610904132748</v>
      </c>
      <c r="CL59" s="3">
        <f>SUM(BW59,BY59,CA59,CC59,CE59)</f>
        <v>77.905650452953523</v>
      </c>
      <c r="CM59" s="3">
        <f>SUM(BW59:CE59)</f>
        <v>93.508116140960496</v>
      </c>
      <c r="CN59" s="3">
        <v>0</v>
      </c>
      <c r="CO59" s="3"/>
      <c r="CP59" s="3">
        <v>0.29703051102912287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>SUM(CN59:DI59)</f>
        <v>0.29703051102912287</v>
      </c>
      <c r="DK59" s="3">
        <v>0.29703051102912287</v>
      </c>
      <c r="DL59" s="3">
        <v>0</v>
      </c>
      <c r="DM59" s="3"/>
      <c r="DN59" s="3">
        <v>1</v>
      </c>
      <c r="DO59" s="3">
        <v>11.716919275985973</v>
      </c>
      <c r="DP59" s="3"/>
      <c r="DQ59" s="3"/>
      <c r="DR59" s="3">
        <v>0</v>
      </c>
      <c r="DS59" s="3">
        <v>0</v>
      </c>
      <c r="DT59" s="3">
        <v>7.7710747701154603E-2</v>
      </c>
      <c r="DU59" s="3">
        <v>0</v>
      </c>
      <c r="DV59" s="3">
        <v>0</v>
      </c>
      <c r="DW59" s="3">
        <v>0</v>
      </c>
      <c r="DX59" s="3">
        <v>2.4099886152864802E-2</v>
      </c>
      <c r="DY59" s="3">
        <v>4.228147277907035E-2</v>
      </c>
      <c r="DZ59" s="3">
        <v>3.6434524759053948E-2</v>
      </c>
      <c r="EA59" s="3">
        <v>0.2760896159431222</v>
      </c>
      <c r="EB59" s="3">
        <v>0.16761512654735736</v>
      </c>
      <c r="EC59" s="146">
        <v>0</v>
      </c>
      <c r="ED59" s="3">
        <v>0.20742980289960178</v>
      </c>
      <c r="EE59" s="3">
        <f>SUM(DO59:ED59)</f>
        <v>12.548580452768197</v>
      </c>
      <c r="EF59" s="3">
        <v>0.13824515861307335</v>
      </c>
      <c r="EG59" s="5">
        <f>DK59/(DK59+EE59)</f>
        <v>2.3123112778850419E-2</v>
      </c>
      <c r="EH59" s="3">
        <v>7.0412040666230025E-2</v>
      </c>
      <c r="EI59" s="3">
        <v>0.5367514508239013</v>
      </c>
      <c r="EJ59" s="3">
        <v>0</v>
      </c>
      <c r="EK59" s="5">
        <f>DK59/(DK59+CL59)</f>
        <v>3.7982139150181372E-3</v>
      </c>
      <c r="EL59" s="3">
        <v>2.5188858795526098E-3</v>
      </c>
      <c r="EM59" s="3">
        <v>1.0291067311146897E-2</v>
      </c>
      <c r="EN59" s="3">
        <v>0.41671182513528859</v>
      </c>
      <c r="EO59" s="3">
        <v>0</v>
      </c>
      <c r="EP59" s="3">
        <v>0.50977866114959769</v>
      </c>
      <c r="EQ59" s="3">
        <v>0.63894251886993425</v>
      </c>
      <c r="ER59" s="3">
        <v>1.2791647469705099</v>
      </c>
      <c r="ES59" s="3">
        <v>1.9825522957833068</v>
      </c>
      <c r="ET59" s="3">
        <v>0</v>
      </c>
      <c r="EU59" s="3">
        <v>0.92791990847097705</v>
      </c>
      <c r="EV59" s="3">
        <v>0</v>
      </c>
      <c r="EW59" s="3">
        <v>0</v>
      </c>
      <c r="EX59" s="3">
        <v>1.3811445470300927</v>
      </c>
      <c r="EY59" s="3">
        <v>0</v>
      </c>
      <c r="EZ59" s="3">
        <v>7.1362145034097058</v>
      </c>
      <c r="FA59" s="5">
        <v>9.5291745699939395E-2</v>
      </c>
      <c r="FB59" s="5">
        <v>0.89997510082064436</v>
      </c>
      <c r="FC59" s="5">
        <v>4.3948974103948692E-2</v>
      </c>
      <c r="FD59" s="146">
        <f>EZ59/CM59</f>
        <v>7.6316525216400366E-2</v>
      </c>
      <c r="FE59" s="1" t="s">
        <v>92</v>
      </c>
      <c r="FF59" s="143">
        <v>-5.2</v>
      </c>
      <c r="FG59" s="147">
        <v>-5</v>
      </c>
      <c r="FH59" s="148">
        <v>-30.603999999999999</v>
      </c>
      <c r="FI59" s="148">
        <v>-30.709</v>
      </c>
      <c r="FJ59" s="148">
        <v>-30.338999999999999</v>
      </c>
      <c r="FK59" s="147">
        <f>(FI59+1000)/(-0.0052+1)-1000</f>
        <v>-25.64234016887815</v>
      </c>
      <c r="FL59" s="147"/>
      <c r="FM59" s="147">
        <f>(FG59-FK59/1+(FK59/1000))</f>
        <v>20.61669782870927</v>
      </c>
      <c r="FN59" s="147">
        <f>(FG59+1000)/(FK59+1000)</f>
        <v>1.021185588228922</v>
      </c>
      <c r="FO59" s="147">
        <f>(FN59-1)*1000</f>
        <v>21.185588228922025</v>
      </c>
    </row>
    <row r="60" spans="1:171" x14ac:dyDescent="0.15">
      <c r="A60" s="1" t="s">
        <v>384</v>
      </c>
      <c r="B60" s="1" t="s">
        <v>83</v>
      </c>
      <c r="D60" s="1" t="s">
        <v>82</v>
      </c>
      <c r="E60" s="1">
        <v>2</v>
      </c>
      <c r="F60" s="1" t="s">
        <v>89</v>
      </c>
      <c r="G60" s="1" t="s">
        <v>88</v>
      </c>
      <c r="H60" s="1" t="s">
        <v>79</v>
      </c>
      <c r="I60" s="1" t="s">
        <v>77</v>
      </c>
      <c r="J60" s="1" t="s">
        <v>0</v>
      </c>
      <c r="K60" s="1" t="s">
        <v>354</v>
      </c>
      <c r="L60" s="3">
        <v>-25.638123613916271</v>
      </c>
      <c r="M60" s="3"/>
      <c r="N60" s="3"/>
      <c r="O60" s="3">
        <v>0.85164407202343462</v>
      </c>
      <c r="P60" s="5"/>
      <c r="Q60" s="6">
        <v>1</v>
      </c>
      <c r="R60" s="1">
        <v>45.654499999999999</v>
      </c>
      <c r="S60" s="1" t="s">
        <v>322</v>
      </c>
      <c r="T60" s="3">
        <v>-29.783999999999999</v>
      </c>
      <c r="U60" s="3"/>
      <c r="V60" s="3">
        <v>-30.035</v>
      </c>
      <c r="W60" s="3">
        <v>-30.204000000000001</v>
      </c>
      <c r="X60" s="3"/>
      <c r="Y60" s="3">
        <v>-30.859000000000002</v>
      </c>
      <c r="Z60" s="3">
        <v>-31.209</v>
      </c>
      <c r="AA60" s="3"/>
      <c r="AB60" s="3">
        <v>-31.895</v>
      </c>
      <c r="AC60" s="3">
        <v>-31.442</v>
      </c>
      <c r="AD60" s="3"/>
      <c r="AE60" s="3"/>
      <c r="AF60" s="3">
        <v>-31.009</v>
      </c>
      <c r="AG60" s="3"/>
      <c r="AH60" s="3">
        <v>-28.736000000000001</v>
      </c>
      <c r="AI60" s="3">
        <v>-31.414999999999999</v>
      </c>
      <c r="AJ60" s="142" t="s">
        <v>89</v>
      </c>
      <c r="AK60" s="143"/>
      <c r="AL60" s="143"/>
      <c r="AM60" s="144">
        <v>0</v>
      </c>
      <c r="AN60" s="144">
        <v>-196.95614053633921</v>
      </c>
      <c r="AO60" s="143"/>
      <c r="AP60" s="144">
        <v>1</v>
      </c>
      <c r="AQ60" s="144">
        <v>-195.1977021563392</v>
      </c>
      <c r="AR60" s="143"/>
      <c r="AS60" s="144">
        <v>1</v>
      </c>
      <c r="AT60" s="144">
        <v>-194.4606901763392</v>
      </c>
      <c r="AU60" s="143"/>
      <c r="AV60" s="144">
        <v>1</v>
      </c>
      <c r="AW60" s="144">
        <v>-189.86603245633918</v>
      </c>
      <c r="AX60" s="143"/>
      <c r="AY60" s="144">
        <v>1</v>
      </c>
      <c r="AZ60" s="143"/>
      <c r="BA60" s="143"/>
      <c r="BB60" s="144">
        <v>0</v>
      </c>
      <c r="BC60" s="3">
        <v>4.3268046591310743</v>
      </c>
      <c r="BD60" s="3">
        <v>2.9066520411763954</v>
      </c>
      <c r="BE60" s="3">
        <f>BC60/BD60</f>
        <v>1.4885870746950183</v>
      </c>
      <c r="BF60" s="3">
        <f t="shared" si="20"/>
        <v>0.45411214238439618</v>
      </c>
      <c r="BG60" s="3">
        <f t="shared" si="20"/>
        <v>0.30221416672756812</v>
      </c>
      <c r="BH60" s="3">
        <v>8.7594195980608056</v>
      </c>
      <c r="BI60" s="3"/>
      <c r="BJ60" s="3">
        <v>3.2434468513482124</v>
      </c>
      <c r="BK60" s="3">
        <v>11.884560658002561</v>
      </c>
      <c r="BL60" s="3">
        <v>21.584167219928187</v>
      </c>
      <c r="BM60" s="3">
        <v>9.5280532170146799</v>
      </c>
      <c r="BN60" s="3">
        <v>9.6178550219871255</v>
      </c>
      <c r="BO60" s="3">
        <v>7.7713768025300656</v>
      </c>
      <c r="BP60" s="3">
        <v>7.5009939039403886</v>
      </c>
      <c r="BQ60" s="3">
        <v>8.6400212650621508</v>
      </c>
      <c r="BR60" s="3">
        <v>8.9053653291596753</v>
      </c>
      <c r="BS60" s="3">
        <v>14.666161982850724</v>
      </c>
      <c r="BT60" s="3">
        <v>12.569473073949348</v>
      </c>
      <c r="BU60" s="3">
        <v>37.92568447645413</v>
      </c>
      <c r="BV60" s="3">
        <v>17.539854641143535</v>
      </c>
      <c r="BW60" s="3">
        <v>68.545474270751598</v>
      </c>
      <c r="BX60" s="3">
        <v>23.145134519015098</v>
      </c>
      <c r="BY60" s="3">
        <v>75</v>
      </c>
      <c r="BZ60" s="3">
        <v>22.46853627120581</v>
      </c>
      <c r="CA60" s="3">
        <v>73.073615364526759</v>
      </c>
      <c r="CB60" s="3">
        <v>7.9863598626534165</v>
      </c>
      <c r="CC60" s="3">
        <v>17.79401328796601</v>
      </c>
      <c r="CD60" s="3">
        <v>1.8090092408357454</v>
      </c>
      <c r="CE60" s="3">
        <v>0</v>
      </c>
      <c r="CF60" s="3"/>
      <c r="CG60" s="3"/>
      <c r="CH60" s="145">
        <f>(27*BW60+29*BY60+31*CA60+33*CC60+35*CE60)/(BW60+BY60+CA60+CC60+CE60)</f>
        <v>29.342268987265982</v>
      </c>
      <c r="CI60" s="3">
        <f>0.5*((BS60+BU60+BW60+BY60+CA60)+(BU60+BW60+BY60+CA60+CC60))/(BT60+BV60+BX60+BZ60+CB60)</f>
        <v>3.2347023920178253</v>
      </c>
      <c r="CJ60" s="3">
        <f>(BW60+BY60+CA60)/(BK60+BM60+BO60)</f>
        <v>7.4225314840829544</v>
      </c>
      <c r="CK60" s="3">
        <f>(BS60+BU60)/(BS60+BU60+BY60+CA60)</f>
        <v>0.26208718720851093</v>
      </c>
      <c r="CL60" s="3">
        <f>SUM(BW60,BY60,CA60,CC60,CE60)</f>
        <v>234.41310292324434</v>
      </c>
      <c r="CM60" s="3">
        <f>SUM(BW60:CE60)</f>
        <v>289.82214281695451</v>
      </c>
      <c r="CN60" s="3">
        <v>0.49474694000653824</v>
      </c>
      <c r="CO60" s="3"/>
      <c r="CP60" s="3">
        <v>0</v>
      </c>
      <c r="CQ60" s="3">
        <v>0</v>
      </c>
      <c r="CR60" s="3">
        <v>0</v>
      </c>
      <c r="CS60" s="3">
        <v>0.8650569791793794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16.650560442940453</v>
      </c>
      <c r="DG60" s="3">
        <v>0</v>
      </c>
      <c r="DH60" s="3">
        <v>4.22757233753281</v>
      </c>
      <c r="DI60" s="3">
        <v>0</v>
      </c>
      <c r="DJ60" s="3">
        <f>SUM(CN60:DI60)</f>
        <v>22.23793669965918</v>
      </c>
      <c r="DK60" s="3">
        <v>22.23793669965918</v>
      </c>
      <c r="DL60" s="3">
        <v>20.878132780473262</v>
      </c>
      <c r="DM60" s="3">
        <v>8.1667156120408604E-2</v>
      </c>
      <c r="DN60" s="3">
        <v>6.1147935509986324E-2</v>
      </c>
      <c r="DO60" s="3">
        <v>8.1331829999272518</v>
      </c>
      <c r="DP60" s="3"/>
      <c r="DQ60" s="3"/>
      <c r="DR60" s="3">
        <v>0</v>
      </c>
      <c r="DS60" s="3">
        <v>0</v>
      </c>
      <c r="DT60" s="149">
        <v>116.62240054911932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149">
        <v>30.141368160645644</v>
      </c>
      <c r="EA60" s="3">
        <v>11.861712435599692</v>
      </c>
      <c r="EB60" s="3">
        <v>17.399455792913951</v>
      </c>
      <c r="EC60" s="146">
        <v>0</v>
      </c>
      <c r="ED60" s="3">
        <v>8.270775419659655</v>
      </c>
      <c r="EE60" s="149">
        <f>SUM(DO60:ED60)</f>
        <v>192.42889535786551</v>
      </c>
      <c r="EF60" s="149">
        <v>146.76376870976497</v>
      </c>
      <c r="EG60" s="5">
        <f>DK60/(DK60+EE60)</f>
        <v>0.10359279301098567</v>
      </c>
      <c r="EH60" s="3">
        <v>0.26996971961245175</v>
      </c>
      <c r="EI60" s="3">
        <v>0.84977945655523845</v>
      </c>
      <c r="EJ60" s="3">
        <v>0.12454006185135637</v>
      </c>
      <c r="EK60" s="5">
        <f>DK60/(DK60+CL60)</f>
        <v>8.664658725845531E-2</v>
      </c>
      <c r="EL60" s="3">
        <v>8.7412855370291059E-2</v>
      </c>
      <c r="EM60" s="3">
        <v>0.28285182085876415</v>
      </c>
      <c r="EN60" s="3">
        <v>0</v>
      </c>
      <c r="EO60" s="3">
        <v>0</v>
      </c>
      <c r="EP60" s="3">
        <v>1.4842354844285695</v>
      </c>
      <c r="EQ60" s="3">
        <v>0.94943188646619769</v>
      </c>
      <c r="ER60" s="3">
        <v>0.76533915775243977</v>
      </c>
      <c r="ES60" s="3">
        <v>1.8347152149197008</v>
      </c>
      <c r="ET60" s="3">
        <v>0.91143165545807359</v>
      </c>
      <c r="EU60" s="3">
        <v>1.022720222328787</v>
      </c>
      <c r="EV60" s="3">
        <v>0</v>
      </c>
      <c r="EW60" s="3">
        <v>0</v>
      </c>
      <c r="EX60" s="3">
        <v>1.3876029197104383</v>
      </c>
      <c r="EY60" s="3">
        <v>0</v>
      </c>
      <c r="EZ60" s="3">
        <v>8.3554765410642062</v>
      </c>
      <c r="FA60" s="5">
        <v>0.32749278016813838</v>
      </c>
      <c r="FB60" s="5">
        <v>0.84445274153075045</v>
      </c>
      <c r="FC60" s="5">
        <v>0.13868155908153787</v>
      </c>
      <c r="FD60" s="146">
        <f>EZ60/CM60</f>
        <v>2.8829669327030499E-2</v>
      </c>
      <c r="FE60" s="1" t="s">
        <v>89</v>
      </c>
      <c r="FF60" s="143">
        <v>-5.2</v>
      </c>
      <c r="FG60" s="147">
        <v>-5</v>
      </c>
      <c r="FH60" s="148">
        <v>-30.204000000000001</v>
      </c>
      <c r="FI60" s="148">
        <v>-31.209</v>
      </c>
      <c r="FJ60" s="148">
        <v>-31.442</v>
      </c>
      <c r="FK60" s="147">
        <f>(FI60+1000)/(-0.0052+1)-1000</f>
        <v>-26.144953759549594</v>
      </c>
      <c r="FL60" s="147"/>
      <c r="FM60" s="147">
        <f>(FG60-FK60/1+(FK60/1000))</f>
        <v>21.118808805790046</v>
      </c>
      <c r="FN60" s="147">
        <f>(FG60+1000)/(FK60+1000)</f>
        <v>1.0217126294525858</v>
      </c>
      <c r="FO60" s="147">
        <f>(FN60-1)*1000</f>
        <v>21.712629452585787</v>
      </c>
    </row>
    <row r="61" spans="1:171" x14ac:dyDescent="0.15">
      <c r="A61" s="1" t="s">
        <v>384</v>
      </c>
      <c r="B61" s="1" t="s">
        <v>83</v>
      </c>
      <c r="D61" s="1" t="s">
        <v>82</v>
      </c>
      <c r="E61" s="1">
        <v>5</v>
      </c>
      <c r="F61" s="1" t="s">
        <v>87</v>
      </c>
      <c r="G61" s="1" t="s">
        <v>86</v>
      </c>
      <c r="H61" s="1" t="s">
        <v>85</v>
      </c>
      <c r="I61" s="1" t="s">
        <v>77</v>
      </c>
      <c r="J61" s="1" t="s">
        <v>0</v>
      </c>
      <c r="K61" s="1" t="s">
        <v>353</v>
      </c>
      <c r="L61" s="3">
        <v>-27</v>
      </c>
      <c r="M61" s="3"/>
      <c r="N61" s="3"/>
      <c r="O61" s="3">
        <v>26.1</v>
      </c>
      <c r="P61" s="5"/>
      <c r="Q61" s="6">
        <v>1</v>
      </c>
      <c r="R61" s="1">
        <v>118.26449</v>
      </c>
      <c r="S61" s="1" t="s">
        <v>326</v>
      </c>
      <c r="T61" s="3">
        <v>-31.763999999999999</v>
      </c>
      <c r="U61" s="3"/>
      <c r="V61" s="3">
        <v>-31.635999999999999</v>
      </c>
      <c r="W61" s="3">
        <v>-32.131999999999998</v>
      </c>
      <c r="X61" s="3"/>
      <c r="Y61" s="3">
        <v>-32.116999999999997</v>
      </c>
      <c r="Z61" s="3">
        <v>-32.328000000000003</v>
      </c>
      <c r="AA61" s="3"/>
      <c r="AB61" s="3">
        <v>-32.683</v>
      </c>
      <c r="AC61" s="3">
        <v>-32.555999999999997</v>
      </c>
      <c r="AD61" s="3"/>
      <c r="AE61" s="3">
        <v>-32.823</v>
      </c>
      <c r="AF61" s="3">
        <v>-30.972999999999999</v>
      </c>
      <c r="AG61" s="3"/>
      <c r="AH61" s="3">
        <v>-29.46</v>
      </c>
      <c r="AI61" s="3">
        <v>-30.67</v>
      </c>
      <c r="AJ61" s="142" t="s">
        <v>87</v>
      </c>
      <c r="AK61" s="144">
        <v>-211.85400852561415</v>
      </c>
      <c r="AL61" s="143"/>
      <c r="AM61" s="144">
        <v>1</v>
      </c>
      <c r="AN61" s="144">
        <v>-209.65882230561417</v>
      </c>
      <c r="AO61" s="143"/>
      <c r="AP61" s="144">
        <v>1</v>
      </c>
      <c r="AQ61" s="144">
        <v>-200.92298496561415</v>
      </c>
      <c r="AR61" s="143"/>
      <c r="AS61" s="144">
        <v>1</v>
      </c>
      <c r="AT61" s="144">
        <v>-195.39671592561416</v>
      </c>
      <c r="AU61" s="143"/>
      <c r="AV61" s="144">
        <v>1</v>
      </c>
      <c r="AW61" s="144">
        <v>-197.93443220561414</v>
      </c>
      <c r="AX61" s="143"/>
      <c r="AY61" s="144">
        <v>1</v>
      </c>
      <c r="AZ61" s="143"/>
      <c r="BA61" s="143"/>
      <c r="BB61" s="144">
        <v>0</v>
      </c>
      <c r="BC61" s="3">
        <v>0.96303864417107832</v>
      </c>
      <c r="BD61" s="3">
        <v>0.20776250413358693</v>
      </c>
      <c r="BE61" s="3">
        <f>BC61/BD61</f>
        <v>4.6352860839214021</v>
      </c>
      <c r="BF61" s="3">
        <f t="shared" si="20"/>
        <v>0.52741961274661664</v>
      </c>
      <c r="BG61" s="3">
        <f t="shared" si="20"/>
        <v>0.10049929078269786</v>
      </c>
      <c r="BH61" s="3">
        <v>0.22708106794228469</v>
      </c>
      <c r="BI61" s="3"/>
      <c r="BJ61" s="3">
        <v>1.0362790624698937</v>
      </c>
      <c r="BK61" s="3">
        <v>1.453462663912797</v>
      </c>
      <c r="BL61" s="3">
        <v>1.7210309743299883</v>
      </c>
      <c r="BM61" s="3">
        <v>1.8259439370407755</v>
      </c>
      <c r="BN61" s="3">
        <v>2.0673031870723979</v>
      </c>
      <c r="BO61" s="3">
        <v>2.5465287941776125</v>
      </c>
      <c r="BP61" s="3">
        <v>2.8464468626035093</v>
      </c>
      <c r="BQ61" s="3">
        <v>3.8315371917013197</v>
      </c>
      <c r="BR61" s="3">
        <v>4.3180147979338184</v>
      </c>
      <c r="BS61" s="3">
        <v>11.163822942041792</v>
      </c>
      <c r="BT61" s="3">
        <v>6.4408155825592726</v>
      </c>
      <c r="BU61" s="3">
        <v>17.813625601101855</v>
      </c>
      <c r="BV61" s="3">
        <v>7.6318003393681089</v>
      </c>
      <c r="BW61" s="3">
        <v>22.925093034670077</v>
      </c>
      <c r="BX61" s="3">
        <v>7.5253973221556079</v>
      </c>
      <c r="BY61" s="3">
        <v>22.444761209993569</v>
      </c>
      <c r="BZ61" s="3">
        <v>3.1654102678490528</v>
      </c>
      <c r="CA61" s="3">
        <v>5.0719980897742687</v>
      </c>
      <c r="CB61" s="3">
        <v>0.58703802915734515</v>
      </c>
      <c r="CC61" s="3">
        <v>0.45956638539354039</v>
      </c>
      <c r="CD61" s="3">
        <v>4.6995326461644941E-2</v>
      </c>
      <c r="CE61" s="3">
        <v>4.5924385896017224E-2</v>
      </c>
      <c r="CF61" s="3"/>
      <c r="CG61" s="3"/>
      <c r="CH61" s="145">
        <f>(27*BW61+29*BY61+31*CA61+33*CC61+35*CE61)/(BW61+BY61+CA61+CC61+CE61)</f>
        <v>28.340645144867921</v>
      </c>
      <c r="CI61" s="3">
        <f>0.5*((BS61+BU61+BW61+BY61+CA61)+(BU61+BW61+BY61+CA61+CC61))/(BT61+BV61+BX61+BZ61+CB61)</f>
        <v>2.9217287613957406</v>
      </c>
      <c r="CJ61" s="3">
        <f>(BW61+BY61+CA61)/(BK61+BM61+BO61)</f>
        <v>8.6581551138711337</v>
      </c>
      <c r="CK61" s="3">
        <f>(BS61+BU61)/(BS61+BU61+BY61+CA61)</f>
        <v>0.51292777878607854</v>
      </c>
      <c r="CL61" s="3">
        <f>SUM(BW61,BY61,CA61,CC61,CE61)</f>
        <v>50.947343105727469</v>
      </c>
      <c r="CM61" s="3">
        <f>SUM(BW61:CE61)</f>
        <v>62.272184051351132</v>
      </c>
      <c r="CN61" s="3">
        <v>0</v>
      </c>
      <c r="CO61" s="3"/>
      <c r="CP61" s="3">
        <v>5.5397105031147378E-2</v>
      </c>
      <c r="CQ61" s="3">
        <v>0</v>
      </c>
      <c r="CR61" s="3">
        <v>9.6277918604267487E-2</v>
      </c>
      <c r="CS61" s="3">
        <v>4.953808011541512E-2</v>
      </c>
      <c r="CT61" s="3">
        <v>6.0941131431538925E-2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>SUM(CN61:DI61)</f>
        <v>0.26215423518236891</v>
      </c>
      <c r="DK61" s="3">
        <v>0.26215423518236891</v>
      </c>
      <c r="DL61" s="3">
        <v>0</v>
      </c>
      <c r="DM61" s="3"/>
      <c r="DN61" s="3">
        <v>1</v>
      </c>
      <c r="DO61" s="3">
        <v>1.4789293183065177</v>
      </c>
      <c r="DP61" s="3"/>
      <c r="DQ61" s="3"/>
      <c r="DR61" s="3">
        <v>0</v>
      </c>
      <c r="DS61" s="3">
        <v>0</v>
      </c>
      <c r="DT61" s="3">
        <v>0.72905403322415441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6.9627626758973604E-2</v>
      </c>
      <c r="EA61" s="3">
        <v>1.6551236547716515E-2</v>
      </c>
      <c r="EB61" s="3">
        <v>1.2921285375482275E-2</v>
      </c>
      <c r="EC61" s="146">
        <v>2.6097677778593151E-2</v>
      </c>
      <c r="ED61" s="3">
        <v>0</v>
      </c>
      <c r="EE61" s="3">
        <f>SUM(DO61:ED61)</f>
        <v>2.3331811779914382</v>
      </c>
      <c r="EF61" s="3">
        <v>0.79868165998312801</v>
      </c>
      <c r="EG61" s="5">
        <f>DK61/(DK61+EE61)</f>
        <v>0.10100977078017957</v>
      </c>
      <c r="EH61" s="3">
        <v>0.26446210251531804</v>
      </c>
      <c r="EI61" s="3">
        <v>0.84615337274762936</v>
      </c>
      <c r="EJ61" s="3">
        <v>0</v>
      </c>
      <c r="EK61" s="5">
        <f>DK61/(DK61+CL61)</f>
        <v>5.119250310878197E-3</v>
      </c>
      <c r="EL61" s="3">
        <v>3.2323464937774526E-3</v>
      </c>
      <c r="EM61" s="3">
        <v>1.3176874510931228E-2</v>
      </c>
      <c r="EN61" s="3">
        <v>0.30671352645676364</v>
      </c>
      <c r="EO61" s="3">
        <v>1.7738695854863702</v>
      </c>
      <c r="EP61" s="3">
        <v>0</v>
      </c>
      <c r="EQ61" s="3">
        <v>0.49839767428590004</v>
      </c>
      <c r="ER61" s="3">
        <v>0.30057679960634476</v>
      </c>
      <c r="ES61" s="3">
        <v>0.87873719342485201</v>
      </c>
      <c r="ET61" s="3">
        <v>1.2754665741123088</v>
      </c>
      <c r="EU61" s="3">
        <v>0.46119064744975535</v>
      </c>
      <c r="EV61" s="3">
        <v>5.3344611161281731E-2</v>
      </c>
      <c r="EW61" s="3">
        <v>4.8465041730880079E-2</v>
      </c>
      <c r="EX61" s="3">
        <v>0.45855517650603006</v>
      </c>
      <c r="EY61" s="3">
        <v>0.10523269104027251</v>
      </c>
      <c r="EZ61" s="3">
        <v>6.1605495212607586</v>
      </c>
      <c r="FA61" s="1">
        <v>0</v>
      </c>
      <c r="FB61" s="1">
        <v>0</v>
      </c>
      <c r="FC61" s="5">
        <v>6.6302051808022289E-2</v>
      </c>
      <c r="FD61" s="146">
        <f>EZ61/CM61</f>
        <v>9.8929395445334342E-2</v>
      </c>
      <c r="FE61" s="1" t="s">
        <v>87</v>
      </c>
      <c r="FF61" s="143">
        <v>-5.2</v>
      </c>
      <c r="FG61" s="147">
        <v>-5</v>
      </c>
      <c r="FH61" s="148">
        <v>-32.131999999999998</v>
      </c>
      <c r="FI61" s="148">
        <v>-32.328000000000003</v>
      </c>
      <c r="FJ61" s="148">
        <v>-32.555999999999997</v>
      </c>
      <c r="FK61" s="147">
        <f>(FI61+1000)/(-0.0052+1)-1000</f>
        <v>-27.26980297547243</v>
      </c>
      <c r="FL61" s="147"/>
      <c r="FM61" s="147">
        <f>(FG61-FK61/1+(FK61/1000))</f>
        <v>22.242533172496959</v>
      </c>
      <c r="FN61" s="147">
        <f>(FG61+1000)/(FK61+1000)</f>
        <v>1.0228941211484883</v>
      </c>
      <c r="FO61" s="147">
        <f>(FN61-1)*1000</f>
        <v>22.894121148488324</v>
      </c>
    </row>
    <row r="62" spans="1:171" x14ac:dyDescent="0.15">
      <c r="A62" s="1" t="s">
        <v>384</v>
      </c>
      <c r="B62" s="1" t="s">
        <v>83</v>
      </c>
      <c r="D62" s="1" t="s">
        <v>82</v>
      </c>
      <c r="E62" s="1">
        <v>4</v>
      </c>
      <c r="F62" s="1" t="s">
        <v>84</v>
      </c>
      <c r="G62" s="1" t="s">
        <v>80</v>
      </c>
      <c r="H62" s="1" t="s">
        <v>79</v>
      </c>
      <c r="I62" s="1" t="s">
        <v>77</v>
      </c>
      <c r="J62" s="1" t="s">
        <v>0</v>
      </c>
      <c r="K62" s="1" t="s">
        <v>355</v>
      </c>
      <c r="L62" s="3">
        <v>-27.67946746079884</v>
      </c>
      <c r="M62" s="3"/>
      <c r="N62" s="3"/>
      <c r="O62" s="3">
        <v>1.3583139225584002</v>
      </c>
      <c r="P62" s="5"/>
      <c r="Q62" s="6">
        <v>1</v>
      </c>
      <c r="R62" s="1">
        <v>52.041899999999998</v>
      </c>
      <c r="S62" s="1" t="s">
        <v>324</v>
      </c>
      <c r="T62" s="3">
        <v>-31.039000000000001</v>
      </c>
      <c r="U62" s="3"/>
      <c r="V62" s="3">
        <v>-31.402999999999999</v>
      </c>
      <c r="W62" s="3">
        <v>-31.367999999999999</v>
      </c>
      <c r="X62" s="3"/>
      <c r="Y62" s="3">
        <v>-32.246000000000002</v>
      </c>
      <c r="Z62" s="3">
        <v>-31.951000000000001</v>
      </c>
      <c r="AA62" s="3"/>
      <c r="AB62" s="3">
        <v>-32.625</v>
      </c>
      <c r="AC62" s="3">
        <v>-32.527000000000001</v>
      </c>
      <c r="AD62" s="3"/>
      <c r="AE62" s="3"/>
      <c r="AF62" s="3"/>
      <c r="AG62" s="3"/>
      <c r="AH62" s="3">
        <v>-29.535</v>
      </c>
      <c r="AI62" s="3">
        <v>-31.085999999999999</v>
      </c>
      <c r="AJ62" s="142" t="s">
        <v>84</v>
      </c>
      <c r="AK62" s="144">
        <v>-121.6942409642744</v>
      </c>
      <c r="AL62" s="144">
        <v>3.4168217853083758</v>
      </c>
      <c r="AM62" s="144">
        <v>3</v>
      </c>
      <c r="AN62" s="144">
        <v>-181.55540475760776</v>
      </c>
      <c r="AO62" s="144">
        <v>2.7665000421433836</v>
      </c>
      <c r="AP62" s="144">
        <v>3</v>
      </c>
      <c r="AQ62" s="144">
        <v>-191.5967894042744</v>
      </c>
      <c r="AR62" s="144">
        <v>0.27655721759849594</v>
      </c>
      <c r="AS62" s="144">
        <v>3</v>
      </c>
      <c r="AT62" s="144">
        <v>-189.96632283760769</v>
      </c>
      <c r="AU62" s="144">
        <v>0.2367322751570228</v>
      </c>
      <c r="AV62" s="144">
        <v>3</v>
      </c>
      <c r="AW62" s="143"/>
      <c r="AX62" s="143"/>
      <c r="AY62" s="144">
        <v>0</v>
      </c>
      <c r="AZ62" s="143"/>
      <c r="BA62" s="143"/>
      <c r="BB62" s="144">
        <v>0</v>
      </c>
      <c r="BC62" s="3">
        <v>5.0477593904576139</v>
      </c>
      <c r="BD62" s="3">
        <v>4.8267344169959481</v>
      </c>
      <c r="BE62" s="3">
        <f>BC62/BD62</f>
        <v>1.0457918241126734</v>
      </c>
      <c r="BF62" s="3">
        <f t="shared" si="20"/>
        <v>0.4602042728658397</v>
      </c>
      <c r="BG62" s="3">
        <f t="shared" si="20"/>
        <v>0.37267847338747501</v>
      </c>
      <c r="BH62" s="3">
        <v>14.327551410900465</v>
      </c>
      <c r="BI62" s="3"/>
      <c r="BJ62" s="3">
        <v>2.3089402220559774</v>
      </c>
      <c r="BK62" s="3">
        <v>7.5529298858477922</v>
      </c>
      <c r="BL62" s="3">
        <v>12.553861110124824</v>
      </c>
      <c r="BM62" s="3">
        <v>10.968519173069812</v>
      </c>
      <c r="BN62" s="3">
        <v>12.951470937194639</v>
      </c>
      <c r="BO62" s="3">
        <v>15.452517181735631</v>
      </c>
      <c r="BP62" s="3">
        <v>37.103912622976949</v>
      </c>
      <c r="BQ62" s="3">
        <v>75.276058866936467</v>
      </c>
      <c r="BR62" s="3">
        <v>76.722660399429728</v>
      </c>
      <c r="BS62" s="3">
        <v>48.172031669101244</v>
      </c>
      <c r="BT62" s="3">
        <v>19.38447057159463</v>
      </c>
      <c r="BU62" s="3">
        <v>45.377971566699024</v>
      </c>
      <c r="BV62" s="3">
        <v>19.499135004347387</v>
      </c>
      <c r="BW62" s="3">
        <v>108.91534330057981</v>
      </c>
      <c r="BX62" s="3">
        <v>29.743916026576407</v>
      </c>
      <c r="BY62" s="3">
        <v>151.66485411649188</v>
      </c>
      <c r="BZ62" s="3">
        <v>22.510139344069099</v>
      </c>
      <c r="CA62" s="3">
        <v>32.998958360433839</v>
      </c>
      <c r="CB62" s="3">
        <v>5.5543249936886436</v>
      </c>
      <c r="CC62" s="3">
        <v>5.2418163655032295</v>
      </c>
      <c r="CD62" s="3">
        <v>0</v>
      </c>
      <c r="CE62" s="3">
        <v>0</v>
      </c>
      <c r="CF62" s="3"/>
      <c r="CG62" s="3"/>
      <c r="CH62" s="145">
        <f>(27*BW62+29*BY62+31*CA62+33*CC62+35*CE62)/(BW62+BY62+CA62+CC62+CE62)</f>
        <v>28.562060509074136</v>
      </c>
      <c r="CI62" s="3">
        <f>0.5*((BS62+BU62+BW62+BY62+CA62)+(BU62+BW62+BY62+CA62+CC62))/(BT62+BV62+BX62+BZ62+CB62)</f>
        <v>3.7817410388836872</v>
      </c>
      <c r="CJ62" s="3">
        <f>(BW62+BY62+CA62)/(BK62+BM62+BO62)</f>
        <v>8.6412976835836393</v>
      </c>
      <c r="CK62" s="3">
        <f>(BS62+BU62)/(BS62+BU62+BY62+CA62)</f>
        <v>0.33625218429985076</v>
      </c>
      <c r="CL62" s="3">
        <f>SUM(BW62,BY62,CA62,CC62,CE62)</f>
        <v>298.82097214300876</v>
      </c>
      <c r="CM62" s="3">
        <f>SUM(BW62:CE62)</f>
        <v>356.6293525073429</v>
      </c>
      <c r="CN62" s="3">
        <v>1.2295837240025014</v>
      </c>
      <c r="CO62" s="3"/>
      <c r="CP62" s="3">
        <v>0</v>
      </c>
      <c r="CQ62" s="3">
        <v>0</v>
      </c>
      <c r="CR62" s="3">
        <v>0</v>
      </c>
      <c r="CS62" s="3">
        <v>1.745656454091127</v>
      </c>
      <c r="CT62" s="3">
        <v>1.1289213198942001</v>
      </c>
      <c r="CU62" s="3">
        <v>0</v>
      </c>
      <c r="CV62" s="3">
        <v>1.0709202957278701</v>
      </c>
      <c r="CW62" s="3">
        <v>0</v>
      </c>
      <c r="CX62" s="3">
        <v>0</v>
      </c>
      <c r="CY62" s="3">
        <v>1.6881351520640495</v>
      </c>
      <c r="CZ62" s="3">
        <v>0</v>
      </c>
      <c r="DA62" s="3">
        <v>0.71833929010324649</v>
      </c>
      <c r="DB62" s="3">
        <v>0.65327450341289262</v>
      </c>
      <c r="DC62" s="3">
        <v>0.69586933148163455</v>
      </c>
      <c r="DD62" s="3">
        <v>0</v>
      </c>
      <c r="DE62" s="3">
        <v>0</v>
      </c>
      <c r="DF62" s="3">
        <v>1.1524843361045645</v>
      </c>
      <c r="DG62" s="3">
        <v>0</v>
      </c>
      <c r="DH62" s="3">
        <v>0</v>
      </c>
      <c r="DI62" s="3">
        <v>0</v>
      </c>
      <c r="DJ62" s="3">
        <f>SUM(CN62:DI62)</f>
        <v>10.083184406882086</v>
      </c>
      <c r="DK62" s="3">
        <v>7.3241289590901664</v>
      </c>
      <c r="DL62" s="3">
        <v>3.2199674611023381</v>
      </c>
      <c r="DM62" s="3">
        <v>1.2745971962657012</v>
      </c>
      <c r="DN62" s="3">
        <v>0.56036171958633352</v>
      </c>
      <c r="DO62" s="3">
        <v>12.76316023747358</v>
      </c>
      <c r="DP62" s="3"/>
      <c r="DQ62" s="3"/>
      <c r="DR62" s="3">
        <v>0</v>
      </c>
      <c r="DS62" s="3">
        <v>0</v>
      </c>
      <c r="DT62" s="3">
        <v>2.660012251433447</v>
      </c>
      <c r="DU62" s="3">
        <v>1.2882553084890036</v>
      </c>
      <c r="DV62" s="3">
        <v>0</v>
      </c>
      <c r="DW62" s="3">
        <v>0.95100037090205869</v>
      </c>
      <c r="DX62" s="3">
        <v>0.92779728040455045</v>
      </c>
      <c r="DY62" s="3">
        <v>0</v>
      </c>
      <c r="DZ62" s="3">
        <v>0.44766210012976881</v>
      </c>
      <c r="EA62" s="3">
        <v>0.18059684438540852</v>
      </c>
      <c r="EB62" s="3">
        <v>0.66429026992917806</v>
      </c>
      <c r="EC62" s="146">
        <v>0</v>
      </c>
      <c r="ED62" s="3">
        <v>3.2598587039538551</v>
      </c>
      <c r="EE62" s="3">
        <f>SUM(DO62:ED62)</f>
        <v>23.142633367100853</v>
      </c>
      <c r="EF62" s="3">
        <v>6.274727311358828</v>
      </c>
      <c r="EG62" s="5">
        <f>DK62/(DK62+EE62)</f>
        <v>0.24039735107638643</v>
      </c>
      <c r="EH62" s="3">
        <v>0.50316208969173937</v>
      </c>
      <c r="EI62" s="3">
        <v>0.93936302098450697</v>
      </c>
      <c r="EJ62" s="3">
        <v>0.3391333305881169</v>
      </c>
      <c r="EK62" s="5">
        <f>DK62/(DK62+CL62)</f>
        <v>2.3923717651283209E-2</v>
      </c>
      <c r="EL62" s="3">
        <v>1.7765625532570859E-2</v>
      </c>
      <c r="EM62" s="3">
        <v>6.9313511702220984E-2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1.7073190612182298</v>
      </c>
      <c r="ET62" s="3">
        <v>0</v>
      </c>
      <c r="EU62" s="3">
        <v>0.79179250188249484</v>
      </c>
      <c r="EV62" s="3">
        <v>0.78130915852441929</v>
      </c>
      <c r="EW62" s="3">
        <v>0</v>
      </c>
      <c r="EX62" s="3">
        <v>0</v>
      </c>
      <c r="EY62" s="3">
        <v>0</v>
      </c>
      <c r="EZ62" s="3">
        <v>3.280420721625144</v>
      </c>
      <c r="FA62" s="5">
        <v>0.17015050507012933</v>
      </c>
      <c r="FB62" s="5">
        <v>0.83813760451956754</v>
      </c>
      <c r="FC62" s="5">
        <v>8.7286336988567401E-2</v>
      </c>
      <c r="FD62" s="146">
        <f>EZ62/CM62</f>
        <v>9.1984036046432859E-3</v>
      </c>
      <c r="FE62" s="1" t="s">
        <v>84</v>
      </c>
      <c r="FF62" s="143">
        <v>-5.2</v>
      </c>
      <c r="FG62" s="147">
        <v>-5</v>
      </c>
      <c r="FH62" s="148">
        <v>-31.367999999999999</v>
      </c>
      <c r="FI62" s="148">
        <v>-31.951000000000001</v>
      </c>
      <c r="FJ62" s="148">
        <v>-32.527000000000001</v>
      </c>
      <c r="FK62" s="147">
        <f>(FI62+1000)/(-0.0052+1)-1000</f>
        <v>-26.890832328106171</v>
      </c>
      <c r="FL62" s="147"/>
      <c r="FM62" s="147">
        <f>(FG62-FK62/1+(FK62/1000))</f>
        <v>21.863941495778064</v>
      </c>
      <c r="FN62" s="147">
        <f>(FG62+1000)/(FK62+1000)</f>
        <v>1.0224957620946873</v>
      </c>
      <c r="FO62" s="147">
        <f>(FN62-1)*1000</f>
        <v>22.495762094687286</v>
      </c>
    </row>
    <row r="63" spans="1:171" x14ac:dyDescent="0.15">
      <c r="A63" s="1" t="s">
        <v>384</v>
      </c>
      <c r="B63" s="1" t="s">
        <v>83</v>
      </c>
      <c r="D63" s="1" t="s">
        <v>82</v>
      </c>
      <c r="E63" s="1">
        <v>3</v>
      </c>
      <c r="F63" s="1" t="s">
        <v>81</v>
      </c>
      <c r="G63" s="1" t="s">
        <v>80</v>
      </c>
      <c r="H63" s="1" t="s">
        <v>79</v>
      </c>
      <c r="I63" s="1" t="s">
        <v>77</v>
      </c>
      <c r="J63" s="1" t="s">
        <v>0</v>
      </c>
      <c r="K63" s="1" t="s">
        <v>355</v>
      </c>
      <c r="L63" s="3">
        <v>-26.939599988493946</v>
      </c>
      <c r="M63" s="3">
        <v>5.4679271769973344E-2</v>
      </c>
      <c r="N63" s="3">
        <v>3.8664083858890301E-2</v>
      </c>
      <c r="O63" s="3">
        <v>1.0729510710857624</v>
      </c>
      <c r="P63" s="5">
        <v>2.2091259754849043E-2</v>
      </c>
      <c r="Q63" s="6">
        <v>2</v>
      </c>
      <c r="R63" s="1">
        <v>55.730920000000005</v>
      </c>
      <c r="S63" s="1" t="s">
        <v>328</v>
      </c>
      <c r="T63" s="3">
        <v>-30.957999999999998</v>
      </c>
      <c r="U63" s="3"/>
      <c r="V63" s="3">
        <v>-31.158999999999999</v>
      </c>
      <c r="W63" s="3">
        <v>-31.463999999999999</v>
      </c>
      <c r="X63" s="3"/>
      <c r="Y63" s="3">
        <v>-31.88</v>
      </c>
      <c r="Z63" s="3">
        <v>-32.03</v>
      </c>
      <c r="AA63" s="3"/>
      <c r="AB63" s="3">
        <v>-32.771999999999998</v>
      </c>
      <c r="AC63" s="3">
        <v>-32.454000000000001</v>
      </c>
      <c r="AD63" s="3"/>
      <c r="AE63" s="3">
        <v>-33.896999999999998</v>
      </c>
      <c r="AF63" s="3">
        <v>-31.102</v>
      </c>
      <c r="AG63" s="3"/>
      <c r="AH63" s="3"/>
      <c r="AI63" s="3"/>
      <c r="AJ63" s="142" t="s">
        <v>81</v>
      </c>
      <c r="AK63" s="144">
        <v>-137.81047494236952</v>
      </c>
      <c r="AL63" s="143"/>
      <c r="AM63" s="144">
        <v>1</v>
      </c>
      <c r="AN63" s="144">
        <v>-200.86242218236953</v>
      </c>
      <c r="AO63" s="143"/>
      <c r="AP63" s="144">
        <v>1</v>
      </c>
      <c r="AQ63" s="144">
        <v>-200.91525458236953</v>
      </c>
      <c r="AR63" s="143"/>
      <c r="AS63" s="144">
        <v>1</v>
      </c>
      <c r="AT63" s="144">
        <v>-195.97982788236956</v>
      </c>
      <c r="AU63" s="143"/>
      <c r="AV63" s="144">
        <v>1</v>
      </c>
      <c r="AW63" s="144">
        <v>-197.49259560236953</v>
      </c>
      <c r="AX63" s="143"/>
      <c r="AY63" s="144">
        <v>1</v>
      </c>
      <c r="AZ63" s="143"/>
      <c r="BA63" s="143"/>
      <c r="BB63" s="144">
        <v>0</v>
      </c>
      <c r="BC63" s="3">
        <v>14.895591519825274</v>
      </c>
      <c r="BD63" s="3">
        <v>9.4443254267317922</v>
      </c>
      <c r="BE63" s="3">
        <f>BC63/BD63</f>
        <v>1.5772001542496499</v>
      </c>
      <c r="BF63" s="3">
        <f t="shared" si="20"/>
        <v>0.76680003616908365</v>
      </c>
      <c r="BG63" s="3">
        <f t="shared" si="20"/>
        <v>0.33102247162797716</v>
      </c>
      <c r="BH63" s="3">
        <v>0.99040867976579838</v>
      </c>
      <c r="BI63" s="3"/>
      <c r="BJ63" s="3">
        <v>5.909709267282877</v>
      </c>
      <c r="BK63" s="3">
        <v>9.0899082402614848</v>
      </c>
      <c r="BL63" s="3">
        <v>14.518251354646438</v>
      </c>
      <c r="BM63" s="3">
        <v>19.425653126261349</v>
      </c>
      <c r="BN63" s="3">
        <v>28.530768259581752</v>
      </c>
      <c r="BO63" s="3">
        <v>66.361133935923448</v>
      </c>
      <c r="BP63" s="3">
        <v>210.60252881166042</v>
      </c>
      <c r="BQ63" s="3">
        <v>330.69050806948763</v>
      </c>
      <c r="BR63" s="3">
        <v>230.91547131874023</v>
      </c>
      <c r="BS63" s="3">
        <v>99.640752703931142</v>
      </c>
      <c r="BT63" s="3">
        <v>33.834327130640418</v>
      </c>
      <c r="BU63" s="3">
        <v>75.147411475130042</v>
      </c>
      <c r="BV63" s="3">
        <v>32.282846085679523</v>
      </c>
      <c r="BW63" s="3">
        <v>174.90603627817526</v>
      </c>
      <c r="BX63" s="3">
        <v>48.130132078231938</v>
      </c>
      <c r="BY63" s="3">
        <v>235.86649325576957</v>
      </c>
      <c r="BZ63" s="3">
        <v>33.856012840457744</v>
      </c>
      <c r="CA63" s="3">
        <v>85.257072816136258</v>
      </c>
      <c r="CB63" s="3">
        <v>11.645910003057985</v>
      </c>
      <c r="CC63" s="3">
        <v>15.425497530268872</v>
      </c>
      <c r="CD63" s="3">
        <v>1.3062238588374293</v>
      </c>
      <c r="CE63" s="3">
        <v>1.4070365460796193</v>
      </c>
      <c r="CF63" s="3"/>
      <c r="CG63" s="3"/>
      <c r="CH63" s="145">
        <f>(27*BW63+29*BY63+31*CA63+33*CC63+35*CE63)/(BW63+BY63+CA63+CC63+CE63)</f>
        <v>28.787167525590608</v>
      </c>
      <c r="CI63" s="3">
        <f>0.5*((BS63+BU63+BW63+BY63+CA63)+(BU63+BW63+BY63+CA63+CC63))/(BT63+BV63+BX63+BZ63+CB63)</f>
        <v>3.9356067398268202</v>
      </c>
      <c r="CJ63" s="3">
        <f>(BW63+BY63+CA63)/(BK63+BM63+BO63)</f>
        <v>5.2281500822604183</v>
      </c>
      <c r="CK63" s="3">
        <f>(BS63+BU63)/(BS63+BU63+BY63+CA63)</f>
        <v>0.35245821688994089</v>
      </c>
      <c r="CL63" s="3">
        <f>SUM(BW63,BY63,CA63,CC63,CE63)</f>
        <v>512.86213642642963</v>
      </c>
      <c r="CM63" s="3">
        <f>SUM(BW63:CE63)</f>
        <v>607.80041520701491</v>
      </c>
      <c r="CN63" s="3">
        <v>0</v>
      </c>
      <c r="CO63" s="3"/>
      <c r="CP63" s="3">
        <v>0</v>
      </c>
      <c r="CQ63" s="3">
        <v>0</v>
      </c>
      <c r="CR63" s="3">
        <v>0</v>
      </c>
      <c r="CS63" s="3">
        <v>0</v>
      </c>
      <c r="CT63" s="3">
        <v>1.3488795902748716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3.9422698929464821</v>
      </c>
      <c r="DG63" s="3">
        <v>0</v>
      </c>
      <c r="DH63" s="3">
        <v>0.65064107360655321</v>
      </c>
      <c r="DI63" s="3">
        <v>0</v>
      </c>
      <c r="DJ63" s="3">
        <f>SUM(CN63:DI63)</f>
        <v>5.9417905568279066</v>
      </c>
      <c r="DK63" s="3">
        <v>5.9417905568279075</v>
      </c>
      <c r="DL63" s="3">
        <v>4.5929109665530357</v>
      </c>
      <c r="DM63" s="3">
        <v>0.34215810355559112</v>
      </c>
      <c r="DN63" s="3">
        <v>0.22701567437863146</v>
      </c>
      <c r="DO63" s="3">
        <v>4.8343173906784349</v>
      </c>
      <c r="DP63" s="3"/>
      <c r="DQ63" s="3"/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146">
        <v>0</v>
      </c>
      <c r="ED63" s="3">
        <v>0</v>
      </c>
      <c r="EE63" s="3">
        <f>SUM(DO63:ED63)</f>
        <v>4.8343173906784349</v>
      </c>
      <c r="EF63" s="3">
        <v>0</v>
      </c>
      <c r="EG63" s="5">
        <f>DK63/(DK63+EE63)</f>
        <v>0.55138558241733959</v>
      </c>
      <c r="EH63" s="3">
        <v>0.79728665598047677</v>
      </c>
      <c r="EI63" s="3">
        <v>0.98365044570910654</v>
      </c>
      <c r="EJ63" s="3">
        <v>1</v>
      </c>
      <c r="EK63" s="5">
        <f>DK63/(DK63+CL63)</f>
        <v>1.1452863495807071E-2</v>
      </c>
      <c r="EL63" s="3">
        <v>8.53629017143419E-3</v>
      </c>
      <c r="EM63" s="3">
        <v>3.4238242966100139E-2</v>
      </c>
      <c r="EN63" s="3">
        <v>0</v>
      </c>
      <c r="EO63" s="3">
        <v>0</v>
      </c>
      <c r="EP63" s="3">
        <v>0</v>
      </c>
      <c r="EQ63" s="3">
        <v>0.59378601431079236</v>
      </c>
      <c r="ER63" s="3">
        <v>1.3933695097758265</v>
      </c>
      <c r="ES63" s="3">
        <v>1.4226917062241038</v>
      </c>
      <c r="ET63" s="3">
        <v>1.2567444460836563</v>
      </c>
      <c r="EU63" s="3">
        <v>1.80927094469879</v>
      </c>
      <c r="EV63" s="3">
        <v>0.29016954827510211</v>
      </c>
      <c r="EW63" s="3">
        <v>0.15823128127698066</v>
      </c>
      <c r="EX63" s="3">
        <v>2.3984419487077133</v>
      </c>
      <c r="EY63" s="3">
        <v>0.64506376293432077</v>
      </c>
      <c r="EZ63" s="3">
        <v>9.9677691622872864</v>
      </c>
      <c r="FA63" s="1">
        <v>0</v>
      </c>
      <c r="FB63" s="1">
        <v>0</v>
      </c>
      <c r="FC63" s="5">
        <v>7.6926924659576956E-2</v>
      </c>
      <c r="FD63" s="146">
        <f>EZ63/CM63</f>
        <v>1.6399740626850831E-2</v>
      </c>
      <c r="FE63" s="1" t="s">
        <v>81</v>
      </c>
      <c r="FF63" s="143">
        <v>-5.2</v>
      </c>
      <c r="FG63" s="147">
        <v>-5</v>
      </c>
      <c r="FH63" s="148">
        <v>-31.463999999999999</v>
      </c>
      <c r="FI63" s="148">
        <v>-32.03</v>
      </c>
      <c r="FJ63" s="148">
        <v>-32.454000000000001</v>
      </c>
      <c r="FK63" s="147">
        <f>(FI63+1000)/(-0.0052+1)-1000</f>
        <v>-26.970245275432262</v>
      </c>
      <c r="FL63" s="147"/>
      <c r="FM63" s="147">
        <f>(FG63-FK63/1+(FK63/1000))</f>
        <v>21.94327503015683</v>
      </c>
      <c r="FN63" s="147">
        <f>(FG63+1000)/(FK63+1000)</f>
        <v>1.0225792121656663</v>
      </c>
      <c r="FO63" s="147">
        <f>(FN63-1)*1000</f>
        <v>22.579212165666274</v>
      </c>
    </row>
    <row r="64" spans="1:171" s="130" customFormat="1" x14ac:dyDescent="0.15">
      <c r="A64" s="130" t="s">
        <v>384</v>
      </c>
      <c r="B64" s="130" t="s">
        <v>630</v>
      </c>
      <c r="E64" s="130" t="s">
        <v>691</v>
      </c>
      <c r="F64" s="130" t="s">
        <v>662</v>
      </c>
      <c r="I64" s="130" t="s">
        <v>624</v>
      </c>
      <c r="J64" s="130" t="s">
        <v>0</v>
      </c>
      <c r="K64" s="132"/>
      <c r="L64" s="133">
        <v>-25.6</v>
      </c>
      <c r="M64" s="133">
        <v>0</v>
      </c>
      <c r="N64" s="133"/>
      <c r="O64" s="131">
        <v>0.19</v>
      </c>
      <c r="P64" s="131">
        <v>0.01</v>
      </c>
      <c r="Q64" s="134">
        <v>2</v>
      </c>
      <c r="R64" s="132"/>
      <c r="S64" s="132"/>
      <c r="T64" s="133">
        <v>-29.4</v>
      </c>
      <c r="U64" s="133">
        <v>0.2</v>
      </c>
      <c r="V64" s="133"/>
      <c r="W64" s="133">
        <v>-30.3</v>
      </c>
      <c r="X64" s="133">
        <v>0.2</v>
      </c>
      <c r="Y64" s="133"/>
      <c r="Z64" s="133">
        <v>-31</v>
      </c>
      <c r="AA64" s="133">
        <v>0.2</v>
      </c>
      <c r="AB64" s="133"/>
      <c r="AC64" s="133">
        <v>-31.8</v>
      </c>
      <c r="AD64" s="133">
        <v>0.2</v>
      </c>
      <c r="AE64" s="133"/>
      <c r="AF64" s="133"/>
      <c r="AG64" s="133"/>
      <c r="AH64" s="133"/>
      <c r="AI64" s="133"/>
      <c r="AJ64" s="135"/>
      <c r="AK64" s="136"/>
      <c r="AL64" s="136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6"/>
      <c r="BA64" s="136"/>
      <c r="BB64" s="137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>
        <v>29.4</v>
      </c>
      <c r="CI64" s="133">
        <v>3.6</v>
      </c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8"/>
      <c r="ED64" s="133"/>
      <c r="EE64" s="133"/>
      <c r="EF64" s="133"/>
      <c r="EG64" s="139"/>
      <c r="EH64" s="133"/>
      <c r="EI64" s="133"/>
      <c r="EJ64" s="133"/>
      <c r="EK64" s="139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2"/>
      <c r="FB64" s="132"/>
      <c r="FC64" s="139"/>
      <c r="FD64" s="138"/>
      <c r="FF64" s="136"/>
      <c r="FG64" s="140"/>
      <c r="FH64" s="141"/>
      <c r="FI64" s="141"/>
      <c r="FJ64" s="141"/>
      <c r="FK64" s="140"/>
      <c r="FL64" s="140"/>
      <c r="FM64" s="140"/>
      <c r="FN64" s="140"/>
      <c r="FO64" s="140"/>
    </row>
    <row r="65" spans="1:171" s="130" customFormat="1" x14ac:dyDescent="0.15">
      <c r="A65" s="130" t="s">
        <v>384</v>
      </c>
      <c r="B65" s="130" t="s">
        <v>661</v>
      </c>
      <c r="E65" s="130" t="s">
        <v>692</v>
      </c>
      <c r="F65" s="130" t="s">
        <v>663</v>
      </c>
      <c r="I65" s="130" t="s">
        <v>624</v>
      </c>
      <c r="J65" s="130" t="s">
        <v>0</v>
      </c>
      <c r="K65" s="132" t="s">
        <v>696</v>
      </c>
      <c r="L65" s="133">
        <v>-25.8</v>
      </c>
      <c r="M65" s="133">
        <v>0</v>
      </c>
      <c r="N65" s="133"/>
      <c r="O65" s="131">
        <v>0.77</v>
      </c>
      <c r="P65" s="131"/>
      <c r="Q65" s="134"/>
      <c r="R65" s="132"/>
      <c r="S65" s="132"/>
      <c r="T65" s="133">
        <v>-29.1</v>
      </c>
      <c r="U65" s="133">
        <v>0.4</v>
      </c>
      <c r="V65" s="133"/>
      <c r="W65" s="133">
        <v>-29.5</v>
      </c>
      <c r="X65" s="133">
        <v>0</v>
      </c>
      <c r="Y65" s="133"/>
      <c r="Z65" s="133">
        <v>-30.9</v>
      </c>
      <c r="AA65" s="133">
        <v>0.1</v>
      </c>
      <c r="AB65" s="133"/>
      <c r="AC65" s="133">
        <v>-31.6</v>
      </c>
      <c r="AD65" s="133">
        <v>0</v>
      </c>
      <c r="AE65" s="133"/>
      <c r="AF65" s="133"/>
      <c r="AG65" s="133"/>
      <c r="AH65" s="133"/>
      <c r="AI65" s="133"/>
      <c r="AJ65" s="135"/>
      <c r="AK65" s="136"/>
      <c r="AL65" s="136"/>
      <c r="AM65" s="137"/>
      <c r="AN65" s="137"/>
      <c r="AO65" s="137"/>
      <c r="AP65" s="137"/>
      <c r="AQ65" s="137"/>
      <c r="AR65" s="137"/>
      <c r="AS65" s="137"/>
      <c r="AT65" s="137">
        <v>-186</v>
      </c>
      <c r="AU65" s="137">
        <v>1.4</v>
      </c>
      <c r="AV65" s="137"/>
      <c r="AW65" s="137"/>
      <c r="AX65" s="137"/>
      <c r="AY65" s="137"/>
      <c r="AZ65" s="136"/>
      <c r="BA65" s="136"/>
      <c r="BB65" s="137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>
        <v>28.7</v>
      </c>
      <c r="CI65" s="133">
        <v>4.7</v>
      </c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8"/>
      <c r="ED65" s="133"/>
      <c r="EE65" s="133"/>
      <c r="EF65" s="133"/>
      <c r="EG65" s="139"/>
      <c r="EH65" s="133"/>
      <c r="EI65" s="133"/>
      <c r="EJ65" s="133"/>
      <c r="EK65" s="139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2"/>
      <c r="FB65" s="132"/>
      <c r="FC65" s="139"/>
      <c r="FD65" s="138"/>
      <c r="FF65" s="136"/>
      <c r="FG65" s="140"/>
      <c r="FH65" s="141"/>
      <c r="FI65" s="141"/>
      <c r="FJ65" s="141"/>
      <c r="FK65" s="140"/>
      <c r="FL65" s="140"/>
      <c r="FM65" s="140"/>
      <c r="FN65" s="140"/>
      <c r="FO65" s="140"/>
    </row>
    <row r="66" spans="1:171" s="130" customFormat="1" x14ac:dyDescent="0.15">
      <c r="A66" s="130" t="s">
        <v>384</v>
      </c>
      <c r="B66" s="130" t="s">
        <v>665</v>
      </c>
      <c r="E66" s="130" t="s">
        <v>693</v>
      </c>
      <c r="F66" s="130" t="s">
        <v>664</v>
      </c>
      <c r="I66" s="130" t="s">
        <v>624</v>
      </c>
      <c r="J66" s="130" t="s">
        <v>0</v>
      </c>
      <c r="K66" s="132" t="s">
        <v>695</v>
      </c>
      <c r="L66" s="133">
        <v>-25.6</v>
      </c>
      <c r="M66" s="133">
        <v>0</v>
      </c>
      <c r="N66" s="133"/>
      <c r="O66" s="131">
        <v>0.55000000000000004</v>
      </c>
      <c r="P66" s="131">
        <v>0.03</v>
      </c>
      <c r="Q66" s="134">
        <v>2</v>
      </c>
      <c r="R66" s="132"/>
      <c r="S66" s="132"/>
      <c r="T66" s="133">
        <v>-29</v>
      </c>
      <c r="U66" s="133">
        <v>0.2</v>
      </c>
      <c r="V66" s="133"/>
      <c r="W66" s="133">
        <v>-30</v>
      </c>
      <c r="X66" s="133">
        <v>0.2</v>
      </c>
      <c r="Y66" s="133"/>
      <c r="Z66" s="133">
        <v>-30.9</v>
      </c>
      <c r="AA66" s="133">
        <v>0.2</v>
      </c>
      <c r="AB66" s="133"/>
      <c r="AC66" s="133">
        <v>-31.9</v>
      </c>
      <c r="AD66" s="133">
        <v>0.2</v>
      </c>
      <c r="AE66" s="133"/>
      <c r="AF66" s="133"/>
      <c r="AG66" s="133"/>
      <c r="AH66" s="133"/>
      <c r="AI66" s="133"/>
      <c r="AJ66" s="135"/>
      <c r="AK66" s="136"/>
      <c r="AL66" s="136"/>
      <c r="AM66" s="137"/>
      <c r="AN66" s="137"/>
      <c r="AO66" s="137"/>
      <c r="AP66" s="137"/>
      <c r="AQ66" s="137"/>
      <c r="AR66" s="137"/>
      <c r="AS66" s="137"/>
      <c r="AT66" s="137">
        <v>-195</v>
      </c>
      <c r="AU66" s="150">
        <v>4</v>
      </c>
      <c r="AV66" s="137">
        <v>3</v>
      </c>
      <c r="AW66" s="137">
        <v>-198</v>
      </c>
      <c r="AX66" s="137">
        <v>4.2</v>
      </c>
      <c r="AY66" s="137">
        <v>2</v>
      </c>
      <c r="AZ66" s="136"/>
      <c r="BA66" s="136"/>
      <c r="BB66" s="137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>
        <v>29.2</v>
      </c>
      <c r="CI66" s="133">
        <v>4.4000000000000004</v>
      </c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8"/>
      <c r="ED66" s="133"/>
      <c r="EE66" s="133"/>
      <c r="EF66" s="133"/>
      <c r="EG66" s="139"/>
      <c r="EH66" s="133"/>
      <c r="EI66" s="133"/>
      <c r="EJ66" s="133"/>
      <c r="EK66" s="139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2"/>
      <c r="FB66" s="132"/>
      <c r="FC66" s="139"/>
      <c r="FD66" s="138"/>
      <c r="FF66" s="136"/>
      <c r="FG66" s="140"/>
      <c r="FH66" s="141"/>
      <c r="FI66" s="141"/>
      <c r="FJ66" s="141"/>
      <c r="FK66" s="140"/>
      <c r="FL66" s="140"/>
      <c r="FM66" s="140"/>
      <c r="FN66" s="140"/>
      <c r="FO66" s="140"/>
    </row>
    <row r="67" spans="1:171" x14ac:dyDescent="0.15">
      <c r="A67" s="1" t="s">
        <v>384</v>
      </c>
      <c r="B67" s="1" t="s">
        <v>61</v>
      </c>
      <c r="C67" s="1">
        <v>11</v>
      </c>
      <c r="D67" s="1" t="s">
        <v>63</v>
      </c>
      <c r="E67" s="1">
        <v>1</v>
      </c>
      <c r="F67" s="1" t="s">
        <v>76</v>
      </c>
      <c r="G67" s="1" t="s">
        <v>74</v>
      </c>
      <c r="H67" s="1" t="s">
        <v>53</v>
      </c>
      <c r="I67" s="1" t="s">
        <v>36</v>
      </c>
      <c r="J67" s="1" t="s">
        <v>0</v>
      </c>
      <c r="K67" s="8" t="s">
        <v>302</v>
      </c>
      <c r="L67" s="2">
        <v>-26.21718070076999</v>
      </c>
      <c r="M67" s="2">
        <v>4.2863827461493295E-2</v>
      </c>
      <c r="N67" s="2">
        <v>3.0309303065632065E-2</v>
      </c>
      <c r="O67" s="3">
        <v>49.263065876273984</v>
      </c>
      <c r="P67" s="5">
        <v>3.4217276539957591</v>
      </c>
      <c r="Q67" s="6">
        <v>2</v>
      </c>
      <c r="R67" s="8">
        <v>28.694199999999999</v>
      </c>
      <c r="S67" s="8" t="s">
        <v>313</v>
      </c>
      <c r="T67" s="2">
        <v>-30.321999999999999</v>
      </c>
      <c r="U67" s="2"/>
      <c r="V67" s="2">
        <v>-31.548999999999999</v>
      </c>
      <c r="W67" s="2">
        <v>-31.451000000000001</v>
      </c>
      <c r="X67" s="2"/>
      <c r="Y67" s="2">
        <v>-33.299999999999997</v>
      </c>
      <c r="Z67" s="2">
        <v>-32.009</v>
      </c>
      <c r="AA67" s="2"/>
      <c r="AB67" s="2">
        <v>-31.082000000000001</v>
      </c>
      <c r="AC67" s="2">
        <v>-32.826999999999998</v>
      </c>
      <c r="AD67" s="2"/>
      <c r="AE67" s="2"/>
      <c r="AF67" s="2">
        <v>-31.058</v>
      </c>
      <c r="AG67" s="2"/>
      <c r="AH67" s="2">
        <v>-28.263999999999999</v>
      </c>
      <c r="AI67" s="2">
        <v>-32.99</v>
      </c>
      <c r="AJ67" s="65" t="s">
        <v>76</v>
      </c>
      <c r="AK67" s="66">
        <v>-203.43893623945289</v>
      </c>
      <c r="AL67" s="67"/>
      <c r="AM67" s="66">
        <v>1</v>
      </c>
      <c r="AN67" s="66">
        <v>-201.01392907945288</v>
      </c>
      <c r="AO67" s="67"/>
      <c r="AP67" s="66">
        <v>1</v>
      </c>
      <c r="AQ67" s="66">
        <v>-188.91002623945289</v>
      </c>
      <c r="AR67" s="67"/>
      <c r="AS67" s="66">
        <v>1</v>
      </c>
      <c r="AT67" s="66">
        <v>-186.04122691945287</v>
      </c>
      <c r="AU67" s="67"/>
      <c r="AV67" s="66">
        <v>1</v>
      </c>
      <c r="AW67" s="66">
        <v>-184.94583515945291</v>
      </c>
      <c r="AX67" s="67"/>
      <c r="AY67" s="66">
        <v>1</v>
      </c>
      <c r="AZ67" s="66">
        <v>-188.5824653594529</v>
      </c>
      <c r="BA67" s="67"/>
      <c r="BB67" s="66">
        <v>1</v>
      </c>
      <c r="BC67" s="2">
        <v>4.7898275207018841</v>
      </c>
      <c r="BD67" s="2">
        <v>1.7437297540607917</v>
      </c>
      <c r="BE67" s="2">
        <f t="shared" si="5"/>
        <v>2.7468863850876839</v>
      </c>
      <c r="BF67" s="2">
        <f t="shared" si="6"/>
        <v>7.4566319196607411</v>
      </c>
      <c r="BG67" s="2">
        <f t="shared" si="7"/>
        <v>2.006995547794856</v>
      </c>
      <c r="BH67" s="2">
        <v>0.4606910180668552</v>
      </c>
      <c r="BI67" s="2"/>
      <c r="BJ67" s="2">
        <v>0.91521678068760504</v>
      </c>
      <c r="BK67" s="2">
        <v>1.2428858203849127</v>
      </c>
      <c r="BL67" s="2">
        <v>0.45340806021921343</v>
      </c>
      <c r="BM67" s="2">
        <v>0.64235804748155112</v>
      </c>
      <c r="BN67" s="2">
        <v>0.86882592040459583</v>
      </c>
      <c r="BO67" s="2">
        <v>0.75183221521476551</v>
      </c>
      <c r="BP67" s="2">
        <v>1.5021580724307746</v>
      </c>
      <c r="BQ67" s="2">
        <v>0.70400799666531655</v>
      </c>
      <c r="BR67" s="2">
        <v>0.67533449024344294</v>
      </c>
      <c r="BS67" s="2">
        <v>1.3888983671404278</v>
      </c>
      <c r="BT67" s="2">
        <v>0.82310985942035342</v>
      </c>
      <c r="BU67" s="2">
        <v>1.9785613663163224</v>
      </c>
      <c r="BV67" s="2">
        <v>0.6361248293491194</v>
      </c>
      <c r="BW67" s="2">
        <v>1.586933258624982</v>
      </c>
      <c r="BX67" s="2">
        <v>0.52286983046981561</v>
      </c>
      <c r="BY67" s="2">
        <v>1.5736774110419798</v>
      </c>
      <c r="BZ67" s="2">
        <v>1.319220969672708</v>
      </c>
      <c r="CA67" s="2">
        <v>1.7457780228373636</v>
      </c>
      <c r="CB67" s="2">
        <v>0.25653956875820244</v>
      </c>
      <c r="CC67" s="2">
        <v>0.66313223758513484</v>
      </c>
      <c r="CD67" s="2">
        <v>0.14161658138684971</v>
      </c>
      <c r="CE67" s="2">
        <v>0</v>
      </c>
      <c r="CF67" s="2"/>
      <c r="CG67" s="2"/>
      <c r="CH67" s="68">
        <f t="shared" si="8"/>
        <v>29.53329873718916</v>
      </c>
      <c r="CI67" s="2">
        <f t="shared" si="0"/>
        <v>2.2235147294663773</v>
      </c>
      <c r="CJ67" s="2">
        <f t="shared" si="9"/>
        <v>1.8605411971169112</v>
      </c>
      <c r="CK67" s="2">
        <f t="shared" si="10"/>
        <v>0.50358942041106602</v>
      </c>
      <c r="CL67" s="2">
        <f t="shared" si="11"/>
        <v>5.5695209300894604</v>
      </c>
      <c r="CM67" s="2">
        <f t="shared" si="12"/>
        <v>7.8097678803770361</v>
      </c>
      <c r="CN67" s="2">
        <v>0.64294804225285629</v>
      </c>
      <c r="CO67" s="2"/>
      <c r="CP67" s="2">
        <v>1.3768171998017973</v>
      </c>
      <c r="CQ67" s="2">
        <v>1.0793066753996674</v>
      </c>
      <c r="CR67" s="2">
        <v>1.7529758434822236</v>
      </c>
      <c r="CS67" s="2">
        <v>0.20004228251723821</v>
      </c>
      <c r="CT67" s="2">
        <v>1.0463795784498928</v>
      </c>
      <c r="CU67" s="2">
        <v>0.77019936345069695</v>
      </c>
      <c r="CV67" s="2">
        <v>0.13955478371604996</v>
      </c>
      <c r="CW67" s="2">
        <v>7.4088465196061243E-2</v>
      </c>
      <c r="CX67" s="2">
        <v>0.62653078399086548</v>
      </c>
      <c r="CY67" s="2">
        <v>8.5627159712085593E-2</v>
      </c>
      <c r="CZ67" s="2">
        <v>0</v>
      </c>
      <c r="DA67" s="2">
        <v>0.52706443838722061</v>
      </c>
      <c r="DB67" s="2">
        <v>1.7982666790048902</v>
      </c>
      <c r="DC67" s="2">
        <v>3.7964071617447281</v>
      </c>
      <c r="DD67" s="2">
        <v>1.3450719138142624</v>
      </c>
      <c r="DE67" s="2">
        <v>0</v>
      </c>
      <c r="DF67" s="2">
        <v>2.5650167318881949</v>
      </c>
      <c r="DG67" s="2">
        <v>0.46825488798662646</v>
      </c>
      <c r="DH67" s="2">
        <v>1.5703852911655549</v>
      </c>
      <c r="DI67" s="2">
        <v>0</v>
      </c>
      <c r="DJ67" s="2">
        <f t="shared" si="16"/>
        <v>19.864937281960913</v>
      </c>
      <c r="DK67" s="2">
        <v>18.168936725895151</v>
      </c>
      <c r="DL67" s="2">
        <v>12.070467103991477</v>
      </c>
      <c r="DM67" s="2">
        <v>0.60791216471284659</v>
      </c>
      <c r="DN67" s="2">
        <v>0.33565363311612362</v>
      </c>
      <c r="DO67" s="2">
        <v>0.22549608386894465</v>
      </c>
      <c r="DP67" s="2"/>
      <c r="DQ67" s="2"/>
      <c r="DR67" s="2">
        <v>5.8400462122656996E-2</v>
      </c>
      <c r="DS67" s="2">
        <v>0.2805687378578664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0.45027286037014874</v>
      </c>
      <c r="EB67" s="2">
        <v>0.21156797330293961</v>
      </c>
      <c r="EC67" s="11">
        <v>0</v>
      </c>
      <c r="ED67" s="2">
        <v>0.57406739628361958</v>
      </c>
      <c r="EE67" s="2">
        <f t="shared" si="13"/>
        <v>1.8003735138061761</v>
      </c>
      <c r="EF67" s="2">
        <v>0</v>
      </c>
      <c r="EG67" s="10">
        <f t="shared" si="17"/>
        <v>0.90984297944218318</v>
      </c>
      <c r="EH67" s="2">
        <v>0.96996422509230384</v>
      </c>
      <c r="EI67" s="2">
        <v>0.99797976383313003</v>
      </c>
      <c r="EJ67" s="2">
        <v>1</v>
      </c>
      <c r="EK67" s="10">
        <f t="shared" si="14"/>
        <v>0.76537983171432578</v>
      </c>
      <c r="EL67" s="2">
        <v>0.67170373002557671</v>
      </c>
      <c r="EM67" s="2">
        <v>0.89389724327582287</v>
      </c>
      <c r="EN67" s="2">
        <v>0.55203006393758769</v>
      </c>
      <c r="EO67" s="2">
        <v>0</v>
      </c>
      <c r="EP67" s="2">
        <v>0.51428743220232909</v>
      </c>
      <c r="EQ67" s="2">
        <v>0.27299777508257939</v>
      </c>
      <c r="ER67" s="2">
        <v>0.36499791115604291</v>
      </c>
      <c r="ES67" s="2">
        <v>0.49825342808287371</v>
      </c>
      <c r="ET67" s="2">
        <v>6.340030490820317E-2</v>
      </c>
      <c r="EU67" s="2">
        <v>0.92103095455533168</v>
      </c>
      <c r="EV67" s="2">
        <v>0.14161658138684971</v>
      </c>
      <c r="EW67" s="2">
        <v>6.6491639824930698E-2</v>
      </c>
      <c r="EX67" s="2">
        <v>0.39467601551613363</v>
      </c>
      <c r="EY67" s="2">
        <v>0.14521134661521803</v>
      </c>
      <c r="EZ67" s="2">
        <v>3.9349934532680804</v>
      </c>
      <c r="FA67" s="10">
        <v>0.17576082919128766</v>
      </c>
      <c r="FB67" s="10">
        <v>0.75642326345612321</v>
      </c>
      <c r="FC67" s="10">
        <v>0.11267646077640631</v>
      </c>
      <c r="FD67" s="11">
        <f t="shared" si="15"/>
        <v>0.50385536593926383</v>
      </c>
      <c r="FE67" s="1" t="s">
        <v>76</v>
      </c>
      <c r="FF67" s="67">
        <v>-5.2</v>
      </c>
      <c r="FG67" s="69">
        <v>-5</v>
      </c>
      <c r="FH67" s="70">
        <v>-31.451000000000001</v>
      </c>
      <c r="FI67" s="70">
        <v>-32.009</v>
      </c>
      <c r="FJ67" s="70">
        <v>-32.826999999999998</v>
      </c>
      <c r="FK67" s="69">
        <f t="shared" si="1"/>
        <v>-26.94913550462411</v>
      </c>
      <c r="FL67" s="69"/>
      <c r="FM67" s="69">
        <f t="shared" si="18"/>
        <v>21.922186369119487</v>
      </c>
      <c r="FN67" s="69">
        <f t="shared" si="3"/>
        <v>1.0225570279062512</v>
      </c>
      <c r="FO67" s="69">
        <f t="shared" si="4"/>
        <v>22.55702790625125</v>
      </c>
    </row>
    <row r="68" spans="1:171" x14ac:dyDescent="0.15">
      <c r="A68" s="1" t="s">
        <v>384</v>
      </c>
      <c r="B68" s="1" t="s">
        <v>61</v>
      </c>
      <c r="C68" s="1">
        <v>11</v>
      </c>
      <c r="D68" s="1" t="s">
        <v>60</v>
      </c>
      <c r="E68" s="1">
        <v>1</v>
      </c>
      <c r="F68" s="1" t="s">
        <v>75</v>
      </c>
      <c r="G68" s="1" t="s">
        <v>74</v>
      </c>
      <c r="H68" s="1" t="s">
        <v>13</v>
      </c>
      <c r="I68" s="1" t="s">
        <v>36</v>
      </c>
      <c r="J68" s="1" t="s">
        <v>0</v>
      </c>
      <c r="K68" s="8" t="s">
        <v>304</v>
      </c>
      <c r="L68" s="2">
        <v>-25.612077343484138</v>
      </c>
      <c r="M68" s="2">
        <v>6.5616033281920103E-2</v>
      </c>
      <c r="N68" s="2">
        <v>4.6397542088207892E-2</v>
      </c>
      <c r="O68" s="3">
        <v>2.1189263362242734</v>
      </c>
      <c r="P68" s="5">
        <v>3.2390900391194404E-2</v>
      </c>
      <c r="Q68" s="6">
        <v>2</v>
      </c>
      <c r="R68" s="8">
        <v>42.933900000000001</v>
      </c>
      <c r="S68" s="8" t="s">
        <v>315</v>
      </c>
      <c r="T68" s="2">
        <v>-30.902999999999999</v>
      </c>
      <c r="U68" s="2"/>
      <c r="V68" s="2">
        <v>-30.431000000000001</v>
      </c>
      <c r="W68" s="2">
        <v>-30.696000000000002</v>
      </c>
      <c r="X68" s="2"/>
      <c r="Y68" s="2">
        <v>-31.065999999999999</v>
      </c>
      <c r="Z68" s="2">
        <v>-30.678000000000001</v>
      </c>
      <c r="AA68" s="2"/>
      <c r="AB68" s="2">
        <v>-31.1</v>
      </c>
      <c r="AC68" s="2">
        <v>-29.774999999999999</v>
      </c>
      <c r="AD68" s="2"/>
      <c r="AE68" s="2"/>
      <c r="AF68" s="2">
        <v>-28.885999999999999</v>
      </c>
      <c r="AG68" s="2"/>
      <c r="AH68" s="2">
        <v>-26.75</v>
      </c>
      <c r="AI68" s="2">
        <v>-30.087</v>
      </c>
      <c r="AJ68" s="65" t="s">
        <v>75</v>
      </c>
      <c r="AK68" s="66">
        <v>-202.35502155412379</v>
      </c>
      <c r="AL68" s="66">
        <v>4.3216929715593535</v>
      </c>
      <c r="AM68" s="66">
        <v>3</v>
      </c>
      <c r="AN68" s="66">
        <v>-206.72866373412378</v>
      </c>
      <c r="AO68" s="66">
        <v>1.0828046017913666</v>
      </c>
      <c r="AP68" s="66">
        <v>3</v>
      </c>
      <c r="AQ68" s="66">
        <v>-207.20151371412376</v>
      </c>
      <c r="AR68" s="66">
        <v>0.67969010552078368</v>
      </c>
      <c r="AS68" s="66">
        <v>3</v>
      </c>
      <c r="AT68" s="66">
        <v>-199.93030790745715</v>
      </c>
      <c r="AU68" s="66">
        <v>0.31428523632151967</v>
      </c>
      <c r="AV68" s="66">
        <v>3</v>
      </c>
      <c r="AW68" s="66">
        <v>-183.26696894745714</v>
      </c>
      <c r="AX68" s="66">
        <v>1.0819446716867429</v>
      </c>
      <c r="AY68" s="66">
        <v>3</v>
      </c>
      <c r="AZ68" s="66">
        <v>-175.16365284079043</v>
      </c>
      <c r="BA68" s="66">
        <v>1.8204446660865821</v>
      </c>
      <c r="BB68" s="66">
        <v>3</v>
      </c>
      <c r="BC68" s="2">
        <v>16.439040805029947</v>
      </c>
      <c r="BD68" s="2">
        <v>3.8678588237376301</v>
      </c>
      <c r="BE68" s="2">
        <f t="shared" si="5"/>
        <v>4.2501656741298532</v>
      </c>
      <c r="BF68" s="2">
        <f t="shared" si="6"/>
        <v>5.3428293146952885</v>
      </c>
      <c r="BG68" s="2">
        <f t="shared" si="7"/>
        <v>1.1038717244847072</v>
      </c>
      <c r="BH68" s="2">
        <v>15.152493220143654</v>
      </c>
      <c r="BI68" s="2"/>
      <c r="BJ68" s="2">
        <v>1.0366967774942362</v>
      </c>
      <c r="BK68" s="2">
        <v>2.5912454729093182</v>
      </c>
      <c r="BL68" s="2">
        <v>2.540486632638411</v>
      </c>
      <c r="BM68" s="2">
        <v>3.0768418447908994</v>
      </c>
      <c r="BN68" s="2">
        <v>3.5039024353515043</v>
      </c>
      <c r="BO68" s="2">
        <v>8.1985179721204116</v>
      </c>
      <c r="BP68" s="2">
        <v>5.974640764162122</v>
      </c>
      <c r="BQ68" s="2">
        <v>5.0473953521656751</v>
      </c>
      <c r="BR68" s="2">
        <v>5.3958357515121671</v>
      </c>
      <c r="BS68" s="2">
        <v>11.564598317847434</v>
      </c>
      <c r="BT68" s="2">
        <v>7.8746080780955436</v>
      </c>
      <c r="BU68" s="2">
        <v>27.228153432504666</v>
      </c>
      <c r="BV68" s="2">
        <v>10.350385097743947</v>
      </c>
      <c r="BW68" s="2">
        <v>37.323839188509524</v>
      </c>
      <c r="BX68" s="2">
        <v>10.617336848655123</v>
      </c>
      <c r="BY68" s="2">
        <v>34.794678589919272</v>
      </c>
      <c r="BZ68" s="2">
        <v>14.728646217817007</v>
      </c>
      <c r="CA68" s="2">
        <v>17.196835626415581</v>
      </c>
      <c r="CB68" s="2">
        <v>0</v>
      </c>
      <c r="CC68" s="2">
        <v>11.556983123250673</v>
      </c>
      <c r="CD68" s="2">
        <v>2.307920052543849</v>
      </c>
      <c r="CE68" s="2">
        <v>0</v>
      </c>
      <c r="CF68" s="2"/>
      <c r="CG68" s="2"/>
      <c r="CH68" s="68">
        <f t="shared" si="8"/>
        <v>29.05922263302735</v>
      </c>
      <c r="CI68" s="2">
        <f t="shared" si="0"/>
        <v>2.9401291549096955</v>
      </c>
      <c r="CJ68" s="2">
        <f t="shared" si="9"/>
        <v>6.4410395722744127</v>
      </c>
      <c r="CK68" s="2">
        <f t="shared" si="10"/>
        <v>0.42730699353329571</v>
      </c>
      <c r="CL68" s="2">
        <f t="shared" si="11"/>
        <v>100.87233652809505</v>
      </c>
      <c r="CM68" s="2">
        <f t="shared" si="12"/>
        <v>128.526239647111</v>
      </c>
      <c r="CN68" s="2">
        <v>5.0565288139560618</v>
      </c>
      <c r="CO68" s="2"/>
      <c r="CP68" s="2">
        <v>5.9306427285187038</v>
      </c>
      <c r="CQ68" s="2">
        <v>2.5200648268000858</v>
      </c>
      <c r="CR68" s="2">
        <v>17.431890251829973</v>
      </c>
      <c r="CS68" s="2">
        <v>6.0040788101661766</v>
      </c>
      <c r="CT68" s="2">
        <v>3.9713285422274858</v>
      </c>
      <c r="CU68" s="2">
        <v>2.5406082916648605</v>
      </c>
      <c r="CV68" s="2">
        <v>0</v>
      </c>
      <c r="CW68" s="2">
        <v>0</v>
      </c>
      <c r="CX68" s="2">
        <v>1.2412881837823573</v>
      </c>
      <c r="CY68" s="2">
        <v>0</v>
      </c>
      <c r="CZ68" s="2">
        <v>0</v>
      </c>
      <c r="DA68" s="2">
        <v>0</v>
      </c>
      <c r="DB68" s="2">
        <v>0.46290831602547722</v>
      </c>
      <c r="DC68" s="2">
        <v>2.7033472713916833</v>
      </c>
      <c r="DD68" s="2">
        <v>1.4502715061471807</v>
      </c>
      <c r="DE68" s="2">
        <v>0</v>
      </c>
      <c r="DF68" s="2">
        <v>1.9253127770643412</v>
      </c>
      <c r="DG68" s="2">
        <v>0.18659765039722484</v>
      </c>
      <c r="DH68" s="2">
        <v>1.2897722621979997</v>
      </c>
      <c r="DI68" s="2">
        <v>0</v>
      </c>
      <c r="DJ68" s="2">
        <f t="shared" si="16"/>
        <v>52.714640232169621</v>
      </c>
      <c r="DK68" s="2">
        <v>48.932743756722402</v>
      </c>
      <c r="DL68" s="2">
        <v>8.0182097832239076</v>
      </c>
      <c r="DM68" s="2">
        <v>6.254285458315036</v>
      </c>
      <c r="DN68" s="2">
        <v>0.83613815274516745</v>
      </c>
      <c r="DO68" s="2">
        <v>1.2209208262444513</v>
      </c>
      <c r="DP68" s="2"/>
      <c r="DQ68" s="2"/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11">
        <v>0</v>
      </c>
      <c r="ED68" s="2">
        <v>0</v>
      </c>
      <c r="EE68" s="2">
        <f t="shared" si="13"/>
        <v>1.2209208262444513</v>
      </c>
      <c r="EF68" s="2">
        <v>0</v>
      </c>
      <c r="EG68" s="10">
        <f t="shared" si="17"/>
        <v>0.97565639846267382</v>
      </c>
      <c r="EH68" s="2">
        <v>0.99226313865921523</v>
      </c>
      <c r="EI68" s="2">
        <v>0.99949053550439526</v>
      </c>
      <c r="EJ68" s="2">
        <v>1</v>
      </c>
      <c r="EK68" s="10">
        <f t="shared" si="14"/>
        <v>0.32664275245998897</v>
      </c>
      <c r="EL68" s="2">
        <v>0.24510588669784769</v>
      </c>
      <c r="EM68" s="2">
        <v>0.5720927626191108</v>
      </c>
      <c r="EN68" s="2">
        <v>2.4656667406583122</v>
      </c>
      <c r="EO68" s="2">
        <v>0</v>
      </c>
      <c r="EP68" s="2">
        <v>2.5569622763637585</v>
      </c>
      <c r="EQ68" s="2">
        <v>3.4308804272524158</v>
      </c>
      <c r="ER68" s="2">
        <v>2.923015813405097</v>
      </c>
      <c r="ES68" s="2">
        <v>5.9534568478230652</v>
      </c>
      <c r="ET68" s="2">
        <v>0</v>
      </c>
      <c r="EU68" s="2">
        <v>4.0778292533045963</v>
      </c>
      <c r="EV68" s="2">
        <v>0</v>
      </c>
      <c r="EW68" s="2">
        <v>0</v>
      </c>
      <c r="EX68" s="2">
        <v>3.5890669010767846</v>
      </c>
      <c r="EY68" s="2">
        <v>1.7444041918389797</v>
      </c>
      <c r="EZ68" s="2">
        <v>26.741282451723009</v>
      </c>
      <c r="FA68" s="10">
        <v>0.17188714596606627</v>
      </c>
      <c r="FB68" s="10">
        <v>0.7577556351198852</v>
      </c>
      <c r="FC68" s="10">
        <v>0.11452019572884098</v>
      </c>
      <c r="FD68" s="11">
        <f t="shared" si="15"/>
        <v>0.20806087943711266</v>
      </c>
      <c r="FE68" s="1" t="s">
        <v>75</v>
      </c>
      <c r="FF68" s="67">
        <v>-5.2</v>
      </c>
      <c r="FG68" s="69">
        <v>-5</v>
      </c>
      <c r="FH68" s="70">
        <v>-30.696000000000002</v>
      </c>
      <c r="FI68" s="70">
        <v>-30.678000000000001</v>
      </c>
      <c r="FJ68" s="70">
        <v>-29.774999999999999</v>
      </c>
      <c r="FK68" s="69">
        <f t="shared" si="1"/>
        <v>-25.611178126256505</v>
      </c>
      <c r="FL68" s="69"/>
      <c r="FM68" s="69">
        <f t="shared" si="18"/>
        <v>20.585566948130246</v>
      </c>
      <c r="FN68" s="69">
        <f t="shared" si="3"/>
        <v>1.0211529295734545</v>
      </c>
      <c r="FO68" s="69">
        <f t="shared" si="4"/>
        <v>21.152929573454493</v>
      </c>
    </row>
    <row r="69" spans="1:171" x14ac:dyDescent="0.15">
      <c r="A69" s="1" t="s">
        <v>384</v>
      </c>
      <c r="B69" s="1" t="s">
        <v>61</v>
      </c>
      <c r="C69" s="1">
        <v>14</v>
      </c>
      <c r="D69" s="1" t="s">
        <v>63</v>
      </c>
      <c r="E69" s="1">
        <v>4</v>
      </c>
      <c r="F69" s="1" t="s">
        <v>66</v>
      </c>
      <c r="G69" s="1" t="s">
        <v>64</v>
      </c>
      <c r="H69" s="1" t="s">
        <v>41</v>
      </c>
      <c r="I69" s="1" t="s">
        <v>36</v>
      </c>
      <c r="J69" s="1" t="s">
        <v>0</v>
      </c>
      <c r="L69" s="2">
        <v>-23.492455843029347</v>
      </c>
      <c r="M69" s="2">
        <v>0.16507388147655033</v>
      </c>
      <c r="N69" s="2">
        <v>0.11672486098885315</v>
      </c>
      <c r="O69" s="3">
        <v>55.611926255198277</v>
      </c>
      <c r="P69" s="5">
        <v>0.73622651684740237</v>
      </c>
      <c r="Q69" s="6">
        <v>2</v>
      </c>
      <c r="R69" s="8">
        <v>50.644120000000001</v>
      </c>
      <c r="S69" s="8" t="s">
        <v>314</v>
      </c>
      <c r="T69" s="2">
        <v>-27.379000000000001</v>
      </c>
      <c r="U69" s="2"/>
      <c r="V69" s="2">
        <v>-29.05</v>
      </c>
      <c r="W69" s="2">
        <v>-29.173999999999999</v>
      </c>
      <c r="X69" s="2"/>
      <c r="Y69" s="2">
        <v>-29.847000000000001</v>
      </c>
      <c r="Z69" s="2">
        <v>-29.753</v>
      </c>
      <c r="AA69" s="2"/>
      <c r="AB69" s="2">
        <v>-29.173999999999999</v>
      </c>
      <c r="AC69" s="2">
        <v>-29.466000000000001</v>
      </c>
      <c r="AD69" s="2"/>
      <c r="AE69" s="2">
        <v>-27.885999999999999</v>
      </c>
      <c r="AF69" s="2"/>
      <c r="AG69" s="2"/>
      <c r="AH69" s="2"/>
      <c r="AI69" s="2"/>
      <c r="AJ69" s="65" t="s">
        <v>66</v>
      </c>
      <c r="AK69" s="66">
        <v>-195.2975073485452</v>
      </c>
      <c r="AL69" s="67"/>
      <c r="AM69" s="66">
        <v>1</v>
      </c>
      <c r="AN69" s="66">
        <v>-191.94969426854522</v>
      </c>
      <c r="AO69" s="67"/>
      <c r="AP69" s="66">
        <v>1</v>
      </c>
      <c r="AQ69" s="66">
        <v>-197.1519245885452</v>
      </c>
      <c r="AR69" s="67"/>
      <c r="AS69" s="66">
        <v>1</v>
      </c>
      <c r="AT69" s="66">
        <v>-191.78767490854517</v>
      </c>
      <c r="AU69" s="67"/>
      <c r="AV69" s="66">
        <v>1</v>
      </c>
      <c r="AW69" s="66">
        <v>-184.27754924854517</v>
      </c>
      <c r="AX69" s="67"/>
      <c r="AY69" s="66">
        <v>1</v>
      </c>
      <c r="AZ69" s="66">
        <v>-162.90244074854519</v>
      </c>
      <c r="BA69" s="67"/>
      <c r="BB69" s="66">
        <v>1</v>
      </c>
      <c r="BC69" s="2">
        <v>1.7940265242287083</v>
      </c>
      <c r="BD69" s="2">
        <v>0.61333470138523549</v>
      </c>
      <c r="BE69" s="2">
        <f t="shared" si="5"/>
        <v>2.9250367216738979</v>
      </c>
      <c r="BF69" s="2">
        <f t="shared" si="6"/>
        <v>3.8962235431725456</v>
      </c>
      <c r="BG69" s="2">
        <f t="shared" si="7"/>
        <v>1.0672985523319798</v>
      </c>
      <c r="BH69" s="2">
        <v>4.8593645678735115E-2</v>
      </c>
      <c r="BI69" s="2"/>
      <c r="BJ69" s="2">
        <v>0.23308572490638801</v>
      </c>
      <c r="BK69" s="2">
        <v>0.37802274884128034</v>
      </c>
      <c r="BL69" s="2">
        <v>0.37807092865067526</v>
      </c>
      <c r="BM69" s="2">
        <v>0.46045266765363807</v>
      </c>
      <c r="BN69" s="2">
        <v>0.57466085758772745</v>
      </c>
      <c r="BO69" s="2">
        <v>0.89070571277291521</v>
      </c>
      <c r="BP69" s="2">
        <v>0.63158010911708262</v>
      </c>
      <c r="BQ69" s="2">
        <v>0.7542023490774038</v>
      </c>
      <c r="BR69" s="2">
        <v>0.76737866800900467</v>
      </c>
      <c r="BS69" s="2">
        <v>1.1488581529940032</v>
      </c>
      <c r="BT69" s="2">
        <v>0.87698865939248283</v>
      </c>
      <c r="BU69" s="2">
        <v>2.5629743034415013</v>
      </c>
      <c r="BV69" s="2">
        <v>1.0125323912288997</v>
      </c>
      <c r="BW69" s="2">
        <v>2.9119823940567207</v>
      </c>
      <c r="BX69" s="2">
        <v>1.0294788925683018</v>
      </c>
      <c r="BY69" s="2">
        <v>3.2493038547893534</v>
      </c>
      <c r="BZ69" s="2">
        <v>0.59419738707891312</v>
      </c>
      <c r="CA69" s="2">
        <v>1.5943212177212049</v>
      </c>
      <c r="CB69" s="2">
        <v>0.2198580943456373</v>
      </c>
      <c r="CC69" s="2">
        <v>0.91947341974336161</v>
      </c>
      <c r="CD69" s="2">
        <v>5.7041769111035076E-2</v>
      </c>
      <c r="CE69" s="2">
        <v>0.14124199198678083</v>
      </c>
      <c r="CF69" s="2"/>
      <c r="CG69" s="2"/>
      <c r="CH69" s="68">
        <f t="shared" si="8"/>
        <v>29.214377729163672</v>
      </c>
      <c r="CI69" s="2">
        <f t="shared" si="0"/>
        <v>3.0411409060583741</v>
      </c>
      <c r="CJ69" s="2">
        <f t="shared" si="9"/>
        <v>4.4851330698081018</v>
      </c>
      <c r="CK69" s="2">
        <f t="shared" si="10"/>
        <v>0.43385551782322523</v>
      </c>
      <c r="CL69" s="2">
        <f t="shared" si="11"/>
        <v>8.8163228782974219</v>
      </c>
      <c r="CM69" s="2">
        <f t="shared" si="12"/>
        <v>10.716899021401309</v>
      </c>
      <c r="CN69" s="2">
        <v>0</v>
      </c>
      <c r="CO69" s="2"/>
      <c r="CP69" s="2">
        <v>1.3850837276548047</v>
      </c>
      <c r="CQ69" s="2">
        <v>0</v>
      </c>
      <c r="CR69" s="2">
        <v>1.2145621364386336</v>
      </c>
      <c r="CS69" s="2">
        <v>1.5084286743908848</v>
      </c>
      <c r="CT69" s="2">
        <v>0.29626643231470084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f t="shared" si="16"/>
        <v>4.4043409707990238</v>
      </c>
      <c r="DK69" s="2">
        <v>4.4043409707990238</v>
      </c>
      <c r="DL69" s="2">
        <v>0</v>
      </c>
      <c r="DM69" s="2"/>
      <c r="DN69" s="2">
        <v>1</v>
      </c>
      <c r="DO69" s="2">
        <v>5.5379736952992586E-2</v>
      </c>
      <c r="DP69" s="2"/>
      <c r="DQ69" s="2"/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11">
        <v>0</v>
      </c>
      <c r="ED69" s="2">
        <v>0</v>
      </c>
      <c r="EE69" s="2">
        <f t="shared" si="13"/>
        <v>5.5379736952992586E-2</v>
      </c>
      <c r="EF69" s="2">
        <v>0</v>
      </c>
      <c r="EG69" s="10">
        <f t="shared" si="17"/>
        <v>0.98758224100071346</v>
      </c>
      <c r="EH69" s="2">
        <v>0.99608603598266732</v>
      </c>
      <c r="EI69" s="2">
        <v>0.9997431936754726</v>
      </c>
      <c r="EJ69" s="2"/>
      <c r="EK69" s="10">
        <f t="shared" si="14"/>
        <v>0.33314068197112767</v>
      </c>
      <c r="EL69" s="2">
        <v>0.24988342956365112</v>
      </c>
      <c r="EM69" s="2">
        <v>0.57836077081417803</v>
      </c>
      <c r="EN69" s="2">
        <v>0.23205631765188803</v>
      </c>
      <c r="EO69" s="2">
        <v>0.9291886449775586</v>
      </c>
      <c r="EP69" s="2">
        <v>0.21441174137534239</v>
      </c>
      <c r="EQ69" s="2">
        <v>0.28199108962847008</v>
      </c>
      <c r="ER69" s="2">
        <v>0.28262521523341111</v>
      </c>
      <c r="ES69" s="2">
        <v>0.39235710357279568</v>
      </c>
      <c r="ET69" s="2">
        <v>0.16380489078414856</v>
      </c>
      <c r="EU69" s="2">
        <v>0.20098484633478508</v>
      </c>
      <c r="EV69" s="2">
        <v>4.6920824681222995E-2</v>
      </c>
      <c r="EW69" s="2">
        <v>3.5925979427193916E-2</v>
      </c>
      <c r="EX69" s="2">
        <v>0.11035747238175909</v>
      </c>
      <c r="EY69" s="2">
        <v>4.0615703000454084E-2</v>
      </c>
      <c r="EZ69" s="2">
        <v>2.9312398290490291</v>
      </c>
      <c r="FA69" s="8">
        <v>0</v>
      </c>
      <c r="FB69" s="8">
        <v>0</v>
      </c>
      <c r="FC69" s="10">
        <v>0.1114677995073666</v>
      </c>
      <c r="FD69" s="11">
        <f t="shared" si="15"/>
        <v>0.27351567120259657</v>
      </c>
      <c r="FE69" s="1" t="s">
        <v>66</v>
      </c>
      <c r="FF69" s="67">
        <v>-5.2</v>
      </c>
      <c r="FG69" s="69">
        <v>-5</v>
      </c>
      <c r="FH69" s="70">
        <v>-29.173999999999999</v>
      </c>
      <c r="FI69" s="70">
        <v>-29.753</v>
      </c>
      <c r="FJ69" s="70">
        <v>-29.466000000000001</v>
      </c>
      <c r="FK69" s="69">
        <f t="shared" si="1"/>
        <v>-24.681342983514355</v>
      </c>
      <c r="FL69" s="69"/>
      <c r="FM69" s="69">
        <f t="shared" si="18"/>
        <v>19.656661640530842</v>
      </c>
      <c r="FN69" s="69">
        <f t="shared" si="3"/>
        <v>1.0201793976173079</v>
      </c>
      <c r="FO69" s="69">
        <f t="shared" si="4"/>
        <v>20.179397617307913</v>
      </c>
    </row>
    <row r="70" spans="1:171" x14ac:dyDescent="0.15">
      <c r="A70" s="1" t="s">
        <v>384</v>
      </c>
      <c r="B70" s="1" t="s">
        <v>61</v>
      </c>
      <c r="C70" s="1">
        <v>14</v>
      </c>
      <c r="D70" s="1" t="s">
        <v>60</v>
      </c>
      <c r="E70" s="1">
        <v>4</v>
      </c>
      <c r="F70" s="1" t="s">
        <v>65</v>
      </c>
      <c r="G70" s="1" t="s">
        <v>64</v>
      </c>
      <c r="H70" s="1" t="s">
        <v>34</v>
      </c>
      <c r="I70" s="1" t="s">
        <v>36</v>
      </c>
      <c r="J70" s="1" t="s">
        <v>0</v>
      </c>
      <c r="K70" s="8" t="s">
        <v>301</v>
      </c>
      <c r="L70" s="2">
        <v>-25.178227095482185</v>
      </c>
      <c r="M70" s="2">
        <v>0.19524390530089611</v>
      </c>
      <c r="N70" s="2">
        <v>0.13805828942360773</v>
      </c>
      <c r="O70" s="3">
        <v>3.4586984808357579</v>
      </c>
      <c r="P70" s="5">
        <v>9.5073421672211111E-2</v>
      </c>
      <c r="Q70" s="6">
        <v>2</v>
      </c>
      <c r="R70" s="8">
        <v>52.686800000000005</v>
      </c>
      <c r="S70" s="8" t="s">
        <v>316</v>
      </c>
      <c r="T70" s="2">
        <v>-29.821000000000002</v>
      </c>
      <c r="U70" s="2"/>
      <c r="V70" s="2">
        <v>-30.462</v>
      </c>
      <c r="W70" s="2">
        <v>-30.222000000000001</v>
      </c>
      <c r="X70" s="2"/>
      <c r="Y70" s="2">
        <v>-30.462</v>
      </c>
      <c r="Z70" s="2">
        <v>-30.773</v>
      </c>
      <c r="AA70" s="2"/>
      <c r="AB70" s="2">
        <v>-31.434000000000001</v>
      </c>
      <c r="AC70" s="2">
        <v>-31.042000000000002</v>
      </c>
      <c r="AD70" s="2"/>
      <c r="AE70" s="2"/>
      <c r="AF70" s="2"/>
      <c r="AG70" s="2"/>
      <c r="AH70" s="2"/>
      <c r="AI70" s="2">
        <v>-22.298999999999999</v>
      </c>
      <c r="AJ70" s="65" t="s">
        <v>65</v>
      </c>
      <c r="AK70" s="66">
        <v>-194.68953249397376</v>
      </c>
      <c r="AL70" s="66">
        <v>1.4636231095383274</v>
      </c>
      <c r="AM70" s="66">
        <v>3</v>
      </c>
      <c r="AN70" s="66">
        <v>-194.03940046064042</v>
      </c>
      <c r="AO70" s="66">
        <v>0.17860756731574726</v>
      </c>
      <c r="AP70" s="66">
        <v>3</v>
      </c>
      <c r="AQ70" s="66">
        <v>-195.54336278064042</v>
      </c>
      <c r="AR70" s="66">
        <v>1.8752659308107735</v>
      </c>
      <c r="AS70" s="66">
        <v>3</v>
      </c>
      <c r="AT70" s="66">
        <v>-193.36285222730706</v>
      </c>
      <c r="AU70" s="66">
        <v>1.0830613179894146</v>
      </c>
      <c r="AV70" s="66">
        <v>3</v>
      </c>
      <c r="AW70" s="66">
        <v>-184.23194594064043</v>
      </c>
      <c r="AX70" s="66">
        <v>1.1246124520601191</v>
      </c>
      <c r="AY70" s="66">
        <v>3</v>
      </c>
      <c r="AZ70" s="66">
        <v>-176.18204926064041</v>
      </c>
      <c r="BA70" s="66">
        <v>2.9940112159854713</v>
      </c>
      <c r="BB70" s="66">
        <v>3</v>
      </c>
      <c r="BC70" s="2">
        <v>3.3868860778915453</v>
      </c>
      <c r="BD70" s="2">
        <v>0.88344344069256575</v>
      </c>
      <c r="BE70" s="2">
        <f t="shared" si="5"/>
        <v>3.8337327800367538</v>
      </c>
      <c r="BF70" s="2">
        <f t="shared" si="6"/>
        <v>3.7890014857758487</v>
      </c>
      <c r="BG70" s="2">
        <f t="shared" si="7"/>
        <v>0.73981984009313229</v>
      </c>
      <c r="BH70" s="2">
        <v>3.6888243150565603</v>
      </c>
      <c r="BI70" s="2"/>
      <c r="BJ70" s="2">
        <v>0.24682937381460809</v>
      </c>
      <c r="BK70" s="2">
        <v>0.52432673555341569</v>
      </c>
      <c r="BL70" s="2">
        <v>0.62169261786366026</v>
      </c>
      <c r="BM70" s="2">
        <v>0.89387298754200284</v>
      </c>
      <c r="BN70" s="2">
        <v>1.1941332102980009</v>
      </c>
      <c r="BO70" s="2">
        <v>2.5142883596467707</v>
      </c>
      <c r="BP70" s="2">
        <v>2.2021629587929934</v>
      </c>
      <c r="BQ70" s="2">
        <v>2.4909594470646264</v>
      </c>
      <c r="BR70" s="2">
        <v>2.7965705383888952</v>
      </c>
      <c r="BS70" s="2">
        <v>5.5650568997295551</v>
      </c>
      <c r="BT70" s="2">
        <v>3.9975316506701635</v>
      </c>
      <c r="BU70" s="2">
        <v>10.330587366202554</v>
      </c>
      <c r="BV70" s="2">
        <v>4.903259914600226</v>
      </c>
      <c r="BW70" s="2">
        <v>14.273986993747707</v>
      </c>
      <c r="BX70" s="2">
        <v>5.3712150651723567</v>
      </c>
      <c r="BY70" s="2">
        <v>15.63239820708208</v>
      </c>
      <c r="BZ70" s="2">
        <v>6.8655164831265028</v>
      </c>
      <c r="CA70" s="2">
        <v>6.9803543180624432</v>
      </c>
      <c r="CB70" s="2">
        <v>0.97849312383228548</v>
      </c>
      <c r="CC70" s="2">
        <v>2.6661302576379433</v>
      </c>
      <c r="CD70" s="2">
        <v>0</v>
      </c>
      <c r="CE70" s="2">
        <v>0</v>
      </c>
      <c r="CF70" s="2"/>
      <c r="CG70" s="2"/>
      <c r="CH70" s="68">
        <f t="shared" si="8"/>
        <v>28.900822763481333</v>
      </c>
      <c r="CI70" s="2">
        <f t="shared" si="0"/>
        <v>2.3210744608229574</v>
      </c>
      <c r="CJ70" s="2">
        <f t="shared" si="9"/>
        <v>9.3800003312840303</v>
      </c>
      <c r="CK70" s="2">
        <f t="shared" si="10"/>
        <v>0.41278384951137542</v>
      </c>
      <c r="CL70" s="2">
        <f t="shared" si="11"/>
        <v>39.55286977653018</v>
      </c>
      <c r="CM70" s="2">
        <f t="shared" si="12"/>
        <v>52.768094448661323</v>
      </c>
      <c r="CN70" s="2">
        <v>0.7100171856248062</v>
      </c>
      <c r="CO70" s="2"/>
      <c r="CP70" s="2">
        <v>0.92422827812687858</v>
      </c>
      <c r="CQ70" s="2">
        <v>0</v>
      </c>
      <c r="CR70" s="2">
        <v>1.0158010125498627</v>
      </c>
      <c r="CS70" s="2">
        <v>0.61576574911519311</v>
      </c>
      <c r="CT70" s="2">
        <v>0.23876229261621332</v>
      </c>
      <c r="CU70" s="2">
        <v>0.23759154621909054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0.18913944465935256</v>
      </c>
      <c r="DC70" s="2">
        <v>0.28136921478004401</v>
      </c>
      <c r="DD70" s="2">
        <v>0</v>
      </c>
      <c r="DE70" s="2">
        <v>0</v>
      </c>
      <c r="DF70" s="2">
        <v>8.505058882875545E-2</v>
      </c>
      <c r="DG70" s="2">
        <v>0</v>
      </c>
      <c r="DH70" s="2">
        <v>6.176622565845126E-2</v>
      </c>
      <c r="DI70" s="2">
        <v>0</v>
      </c>
      <c r="DJ70" s="2">
        <f t="shared" si="16"/>
        <v>4.3594915381786477</v>
      </c>
      <c r="DK70" s="2">
        <v>4.1218999919595571</v>
      </c>
      <c r="DL70" s="2">
        <v>0.61732547392660331</v>
      </c>
      <c r="DM70" s="2">
        <v>6.3081922026458628</v>
      </c>
      <c r="DN70" s="2">
        <v>0.8502327870324855</v>
      </c>
      <c r="DO70" s="2">
        <v>0.7304340014515065</v>
      </c>
      <c r="DP70" s="2"/>
      <c r="DQ70" s="2"/>
      <c r="DR70" s="2">
        <v>0</v>
      </c>
      <c r="DS70" s="2">
        <v>0</v>
      </c>
      <c r="DT70" s="2">
        <v>0</v>
      </c>
      <c r="DU70" s="2">
        <v>0</v>
      </c>
      <c r="DV70" s="2">
        <v>0.3496680735657241</v>
      </c>
      <c r="DW70" s="2">
        <v>0</v>
      </c>
      <c r="DX70" s="2">
        <v>0.46410290048497876</v>
      </c>
      <c r="DY70" s="2">
        <v>0</v>
      </c>
      <c r="DZ70" s="2">
        <v>0</v>
      </c>
      <c r="EA70" s="2">
        <v>0</v>
      </c>
      <c r="EB70" s="2">
        <v>0</v>
      </c>
      <c r="EC70" s="11">
        <v>0</v>
      </c>
      <c r="ED70" s="2">
        <v>0.15969417646427503</v>
      </c>
      <c r="EE70" s="2">
        <f t="shared" si="13"/>
        <v>1.7038991519664843</v>
      </c>
      <c r="EF70" s="2">
        <v>0.81377097405070287</v>
      </c>
      <c r="EG70" s="10">
        <f t="shared" si="17"/>
        <v>0.7075252493483295</v>
      </c>
      <c r="EH70" s="2">
        <v>0.88559812407921834</v>
      </c>
      <c r="EI70" s="2">
        <v>0.99162583386374592</v>
      </c>
      <c r="EJ70" s="2">
        <v>0.43136538756638204</v>
      </c>
      <c r="EK70" s="10">
        <f t="shared" si="14"/>
        <v>9.4377143000611896E-2</v>
      </c>
      <c r="EL70" s="2">
        <v>6.562665553651395E-2</v>
      </c>
      <c r="EM70" s="2">
        <v>0.22432943465872751</v>
      </c>
      <c r="EN70" s="2">
        <v>1.0197585735789205</v>
      </c>
      <c r="EO70" s="2">
        <v>0</v>
      </c>
      <c r="EP70" s="2">
        <v>0.83282108589209336</v>
      </c>
      <c r="EQ70" s="2">
        <v>1.8057440810532341</v>
      </c>
      <c r="ER70" s="2">
        <v>0.98497454165571796</v>
      </c>
      <c r="ES70" s="2">
        <v>2.6786702412627492</v>
      </c>
      <c r="ET70" s="2">
        <v>1.467760870747483</v>
      </c>
      <c r="EU70" s="2">
        <v>1.5129015834647743</v>
      </c>
      <c r="EV70" s="2">
        <v>0.73029829926482592</v>
      </c>
      <c r="EW70" s="2">
        <v>0.46321024410879047</v>
      </c>
      <c r="EX70" s="2">
        <v>1.3937897720312991</v>
      </c>
      <c r="EY70" s="2">
        <v>0.57887009862700589</v>
      </c>
      <c r="EZ70" s="2">
        <v>13.468799391686893</v>
      </c>
      <c r="FA70" s="10">
        <v>9.8076853758135241E-2</v>
      </c>
      <c r="FB70" s="10">
        <v>0.7707266066954287</v>
      </c>
      <c r="FC70" s="10">
        <v>0.10737399524487767</v>
      </c>
      <c r="FD70" s="11">
        <f t="shared" si="15"/>
        <v>0.2552451350084442</v>
      </c>
      <c r="FE70" s="1" t="s">
        <v>65</v>
      </c>
      <c r="FF70" s="67">
        <v>-5.2</v>
      </c>
      <c r="FG70" s="69">
        <v>-5</v>
      </c>
      <c r="FH70" s="70">
        <v>-30.222000000000001</v>
      </c>
      <c r="FI70" s="70">
        <v>-30.773</v>
      </c>
      <c r="FJ70" s="70">
        <v>-31.042000000000002</v>
      </c>
      <c r="FK70" s="69">
        <f t="shared" si="1"/>
        <v>-25.706674708484115</v>
      </c>
      <c r="FL70" s="69"/>
      <c r="FM70" s="69">
        <f t="shared" si="18"/>
        <v>20.680968033775631</v>
      </c>
      <c r="FN70" s="69">
        <f t="shared" si="3"/>
        <v>1.0212530191585665</v>
      </c>
      <c r="FO70" s="69">
        <f t="shared" si="4"/>
        <v>21.253019158566477</v>
      </c>
    </row>
    <row r="71" spans="1:171" x14ac:dyDescent="0.15">
      <c r="A71" s="1" t="s">
        <v>384</v>
      </c>
      <c r="B71" s="1" t="s">
        <v>40</v>
      </c>
      <c r="C71" s="1">
        <v>6</v>
      </c>
      <c r="D71" s="1" t="s">
        <v>43</v>
      </c>
      <c r="E71" s="1">
        <v>1</v>
      </c>
      <c r="F71" s="1" t="s">
        <v>57</v>
      </c>
      <c r="G71" s="1" t="s">
        <v>55</v>
      </c>
      <c r="H71" s="1" t="s">
        <v>41</v>
      </c>
      <c r="I71" s="1" t="s">
        <v>36</v>
      </c>
      <c r="J71" s="1" t="s">
        <v>0</v>
      </c>
      <c r="K71" s="8" t="s">
        <v>293</v>
      </c>
      <c r="L71" s="2">
        <v>-25.873799242438285</v>
      </c>
      <c r="M71" s="2">
        <v>5.8599552132825923E-2</v>
      </c>
      <c r="N71" s="2">
        <v>3.3832467198278558E-2</v>
      </c>
      <c r="O71" s="3">
        <v>14.266451781279812</v>
      </c>
      <c r="P71" s="5">
        <v>0.73775775269572563</v>
      </c>
      <c r="Q71" s="6">
        <v>3</v>
      </c>
      <c r="R71" s="8">
        <v>40.9666</v>
      </c>
      <c r="S71" s="8" t="s">
        <v>303</v>
      </c>
      <c r="T71" s="2">
        <v>-30.422999999999998</v>
      </c>
      <c r="U71" s="2"/>
      <c r="V71" s="2">
        <v>-30.818000000000001</v>
      </c>
      <c r="W71" s="2">
        <v>-30.821000000000002</v>
      </c>
      <c r="X71" s="2"/>
      <c r="Y71" s="2">
        <v>-31.068999999999999</v>
      </c>
      <c r="Z71" s="2">
        <v>-31.15</v>
      </c>
      <c r="AA71" s="2"/>
      <c r="AB71" s="2">
        <v>-31.817</v>
      </c>
      <c r="AC71" s="2">
        <v>-31.501999999999999</v>
      </c>
      <c r="AD71" s="2"/>
      <c r="AE71" s="2"/>
      <c r="AF71" s="2"/>
      <c r="AG71" s="2"/>
      <c r="AH71" s="2">
        <v>-28.751000000000001</v>
      </c>
      <c r="AI71" s="2">
        <v>-30.861000000000001</v>
      </c>
      <c r="AJ71" s="65" t="s">
        <v>57</v>
      </c>
      <c r="AK71" s="66">
        <v>-199.71148452417276</v>
      </c>
      <c r="AL71" s="67"/>
      <c r="AM71" s="66">
        <v>1</v>
      </c>
      <c r="AN71" s="66">
        <v>-200.05489512417279</v>
      </c>
      <c r="AO71" s="67"/>
      <c r="AP71" s="66">
        <v>1</v>
      </c>
      <c r="AQ71" s="66">
        <v>-195.94541494417277</v>
      </c>
      <c r="AR71" s="67"/>
      <c r="AS71" s="66">
        <v>1</v>
      </c>
      <c r="AT71" s="66">
        <v>-193.62607258417276</v>
      </c>
      <c r="AU71" s="67"/>
      <c r="AV71" s="66">
        <v>1</v>
      </c>
      <c r="AW71" s="66">
        <v>-187.42883206417278</v>
      </c>
      <c r="AX71" s="67"/>
      <c r="AY71" s="66">
        <v>1</v>
      </c>
      <c r="AZ71" s="67"/>
      <c r="BA71" s="67"/>
      <c r="BB71" s="66">
        <v>0</v>
      </c>
      <c r="BC71" s="2">
        <v>23.197481804034698</v>
      </c>
      <c r="BD71" s="2">
        <v>3.6010611188362107</v>
      </c>
      <c r="BE71" s="2">
        <f t="shared" si="5"/>
        <v>6.4418461776987694</v>
      </c>
      <c r="BF71" s="2">
        <f t="shared" si="6"/>
        <v>6.5036148789377126</v>
      </c>
      <c r="BG71" s="2">
        <f t="shared" si="7"/>
        <v>1.0431747100720867</v>
      </c>
      <c r="BH71" s="2">
        <v>4.717556618761912</v>
      </c>
      <c r="BI71" s="2"/>
      <c r="BJ71" s="2">
        <v>2.1692821384316345</v>
      </c>
      <c r="BK71" s="2">
        <v>4.5413658694836139</v>
      </c>
      <c r="BL71" s="2">
        <v>3.0494895789966989</v>
      </c>
      <c r="BM71" s="2">
        <v>3.5668596981596994</v>
      </c>
      <c r="BN71" s="2">
        <v>3.4520211083216976</v>
      </c>
      <c r="BO71" s="2">
        <v>5.5289934741089981</v>
      </c>
      <c r="BP71" s="2">
        <v>4.7856938289810316</v>
      </c>
      <c r="BQ71" s="2">
        <v>6.1388139127293568</v>
      </c>
      <c r="BR71" s="2">
        <v>5.9825863302162068</v>
      </c>
      <c r="BS71" s="2">
        <v>12.417684431965544</v>
      </c>
      <c r="BT71" s="2">
        <v>7.8490363043857396</v>
      </c>
      <c r="BU71" s="2">
        <v>18.660131026026509</v>
      </c>
      <c r="BV71" s="2">
        <v>9.5968918556486145</v>
      </c>
      <c r="BW71" s="2">
        <v>29.07664308533063</v>
      </c>
      <c r="BX71" s="2">
        <v>10.400851339011417</v>
      </c>
      <c r="BY71" s="2">
        <v>35.525970334164278</v>
      </c>
      <c r="BZ71" s="2">
        <v>10.500194411698002</v>
      </c>
      <c r="CA71" s="2">
        <v>34.048165092968659</v>
      </c>
      <c r="CB71" s="2">
        <v>3.0616900188407392</v>
      </c>
      <c r="CC71" s="2">
        <v>7.4384549606012422</v>
      </c>
      <c r="CD71" s="2">
        <v>1.169134159942081</v>
      </c>
      <c r="CE71" s="2">
        <v>3.9220455291084382</v>
      </c>
      <c r="CF71" s="2"/>
      <c r="CG71" s="2"/>
      <c r="CH71" s="68">
        <f t="shared" si="8"/>
        <v>29.574751403727269</v>
      </c>
      <c r="CI71" s="2">
        <f t="shared" si="0"/>
        <v>3.072762247319631</v>
      </c>
      <c r="CJ71" s="2">
        <f t="shared" si="9"/>
        <v>7.2339366413658093</v>
      </c>
      <c r="CK71" s="2">
        <f t="shared" si="10"/>
        <v>0.30876515740327232</v>
      </c>
      <c r="CL71" s="2">
        <f t="shared" si="11"/>
        <v>110.01127900217325</v>
      </c>
      <c r="CM71" s="2">
        <f t="shared" si="12"/>
        <v>135.14314893166548</v>
      </c>
      <c r="CN71" s="2">
        <v>0.79176262563844879</v>
      </c>
      <c r="CO71" s="2"/>
      <c r="CP71" s="2">
        <v>0.33584761294853088</v>
      </c>
      <c r="CQ71" s="2">
        <v>0</v>
      </c>
      <c r="CR71" s="2">
        <v>5.046935974549525</v>
      </c>
      <c r="CS71" s="2">
        <v>3.8015166301540626</v>
      </c>
      <c r="CT71" s="2">
        <v>0.84508971957780299</v>
      </c>
      <c r="CU71" s="2">
        <v>0.42353500497278079</v>
      </c>
      <c r="CV71" s="2">
        <v>0</v>
      </c>
      <c r="CW71" s="2">
        <v>0.46358438714540273</v>
      </c>
      <c r="CX71" s="2">
        <v>1.5985711022287326</v>
      </c>
      <c r="CY71" s="2">
        <v>0</v>
      </c>
      <c r="CZ71" s="2">
        <v>0</v>
      </c>
      <c r="DA71" s="2">
        <v>0</v>
      </c>
      <c r="DB71" s="2">
        <v>0</v>
      </c>
      <c r="DC71" s="2">
        <v>8.6317463920552492E-2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f t="shared" si="16"/>
        <v>13.393160521135838</v>
      </c>
      <c r="DK71" s="2">
        <v>10.907470026788923</v>
      </c>
      <c r="DL71" s="2">
        <v>8.6317463920552492E-2</v>
      </c>
      <c r="DM71" s="2">
        <v>125.36457944163273</v>
      </c>
      <c r="DN71" s="2">
        <v>0.99208638999616261</v>
      </c>
      <c r="DO71" s="2">
        <v>0.99382726095710749</v>
      </c>
      <c r="DP71" s="2"/>
      <c r="DQ71" s="2"/>
      <c r="DR71" s="2">
        <v>0.99252057166787078</v>
      </c>
      <c r="DS71" s="2">
        <v>0</v>
      </c>
      <c r="DT71" s="2">
        <v>0.57870652111832355</v>
      </c>
      <c r="DU71" s="2">
        <v>0.96846272248024423</v>
      </c>
      <c r="DV71" s="2">
        <v>1.2482045477630679</v>
      </c>
      <c r="DW71" s="2">
        <v>0.96968297149582461</v>
      </c>
      <c r="DX71" s="2">
        <v>1.6928342184889535</v>
      </c>
      <c r="DY71" s="2">
        <v>0</v>
      </c>
      <c r="DZ71" s="2">
        <v>0.41751456695324735</v>
      </c>
      <c r="EA71" s="2">
        <v>0.18002117489001918</v>
      </c>
      <c r="EB71" s="2">
        <v>0.32254386337918356</v>
      </c>
      <c r="EC71" s="11">
        <v>0</v>
      </c>
      <c r="ED71" s="2">
        <v>0.56696805501547165</v>
      </c>
      <c r="EE71" s="2">
        <f t="shared" si="13"/>
        <v>8.9312864742093137</v>
      </c>
      <c r="EF71" s="2">
        <v>5.8754055482996614</v>
      </c>
      <c r="EG71" s="10">
        <f t="shared" si="17"/>
        <v>0.54980613458510297</v>
      </c>
      <c r="EH71" s="2">
        <v>0.79625304783384088</v>
      </c>
      <c r="EI71" s="2">
        <v>0.98354747262448472</v>
      </c>
      <c r="EJ71" s="2">
        <v>1.4478610251368736E-2</v>
      </c>
      <c r="EK71" s="10">
        <f t="shared" si="14"/>
        <v>9.020495261802941E-2</v>
      </c>
      <c r="EL71" s="2">
        <v>6.9178481777512485E-2</v>
      </c>
      <c r="EM71" s="2">
        <v>0.2343165609189293</v>
      </c>
      <c r="EN71" s="2">
        <v>1.85029043595371</v>
      </c>
      <c r="EO71" s="2">
        <v>0</v>
      </c>
      <c r="EP71" s="2">
        <v>0.50410153106826039</v>
      </c>
      <c r="EQ71" s="2">
        <v>1.1156567002854243</v>
      </c>
      <c r="ER71" s="2">
        <v>2.1421064790839193</v>
      </c>
      <c r="ES71" s="2">
        <v>2.8876335678198357</v>
      </c>
      <c r="ET71" s="2">
        <v>0.55746153829827227</v>
      </c>
      <c r="EU71" s="2">
        <v>2.3226739968108281</v>
      </c>
      <c r="EV71" s="2">
        <v>1.169134159942081</v>
      </c>
      <c r="EW71" s="2">
        <v>0.73276709817471253</v>
      </c>
      <c r="EX71" s="2">
        <v>1.4998593087498573</v>
      </c>
      <c r="EY71" s="2">
        <v>0.74862429665943708</v>
      </c>
      <c r="EZ71" s="2">
        <v>15.530309112846336</v>
      </c>
      <c r="FA71" s="10">
        <v>4.3861769313135977E-2</v>
      </c>
      <c r="FB71" s="10">
        <v>0.65350997010964529</v>
      </c>
      <c r="FC71" s="10">
        <v>0.19876645013982072</v>
      </c>
      <c r="FD71" s="11">
        <f t="shared" si="15"/>
        <v>0.11491747258826392</v>
      </c>
      <c r="FE71" s="1" t="s">
        <v>57</v>
      </c>
      <c r="FF71" s="67">
        <v>-5.2</v>
      </c>
      <c r="FG71" s="69">
        <v>-5</v>
      </c>
      <c r="FH71" s="70">
        <v>-30.821000000000002</v>
      </c>
      <c r="FI71" s="70">
        <v>-31.15</v>
      </c>
      <c r="FJ71" s="70">
        <v>-31.501999999999999</v>
      </c>
      <c r="FK71" s="69">
        <f t="shared" si="1"/>
        <v>-26.085645355850374</v>
      </c>
      <c r="FL71" s="69"/>
      <c r="FM71" s="69">
        <f t="shared" si="18"/>
        <v>21.059559710494526</v>
      </c>
      <c r="FN71" s="69">
        <f t="shared" si="3"/>
        <v>1.0216504102802291</v>
      </c>
      <c r="FO71" s="69">
        <f t="shared" si="4"/>
        <v>21.650410280229071</v>
      </c>
    </row>
    <row r="72" spans="1:171" x14ac:dyDescent="0.15">
      <c r="A72" s="1" t="s">
        <v>384</v>
      </c>
      <c r="B72" s="1" t="s">
        <v>40</v>
      </c>
      <c r="C72" s="1">
        <v>6</v>
      </c>
      <c r="D72" s="1" t="s">
        <v>39</v>
      </c>
      <c r="E72" s="1">
        <v>1</v>
      </c>
      <c r="F72" s="1" t="s">
        <v>56</v>
      </c>
      <c r="G72" s="1" t="s">
        <v>55</v>
      </c>
      <c r="H72" s="1" t="s">
        <v>34</v>
      </c>
      <c r="I72" s="1" t="s">
        <v>36</v>
      </c>
      <c r="J72" s="1" t="s">
        <v>0</v>
      </c>
      <c r="K72" s="8" t="s">
        <v>290</v>
      </c>
      <c r="L72" s="2">
        <v>-25.065662753221918</v>
      </c>
      <c r="M72" s="2">
        <v>3.6869289890900346E-2</v>
      </c>
      <c r="N72" s="2">
        <v>2.1286494443341665E-2</v>
      </c>
      <c r="O72" s="3">
        <v>3.8653298433924661</v>
      </c>
      <c r="P72" s="5">
        <v>0.54268219328066625</v>
      </c>
      <c r="Q72" s="6">
        <v>3</v>
      </c>
      <c r="R72" s="8">
        <v>48.7468</v>
      </c>
      <c r="S72" s="8" t="s">
        <v>310</v>
      </c>
      <c r="T72" s="2">
        <v>-30.172999999999998</v>
      </c>
      <c r="U72" s="2"/>
      <c r="V72" s="2">
        <v>-30.588000000000001</v>
      </c>
      <c r="W72" s="2">
        <v>-30.632999999999999</v>
      </c>
      <c r="X72" s="2"/>
      <c r="Y72" s="2">
        <v>-32.795999999999999</v>
      </c>
      <c r="Z72" s="2">
        <v>-30.896999999999998</v>
      </c>
      <c r="AA72" s="2"/>
      <c r="AB72" s="2">
        <v>-33.029000000000003</v>
      </c>
      <c r="AC72" s="2">
        <v>-30.800999999999998</v>
      </c>
      <c r="AD72" s="2"/>
      <c r="AE72" s="2"/>
      <c r="AF72" s="2"/>
      <c r="AG72" s="2"/>
      <c r="AH72" s="2">
        <v>-28.361000000000001</v>
      </c>
      <c r="AI72" s="2">
        <v>-44.472000000000001</v>
      </c>
      <c r="AJ72" s="65" t="s">
        <v>56</v>
      </c>
      <c r="AK72" s="67"/>
      <c r="AL72" s="67"/>
      <c r="AM72" s="66">
        <v>0</v>
      </c>
      <c r="AN72" s="67"/>
      <c r="AO72" s="67"/>
      <c r="AP72" s="66">
        <v>0</v>
      </c>
      <c r="AQ72" s="66">
        <v>-204.15776522552997</v>
      </c>
      <c r="AR72" s="67"/>
      <c r="AS72" s="66">
        <v>1</v>
      </c>
      <c r="AT72" s="66">
        <v>-194.97021086552996</v>
      </c>
      <c r="AU72" s="67"/>
      <c r="AV72" s="66">
        <v>1</v>
      </c>
      <c r="AW72" s="66">
        <v>-193.56134686552994</v>
      </c>
      <c r="AX72" s="67"/>
      <c r="AY72" s="66">
        <v>1</v>
      </c>
      <c r="AZ72" s="67"/>
      <c r="BA72" s="67"/>
      <c r="BB72" s="66">
        <v>0</v>
      </c>
      <c r="BC72" s="2">
        <v>4.4453578277300085</v>
      </c>
      <c r="BD72" s="2">
        <v>1.1820226807187519</v>
      </c>
      <c r="BE72" s="2">
        <f t="shared" si="5"/>
        <v>3.7608058629018202</v>
      </c>
      <c r="BF72" s="2">
        <f t="shared" si="6"/>
        <v>5.2832669469992757</v>
      </c>
      <c r="BG72" s="2">
        <f t="shared" si="7"/>
        <v>0.99321470939123035</v>
      </c>
      <c r="BH72" s="2">
        <v>3.3572257552102727</v>
      </c>
      <c r="BI72" s="2"/>
      <c r="BJ72" s="2">
        <v>0.24278873765639022</v>
      </c>
      <c r="BK72" s="2">
        <v>0.50081537053778769</v>
      </c>
      <c r="BL72" s="2">
        <v>0.72163963293154409</v>
      </c>
      <c r="BM72" s="2">
        <v>0.8414032212123651</v>
      </c>
      <c r="BN72" s="2">
        <v>1.1900978404188631</v>
      </c>
      <c r="BO72" s="2">
        <v>1.895498160647106</v>
      </c>
      <c r="BP72" s="2">
        <v>2.1171745173613417</v>
      </c>
      <c r="BQ72" s="2">
        <v>2.7951853078580848</v>
      </c>
      <c r="BR72" s="2">
        <v>3.2797403145313422</v>
      </c>
      <c r="BS72" s="2">
        <v>5.7933539510869938</v>
      </c>
      <c r="BT72" s="2">
        <v>4.2475929381530282</v>
      </c>
      <c r="BU72" s="2">
        <v>9.0996948612460642</v>
      </c>
      <c r="BV72" s="2">
        <v>3.4435030425664332</v>
      </c>
      <c r="BW72" s="2">
        <v>14.400373182763056</v>
      </c>
      <c r="BX72" s="2">
        <v>4.3431259123219084</v>
      </c>
      <c r="BY72" s="2">
        <v>29.168434930909694</v>
      </c>
      <c r="BZ72" s="2">
        <v>6.7360954986648718</v>
      </c>
      <c r="CA72" s="2">
        <v>19.795813897155551</v>
      </c>
      <c r="CB72" s="2">
        <v>1.7025550241249385</v>
      </c>
      <c r="CC72" s="2">
        <v>3.4864821467166403</v>
      </c>
      <c r="CD72" s="2">
        <v>0.81884176831035982</v>
      </c>
      <c r="CE72" s="2">
        <v>0</v>
      </c>
      <c r="CF72" s="2"/>
      <c r="CG72" s="2"/>
      <c r="CH72" s="68">
        <f t="shared" si="8"/>
        <v>29.370028443469771</v>
      </c>
      <c r="CI72" s="2">
        <f t="shared" si="0"/>
        <v>3.7661659465700246</v>
      </c>
      <c r="CJ72" s="2">
        <f t="shared" si="9"/>
        <v>19.570773744773099</v>
      </c>
      <c r="CK72" s="2">
        <f t="shared" si="10"/>
        <v>0.23322391273430915</v>
      </c>
      <c r="CL72" s="2">
        <f t="shared" si="11"/>
        <v>66.851104157544938</v>
      </c>
      <c r="CM72" s="2">
        <f t="shared" si="12"/>
        <v>80.451722360967011</v>
      </c>
      <c r="CN72" s="2">
        <v>0</v>
      </c>
      <c r="CO72" s="2"/>
      <c r="CP72" s="2">
        <v>0.38886535549822021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0.16767301788426453</v>
      </c>
      <c r="DB72" s="2">
        <v>0.32908116779742125</v>
      </c>
      <c r="DC72" s="2">
        <v>0</v>
      </c>
      <c r="DD72" s="2">
        <v>0</v>
      </c>
      <c r="DE72" s="2">
        <v>0</v>
      </c>
      <c r="DF72" s="2">
        <v>2.3824835375860003</v>
      </c>
      <c r="DG72" s="2">
        <v>0</v>
      </c>
      <c r="DH72" s="2">
        <v>0.45938145353806048</v>
      </c>
      <c r="DI72" s="2">
        <v>0</v>
      </c>
      <c r="DJ72" s="2">
        <f t="shared" si="16"/>
        <v>3.7274845323039667</v>
      </c>
      <c r="DK72" s="2">
        <v>3.7274845323039667</v>
      </c>
      <c r="DL72" s="2">
        <v>3.3386191768057465</v>
      </c>
      <c r="DM72" s="2">
        <v>0.13505844007103784</v>
      </c>
      <c r="DN72" s="2">
        <v>0.10432380124669803</v>
      </c>
      <c r="DO72" s="2">
        <v>1.8321741975194765</v>
      </c>
      <c r="DP72" s="2"/>
      <c r="DQ72" s="2"/>
      <c r="DR72" s="2">
        <v>0.21079770849729013</v>
      </c>
      <c r="DS72" s="2">
        <v>0.35632084025820232</v>
      </c>
      <c r="DT72" s="2">
        <v>0</v>
      </c>
      <c r="DU72" s="2">
        <v>4.6610746860637189</v>
      </c>
      <c r="DV72" s="2">
        <v>3.0668456456303912</v>
      </c>
      <c r="DW72" s="2">
        <v>1.4353578932538003</v>
      </c>
      <c r="DX72" s="2">
        <v>16.24434649225017</v>
      </c>
      <c r="DY72" s="2">
        <v>0</v>
      </c>
      <c r="DZ72" s="2">
        <v>0</v>
      </c>
      <c r="EA72" s="2">
        <v>0</v>
      </c>
      <c r="EB72" s="2">
        <v>0</v>
      </c>
      <c r="EC72" s="11">
        <v>0</v>
      </c>
      <c r="ED72" s="2">
        <v>0</v>
      </c>
      <c r="EE72" s="2">
        <f t="shared" si="13"/>
        <v>27.806917463473049</v>
      </c>
      <c r="EF72" s="2">
        <v>25.407624717198079</v>
      </c>
      <c r="EG72" s="10">
        <f t="shared" si="17"/>
        <v>0.11820374880751311</v>
      </c>
      <c r="EH72" s="2">
        <v>0.30018850228281169</v>
      </c>
      <c r="EI72" s="2">
        <v>0.8677544277932383</v>
      </c>
      <c r="EJ72" s="2">
        <v>0.11614105791060057</v>
      </c>
      <c r="EK72" s="10">
        <f t="shared" si="14"/>
        <v>5.2813248344821033E-2</v>
      </c>
      <c r="EL72" s="2">
        <v>4.0045443070538221E-2</v>
      </c>
      <c r="EM72" s="2">
        <v>0.14659142008539663</v>
      </c>
      <c r="EN72" s="2">
        <v>0</v>
      </c>
      <c r="EO72" s="2">
        <v>0</v>
      </c>
      <c r="EP72" s="2">
        <v>0</v>
      </c>
      <c r="EQ72" s="2">
        <v>0</v>
      </c>
      <c r="ER72" s="2">
        <v>2.5375268958038277</v>
      </c>
      <c r="ES72" s="2">
        <v>2.531380507527794</v>
      </c>
      <c r="ET72" s="2">
        <v>0</v>
      </c>
      <c r="EU72" s="2">
        <v>1.0308114381388152</v>
      </c>
      <c r="EV72" s="2">
        <v>0.81884176831035982</v>
      </c>
      <c r="EW72" s="2">
        <v>0</v>
      </c>
      <c r="EX72" s="2">
        <v>0.74987699350926584</v>
      </c>
      <c r="EY72" s="2">
        <v>0.50673047753686185</v>
      </c>
      <c r="EZ72" s="2">
        <v>8.1751680808269249</v>
      </c>
      <c r="FA72" s="10">
        <v>0.1946990748176948</v>
      </c>
      <c r="FB72" s="10">
        <v>0.75125630883222438</v>
      </c>
      <c r="FC72" s="10">
        <v>0.19015952576755754</v>
      </c>
      <c r="FD72" s="11">
        <f t="shared" si="15"/>
        <v>0.10161582425975872</v>
      </c>
      <c r="FE72" s="1" t="s">
        <v>56</v>
      </c>
      <c r="FF72" s="67">
        <v>-5.2</v>
      </c>
      <c r="FG72" s="69">
        <v>-5</v>
      </c>
      <c r="FH72" s="70">
        <v>-30.632999999999999</v>
      </c>
      <c r="FI72" s="70">
        <v>-30.896999999999998</v>
      </c>
      <c r="FJ72" s="70">
        <v>-30.800999999999998</v>
      </c>
      <c r="FK72" s="69">
        <f t="shared" si="1"/>
        <v>-25.831322878970695</v>
      </c>
      <c r="FL72" s="69"/>
      <c r="FM72" s="69">
        <f t="shared" si="18"/>
        <v>20.805491556091724</v>
      </c>
      <c r="FN72" s="69">
        <f t="shared" si="3"/>
        <v>1.0213836919295474</v>
      </c>
      <c r="FO72" s="69">
        <f t="shared" si="4"/>
        <v>21.383691929547368</v>
      </c>
    </row>
    <row r="73" spans="1:171" x14ac:dyDescent="0.15">
      <c r="A73" s="1" t="s">
        <v>384</v>
      </c>
      <c r="B73" s="1" t="s">
        <v>40</v>
      </c>
      <c r="C73" s="1">
        <v>10</v>
      </c>
      <c r="D73" s="1" t="s">
        <v>43</v>
      </c>
      <c r="E73" s="1">
        <v>5</v>
      </c>
      <c r="F73" s="1" t="s">
        <v>42</v>
      </c>
      <c r="G73" s="1" t="s">
        <v>37</v>
      </c>
      <c r="H73" s="1" t="s">
        <v>41</v>
      </c>
      <c r="I73" s="1" t="s">
        <v>36</v>
      </c>
      <c r="J73" s="1" t="s">
        <v>0</v>
      </c>
      <c r="K73" s="8" t="s">
        <v>289</v>
      </c>
      <c r="L73" s="2">
        <v>-25.795696455523306</v>
      </c>
      <c r="M73" s="2">
        <v>1.3834815483525257E-2</v>
      </c>
      <c r="N73" s="2">
        <v>9.7826918448653526E-3</v>
      </c>
      <c r="O73" s="3">
        <v>30.076902914588963</v>
      </c>
      <c r="P73" s="5">
        <v>0.34119544628065768</v>
      </c>
      <c r="Q73" s="6">
        <v>2</v>
      </c>
      <c r="R73" s="8">
        <v>119.3129</v>
      </c>
      <c r="S73" s="8" t="s">
        <v>308</v>
      </c>
      <c r="T73" s="2">
        <v>-29.263000000000002</v>
      </c>
      <c r="U73" s="2"/>
      <c r="V73" s="2">
        <v>-30.335999999999999</v>
      </c>
      <c r="W73" s="2">
        <v>-30.446000000000002</v>
      </c>
      <c r="X73" s="2"/>
      <c r="Y73" s="2">
        <v>-30.9</v>
      </c>
      <c r="Z73" s="2">
        <v>-28.899000000000001</v>
      </c>
      <c r="AA73" s="2"/>
      <c r="AB73" s="2">
        <v>-31.673999999999999</v>
      </c>
      <c r="AC73" s="2">
        <v>-31.401</v>
      </c>
      <c r="AD73" s="2"/>
      <c r="AE73" s="2">
        <v>-31.908000000000001</v>
      </c>
      <c r="AF73" s="2">
        <v>-31.254000000000001</v>
      </c>
      <c r="AG73" s="2"/>
      <c r="AH73" s="2">
        <v>-28.33</v>
      </c>
      <c r="AI73" s="2">
        <v>-28.27</v>
      </c>
      <c r="AJ73" s="65" t="s">
        <v>42</v>
      </c>
      <c r="AK73" s="67"/>
      <c r="AL73" s="67"/>
      <c r="AM73" s="66">
        <v>0</v>
      </c>
      <c r="AN73" s="66">
        <v>-215.2968278226343</v>
      </c>
      <c r="AO73" s="66">
        <v>1.5186592614096515</v>
      </c>
      <c r="AP73" s="66">
        <v>3</v>
      </c>
      <c r="AQ73" s="66">
        <v>-203.41893024930098</v>
      </c>
      <c r="AR73" s="66">
        <v>1.8223302084638153</v>
      </c>
      <c r="AS73" s="66">
        <v>3</v>
      </c>
      <c r="AT73" s="66">
        <v>-188.68162578263431</v>
      </c>
      <c r="AU73" s="66">
        <v>0.79476316401467273</v>
      </c>
      <c r="AV73" s="66">
        <v>3</v>
      </c>
      <c r="AW73" s="66">
        <v>-187.16181374263434</v>
      </c>
      <c r="AX73" s="66">
        <v>1.1407073104189553</v>
      </c>
      <c r="AY73" s="66">
        <v>3</v>
      </c>
      <c r="AZ73" s="67"/>
      <c r="BA73" s="67"/>
      <c r="BB73" s="66">
        <v>0</v>
      </c>
      <c r="BC73" s="2">
        <v>2.0046983336444404</v>
      </c>
      <c r="BD73" s="2">
        <v>0.41691775911102597</v>
      </c>
      <c r="BE73" s="2">
        <f t="shared" si="5"/>
        <v>4.8083783668005982</v>
      </c>
      <c r="BF73" s="2">
        <f t="shared" si="6"/>
        <v>5.7770630379952133</v>
      </c>
      <c r="BG73" s="2">
        <f t="shared" si="7"/>
        <v>1.0607420765143871</v>
      </c>
      <c r="BH73" s="2">
        <v>1.4889723961205829E-2</v>
      </c>
      <c r="BI73" s="2"/>
      <c r="BJ73" s="2">
        <v>0.1414969563152233</v>
      </c>
      <c r="BK73" s="2">
        <v>0.24401236309285881</v>
      </c>
      <c r="BL73" s="2">
        <v>0.2825430117072445</v>
      </c>
      <c r="BM73" s="2">
        <v>0.34700994613694253</v>
      </c>
      <c r="BN73" s="2">
        <v>0.39304348186226701</v>
      </c>
      <c r="BO73" s="2">
        <v>0.48272114064849658</v>
      </c>
      <c r="BP73" s="2">
        <v>0.46914051490656927</v>
      </c>
      <c r="BQ73" s="2">
        <v>0.5616770698996183</v>
      </c>
      <c r="BR73" s="2">
        <v>0.58399912462934767</v>
      </c>
      <c r="BS73" s="2">
        <v>0.95712887098973598</v>
      </c>
      <c r="BT73" s="2">
        <v>0.67488591999090419</v>
      </c>
      <c r="BU73" s="2">
        <v>1.8094702639735416</v>
      </c>
      <c r="BV73" s="2">
        <v>0.7151914737839804</v>
      </c>
      <c r="BW73" s="2">
        <v>2.1988203692841481</v>
      </c>
      <c r="BX73" s="2">
        <v>0.86457199585841971</v>
      </c>
      <c r="BY73" s="2">
        <v>5.494816061394685</v>
      </c>
      <c r="BZ73" s="2">
        <v>0.56329319822980484</v>
      </c>
      <c r="CA73" s="2">
        <v>1.3310021577138504</v>
      </c>
      <c r="CB73" s="2">
        <v>0.15039909109219068</v>
      </c>
      <c r="CC73" s="2">
        <v>0.36905944596860918</v>
      </c>
      <c r="CD73" s="2">
        <v>3.1354378276616669E-2</v>
      </c>
      <c r="CE73" s="2">
        <v>7.2315646734364414E-2</v>
      </c>
      <c r="CF73" s="2"/>
      <c r="CG73" s="2"/>
      <c r="CH73" s="68">
        <f t="shared" si="8"/>
        <v>29.01843386741438</v>
      </c>
      <c r="CI73" s="2">
        <f t="shared" si="0"/>
        <v>3.8732747959432383</v>
      </c>
      <c r="CJ73" s="2">
        <f t="shared" si="9"/>
        <v>8.4048369183677618</v>
      </c>
      <c r="CK73" s="2">
        <f t="shared" si="10"/>
        <v>0.28841521723290164</v>
      </c>
      <c r="CL73" s="2">
        <f t="shared" si="11"/>
        <v>9.4660136810956566</v>
      </c>
      <c r="CM73" s="2">
        <f t="shared" si="12"/>
        <v>11.075632344552687</v>
      </c>
      <c r="CN73" s="2">
        <v>0</v>
      </c>
      <c r="CO73" s="2"/>
      <c r="CP73" s="2">
        <v>2.0060024939820932E-2</v>
      </c>
      <c r="CQ73" s="2">
        <v>0</v>
      </c>
      <c r="CR73" s="2">
        <v>3.5026577160477697E-2</v>
      </c>
      <c r="CS73" s="2">
        <v>3.0467811250117799E-2</v>
      </c>
      <c r="CT73" s="2">
        <v>7.808825609979377E-3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2.7208999019631711E-2</v>
      </c>
      <c r="DG73" s="2">
        <v>0</v>
      </c>
      <c r="DH73" s="2">
        <v>1.747686192775301E-2</v>
      </c>
      <c r="DI73" s="2">
        <v>0</v>
      </c>
      <c r="DJ73" s="2">
        <f t="shared" si="16"/>
        <v>0.13804909990778053</v>
      </c>
      <c r="DK73" s="2">
        <v>0.13804909990778053</v>
      </c>
      <c r="DL73" s="2">
        <v>4.468586094738472E-2</v>
      </c>
      <c r="DM73" s="2">
        <v>3.4313367754922846</v>
      </c>
      <c r="DN73" s="2">
        <v>0.67630458309952224</v>
      </c>
      <c r="DO73" s="2">
        <v>8.5971898434488839E-2</v>
      </c>
      <c r="DP73" s="2"/>
      <c r="DQ73" s="2"/>
      <c r="DR73" s="2">
        <v>0</v>
      </c>
      <c r="DS73" s="2">
        <v>0</v>
      </c>
      <c r="DT73" s="2">
        <v>0</v>
      </c>
      <c r="DU73" s="2">
        <v>1.1487857399876023</v>
      </c>
      <c r="DV73" s="2">
        <v>0.69495020925215478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11">
        <v>0</v>
      </c>
      <c r="ED73" s="2">
        <v>0</v>
      </c>
      <c r="EE73" s="2">
        <f t="shared" si="13"/>
        <v>1.929707847674246</v>
      </c>
      <c r="EF73" s="2">
        <v>1.8437359492397571</v>
      </c>
      <c r="EG73" s="10">
        <f t="shared" si="17"/>
        <v>6.6762730537170259E-2</v>
      </c>
      <c r="EH73" s="2">
        <v>0.18628026379538362</v>
      </c>
      <c r="EI73" s="2">
        <v>0.77786797354586434</v>
      </c>
      <c r="EJ73" s="2">
        <v>2.3663071834018039E-2</v>
      </c>
      <c r="EK73" s="10">
        <f t="shared" si="14"/>
        <v>1.4374031392301779E-2</v>
      </c>
      <c r="EL73" s="2">
        <v>1.0365410619918776E-2</v>
      </c>
      <c r="EM73" s="2">
        <v>4.1345009948167817E-2</v>
      </c>
      <c r="EN73" s="2">
        <v>0.11859172281883257</v>
      </c>
      <c r="EO73" s="2">
        <v>0.43207023785954191</v>
      </c>
      <c r="EP73" s="2">
        <v>0</v>
      </c>
      <c r="EQ73" s="2">
        <v>0.2386529266689216</v>
      </c>
      <c r="ER73" s="2">
        <v>0.40287214152554507</v>
      </c>
      <c r="ES73" s="2">
        <v>0.18521165538930001</v>
      </c>
      <c r="ET73" s="2">
        <v>9.0987963249421044E-2</v>
      </c>
      <c r="EU73" s="2">
        <v>0.1188004137539003</v>
      </c>
      <c r="EV73" s="2">
        <v>3.5318848448057154E-2</v>
      </c>
      <c r="EW73" s="2">
        <v>2.5239314313464409E-2</v>
      </c>
      <c r="EX73" s="2">
        <v>7.9130221181400118E-2</v>
      </c>
      <c r="EY73" s="2">
        <v>2.9983750628210289E-2</v>
      </c>
      <c r="EZ73" s="2">
        <v>1.7568591958365944</v>
      </c>
      <c r="FA73" s="8">
        <v>0</v>
      </c>
      <c r="FB73" s="8">
        <v>0</v>
      </c>
      <c r="FC73" s="10">
        <v>0.18903481866849012</v>
      </c>
      <c r="FD73" s="11">
        <f t="shared" si="15"/>
        <v>0.1586238276228687</v>
      </c>
      <c r="FE73" s="1" t="s">
        <v>42</v>
      </c>
      <c r="FF73" s="67">
        <v>-5.2</v>
      </c>
      <c r="FG73" s="69">
        <v>-5</v>
      </c>
      <c r="FH73" s="70">
        <v>-30.446000000000002</v>
      </c>
      <c r="FI73" s="70">
        <v>-28.899000000000001</v>
      </c>
      <c r="FJ73" s="70">
        <v>-31.401</v>
      </c>
      <c r="FK73" s="69">
        <f t="shared" si="1"/>
        <v>-23.822878970647366</v>
      </c>
      <c r="FL73" s="69"/>
      <c r="FM73" s="69">
        <f t="shared" si="18"/>
        <v>18.799056091676718</v>
      </c>
      <c r="FN73" s="69">
        <f t="shared" si="3"/>
        <v>1.0192822373779864</v>
      </c>
      <c r="FO73" s="69">
        <f t="shared" si="4"/>
        <v>19.282237377986398</v>
      </c>
    </row>
    <row r="74" spans="1:171" x14ac:dyDescent="0.15">
      <c r="A74" s="1" t="s">
        <v>384</v>
      </c>
      <c r="B74" s="1" t="s">
        <v>40</v>
      </c>
      <c r="C74" s="1">
        <v>10</v>
      </c>
      <c r="D74" s="1" t="s">
        <v>39</v>
      </c>
      <c r="E74" s="1">
        <v>5</v>
      </c>
      <c r="F74" s="1" t="s">
        <v>38</v>
      </c>
      <c r="G74" s="1" t="s">
        <v>37</v>
      </c>
      <c r="H74" s="1" t="s">
        <v>34</v>
      </c>
      <c r="I74" s="1" t="s">
        <v>36</v>
      </c>
      <c r="J74" s="1" t="s">
        <v>0</v>
      </c>
      <c r="K74" s="8" t="s">
        <v>291</v>
      </c>
      <c r="L74" s="2">
        <v>-25.042060842997831</v>
      </c>
      <c r="M74" s="2">
        <v>2.9444373098617055E-2</v>
      </c>
      <c r="N74" s="2">
        <v>1.6999716734606332E-2</v>
      </c>
      <c r="O74" s="3">
        <v>1.6124052398268118</v>
      </c>
      <c r="P74" s="5">
        <v>1.7450818281649377E-2</v>
      </c>
      <c r="Q74" s="6">
        <v>3</v>
      </c>
      <c r="R74" s="8">
        <v>54.398900000000005</v>
      </c>
      <c r="S74" s="8" t="s">
        <v>311</v>
      </c>
      <c r="T74" s="2">
        <v>-28.349</v>
      </c>
      <c r="U74" s="2"/>
      <c r="V74" s="2">
        <v>-29.638000000000002</v>
      </c>
      <c r="W74" s="2">
        <v>-29.997</v>
      </c>
      <c r="X74" s="2"/>
      <c r="Y74" s="2">
        <v>-31.664000000000001</v>
      </c>
      <c r="Z74" s="2">
        <v>-30.155999999999999</v>
      </c>
      <c r="AA74" s="2"/>
      <c r="AB74" s="2">
        <v>-30.722000000000001</v>
      </c>
      <c r="AC74" s="2">
        <v>-30.108000000000001</v>
      </c>
      <c r="AD74" s="2"/>
      <c r="AE74" s="2">
        <v>-29.805</v>
      </c>
      <c r="AF74" s="2">
        <v>-30.65</v>
      </c>
      <c r="AG74" s="2"/>
      <c r="AH74" s="2">
        <v>-30.565000000000001</v>
      </c>
      <c r="AI74" s="2">
        <v>-27.690999999999999</v>
      </c>
      <c r="AJ74" s="65" t="s">
        <v>38</v>
      </c>
      <c r="AK74" s="67"/>
      <c r="AL74" s="67"/>
      <c r="AM74" s="66">
        <v>0</v>
      </c>
      <c r="AN74" s="66">
        <v>-203.42035148761022</v>
      </c>
      <c r="AO74" s="66">
        <v>1.320262444633691</v>
      </c>
      <c r="AP74" s="66">
        <v>3</v>
      </c>
      <c r="AQ74" s="66">
        <v>-198.81483377427693</v>
      </c>
      <c r="AR74" s="66">
        <v>2.3809197433610407</v>
      </c>
      <c r="AS74" s="66">
        <v>3</v>
      </c>
      <c r="AT74" s="66">
        <v>-190.31322007427693</v>
      </c>
      <c r="AU74" s="66">
        <v>0.29799084787755592</v>
      </c>
      <c r="AV74" s="66">
        <v>3</v>
      </c>
      <c r="AW74" s="66">
        <v>-184.73235755427689</v>
      </c>
      <c r="AX74" s="66">
        <v>1.7006693023604187</v>
      </c>
      <c r="AY74" s="66">
        <v>3</v>
      </c>
      <c r="AZ74" s="67"/>
      <c r="BA74" s="67"/>
      <c r="BB74" s="66">
        <v>0</v>
      </c>
      <c r="BC74" s="2">
        <v>12.03268737312788</v>
      </c>
      <c r="BD74" s="2">
        <v>2.6163903567346645</v>
      </c>
      <c r="BE74" s="2">
        <f t="shared" si="5"/>
        <v>4.5989648838734611</v>
      </c>
      <c r="BF74" s="2">
        <f t="shared" si="6"/>
        <v>2.4912703992784677</v>
      </c>
      <c r="BG74" s="2">
        <f t="shared" si="7"/>
        <v>0.43267400482724183</v>
      </c>
      <c r="BH74" s="2">
        <v>7.0045940065040675</v>
      </c>
      <c r="BI74" s="2"/>
      <c r="BJ74" s="2">
        <v>0.6395801062570946</v>
      </c>
      <c r="BK74" s="2">
        <v>1.9823720816963848</v>
      </c>
      <c r="BL74" s="2">
        <v>3.3705070870468674</v>
      </c>
      <c r="BM74" s="2">
        <v>4.829940329485245</v>
      </c>
      <c r="BN74" s="2">
        <v>6.047024613321379</v>
      </c>
      <c r="BO74" s="2">
        <v>7.8219295222480438</v>
      </c>
      <c r="BP74" s="2">
        <v>7.698529558780538</v>
      </c>
      <c r="BQ74" s="2">
        <v>9.1851713377295354</v>
      </c>
      <c r="BR74" s="2">
        <v>9.6389454404237771</v>
      </c>
      <c r="BS74" s="2">
        <v>17.150347655298617</v>
      </c>
      <c r="BT74" s="2">
        <v>12.956608940769868</v>
      </c>
      <c r="BU74" s="2">
        <v>33.786820549958954</v>
      </c>
      <c r="BV74" s="2">
        <v>11.040462373955492</v>
      </c>
      <c r="BW74" s="2">
        <v>35.705516996273161</v>
      </c>
      <c r="BX74" s="2">
        <v>13.081301470500398</v>
      </c>
      <c r="BY74" s="2">
        <v>86.281201477158973</v>
      </c>
      <c r="BZ74" s="2">
        <v>24.021717764808937</v>
      </c>
      <c r="CA74" s="2">
        <v>42.264504072952946</v>
      </c>
      <c r="CB74" s="2">
        <v>4.8714769732949641</v>
      </c>
      <c r="CC74" s="2">
        <v>8.7071598324994302</v>
      </c>
      <c r="CD74" s="2">
        <v>0</v>
      </c>
      <c r="CE74" s="2">
        <v>0</v>
      </c>
      <c r="CF74" s="2"/>
      <c r="CG74" s="2"/>
      <c r="CH74" s="68">
        <f t="shared" si="8"/>
        <v>29.277214742783183</v>
      </c>
      <c r="CI74" s="2">
        <f t="shared" si="0"/>
        <v>3.1978442344217219</v>
      </c>
      <c r="CJ74" s="2">
        <f t="shared" si="9"/>
        <v>11.223760225746878</v>
      </c>
      <c r="CK74" s="2">
        <f t="shared" si="10"/>
        <v>0.28379960237701346</v>
      </c>
      <c r="CL74" s="2">
        <f t="shared" si="11"/>
        <v>172.95838237888449</v>
      </c>
      <c r="CM74" s="2">
        <f t="shared" si="12"/>
        <v>214.9328785874888</v>
      </c>
      <c r="CN74" s="2">
        <v>0</v>
      </c>
      <c r="CO74" s="2"/>
      <c r="CP74" s="2">
        <v>0.54136576445833651</v>
      </c>
      <c r="CQ74" s="2">
        <v>0.33342876011690925</v>
      </c>
      <c r="CR74" s="2">
        <v>0.20311739395091255</v>
      </c>
      <c r="CS74" s="2">
        <v>0.31389557761252113</v>
      </c>
      <c r="CT74" s="2">
        <v>0.2181653307424983</v>
      </c>
      <c r="CU74" s="2">
        <v>0.20055310371712079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1.5391115659124968</v>
      </c>
      <c r="DG74" s="2">
        <v>0</v>
      </c>
      <c r="DH74" s="2">
        <v>0</v>
      </c>
      <c r="DI74" s="2">
        <v>0</v>
      </c>
      <c r="DJ74" s="2">
        <f t="shared" si="16"/>
        <v>3.3496374965107956</v>
      </c>
      <c r="DK74" s="2">
        <v>3.1490843927936742</v>
      </c>
      <c r="DL74" s="2">
        <v>1.5391115659124968</v>
      </c>
      <c r="DM74" s="2">
        <v>1.0460403667531855</v>
      </c>
      <c r="DN74" s="2">
        <v>0.51125108954381138</v>
      </c>
      <c r="DO74" s="2">
        <v>3.7670012825387991</v>
      </c>
      <c r="DP74" s="2"/>
      <c r="DQ74" s="2"/>
      <c r="DR74" s="2">
        <v>0</v>
      </c>
      <c r="DS74" s="2">
        <v>0</v>
      </c>
      <c r="DT74" s="2">
        <v>0</v>
      </c>
      <c r="DU74" s="2">
        <v>9.2549005679702887</v>
      </c>
      <c r="DV74" s="2">
        <v>5.9052487918519736</v>
      </c>
      <c r="DW74" s="2">
        <v>2.6754245809351302</v>
      </c>
      <c r="DX74" s="2">
        <v>44.165092680721671</v>
      </c>
      <c r="DY74" s="2">
        <v>44.08174210755773</v>
      </c>
      <c r="DZ74" s="2">
        <v>0</v>
      </c>
      <c r="EA74" s="2">
        <v>0</v>
      </c>
      <c r="EB74" s="2">
        <v>0</v>
      </c>
      <c r="EC74" s="11">
        <v>0</v>
      </c>
      <c r="ED74" s="2">
        <v>0.66051187362322128</v>
      </c>
      <c r="EE74" s="2">
        <f t="shared" si="13"/>
        <v>110.50992188519881</v>
      </c>
      <c r="EF74" s="2">
        <v>62.000666621479063</v>
      </c>
      <c r="EG74" s="10">
        <f t="shared" si="17"/>
        <v>2.7706422006642372E-2</v>
      </c>
      <c r="EH74" s="2">
        <v>8.3566808447921581E-2</v>
      </c>
      <c r="EI74" s="2">
        <v>0.5824419148776302</v>
      </c>
      <c r="EJ74" s="2">
        <v>2.4222803569967585E-2</v>
      </c>
      <c r="EK74" s="10">
        <f t="shared" si="14"/>
        <v>1.78816063311866E-2</v>
      </c>
      <c r="EL74" s="2">
        <v>1.278147805290962E-2</v>
      </c>
      <c r="EM74" s="2">
        <v>5.0612790095084736E-2</v>
      </c>
      <c r="EN74" s="2">
        <v>3.8170420125155649</v>
      </c>
      <c r="EO74" s="2">
        <v>0</v>
      </c>
      <c r="EP74" s="2">
        <v>4.6084949844581997</v>
      </c>
      <c r="EQ74" s="2">
        <v>5.5101884990207921</v>
      </c>
      <c r="ER74" s="2">
        <v>8.9103595111186635</v>
      </c>
      <c r="ES74" s="2">
        <v>8.3757037837159736</v>
      </c>
      <c r="ET74" s="2">
        <v>3.9080173256422328</v>
      </c>
      <c r="EU74" s="2">
        <v>3.9737841024546801</v>
      </c>
      <c r="EV74" s="2">
        <v>2.5859725113428063</v>
      </c>
      <c r="EW74" s="2">
        <v>1.5463042304738193</v>
      </c>
      <c r="EX74" s="2">
        <v>2.8314052249668342</v>
      </c>
      <c r="EY74" s="2">
        <v>1.4142604132835475</v>
      </c>
      <c r="EZ74" s="2">
        <v>47.481532598993127</v>
      </c>
      <c r="FA74" s="10">
        <v>0.12546432226632609</v>
      </c>
      <c r="FB74" s="10">
        <v>0.75839903506890438</v>
      </c>
      <c r="FC74" s="10">
        <v>0.19079918938066989</v>
      </c>
      <c r="FD74" s="11">
        <f t="shared" si="15"/>
        <v>0.22091330517245963</v>
      </c>
      <c r="FE74" s="1" t="s">
        <v>38</v>
      </c>
      <c r="FF74" s="67">
        <v>-5.2</v>
      </c>
      <c r="FG74" s="69">
        <v>-5</v>
      </c>
      <c r="FH74" s="70">
        <v>-29.997</v>
      </c>
      <c r="FI74" s="70">
        <v>-30.155999999999999</v>
      </c>
      <c r="FJ74" s="70">
        <v>-30.108000000000001</v>
      </c>
      <c r="FK74" s="69">
        <f t="shared" si="1"/>
        <v>-25.086449537595513</v>
      </c>
      <c r="FL74" s="69"/>
      <c r="FM74" s="69">
        <f t="shared" si="18"/>
        <v>20.061363088057917</v>
      </c>
      <c r="FN74" s="69">
        <f t="shared" si="3"/>
        <v>1.0206033135225872</v>
      </c>
      <c r="FO74" s="69">
        <f t="shared" si="4"/>
        <v>20.60331352258715</v>
      </c>
    </row>
    <row r="75" spans="1:171" x14ac:dyDescent="0.15">
      <c r="A75" s="1" t="s">
        <v>384</v>
      </c>
      <c r="B75" s="1" t="s">
        <v>6</v>
      </c>
      <c r="C75" s="1">
        <v>2</v>
      </c>
      <c r="D75" s="1" t="s">
        <v>12</v>
      </c>
      <c r="E75" s="1">
        <v>2</v>
      </c>
      <c r="F75" s="1" t="s">
        <v>29</v>
      </c>
      <c r="G75" s="1" t="s">
        <v>25</v>
      </c>
      <c r="H75" s="1" t="s">
        <v>28</v>
      </c>
      <c r="I75" s="1" t="s">
        <v>1</v>
      </c>
      <c r="J75" s="1" t="s">
        <v>0</v>
      </c>
      <c r="K75" s="8" t="s">
        <v>339</v>
      </c>
      <c r="L75" s="2">
        <v>-25.148058697320113</v>
      </c>
      <c r="M75" s="2">
        <v>7.3316325977372962E-2</v>
      </c>
      <c r="N75" s="2">
        <v>5.1842471270283852E-2</v>
      </c>
      <c r="O75" s="3">
        <v>3.0587323502490422</v>
      </c>
      <c r="P75" s="5">
        <v>0.13335968142876542</v>
      </c>
      <c r="Q75" s="6">
        <v>2</v>
      </c>
      <c r="R75" s="9">
        <v>67.328850000000003</v>
      </c>
      <c r="S75" s="9" t="s">
        <v>288</v>
      </c>
      <c r="T75" s="2">
        <v>-29.692</v>
      </c>
      <c r="U75" s="2"/>
      <c r="V75" s="2">
        <v>-30.3</v>
      </c>
      <c r="W75" s="2">
        <v>-31.094000000000001</v>
      </c>
      <c r="X75" s="2"/>
      <c r="Y75" s="2">
        <v>-30.919</v>
      </c>
      <c r="Z75" s="2">
        <v>-31.375</v>
      </c>
      <c r="AA75" s="2"/>
      <c r="AB75" s="2">
        <v>-31.725000000000001</v>
      </c>
      <c r="AC75" s="2">
        <v>-31.588999999999999</v>
      </c>
      <c r="AD75" s="2"/>
      <c r="AE75" s="2">
        <v>-32.14</v>
      </c>
      <c r="AF75" s="2">
        <v>-30.42</v>
      </c>
      <c r="AG75" s="2"/>
      <c r="AH75" s="2"/>
      <c r="AI75" s="2"/>
      <c r="AJ75" s="65"/>
      <c r="AK75" s="67"/>
      <c r="AL75" s="67"/>
      <c r="AM75" s="66"/>
      <c r="AN75" s="66"/>
      <c r="AO75" s="67"/>
      <c r="AP75" s="66"/>
      <c r="AQ75" s="66"/>
      <c r="AR75" s="67"/>
      <c r="AS75" s="66"/>
      <c r="AT75" s="66"/>
      <c r="AU75" s="67"/>
      <c r="AV75" s="66"/>
      <c r="AW75" s="66"/>
      <c r="AX75" s="67"/>
      <c r="AY75" s="66"/>
      <c r="AZ75" s="67"/>
      <c r="BA75" s="67"/>
      <c r="BB75" s="66"/>
      <c r="BC75" s="2">
        <v>0.15823964321458533</v>
      </c>
      <c r="BD75" s="2">
        <v>9.3961845226511478E-2</v>
      </c>
      <c r="BE75" s="2">
        <f t="shared" si="5"/>
        <v>1.6840840325466253</v>
      </c>
      <c r="BF75" s="2">
        <f t="shared" si="6"/>
        <v>0.62933944743275494</v>
      </c>
      <c r="BG75" s="2">
        <f t="shared" si="7"/>
        <v>0.25249393946711857</v>
      </c>
      <c r="BH75" s="2">
        <v>0</v>
      </c>
      <c r="BI75" s="2"/>
      <c r="BJ75" s="2">
        <v>8.585823590790001E-2</v>
      </c>
      <c r="BK75" s="2">
        <v>0.1863529941872781</v>
      </c>
      <c r="BL75" s="2">
        <v>0.27750929810892144</v>
      </c>
      <c r="BM75" s="2">
        <v>0.25143766827280167</v>
      </c>
      <c r="BN75" s="2">
        <v>0.37213505173555983</v>
      </c>
      <c r="BO75" s="2">
        <v>0.54700585751134367</v>
      </c>
      <c r="BP75" s="2">
        <v>0.68530656391732447</v>
      </c>
      <c r="BQ75" s="2">
        <v>1.0225982849476958</v>
      </c>
      <c r="BR75" s="2">
        <v>1.2786647097248254</v>
      </c>
      <c r="BS75" s="2">
        <v>2.2381546615181884</v>
      </c>
      <c r="BT75" s="2">
        <v>2.0927448365297829</v>
      </c>
      <c r="BU75" s="2">
        <v>5.7360569470900584</v>
      </c>
      <c r="BV75" s="2">
        <v>2.5616208395530249</v>
      </c>
      <c r="BW75" s="2">
        <v>6.5959940652615323</v>
      </c>
      <c r="BX75" s="2">
        <v>2.2217988270780493</v>
      </c>
      <c r="BY75" s="2">
        <v>4.6500086379350387</v>
      </c>
      <c r="BZ75" s="2">
        <v>1.1750600215143683</v>
      </c>
      <c r="CA75" s="2">
        <v>2.1269864795942612</v>
      </c>
      <c r="CB75" s="2">
        <v>0.42758411865799073</v>
      </c>
      <c r="CC75" s="2">
        <v>0.97002093208540541</v>
      </c>
      <c r="CD75" s="2">
        <v>0.10261518301418586</v>
      </c>
      <c r="CE75" s="2">
        <v>0.26100862674897429</v>
      </c>
      <c r="CF75" s="2"/>
      <c r="CG75" s="2"/>
      <c r="CH75" s="68">
        <f t="shared" si="8"/>
        <v>28.760895973616744</v>
      </c>
      <c r="CI75" s="2">
        <f t="shared" si="0"/>
        <v>2.4429297555817784</v>
      </c>
      <c r="CJ75" s="2">
        <f t="shared" si="9"/>
        <v>13.579443988265602</v>
      </c>
      <c r="CK75" s="2">
        <f t="shared" si="10"/>
        <v>0.54058028991477725</v>
      </c>
      <c r="CL75" s="2">
        <f t="shared" si="11"/>
        <v>14.604018741625213</v>
      </c>
      <c r="CM75" s="2">
        <f t="shared" si="12"/>
        <v>18.531076891889807</v>
      </c>
      <c r="CN75" s="2">
        <v>0</v>
      </c>
      <c r="CO75" s="2"/>
      <c r="CP75" s="2">
        <v>0</v>
      </c>
      <c r="CQ75" s="2">
        <v>0</v>
      </c>
      <c r="CR75" s="2">
        <v>0.76188302781986195</v>
      </c>
      <c r="CS75" s="2">
        <v>0.23397844522104397</v>
      </c>
      <c r="CT75" s="2">
        <v>0.60741231582502542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f t="shared" si="16"/>
        <v>1.6032737888659314</v>
      </c>
      <c r="DK75" s="2">
        <v>1.6032737888659314</v>
      </c>
      <c r="DL75" s="2">
        <v>0</v>
      </c>
      <c r="DM75" s="2"/>
      <c r="DN75" s="2">
        <v>1</v>
      </c>
      <c r="DO75" s="2">
        <v>0</v>
      </c>
      <c r="DP75" s="2"/>
      <c r="DQ75" s="2"/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11">
        <v>0</v>
      </c>
      <c r="ED75" s="2">
        <v>0</v>
      </c>
      <c r="EE75" s="2">
        <f t="shared" si="13"/>
        <v>0</v>
      </c>
      <c r="EF75" s="2">
        <v>0</v>
      </c>
      <c r="EG75" s="10">
        <f t="shared" si="17"/>
        <v>1</v>
      </c>
      <c r="EH75" s="2">
        <v>1</v>
      </c>
      <c r="EI75" s="2">
        <v>1</v>
      </c>
      <c r="EJ75" s="2"/>
      <c r="EK75" s="10">
        <f t="shared" si="14"/>
        <v>9.8922987034981702E-2</v>
      </c>
      <c r="EL75" s="2">
        <v>6.3557143360277762E-2</v>
      </c>
      <c r="EM75" s="2">
        <v>0.21842520503104013</v>
      </c>
      <c r="EN75" s="2">
        <v>0.61816922286773801</v>
      </c>
      <c r="EO75" s="2">
        <v>1.9812685396347207</v>
      </c>
      <c r="EP75" s="2">
        <v>0</v>
      </c>
      <c r="EQ75" s="2">
        <v>0.7702604431757617</v>
      </c>
      <c r="ER75" s="2">
        <v>0.86093843171000073</v>
      </c>
      <c r="ES75" s="2">
        <v>1.1077231183725487</v>
      </c>
      <c r="ET75" s="2">
        <v>2.9853139195447702</v>
      </c>
      <c r="EU75" s="2">
        <v>1.0210629050196243</v>
      </c>
      <c r="EV75" s="2">
        <v>0.32836764377915345</v>
      </c>
      <c r="EW75" s="2">
        <v>0.28406557666692606</v>
      </c>
      <c r="EX75" s="2">
        <v>0.41884620370398146</v>
      </c>
      <c r="EY75" s="2">
        <v>0.17827583444753833</v>
      </c>
      <c r="EZ75" s="2">
        <v>10.554291838922763</v>
      </c>
      <c r="FA75" s="8">
        <v>0</v>
      </c>
      <c r="FB75" s="8">
        <v>0</v>
      </c>
      <c r="FC75" s="10">
        <v>0.11320827062147333</v>
      </c>
      <c r="FD75" s="11">
        <f t="shared" si="15"/>
        <v>0.56954552077552967</v>
      </c>
      <c r="FE75" s="1" t="s">
        <v>29</v>
      </c>
      <c r="FF75" s="67">
        <v>-5.2</v>
      </c>
      <c r="FG75" s="69">
        <v>-5</v>
      </c>
      <c r="FH75" s="70">
        <v>-31.094000000000001</v>
      </c>
      <c r="FI75" s="70">
        <v>-31.375</v>
      </c>
      <c r="FJ75" s="70">
        <v>-31.588999999999999</v>
      </c>
      <c r="FK75" s="69">
        <f t="shared" si="1"/>
        <v>-26.311821471652593</v>
      </c>
      <c r="FL75" s="69"/>
      <c r="FM75" s="69">
        <f t="shared" si="18"/>
        <v>21.285509650180941</v>
      </c>
      <c r="FN75" s="69">
        <f t="shared" si="3"/>
        <v>1.021887727448703</v>
      </c>
      <c r="FO75" s="69">
        <f t="shared" si="4"/>
        <v>21.887727448703043</v>
      </c>
    </row>
    <row r="76" spans="1:171" x14ac:dyDescent="0.15">
      <c r="A76" s="1" t="s">
        <v>384</v>
      </c>
      <c r="B76" s="1" t="s">
        <v>6</v>
      </c>
      <c r="C76" s="1">
        <v>2</v>
      </c>
      <c r="D76" s="1" t="s">
        <v>9</v>
      </c>
      <c r="E76" s="1">
        <v>2</v>
      </c>
      <c r="F76" s="1" t="s">
        <v>27</v>
      </c>
      <c r="G76" s="1" t="s">
        <v>25</v>
      </c>
      <c r="H76" s="1" t="s">
        <v>7</v>
      </c>
      <c r="I76" s="1" t="s">
        <v>1</v>
      </c>
      <c r="J76" s="1" t="s">
        <v>0</v>
      </c>
      <c r="K76" s="8" t="s">
        <v>337</v>
      </c>
      <c r="L76" s="2">
        <v>-24.783174626985229</v>
      </c>
      <c r="M76" s="2">
        <v>9.5593898958434981E-3</v>
      </c>
      <c r="N76" s="2">
        <v>6.7595094193571015E-3</v>
      </c>
      <c r="O76" s="3">
        <v>48.194882033406557</v>
      </c>
      <c r="P76" s="5">
        <v>1.5584395234342807</v>
      </c>
      <c r="Q76" s="6">
        <v>2</v>
      </c>
      <c r="R76" s="8">
        <v>22.208730000000003</v>
      </c>
      <c r="S76" s="8" t="s">
        <v>295</v>
      </c>
      <c r="T76" s="2">
        <v>-30.523</v>
      </c>
      <c r="U76" s="2"/>
      <c r="V76" s="2">
        <v>-31.501999999999999</v>
      </c>
      <c r="W76" s="2">
        <v>-32.058999999999997</v>
      </c>
      <c r="X76" s="2"/>
      <c r="Y76" s="2">
        <v>-32.436</v>
      </c>
      <c r="Z76" s="2">
        <v>-32.880000000000003</v>
      </c>
      <c r="AA76" s="2"/>
      <c r="AB76" s="2">
        <v>-33.328000000000003</v>
      </c>
      <c r="AC76" s="2">
        <v>-33.235999999999997</v>
      </c>
      <c r="AD76" s="2"/>
      <c r="AE76" s="2">
        <v>-34.165999999999997</v>
      </c>
      <c r="AF76" s="2">
        <v>-32.034999999999997</v>
      </c>
      <c r="AG76" s="2"/>
      <c r="AH76" s="2">
        <v>-36.14</v>
      </c>
      <c r="AI76" s="2">
        <v>-29.9</v>
      </c>
      <c r="AJ76" s="65" t="s">
        <v>381</v>
      </c>
      <c r="AK76" s="66">
        <v>-219.71505363611595</v>
      </c>
      <c r="AL76" s="67"/>
      <c r="AM76" s="66">
        <v>1</v>
      </c>
      <c r="AN76" s="66">
        <v>-226.00387031611598</v>
      </c>
      <c r="AO76" s="67"/>
      <c r="AP76" s="66">
        <v>1</v>
      </c>
      <c r="AQ76" s="66">
        <v>-225.17528217611596</v>
      </c>
      <c r="AR76" s="67"/>
      <c r="AS76" s="66">
        <v>1</v>
      </c>
      <c r="AT76" s="66">
        <v>-219.86122327611594</v>
      </c>
      <c r="AU76" s="67"/>
      <c r="AV76" s="66">
        <v>1</v>
      </c>
      <c r="AW76" s="66">
        <v>-218.33876961611597</v>
      </c>
      <c r="AX76" s="67"/>
      <c r="AY76" s="66">
        <v>1</v>
      </c>
      <c r="AZ76" s="66">
        <v>-198.78813999611594</v>
      </c>
      <c r="BA76" s="67"/>
      <c r="BB76" s="66">
        <v>1</v>
      </c>
      <c r="BC76" s="2">
        <v>3.7346234251765953</v>
      </c>
      <c r="BD76" s="2">
        <v>0.47427744053630411</v>
      </c>
      <c r="BE76" s="2">
        <f t="shared" si="5"/>
        <v>7.8743433821215545</v>
      </c>
      <c r="BF76" s="2">
        <f t="shared" si="6"/>
        <v>11.078772581201868</v>
      </c>
      <c r="BG76" s="2">
        <f t="shared" si="7"/>
        <v>1.1148487566940113</v>
      </c>
      <c r="BH76" s="2">
        <v>2.2048423271107096E-2</v>
      </c>
      <c r="BI76" s="2"/>
      <c r="BJ76" s="2">
        <v>0.14932632788891978</v>
      </c>
      <c r="BK76" s="2">
        <v>0.23026598046293406</v>
      </c>
      <c r="BL76" s="2">
        <v>0.25829034198051926</v>
      </c>
      <c r="BM76" s="2">
        <v>0.33709721883030558</v>
      </c>
      <c r="BN76" s="2">
        <v>0.42541863879611197</v>
      </c>
      <c r="BO76" s="2">
        <v>0.57582419948483266</v>
      </c>
      <c r="BP76" s="2">
        <v>0.60262077280838067</v>
      </c>
      <c r="BQ76" s="2">
        <v>0.80787662229788215</v>
      </c>
      <c r="BR76" s="2">
        <v>0.95657205680302548</v>
      </c>
      <c r="BS76" s="2">
        <v>1.2877129608804465</v>
      </c>
      <c r="BT76" s="2">
        <v>1.166105987877063</v>
      </c>
      <c r="BU76" s="2">
        <v>2.0001210107492633</v>
      </c>
      <c r="BV76" s="2">
        <v>1.2690580447416357</v>
      </c>
      <c r="BW76" s="2">
        <v>2.1380697583286778</v>
      </c>
      <c r="BX76" s="2">
        <v>1.0694870374850991</v>
      </c>
      <c r="BY76" s="2">
        <v>1.7511053020964209</v>
      </c>
      <c r="BZ76" s="2">
        <v>0.59335028866909312</v>
      </c>
      <c r="CA76" s="2">
        <v>0.90791194422407984</v>
      </c>
      <c r="CB76" s="2">
        <v>0.21432382846413145</v>
      </c>
      <c r="CC76" s="2">
        <v>0.32285373630087189</v>
      </c>
      <c r="CD76" s="2">
        <v>4.7116377106858828E-2</v>
      </c>
      <c r="CE76" s="2">
        <v>6.7095034001543444E-2</v>
      </c>
      <c r="CF76" s="2"/>
      <c r="CG76" s="2"/>
      <c r="CH76" s="68">
        <f t="shared" si="8"/>
        <v>28.852260421511438</v>
      </c>
      <c r="CI76" s="2">
        <f t="shared" si="0"/>
        <v>1.7629680123590454</v>
      </c>
      <c r="CJ76" s="2">
        <f t="shared" si="9"/>
        <v>4.1962385255266792</v>
      </c>
      <c r="CK76" s="2">
        <f t="shared" si="10"/>
        <v>0.55286972065243234</v>
      </c>
      <c r="CL76" s="2">
        <f t="shared" si="11"/>
        <v>5.1870357749515934</v>
      </c>
      <c r="CM76" s="2">
        <f t="shared" si="12"/>
        <v>7.1113133066767755</v>
      </c>
      <c r="CN76" s="2">
        <v>0</v>
      </c>
      <c r="CO76" s="2"/>
      <c r="CP76" s="2">
        <v>0.72250860673315909</v>
      </c>
      <c r="CQ76" s="2">
        <v>0</v>
      </c>
      <c r="CR76" s="2">
        <v>0.22165002372567946</v>
      </c>
      <c r="CS76" s="2">
        <v>0.26425634049587671</v>
      </c>
      <c r="CT76" s="2">
        <v>1.8601870569720644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9.1189459951049143E-2</v>
      </c>
      <c r="DG76" s="2">
        <v>0</v>
      </c>
      <c r="DH76" s="2">
        <v>0.25376976112324817</v>
      </c>
      <c r="DI76" s="2">
        <v>0</v>
      </c>
      <c r="DJ76" s="2">
        <f t="shared" si="16"/>
        <v>3.4135612490010767</v>
      </c>
      <c r="DK76" s="2">
        <v>3.4135612490010767</v>
      </c>
      <c r="DL76" s="2">
        <v>0.34495922107429733</v>
      </c>
      <c r="DM76" s="2">
        <v>33.650841112273469</v>
      </c>
      <c r="DN76" s="2">
        <v>0.89894447589735094</v>
      </c>
      <c r="DO76" s="2">
        <v>0</v>
      </c>
      <c r="DP76" s="2"/>
      <c r="DQ76" s="2"/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6.6917480637691748E-2</v>
      </c>
      <c r="EA76" s="2">
        <v>0</v>
      </c>
      <c r="EB76" s="2">
        <v>0</v>
      </c>
      <c r="EC76" s="11">
        <v>8.6345294010710082E-3</v>
      </c>
      <c r="ED76" s="2">
        <v>0</v>
      </c>
      <c r="EE76" s="2">
        <f t="shared" si="13"/>
        <v>7.555201003876276E-2</v>
      </c>
      <c r="EF76" s="2">
        <v>6.6917480637691748E-2</v>
      </c>
      <c r="EG76" s="10">
        <f t="shared" si="17"/>
        <v>0.97834635781942092</v>
      </c>
      <c r="EH76" s="2">
        <v>0.99313097852705878</v>
      </c>
      <c r="EI76" s="2">
        <v>0.9995480511309468</v>
      </c>
      <c r="EJ76" s="2">
        <v>0.83753030856189381</v>
      </c>
      <c r="EK76" s="10">
        <f t="shared" si="14"/>
        <v>0.39689817340520733</v>
      </c>
      <c r="EL76" s="2">
        <v>0.28952765032483219</v>
      </c>
      <c r="EM76" s="2">
        <v>0.62658701995771859</v>
      </c>
      <c r="EN76" s="2">
        <v>0.96281640279457315</v>
      </c>
      <c r="EO76" s="2">
        <v>4.7729357994858699</v>
      </c>
      <c r="EP76" s="2">
        <v>0</v>
      </c>
      <c r="EQ76" s="2">
        <v>1.7923627380018403</v>
      </c>
      <c r="ER76" s="2">
        <v>1.328068857690756</v>
      </c>
      <c r="ES76" s="2">
        <v>2.515686724922308</v>
      </c>
      <c r="ET76" s="2">
        <v>4.4578870196760256</v>
      </c>
      <c r="EU76" s="2">
        <v>1.7862664036093872</v>
      </c>
      <c r="EV76" s="2">
        <v>0.40826027401197762</v>
      </c>
      <c r="EW76" s="2">
        <v>0.31620017534248079</v>
      </c>
      <c r="EX76" s="2">
        <v>1.0302267201681248</v>
      </c>
      <c r="EY76" s="2">
        <v>0.30854390966483708</v>
      </c>
      <c r="EZ76" s="2">
        <v>19.679255025368178</v>
      </c>
      <c r="FA76" s="8">
        <v>0</v>
      </c>
      <c r="FB76" s="8">
        <v>0</v>
      </c>
      <c r="FC76" s="10">
        <v>9.8989789489314681E-2</v>
      </c>
      <c r="FD76" s="11">
        <f t="shared" si="15"/>
        <v>2.7673165527514345</v>
      </c>
      <c r="FE76" s="1" t="s">
        <v>27</v>
      </c>
      <c r="FF76" s="67">
        <v>-5.2</v>
      </c>
      <c r="FG76" s="69">
        <v>-5</v>
      </c>
      <c r="FH76" s="70">
        <v>-32.058999999999997</v>
      </c>
      <c r="FI76" s="70">
        <v>-32.880000000000003</v>
      </c>
      <c r="FJ76" s="70">
        <v>-33.235999999999997</v>
      </c>
      <c r="FK76" s="69">
        <f t="shared" si="1"/>
        <v>-27.824688379573786</v>
      </c>
      <c r="FL76" s="69"/>
      <c r="FM76" s="69">
        <f t="shared" si="18"/>
        <v>22.796863691194211</v>
      </c>
      <c r="FN76" s="69">
        <f t="shared" si="3"/>
        <v>1.0234779551658533</v>
      </c>
      <c r="FO76" s="69">
        <f t="shared" si="4"/>
        <v>23.47795516585327</v>
      </c>
    </row>
    <row r="77" spans="1:171" x14ac:dyDescent="0.15">
      <c r="A77" s="1" t="s">
        <v>384</v>
      </c>
      <c r="B77" s="1" t="s">
        <v>6</v>
      </c>
      <c r="C77" s="1">
        <v>2</v>
      </c>
      <c r="D77" s="1" t="s">
        <v>5</v>
      </c>
      <c r="E77" s="1">
        <v>2</v>
      </c>
      <c r="F77" s="1" t="s">
        <v>26</v>
      </c>
      <c r="G77" s="1" t="s">
        <v>25</v>
      </c>
      <c r="H77" s="1" t="s">
        <v>24</v>
      </c>
      <c r="I77" s="1" t="s">
        <v>1</v>
      </c>
      <c r="J77" s="1" t="s">
        <v>0</v>
      </c>
      <c r="K77" s="8" t="s">
        <v>343</v>
      </c>
      <c r="L77" s="2">
        <v>-24.798624099119944</v>
      </c>
      <c r="M77" s="2">
        <v>0.26605639156309185</v>
      </c>
      <c r="N77" s="2">
        <v>0.13302819578154593</v>
      </c>
      <c r="O77" s="3">
        <v>7.6782009873018282</v>
      </c>
      <c r="P77" s="5">
        <v>1.0153986854420916</v>
      </c>
      <c r="Q77" s="6">
        <v>4</v>
      </c>
      <c r="R77" s="8">
        <v>57.224820000000001</v>
      </c>
      <c r="S77" s="8" t="s">
        <v>300</v>
      </c>
      <c r="T77" s="2">
        <v>-29.411999999999999</v>
      </c>
      <c r="U77" s="2"/>
      <c r="V77" s="2">
        <v>-29.920999999999999</v>
      </c>
      <c r="W77" s="2">
        <v>-30.218</v>
      </c>
      <c r="X77" s="2"/>
      <c r="Y77" s="2">
        <v>-30.571999999999999</v>
      </c>
      <c r="Z77" s="2">
        <v>-30.363</v>
      </c>
      <c r="AA77" s="2"/>
      <c r="AB77" s="2">
        <v>-31.576000000000001</v>
      </c>
      <c r="AC77" s="2">
        <v>-31.414999999999999</v>
      </c>
      <c r="AD77" s="2"/>
      <c r="AE77" s="2">
        <v>-33.161999999999999</v>
      </c>
      <c r="AF77" s="2">
        <v>-32.103000000000002</v>
      </c>
      <c r="AG77" s="2"/>
      <c r="AH77" s="2">
        <v>-28.4</v>
      </c>
      <c r="AI77" s="2"/>
      <c r="AJ77" s="65" t="s">
        <v>382</v>
      </c>
      <c r="AK77" s="66">
        <v>-198.06314228304822</v>
      </c>
      <c r="AL77" s="67"/>
      <c r="AM77" s="66">
        <v>1</v>
      </c>
      <c r="AN77" s="66">
        <v>-200.20725718304823</v>
      </c>
      <c r="AO77" s="67"/>
      <c r="AP77" s="66">
        <v>1</v>
      </c>
      <c r="AQ77" s="66">
        <v>-202.2553932230482</v>
      </c>
      <c r="AR77" s="67"/>
      <c r="AS77" s="66">
        <v>1</v>
      </c>
      <c r="AT77" s="66">
        <v>-200.51544618304823</v>
      </c>
      <c r="AU77" s="67"/>
      <c r="AV77" s="66">
        <v>1</v>
      </c>
      <c r="AW77" s="66">
        <v>-200.2415982430482</v>
      </c>
      <c r="AX77" s="67"/>
      <c r="AY77" s="66">
        <v>1</v>
      </c>
      <c r="AZ77" s="67"/>
      <c r="BA77" s="67"/>
      <c r="BB77" s="66">
        <v>0</v>
      </c>
      <c r="BC77" s="2">
        <v>8.5849430309072243</v>
      </c>
      <c r="BD77" s="2">
        <v>1.1314878662913712</v>
      </c>
      <c r="BE77" s="2">
        <f t="shared" si="5"/>
        <v>7.5873045453379193</v>
      </c>
      <c r="BF77" s="2">
        <f t="shared" si="6"/>
        <v>6.8544031494061199</v>
      </c>
      <c r="BG77" s="2">
        <f t="shared" si="7"/>
        <v>0.72537877227895842</v>
      </c>
      <c r="BH77" s="2">
        <v>0</v>
      </c>
      <c r="BI77" s="2"/>
      <c r="BJ77" s="2">
        <v>0.40003059223722126</v>
      </c>
      <c r="BK77" s="2">
        <v>0.7472968692082097</v>
      </c>
      <c r="BL77" s="2">
        <v>0.97057912122238998</v>
      </c>
      <c r="BM77" s="2">
        <v>1.252471271937228</v>
      </c>
      <c r="BN77" s="2">
        <v>1.5598579797648611</v>
      </c>
      <c r="BO77" s="2">
        <v>2.0473934295253091</v>
      </c>
      <c r="BP77" s="2">
        <v>1.9939745242791533</v>
      </c>
      <c r="BQ77" s="2">
        <v>2.3718401691184083</v>
      </c>
      <c r="BR77" s="2">
        <v>2.574043501594848</v>
      </c>
      <c r="BS77" s="2">
        <v>3.4119881044900033</v>
      </c>
      <c r="BT77" s="2">
        <v>2.6317506188251572</v>
      </c>
      <c r="BU77" s="2">
        <v>4.7380345979821943</v>
      </c>
      <c r="BV77" s="2">
        <v>2.6491071379531546</v>
      </c>
      <c r="BW77" s="2">
        <v>6.8142977371852096</v>
      </c>
      <c r="BX77" s="2">
        <v>2.8627164766551041</v>
      </c>
      <c r="BY77" s="2">
        <v>10.681607997178938</v>
      </c>
      <c r="BZ77" s="2">
        <v>1.421461307680207</v>
      </c>
      <c r="CA77" s="2">
        <v>3.0362726485105389</v>
      </c>
      <c r="CB77" s="2">
        <v>0.42646212073199724</v>
      </c>
      <c r="CC77" s="2">
        <v>0.789675317115345</v>
      </c>
      <c r="CD77" s="2">
        <v>8.4152646808530449E-2</v>
      </c>
      <c r="CE77" s="2">
        <v>0.12997170365664232</v>
      </c>
      <c r="CF77" s="2"/>
      <c r="CG77" s="2"/>
      <c r="CH77" s="68">
        <f t="shared" si="8"/>
        <v>28.831365461032831</v>
      </c>
      <c r="CI77" s="2">
        <f t="shared" si="0"/>
        <v>2.7394336282718599</v>
      </c>
      <c r="CJ77" s="2">
        <f t="shared" si="9"/>
        <v>5.0732292309920881</v>
      </c>
      <c r="CK77" s="2">
        <f t="shared" si="10"/>
        <v>0.37269337497585608</v>
      </c>
      <c r="CL77" s="2">
        <f t="shared" si="11"/>
        <v>21.451825403646676</v>
      </c>
      <c r="CM77" s="2">
        <f t="shared" si="12"/>
        <v>26.246617955522517</v>
      </c>
      <c r="CN77" s="2">
        <v>0</v>
      </c>
      <c r="CO77" s="2"/>
      <c r="CP77" s="2">
        <v>9.2083951494127458E-2</v>
      </c>
      <c r="CQ77" s="2">
        <v>0</v>
      </c>
      <c r="CR77" s="2">
        <v>0.19345360674202774</v>
      </c>
      <c r="CS77" s="2">
        <v>0.10531723296071162</v>
      </c>
      <c r="CT77" s="2">
        <v>0.10025438984061584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1.9174479882264304E-2</v>
      </c>
      <c r="DG77" s="2">
        <v>0</v>
      </c>
      <c r="DH77" s="2">
        <v>6.6131363536196558E-2</v>
      </c>
      <c r="DI77" s="2">
        <v>0</v>
      </c>
      <c r="DJ77" s="2">
        <f t="shared" si="16"/>
        <v>0.5764150244559435</v>
      </c>
      <c r="DK77" s="2">
        <v>0.57641502445594361</v>
      </c>
      <c r="DL77" s="2">
        <v>8.5305843418460869E-2</v>
      </c>
      <c r="DM77" s="2">
        <v>25.612646812482293</v>
      </c>
      <c r="DN77" s="2">
        <v>0.85200621115145658</v>
      </c>
      <c r="DO77" s="2">
        <v>0.96069778119540283</v>
      </c>
      <c r="DP77" s="2"/>
      <c r="DQ77" s="2"/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11">
        <v>0</v>
      </c>
      <c r="ED77" s="2">
        <v>0</v>
      </c>
      <c r="EE77" s="2">
        <f t="shared" si="13"/>
        <v>0.96069778119540283</v>
      </c>
      <c r="EF77" s="2">
        <v>0</v>
      </c>
      <c r="EG77" s="10">
        <f t="shared" si="17"/>
        <v>0.37499851821980601</v>
      </c>
      <c r="EH77" s="2">
        <v>0.65753282290708481</v>
      </c>
      <c r="EI77" s="2">
        <v>0.96707256785938556</v>
      </c>
      <c r="EJ77" s="2">
        <v>1</v>
      </c>
      <c r="EK77" s="10">
        <f t="shared" si="14"/>
        <v>2.6167093388021121E-2</v>
      </c>
      <c r="EL77" s="2">
        <v>1.8454075469553806E-2</v>
      </c>
      <c r="EM77" s="2">
        <v>7.1853406416292648E-2</v>
      </c>
      <c r="EN77" s="2">
        <v>0.4854618224890434</v>
      </c>
      <c r="EO77" s="2">
        <v>2.0210809457000289</v>
      </c>
      <c r="EP77" s="2">
        <v>0</v>
      </c>
      <c r="EQ77" s="2">
        <v>0.7535488061661455</v>
      </c>
      <c r="ER77" s="2">
        <v>0.75939978583574963</v>
      </c>
      <c r="ES77" s="2">
        <v>1.0800701430134843</v>
      </c>
      <c r="ET77" s="2">
        <v>0.50084420351139458</v>
      </c>
      <c r="EU77" s="2">
        <v>0.61367796089632454</v>
      </c>
      <c r="EV77" s="2">
        <v>0.14640187670095178</v>
      </c>
      <c r="EW77" s="2">
        <v>0.12038909225077711</v>
      </c>
      <c r="EX77" s="2">
        <v>0.38252549170458638</v>
      </c>
      <c r="EY77" s="2">
        <v>0.12758369246551837</v>
      </c>
      <c r="EZ77" s="2">
        <v>6.9909838207340043</v>
      </c>
      <c r="FA77" s="8">
        <v>0</v>
      </c>
      <c r="FB77" s="8">
        <v>0</v>
      </c>
      <c r="FC77" s="10">
        <v>0.16100503600562721</v>
      </c>
      <c r="FD77" s="11">
        <f t="shared" si="15"/>
        <v>0.2663575106164503</v>
      </c>
      <c r="FE77" s="1" t="s">
        <v>26</v>
      </c>
      <c r="FF77" s="67">
        <v>-5.2</v>
      </c>
      <c r="FG77" s="69">
        <v>-5</v>
      </c>
      <c r="FH77" s="70">
        <v>-30.218</v>
      </c>
      <c r="FI77" s="70">
        <v>-30.363</v>
      </c>
      <c r="FJ77" s="70">
        <v>-31.414999999999999</v>
      </c>
      <c r="FK77" s="69">
        <f t="shared" si="1"/>
        <v>-25.294531564133536</v>
      </c>
      <c r="FL77" s="69"/>
      <c r="FM77" s="69">
        <f t="shared" si="18"/>
        <v>20.269237032569404</v>
      </c>
      <c r="FN77" s="69">
        <f t="shared" si="3"/>
        <v>1.020821193910711</v>
      </c>
      <c r="FO77" s="69">
        <f t="shared" si="4"/>
        <v>20.821193910711024</v>
      </c>
    </row>
    <row r="78" spans="1:171" x14ac:dyDescent="0.15">
      <c r="A78" s="1" t="s">
        <v>384</v>
      </c>
      <c r="B78" s="1" t="s">
        <v>6</v>
      </c>
      <c r="C78" s="1">
        <v>3</v>
      </c>
      <c r="D78" s="1" t="s">
        <v>9</v>
      </c>
      <c r="E78" s="1">
        <v>3</v>
      </c>
      <c r="F78" s="1" t="s">
        <v>22</v>
      </c>
      <c r="G78" s="1" t="s">
        <v>20</v>
      </c>
      <c r="H78" s="1" t="s">
        <v>16</v>
      </c>
      <c r="I78" s="1" t="s">
        <v>1</v>
      </c>
      <c r="J78" s="1" t="s">
        <v>0</v>
      </c>
      <c r="K78" s="8" t="s">
        <v>337</v>
      </c>
      <c r="L78" s="2">
        <v>-25.514264649783744</v>
      </c>
      <c r="M78" s="2">
        <v>1.0454904870670219E-2</v>
      </c>
      <c r="N78" s="2">
        <v>7.392734130711176E-3</v>
      </c>
      <c r="O78" s="3">
        <v>54.270678116490544</v>
      </c>
      <c r="P78" s="5">
        <v>0.14523956323071727</v>
      </c>
      <c r="Q78" s="6">
        <v>2</v>
      </c>
      <c r="R78" s="8">
        <v>32.383940000000003</v>
      </c>
      <c r="S78" s="8" t="s">
        <v>297</v>
      </c>
      <c r="T78" s="2">
        <v>-29.888000000000002</v>
      </c>
      <c r="U78" s="2"/>
      <c r="V78" s="2">
        <v>-31.167999999999999</v>
      </c>
      <c r="W78" s="2">
        <v>-31.545999999999999</v>
      </c>
      <c r="X78" s="2"/>
      <c r="Y78" s="2">
        <v>-32.408999999999999</v>
      </c>
      <c r="Z78" s="2">
        <v>-32.594000000000001</v>
      </c>
      <c r="AA78" s="2"/>
      <c r="AB78" s="2">
        <v>-33.189</v>
      </c>
      <c r="AC78" s="2">
        <v>-33.460999999999999</v>
      </c>
      <c r="AD78" s="2"/>
      <c r="AE78" s="2">
        <v>-33.898000000000003</v>
      </c>
      <c r="AF78" s="2">
        <v>-31.454000000000001</v>
      </c>
      <c r="AG78" s="2"/>
      <c r="AH78" s="2">
        <v>-30.61</v>
      </c>
      <c r="AI78" s="2">
        <v>-31.36</v>
      </c>
      <c r="AJ78" s="65" t="s">
        <v>383</v>
      </c>
      <c r="AK78" s="66">
        <v>-208.73614705570299</v>
      </c>
      <c r="AL78" s="67"/>
      <c r="AM78" s="66">
        <v>1</v>
      </c>
      <c r="AN78" s="66">
        <v>-222.78868491570299</v>
      </c>
      <c r="AO78" s="67"/>
      <c r="AP78" s="66">
        <v>1</v>
      </c>
      <c r="AQ78" s="66">
        <v>-224.79279395570299</v>
      </c>
      <c r="AR78" s="67"/>
      <c r="AS78" s="66">
        <v>1</v>
      </c>
      <c r="AT78" s="66">
        <v>-221.97858811570299</v>
      </c>
      <c r="AU78" s="67"/>
      <c r="AV78" s="66">
        <v>1</v>
      </c>
      <c r="AW78" s="66">
        <v>-216.90491663570299</v>
      </c>
      <c r="AX78" s="67"/>
      <c r="AY78" s="66">
        <v>1</v>
      </c>
      <c r="AZ78" s="66">
        <v>-201.97183877570299</v>
      </c>
      <c r="BA78" s="67"/>
      <c r="BB78" s="66">
        <v>1</v>
      </c>
      <c r="BC78" s="2">
        <v>0.87902593189261968</v>
      </c>
      <c r="BD78" s="2">
        <v>7.0503749772080029E-2</v>
      </c>
      <c r="BE78" s="2">
        <f t="shared" si="5"/>
        <v>12.467789794646071</v>
      </c>
      <c r="BF78" s="2">
        <f t="shared" si="6"/>
        <v>6.3100329799896251</v>
      </c>
      <c r="BG78" s="2">
        <f t="shared" si="7"/>
        <v>0.35628808232531856</v>
      </c>
      <c r="BH78" s="2">
        <v>0</v>
      </c>
      <c r="BI78" s="2"/>
      <c r="BJ78" s="2">
        <v>5.726692963289793E-2</v>
      </c>
      <c r="BK78" s="2">
        <v>7.9110288403786672E-2</v>
      </c>
      <c r="BL78" s="2">
        <v>0.11589053041276083</v>
      </c>
      <c r="BM78" s="2">
        <v>0.13930607568616304</v>
      </c>
      <c r="BN78" s="2">
        <v>0.19788410915104551</v>
      </c>
      <c r="BO78" s="2">
        <v>0.28662458542414454</v>
      </c>
      <c r="BP78" s="2">
        <v>0.33594200781496203</v>
      </c>
      <c r="BQ78" s="2">
        <v>0.47406243109618951</v>
      </c>
      <c r="BR78" s="2">
        <v>0.62519077925501421</v>
      </c>
      <c r="BS78" s="2">
        <v>0.94845600787071005</v>
      </c>
      <c r="BT78" s="2">
        <v>1.0426204294751384</v>
      </c>
      <c r="BU78" s="2">
        <v>2.2072113431531148</v>
      </c>
      <c r="BV78" s="2">
        <v>1.6110852931320567</v>
      </c>
      <c r="BW78" s="2">
        <v>3.1237559690114636</v>
      </c>
      <c r="BX78" s="2">
        <v>1.8072772809118305</v>
      </c>
      <c r="BY78" s="2">
        <v>3.3897142987630628</v>
      </c>
      <c r="BZ78" s="2">
        <v>1.299529994861083</v>
      </c>
      <c r="CA78" s="2">
        <v>2.2945868435491334</v>
      </c>
      <c r="CB78" s="2">
        <v>0.5627718189816826</v>
      </c>
      <c r="CC78" s="2">
        <v>1.1009067647297395</v>
      </c>
      <c r="CD78" s="2">
        <v>0.13964267813742354</v>
      </c>
      <c r="CE78" s="2">
        <v>0.25151240389624469</v>
      </c>
      <c r="CF78" s="2"/>
      <c r="CG78" s="2"/>
      <c r="CH78" s="68">
        <f t="shared" si="8"/>
        <v>29.418716909931394</v>
      </c>
      <c r="CI78" s="2">
        <f t="shared" si="0"/>
        <v>1.9040657171916417</v>
      </c>
      <c r="CJ78" s="2">
        <f t="shared" si="9"/>
        <v>17.440283049915045</v>
      </c>
      <c r="CK78" s="2">
        <f t="shared" si="10"/>
        <v>0.35697721698925888</v>
      </c>
      <c r="CL78" s="2">
        <f t="shared" si="11"/>
        <v>10.160476279949643</v>
      </c>
      <c r="CM78" s="2">
        <f t="shared" si="12"/>
        <v>13.969698052841661</v>
      </c>
      <c r="CN78" s="2">
        <v>0</v>
      </c>
      <c r="CO78" s="2"/>
      <c r="CP78" s="2">
        <v>0.10211355181333066</v>
      </c>
      <c r="CQ78" s="2">
        <v>0</v>
      </c>
      <c r="CR78" s="2">
        <v>6.1948988925158578E-2</v>
      </c>
      <c r="CS78" s="2">
        <v>7.0720377502838647E-2</v>
      </c>
      <c r="CT78" s="2">
        <v>0.35158066777379998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4.5335708408391066E-2</v>
      </c>
      <c r="DG78" s="2">
        <v>0</v>
      </c>
      <c r="DH78" s="2">
        <v>9.8050213074531573E-2</v>
      </c>
      <c r="DI78" s="2">
        <v>0</v>
      </c>
      <c r="DJ78" s="2">
        <f t="shared" si="16"/>
        <v>0.72974950749805056</v>
      </c>
      <c r="DK78" s="2">
        <v>0.72974950749805056</v>
      </c>
      <c r="DL78" s="2">
        <v>0.14338592148292265</v>
      </c>
      <c r="DM78" s="2">
        <v>12.933813247894445</v>
      </c>
      <c r="DN78" s="2">
        <v>0.80351350701897439</v>
      </c>
      <c r="DO78" s="2">
        <v>0</v>
      </c>
      <c r="DP78" s="2"/>
      <c r="DQ78" s="2"/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9.2450310643340305E-2</v>
      </c>
      <c r="EA78" s="2">
        <v>0</v>
      </c>
      <c r="EB78" s="2">
        <v>0</v>
      </c>
      <c r="EC78" s="11">
        <v>3.0254800242377082E-2</v>
      </c>
      <c r="ED78" s="2">
        <v>0</v>
      </c>
      <c r="EE78" s="2">
        <f t="shared" si="13"/>
        <v>0.12270511088571739</v>
      </c>
      <c r="EF78" s="2">
        <v>9.2450310643340305E-2</v>
      </c>
      <c r="EG78" s="10">
        <f t="shared" si="17"/>
        <v>0.8560567234436911</v>
      </c>
      <c r="EH78" s="2">
        <v>0.95007732844497728</v>
      </c>
      <c r="EI78" s="2">
        <v>0.99657668496002016</v>
      </c>
      <c r="EJ78" s="2">
        <v>0.60798936698647776</v>
      </c>
      <c r="EK78" s="10">
        <f t="shared" si="14"/>
        <v>6.7009584717625914E-2</v>
      </c>
      <c r="EL78" s="2">
        <v>4.8701677650716473E-2</v>
      </c>
      <c r="EM78" s="2">
        <v>0.17410165696597063</v>
      </c>
      <c r="EN78" s="2">
        <v>0.44068431803909469</v>
      </c>
      <c r="EO78" s="2">
        <v>1.9826378540766958</v>
      </c>
      <c r="EP78" s="2">
        <v>0</v>
      </c>
      <c r="EQ78" s="2">
        <v>0.79947719420783192</v>
      </c>
      <c r="ER78" s="2">
        <v>0.66800131481705105</v>
      </c>
      <c r="ES78" s="2">
        <v>1.1884298066501631</v>
      </c>
      <c r="ET78" s="2">
        <v>2.4555498353610585</v>
      </c>
      <c r="EU78" s="2">
        <v>0.87425249364802671</v>
      </c>
      <c r="EV78" s="2">
        <v>0.22554181604670917</v>
      </c>
      <c r="EW78" s="2">
        <v>0.16447295758768021</v>
      </c>
      <c r="EX78" s="2">
        <v>0.46445487220450099</v>
      </c>
      <c r="EY78" s="2">
        <v>0.16583422862547575</v>
      </c>
      <c r="EZ78" s="2">
        <v>9.4293366912642878</v>
      </c>
      <c r="FA78" s="8">
        <v>0</v>
      </c>
      <c r="FB78" s="8">
        <v>0</v>
      </c>
      <c r="FC78" s="10">
        <v>0.11548076715158513</v>
      </c>
      <c r="FD78" s="11">
        <f t="shared" si="15"/>
        <v>0.67498500365555214</v>
      </c>
      <c r="FE78" s="1" t="s">
        <v>22</v>
      </c>
      <c r="FF78" s="67">
        <v>-5.2</v>
      </c>
      <c r="FG78" s="69">
        <v>-5</v>
      </c>
      <c r="FH78" s="70">
        <v>-31.545999999999999</v>
      </c>
      <c r="FI78" s="70">
        <v>-32.594000000000001</v>
      </c>
      <c r="FJ78" s="70">
        <v>-33.460999999999999</v>
      </c>
      <c r="FK78" s="69">
        <f t="shared" si="1"/>
        <v>-27.537193405709786</v>
      </c>
      <c r="FL78" s="69"/>
      <c r="FM78" s="69">
        <f t="shared" si="18"/>
        <v>22.509656212304076</v>
      </c>
      <c r="FN78" s="69">
        <f t="shared" si="3"/>
        <v>1.0231753782796469</v>
      </c>
      <c r="FO78" s="69">
        <f t="shared" si="4"/>
        <v>23.175378279646885</v>
      </c>
    </row>
    <row r="79" spans="1:171" x14ac:dyDescent="0.15">
      <c r="A79" s="1" t="s">
        <v>384</v>
      </c>
      <c r="B79" s="1" t="s">
        <v>6</v>
      </c>
      <c r="C79" s="1">
        <v>4</v>
      </c>
      <c r="D79" s="1" t="s">
        <v>12</v>
      </c>
      <c r="E79" s="1">
        <v>4</v>
      </c>
      <c r="F79" s="1" t="s">
        <v>18</v>
      </c>
      <c r="G79" s="1" t="s">
        <v>14</v>
      </c>
      <c r="H79" s="1" t="s">
        <v>10</v>
      </c>
      <c r="I79" s="1" t="s">
        <v>1</v>
      </c>
      <c r="J79" s="1" t="s">
        <v>0</v>
      </c>
      <c r="K79" s="8" t="s">
        <v>335</v>
      </c>
      <c r="L79" s="2">
        <v>-25.409791131960262</v>
      </c>
      <c r="M79" s="2">
        <v>6.5915175428067031E-3</v>
      </c>
      <c r="N79" s="2">
        <v>4.6609067528287085E-3</v>
      </c>
      <c r="O79" s="3">
        <v>1.4740452033913516</v>
      </c>
      <c r="P79" s="5">
        <v>2.7566562644641076E-2</v>
      </c>
      <c r="Q79" s="6">
        <v>2</v>
      </c>
      <c r="R79" s="8">
        <v>41.185299999999998</v>
      </c>
      <c r="S79" s="8" t="s">
        <v>191</v>
      </c>
      <c r="T79" s="2">
        <v>-29.922999999999998</v>
      </c>
      <c r="U79" s="2"/>
      <c r="V79" s="2">
        <v>-30.065000000000001</v>
      </c>
      <c r="W79" s="2">
        <v>-31.047000000000001</v>
      </c>
      <c r="X79" s="2"/>
      <c r="Y79" s="2">
        <v>-31.254999999999999</v>
      </c>
      <c r="Z79" s="2">
        <v>-32.146999999999998</v>
      </c>
      <c r="AA79" s="2"/>
      <c r="AB79" s="2"/>
      <c r="AC79" s="2">
        <v>-31.917999999999999</v>
      </c>
      <c r="AD79" s="2"/>
      <c r="AE79" s="2">
        <v>-32.881</v>
      </c>
      <c r="AF79" s="2"/>
      <c r="AG79" s="2"/>
      <c r="AH79" s="2"/>
      <c r="AI79" s="2">
        <v>-32.548999999999999</v>
      </c>
      <c r="AJ79" s="65"/>
      <c r="AK79" s="66"/>
      <c r="AL79" s="67"/>
      <c r="AM79" s="66"/>
      <c r="AN79" s="66"/>
      <c r="AO79" s="67"/>
      <c r="AP79" s="66"/>
      <c r="AQ79" s="66"/>
      <c r="AR79" s="67"/>
      <c r="AS79" s="66"/>
      <c r="AT79" s="66"/>
      <c r="AU79" s="67"/>
      <c r="AV79" s="66"/>
      <c r="AW79" s="66"/>
      <c r="AX79" s="67"/>
      <c r="AY79" s="66"/>
      <c r="AZ79" s="66"/>
      <c r="BA79" s="67"/>
      <c r="BB79" s="66"/>
      <c r="BC79" s="2">
        <v>0.58448805021768846</v>
      </c>
      <c r="BD79" s="2"/>
      <c r="BE79" s="2"/>
      <c r="BF79" s="2">
        <f t="shared" si="6"/>
        <v>0.78847787059835683</v>
      </c>
      <c r="BG79" s="2"/>
      <c r="BH79" s="2">
        <v>5.9778097649095967</v>
      </c>
      <c r="BI79" s="2"/>
      <c r="BJ79" s="2">
        <v>0.37597278612239043</v>
      </c>
      <c r="BK79" s="2">
        <v>1.2602772437298522</v>
      </c>
      <c r="BL79" s="2">
        <v>1.3649190755577407</v>
      </c>
      <c r="BM79" s="2">
        <v>0.74128656239157931</v>
      </c>
      <c r="BN79" s="2">
        <v>0.54763688382910314</v>
      </c>
      <c r="BO79" s="2">
        <v>0.70912719201938157</v>
      </c>
      <c r="BP79" s="2">
        <v>0.69076007565151099</v>
      </c>
      <c r="BQ79" s="2">
        <v>0.97467898058344726</v>
      </c>
      <c r="BR79" s="2">
        <v>1.2628173005077776</v>
      </c>
      <c r="BS79" s="2">
        <v>2.2859424745422059</v>
      </c>
      <c r="BT79" s="2">
        <v>2.110152995047017</v>
      </c>
      <c r="BU79" s="2">
        <v>6.1284167791174413</v>
      </c>
      <c r="BV79" s="2">
        <v>2.4963892083345516</v>
      </c>
      <c r="BW79" s="2">
        <v>5.8477478223424244</v>
      </c>
      <c r="BX79" s="2">
        <v>1.7696111686211404</v>
      </c>
      <c r="BY79" s="2">
        <v>3.529415674986581</v>
      </c>
      <c r="BZ79" s="2">
        <v>4.7770392169066174</v>
      </c>
      <c r="CA79" s="2">
        <v>2.8557476231734085</v>
      </c>
      <c r="CB79" s="2">
        <v>0</v>
      </c>
      <c r="CC79" s="2">
        <v>2.1560808775052918</v>
      </c>
      <c r="CD79" s="2">
        <v>0.98098819169411944</v>
      </c>
      <c r="CE79" s="2">
        <v>0</v>
      </c>
      <c r="CF79" s="2"/>
      <c r="CG79" s="2"/>
      <c r="CH79" s="68">
        <f t="shared" si="8"/>
        <v>29.183496044201608</v>
      </c>
      <c r="CI79" s="2">
        <f t="shared" si="0"/>
        <v>1.8454213366772279</v>
      </c>
      <c r="CJ79" s="2">
        <f t="shared" si="9"/>
        <v>4.5128386558603051</v>
      </c>
      <c r="CK79" s="2">
        <f t="shared" si="10"/>
        <v>0.56855612903708719</v>
      </c>
      <c r="CL79" s="2">
        <f t="shared" si="11"/>
        <v>14.388991998007707</v>
      </c>
      <c r="CM79" s="2">
        <f t="shared" si="12"/>
        <v>21.916630575229583</v>
      </c>
      <c r="CN79" s="2">
        <v>0</v>
      </c>
      <c r="CO79" s="2"/>
      <c r="CP79" s="2">
        <v>0.12940241695385252</v>
      </c>
      <c r="CQ79" s="2">
        <v>0</v>
      </c>
      <c r="CR79" s="2">
        <v>1.0174241668661399</v>
      </c>
      <c r="CS79" s="2">
        <v>0</v>
      </c>
      <c r="CT79" s="2">
        <v>0.87507689632399321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f t="shared" si="16"/>
        <v>2.0219034801439859</v>
      </c>
      <c r="DK79" s="2">
        <v>2.0219034801439859</v>
      </c>
      <c r="DL79" s="2">
        <v>0</v>
      </c>
      <c r="DM79" s="2"/>
      <c r="DN79" s="2">
        <v>1</v>
      </c>
      <c r="DO79" s="2">
        <v>0</v>
      </c>
      <c r="DP79" s="2"/>
      <c r="DQ79" s="2"/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11">
        <v>0</v>
      </c>
      <c r="ED79" s="2">
        <v>0</v>
      </c>
      <c r="EE79" s="2">
        <f t="shared" si="13"/>
        <v>0</v>
      </c>
      <c r="EF79" s="2">
        <v>0</v>
      </c>
      <c r="EG79" s="10">
        <f t="shared" si="17"/>
        <v>1</v>
      </c>
      <c r="EH79" s="2">
        <v>1</v>
      </c>
      <c r="EI79" s="2">
        <v>1</v>
      </c>
      <c r="EJ79" s="2"/>
      <c r="EK79" s="10">
        <f t="shared" si="14"/>
        <v>0.12320494532646346</v>
      </c>
      <c r="EL79" s="2">
        <v>7.7289795456043101E-2</v>
      </c>
      <c r="EM79" s="2">
        <v>0.25645589559330401</v>
      </c>
      <c r="EN79" s="2">
        <v>1.2890994415549797</v>
      </c>
      <c r="EO79" s="2">
        <v>0</v>
      </c>
      <c r="EP79" s="2">
        <v>0</v>
      </c>
      <c r="EQ79" s="2">
        <v>1.6302623363416222</v>
      </c>
      <c r="ER79" s="2">
        <v>1.7657212959909161</v>
      </c>
      <c r="ES79" s="2">
        <v>2.5072594286630085</v>
      </c>
      <c r="ET79" s="2">
        <v>6.4198234032909864</v>
      </c>
      <c r="EU79" s="2">
        <v>2.5397759040428887</v>
      </c>
      <c r="EV79" s="2">
        <v>0.98098819169411944</v>
      </c>
      <c r="EW79" s="2">
        <v>0.98631813358160758</v>
      </c>
      <c r="EX79" s="2">
        <v>1.009896277237218</v>
      </c>
      <c r="EY79" s="2">
        <v>0</v>
      </c>
      <c r="EZ79" s="2">
        <v>19.129144412397348</v>
      </c>
      <c r="FA79" s="10">
        <v>1.7737308786331278E-2</v>
      </c>
      <c r="FB79" s="10">
        <v>0.70762111973615516</v>
      </c>
      <c r="FC79" s="10">
        <v>0.13966018508676697</v>
      </c>
      <c r="FD79" s="11">
        <f t="shared" si="15"/>
        <v>0.87281411012226118</v>
      </c>
      <c r="FE79" s="1" t="s">
        <v>18</v>
      </c>
      <c r="FF79" s="67">
        <v>-5.2</v>
      </c>
      <c r="FG79" s="69">
        <v>-5</v>
      </c>
      <c r="FH79" s="70">
        <v>-31.047000000000001</v>
      </c>
      <c r="FI79" s="70">
        <v>-32.146999999999998</v>
      </c>
      <c r="FJ79" s="70">
        <v>-31.917999999999999</v>
      </c>
      <c r="FK79" s="69">
        <f t="shared" si="1"/>
        <v>-27.08785685564942</v>
      </c>
      <c r="FL79" s="69"/>
      <c r="FM79" s="69">
        <f t="shared" si="18"/>
        <v>22.060768998793769</v>
      </c>
      <c r="FN79" s="69">
        <f t="shared" si="3"/>
        <v>1.0227028278054622</v>
      </c>
      <c r="FO79" s="69">
        <f t="shared" si="4"/>
        <v>22.702827805462178</v>
      </c>
    </row>
    <row r="80" spans="1:171" x14ac:dyDescent="0.15">
      <c r="A80" s="1" t="s">
        <v>384</v>
      </c>
      <c r="B80" s="1" t="s">
        <v>6</v>
      </c>
      <c r="C80" s="1">
        <v>4</v>
      </c>
      <c r="D80" s="1" t="s">
        <v>9</v>
      </c>
      <c r="E80" s="1">
        <v>4</v>
      </c>
      <c r="F80" s="1" t="s">
        <v>17</v>
      </c>
      <c r="G80" s="1" t="s">
        <v>14</v>
      </c>
      <c r="H80" s="1" t="s">
        <v>16</v>
      </c>
      <c r="I80" s="1" t="s">
        <v>1</v>
      </c>
      <c r="J80" s="1" t="s">
        <v>0</v>
      </c>
      <c r="K80" s="8" t="s">
        <v>337</v>
      </c>
      <c r="L80" s="2">
        <v>-25.184972403172793</v>
      </c>
      <c r="M80" s="2">
        <v>2.0093280685107857E-2</v>
      </c>
      <c r="N80" s="2">
        <v>1.4208095028724442E-2</v>
      </c>
      <c r="O80" s="3">
        <v>55.886190995083709</v>
      </c>
      <c r="P80" s="5">
        <v>0.85910326135730475</v>
      </c>
      <c r="Q80" s="6">
        <v>2</v>
      </c>
      <c r="R80" s="8">
        <v>29.227599999999999</v>
      </c>
      <c r="S80" s="8" t="s">
        <v>292</v>
      </c>
      <c r="T80" s="2">
        <v>-30.445</v>
      </c>
      <c r="U80" s="2"/>
      <c r="V80" s="2">
        <v>-31.971</v>
      </c>
      <c r="W80" s="2">
        <v>-31.097000000000001</v>
      </c>
      <c r="X80" s="2"/>
      <c r="Y80" s="2">
        <v>-32.46</v>
      </c>
      <c r="Z80" s="2">
        <v>-32.323999999999998</v>
      </c>
      <c r="AA80" s="2"/>
      <c r="AB80" s="2">
        <v>-32.712000000000003</v>
      </c>
      <c r="AC80" s="2">
        <v>-32.843000000000004</v>
      </c>
      <c r="AD80" s="2"/>
      <c r="AE80" s="2">
        <v>-32.238999999999997</v>
      </c>
      <c r="AF80" s="2"/>
      <c r="AG80" s="2"/>
      <c r="AH80" s="2"/>
      <c r="AI80" s="2">
        <v>-40.463999999999999</v>
      </c>
      <c r="AJ80" s="65" t="s">
        <v>17</v>
      </c>
      <c r="AK80" s="66">
        <v>-215.05367932597716</v>
      </c>
      <c r="AL80" s="67"/>
      <c r="AM80" s="66">
        <v>1</v>
      </c>
      <c r="AN80" s="66">
        <v>-219.12042556338361</v>
      </c>
      <c r="AO80" s="66">
        <v>1.6231722958171944</v>
      </c>
      <c r="AP80" s="66">
        <v>2</v>
      </c>
      <c r="AQ80" s="66">
        <v>-217.0876989733836</v>
      </c>
      <c r="AR80" s="66">
        <v>2.507937774872798</v>
      </c>
      <c r="AS80" s="66">
        <v>2</v>
      </c>
      <c r="AT80" s="66">
        <v>-211.32808683338362</v>
      </c>
      <c r="AU80" s="66">
        <v>0.12954749555622563</v>
      </c>
      <c r="AV80" s="66">
        <v>2</v>
      </c>
      <c r="AW80" s="66">
        <v>-209.88003880338363</v>
      </c>
      <c r="AX80" s="66">
        <v>1.5833236042903782</v>
      </c>
      <c r="AY80" s="66">
        <v>2</v>
      </c>
      <c r="AZ80" s="66">
        <v>-230.59339374079008</v>
      </c>
      <c r="BA80" s="67"/>
      <c r="BB80" s="66">
        <v>1</v>
      </c>
      <c r="BC80" s="2">
        <v>1.4425160260894063</v>
      </c>
      <c r="BD80" s="2">
        <v>0.20941664747741875</v>
      </c>
      <c r="BE80" s="2">
        <f t="shared" si="5"/>
        <v>6.8882586148980911</v>
      </c>
      <c r="BF80" s="2">
        <f t="shared" si="6"/>
        <v>6.7932904173327815</v>
      </c>
      <c r="BG80" s="2">
        <f t="shared" si="7"/>
        <v>0.72679695964270707</v>
      </c>
      <c r="BH80" s="2">
        <v>0.42372363191666135</v>
      </c>
      <c r="BI80" s="2"/>
      <c r="BJ80" s="2">
        <v>4.5519884105855543E-2</v>
      </c>
      <c r="BK80" s="2">
        <v>0.17655209865921051</v>
      </c>
      <c r="BL80" s="2">
        <v>0.15455775312812817</v>
      </c>
      <c r="BM80" s="2">
        <v>0.21234423047907539</v>
      </c>
      <c r="BN80" s="2">
        <v>0.28813638348235227</v>
      </c>
      <c r="BO80" s="2">
        <v>0.55363290216349992</v>
      </c>
      <c r="BP80" s="2">
        <v>0.53765450710930485</v>
      </c>
      <c r="BQ80" s="2">
        <v>0.59975888592615401</v>
      </c>
      <c r="BR80" s="2">
        <v>0.77644451929755076</v>
      </c>
      <c r="BS80" s="2">
        <v>1.0242300421796182</v>
      </c>
      <c r="BT80" s="2">
        <v>0.98996050453085949</v>
      </c>
      <c r="BU80" s="2">
        <v>1.7850183277622276</v>
      </c>
      <c r="BV80" s="2">
        <v>1.2687043999075238</v>
      </c>
      <c r="BW80" s="2">
        <v>2.0671379801762306</v>
      </c>
      <c r="BX80" s="2">
        <v>1.2157412259178997</v>
      </c>
      <c r="BY80" s="2">
        <v>2.0822258113713668</v>
      </c>
      <c r="BZ80" s="2">
        <v>1.6499516097175297</v>
      </c>
      <c r="CA80" s="2">
        <v>1.8084931882002377</v>
      </c>
      <c r="CB80" s="2">
        <v>0.32896952492711518</v>
      </c>
      <c r="CC80" s="2">
        <v>1.1340347550356729</v>
      </c>
      <c r="CD80" s="2">
        <v>0.41336546074747155</v>
      </c>
      <c r="CE80" s="2">
        <v>0</v>
      </c>
      <c r="CF80" s="2"/>
      <c r="CG80" s="2"/>
      <c r="CH80" s="68">
        <f t="shared" si="8"/>
        <v>29.56668228823623</v>
      </c>
      <c r="CI80" s="2">
        <f t="shared" si="0"/>
        <v>1.6177293746400911</v>
      </c>
      <c r="CJ80" s="2">
        <f t="shared" si="9"/>
        <v>6.3211376176832923</v>
      </c>
      <c r="CK80" s="2">
        <f t="shared" si="10"/>
        <v>0.41929284353303542</v>
      </c>
      <c r="CL80" s="2">
        <f t="shared" si="11"/>
        <v>7.0918917347835082</v>
      </c>
      <c r="CM80" s="2">
        <f t="shared" si="12"/>
        <v>10.699919556093525</v>
      </c>
      <c r="CN80" s="2">
        <v>9.9901701647270566E-2</v>
      </c>
      <c r="CO80" s="2"/>
      <c r="CP80" s="2">
        <v>0.33588754505925095</v>
      </c>
      <c r="CQ80" s="2">
        <v>0.20062345904619985</v>
      </c>
      <c r="CR80" s="2">
        <v>9.362360628472953E-2</v>
      </c>
      <c r="CS80" s="2">
        <v>0.13252028588417605</v>
      </c>
      <c r="CT80" s="2">
        <v>0.70619059186029132</v>
      </c>
      <c r="CU80" s="2">
        <v>0.99860286707579404</v>
      </c>
      <c r="CV80" s="2">
        <v>1.5823805859691966</v>
      </c>
      <c r="CW80" s="2">
        <v>4.7561122015009706E-2</v>
      </c>
      <c r="CX80" s="2">
        <v>6.5774066612572735E-2</v>
      </c>
      <c r="CY80" s="2">
        <v>0.28548840637061867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7.2659490257145118E-2</v>
      </c>
      <c r="DG80" s="2">
        <v>0</v>
      </c>
      <c r="DH80" s="2">
        <v>0.19628021239541141</v>
      </c>
      <c r="DI80" s="2">
        <v>0</v>
      </c>
      <c r="DJ80" s="2">
        <f t="shared" si="16"/>
        <v>4.8174939404776662</v>
      </c>
      <c r="DK80" s="2">
        <v>1.8376868924344749</v>
      </c>
      <c r="DL80" s="2">
        <v>0.26893970265255651</v>
      </c>
      <c r="DM80" s="2">
        <v>21.590396302397021</v>
      </c>
      <c r="DN80" s="2">
        <v>0.85365314202340592</v>
      </c>
      <c r="DO80" s="2">
        <v>0</v>
      </c>
      <c r="DP80" s="2"/>
      <c r="DQ80" s="2"/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11">
        <v>0</v>
      </c>
      <c r="ED80" s="2">
        <v>0</v>
      </c>
      <c r="EE80" s="2">
        <f t="shared" si="13"/>
        <v>0</v>
      </c>
      <c r="EF80" s="2">
        <v>0</v>
      </c>
      <c r="EG80" s="10">
        <f>DK80/(DK80+EE80)</f>
        <v>1</v>
      </c>
      <c r="EH80" s="2">
        <v>1</v>
      </c>
      <c r="EI80" s="2">
        <v>1</v>
      </c>
      <c r="EJ80" s="2">
        <v>1</v>
      </c>
      <c r="EK80" s="10">
        <f t="shared" si="14"/>
        <v>0.20579771668430982</v>
      </c>
      <c r="EL80" s="2">
        <v>0.14963523804450654</v>
      </c>
      <c r="EM80" s="2">
        <v>0.42014384950695788</v>
      </c>
      <c r="EN80" s="2">
        <v>0.47949792172484701</v>
      </c>
      <c r="EO80" s="2">
        <v>0</v>
      </c>
      <c r="EP80" s="2">
        <v>0.16609165574553866</v>
      </c>
      <c r="EQ80" s="2">
        <v>0.99926188752845613</v>
      </c>
      <c r="ER80" s="2">
        <v>0.71580630808573675</v>
      </c>
      <c r="ES80" s="2">
        <v>1.5512203181140234</v>
      </c>
      <c r="ET80" s="2">
        <v>3.4113212880173225</v>
      </c>
      <c r="EU80" s="2">
        <v>1.1692818153703779</v>
      </c>
      <c r="EV80" s="2">
        <v>0.41336546074747155</v>
      </c>
      <c r="EW80" s="2">
        <v>0.31062927882973379</v>
      </c>
      <c r="EX80" s="2">
        <v>0.86948945557106871</v>
      </c>
      <c r="EY80" s="2">
        <v>0.35982531837523535</v>
      </c>
      <c r="EZ80" s="2">
        <v>10.445790708109811</v>
      </c>
      <c r="FA80" s="10">
        <v>1.4280612232173778E-2</v>
      </c>
      <c r="FB80" s="10">
        <v>0.81679296198110729</v>
      </c>
      <c r="FC80" s="10">
        <v>0.12481589637549818</v>
      </c>
      <c r="FD80" s="11">
        <f t="shared" si="15"/>
        <v>0.97624946181590788</v>
      </c>
      <c r="FE80" s="1" t="s">
        <v>17</v>
      </c>
      <c r="FF80" s="67">
        <v>-5.2</v>
      </c>
      <c r="FG80" s="69">
        <v>-5</v>
      </c>
      <c r="FH80" s="70">
        <v>-31.097000000000001</v>
      </c>
      <c r="FI80" s="70">
        <v>-32.323999999999998</v>
      </c>
      <c r="FJ80" s="70">
        <v>-32.843000000000004</v>
      </c>
      <c r="FK80" s="69">
        <f t="shared" si="1"/>
        <v>-27.265782066747079</v>
      </c>
      <c r="FL80" s="69"/>
      <c r="FM80" s="69">
        <f t="shared" si="18"/>
        <v>22.238516284680333</v>
      </c>
      <c r="FN80" s="69">
        <f t="shared" si="3"/>
        <v>1.0228898928980361</v>
      </c>
      <c r="FO80" s="69">
        <f t="shared" si="4"/>
        <v>22.889892898036113</v>
      </c>
    </row>
    <row r="81" spans="1:171" x14ac:dyDescent="0.15">
      <c r="A81" s="1" t="s">
        <v>384</v>
      </c>
      <c r="B81" s="1" t="s">
        <v>6</v>
      </c>
      <c r="C81" s="1">
        <v>4</v>
      </c>
      <c r="D81" s="1" t="s">
        <v>5</v>
      </c>
      <c r="E81" s="1">
        <v>4</v>
      </c>
      <c r="F81" s="1" t="s">
        <v>15</v>
      </c>
      <c r="G81" s="1" t="s">
        <v>14</v>
      </c>
      <c r="H81" s="1" t="s">
        <v>13</v>
      </c>
      <c r="I81" s="1" t="s">
        <v>1</v>
      </c>
      <c r="J81" s="1" t="s">
        <v>0</v>
      </c>
      <c r="K81" s="8" t="s">
        <v>342</v>
      </c>
      <c r="L81" s="2">
        <v>-25.243028017766456</v>
      </c>
      <c r="M81" s="2">
        <v>0.10533117845981807</v>
      </c>
      <c r="N81" s="2">
        <v>4.7105535037262961E-2</v>
      </c>
      <c r="O81" s="3">
        <v>0.84811543034410697</v>
      </c>
      <c r="P81" s="5">
        <v>1.6056877183969035E-2</v>
      </c>
      <c r="Q81" s="6">
        <v>5</v>
      </c>
      <c r="R81" s="8">
        <v>40.9666</v>
      </c>
      <c r="S81" s="8" t="s">
        <v>299</v>
      </c>
      <c r="T81" s="2">
        <v>-29.222999999999999</v>
      </c>
      <c r="U81" s="2"/>
      <c r="V81" s="2">
        <v>-30.183</v>
      </c>
      <c r="W81" s="2">
        <v>-30.084</v>
      </c>
      <c r="X81" s="2"/>
      <c r="Y81" s="2">
        <v>-30.542000000000002</v>
      </c>
      <c r="Z81" s="2">
        <v>-30.373000000000001</v>
      </c>
      <c r="AA81" s="2"/>
      <c r="AB81" s="2">
        <v>-30.887</v>
      </c>
      <c r="AC81" s="2">
        <v>-30.414000000000001</v>
      </c>
      <c r="AD81" s="2"/>
      <c r="AE81" s="2"/>
      <c r="AF81" s="2">
        <v>-29.731000000000002</v>
      </c>
      <c r="AG81" s="2"/>
      <c r="AH81" s="2">
        <v>-33.844000000000001</v>
      </c>
      <c r="AI81" s="2">
        <v>-30.861000000000001</v>
      </c>
      <c r="AJ81" s="65"/>
      <c r="AK81" s="66"/>
      <c r="AL81" s="67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7"/>
      <c r="BB81" s="66"/>
      <c r="BC81" s="2">
        <v>2.9498365769615811</v>
      </c>
      <c r="BD81" s="2">
        <v>1.0511741166101729</v>
      </c>
      <c r="BE81" s="2">
        <f t="shared" si="5"/>
        <v>2.8062302242317538</v>
      </c>
      <c r="BF81" s="2">
        <f t="shared" si="6"/>
        <v>1.505892492789209</v>
      </c>
      <c r="BG81" s="2">
        <f t="shared" si="7"/>
        <v>0.65337821522761175</v>
      </c>
      <c r="BH81" s="2">
        <v>9.9529109152742681</v>
      </c>
      <c r="BI81" s="2"/>
      <c r="BJ81" s="2">
        <v>0.54018587044307642</v>
      </c>
      <c r="BK81" s="2">
        <v>1.4852381630681248</v>
      </c>
      <c r="BL81" s="2">
        <v>2.2855360724895166</v>
      </c>
      <c r="BM81" s="2">
        <v>1.9588626619008531</v>
      </c>
      <c r="BN81" s="2">
        <v>1.6088294530052314</v>
      </c>
      <c r="BO81" s="2">
        <v>1.7905657899440002</v>
      </c>
      <c r="BP81" s="2">
        <v>1.5517965520282759</v>
      </c>
      <c r="BQ81" s="2">
        <v>1.8109446797976068</v>
      </c>
      <c r="BR81" s="2">
        <v>1.6754731104603604</v>
      </c>
      <c r="BS81" s="2">
        <v>1.9929354771195646</v>
      </c>
      <c r="BT81" s="2">
        <v>1.4218408222778802</v>
      </c>
      <c r="BU81" s="2">
        <v>2.4297140435623086</v>
      </c>
      <c r="BV81" s="2">
        <v>1.3727741909334685</v>
      </c>
      <c r="BW81" s="2">
        <v>3.1755805913287429</v>
      </c>
      <c r="BX81" s="2">
        <v>1.559286120824342</v>
      </c>
      <c r="BY81" s="2">
        <v>5.5124835248208424</v>
      </c>
      <c r="BZ81" s="2">
        <v>3.6010488090092347</v>
      </c>
      <c r="CA81" s="2">
        <v>5.3540591866315745</v>
      </c>
      <c r="CB81" s="2">
        <v>1.051363185121108</v>
      </c>
      <c r="CC81" s="2">
        <v>2.644983658628655</v>
      </c>
      <c r="CD81" s="2">
        <v>0</v>
      </c>
      <c r="CE81" s="2">
        <v>0</v>
      </c>
      <c r="CF81" s="2"/>
      <c r="CG81" s="2"/>
      <c r="CH81" s="68">
        <f t="shared" si="8"/>
        <v>29.89511572375385</v>
      </c>
      <c r="CI81" s="2">
        <f t="shared" si="0"/>
        <v>2.0864027984383404</v>
      </c>
      <c r="CJ81" s="2">
        <f t="shared" si="9"/>
        <v>2.6825248551219527</v>
      </c>
      <c r="CK81" s="2">
        <f t="shared" si="10"/>
        <v>0.28926639508047408</v>
      </c>
      <c r="CL81" s="2">
        <f t="shared" si="11"/>
        <v>16.687106961409814</v>
      </c>
      <c r="CM81" s="2">
        <f t="shared" si="12"/>
        <v>22.8988050763645</v>
      </c>
      <c r="CN81" s="2">
        <v>0</v>
      </c>
      <c r="CO81" s="2"/>
      <c r="CP81" s="2">
        <v>0</v>
      </c>
      <c r="CQ81" s="2">
        <v>0</v>
      </c>
      <c r="CR81" s="2">
        <v>0.18715506483535335</v>
      </c>
      <c r="CS81" s="2">
        <v>0</v>
      </c>
      <c r="CT81" s="2">
        <v>0.17118001024739671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f t="shared" si="16"/>
        <v>0.35833507508275009</v>
      </c>
      <c r="DK81" s="2">
        <v>0.35833507508275009</v>
      </c>
      <c r="DL81" s="2">
        <v>0</v>
      </c>
      <c r="DM81" s="2"/>
      <c r="DN81" s="2">
        <v>1</v>
      </c>
      <c r="DO81" s="2">
        <v>0.34167590270145365</v>
      </c>
      <c r="DP81" s="2"/>
      <c r="DQ81" s="2"/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0.87217300549906052</v>
      </c>
      <c r="EC81" s="11">
        <v>0</v>
      </c>
      <c r="ED81" s="2">
        <v>0</v>
      </c>
      <c r="EE81" s="2">
        <f t="shared" si="13"/>
        <v>1.2138489082005142</v>
      </c>
      <c r="EF81" s="2">
        <v>0</v>
      </c>
      <c r="EG81" s="10">
        <f t="shared" si="17"/>
        <v>0.22792184559368328</v>
      </c>
      <c r="EH81" s="2">
        <v>0.48577079727089323</v>
      </c>
      <c r="EI81" s="2">
        <v>0.93527641031262987</v>
      </c>
      <c r="EJ81" s="2"/>
      <c r="EK81" s="10">
        <f t="shared" si="14"/>
        <v>2.1022339832290123E-2</v>
      </c>
      <c r="EL81" s="2">
        <v>1.5682943689154391E-2</v>
      </c>
      <c r="EM81" s="2">
        <v>6.1566596950926616E-2</v>
      </c>
      <c r="EN81" s="2">
        <v>0</v>
      </c>
      <c r="EO81" s="2">
        <v>0</v>
      </c>
      <c r="EP81" s="2">
        <v>0</v>
      </c>
      <c r="EQ81" s="2">
        <v>0.69057873015501881</v>
      </c>
      <c r="ER81" s="2">
        <v>0.93854094680688538</v>
      </c>
      <c r="ES81" s="2">
        <v>1.1386116347138162</v>
      </c>
      <c r="ET81" s="2">
        <v>0.74678488990090797</v>
      </c>
      <c r="EU81" s="2">
        <v>0.83522268170930036</v>
      </c>
      <c r="EV81" s="2">
        <v>0.69291628786266646</v>
      </c>
      <c r="EW81" s="2">
        <v>0.16832049946936375</v>
      </c>
      <c r="EX81" s="2">
        <v>0.71767916396140785</v>
      </c>
      <c r="EY81" s="2">
        <v>0.28351779015826328</v>
      </c>
      <c r="EZ81" s="2">
        <v>6.2121726247376294</v>
      </c>
      <c r="FA81" s="10">
        <v>7.4906021805876036E-2</v>
      </c>
      <c r="FB81" s="10">
        <v>0.74694587814278779</v>
      </c>
      <c r="FC81" s="10">
        <v>0.20848741979377794</v>
      </c>
      <c r="FD81" s="11">
        <f t="shared" si="15"/>
        <v>0.27128806957484686</v>
      </c>
      <c r="FE81" s="1" t="s">
        <v>15</v>
      </c>
      <c r="FF81" s="67">
        <v>-5.2</v>
      </c>
      <c r="FG81" s="69">
        <v>-5</v>
      </c>
      <c r="FH81" s="70">
        <v>-30.084</v>
      </c>
      <c r="FI81" s="70">
        <v>-30.373000000000001</v>
      </c>
      <c r="FJ81" s="70">
        <v>-30.414000000000001</v>
      </c>
      <c r="FK81" s="69">
        <f t="shared" si="1"/>
        <v>-25.304583835947028</v>
      </c>
      <c r="FL81" s="69"/>
      <c r="FM81" s="69">
        <f t="shared" si="18"/>
        <v>20.279279252111081</v>
      </c>
      <c r="FN81" s="69">
        <f t="shared" si="3"/>
        <v>1.0208317218889327</v>
      </c>
      <c r="FO81" s="69">
        <f t="shared" si="4"/>
        <v>20.831721888932677</v>
      </c>
    </row>
    <row r="82" spans="1:171" x14ac:dyDescent="0.15">
      <c r="A82" s="1" t="s">
        <v>384</v>
      </c>
      <c r="B82" s="1" t="s">
        <v>6</v>
      </c>
      <c r="C82" s="1">
        <v>1</v>
      </c>
      <c r="D82" s="1" t="s">
        <v>12</v>
      </c>
      <c r="E82" s="1">
        <v>1</v>
      </c>
      <c r="F82" s="1" t="s">
        <v>35</v>
      </c>
      <c r="G82" s="1" t="s">
        <v>31</v>
      </c>
      <c r="H82" s="1" t="s">
        <v>34</v>
      </c>
      <c r="I82" s="1" t="s">
        <v>1</v>
      </c>
      <c r="J82" s="1" t="s">
        <v>0</v>
      </c>
      <c r="K82" s="8" t="s">
        <v>344</v>
      </c>
      <c r="L82" s="2">
        <v>-24.746338621817795</v>
      </c>
      <c r="M82" s="2">
        <v>4.0756759981100094E-2</v>
      </c>
      <c r="N82" s="2">
        <v>2.3530926346385109E-2</v>
      </c>
      <c r="O82" s="3">
        <v>1.2144440156782095</v>
      </c>
      <c r="P82" s="5">
        <v>3.0801821275741555E-2</v>
      </c>
      <c r="Q82" s="6">
        <v>3</v>
      </c>
      <c r="R82" s="1"/>
      <c r="S82" s="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11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C82" s="10"/>
      <c r="FE82" s="1" t="s">
        <v>35</v>
      </c>
    </row>
    <row r="83" spans="1:171" x14ac:dyDescent="0.15">
      <c r="A83" s="1" t="s">
        <v>384</v>
      </c>
      <c r="B83" s="1" t="s">
        <v>6</v>
      </c>
      <c r="C83" s="1">
        <v>1</v>
      </c>
      <c r="D83" s="1" t="s">
        <v>9</v>
      </c>
      <c r="E83" s="1">
        <v>1</v>
      </c>
      <c r="F83" s="1" t="s">
        <v>33</v>
      </c>
      <c r="G83" s="1" t="s">
        <v>31</v>
      </c>
      <c r="H83" s="1" t="s">
        <v>7</v>
      </c>
      <c r="I83" s="1" t="s">
        <v>1</v>
      </c>
      <c r="J83" s="1" t="s">
        <v>0</v>
      </c>
      <c r="L83" s="2">
        <v>-25.702068295434124</v>
      </c>
      <c r="M83" s="2">
        <v>5.7304712207426846E-3</v>
      </c>
      <c r="N83" s="2">
        <v>4.0520550595815052E-3</v>
      </c>
      <c r="O83" s="3">
        <v>54.570770878714256</v>
      </c>
      <c r="P83" s="5">
        <v>4.8484989724599352E-2</v>
      </c>
      <c r="Q83" s="6">
        <v>2</v>
      </c>
      <c r="R83" s="1"/>
      <c r="S83" s="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11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C83" s="10"/>
      <c r="FE83" s="1" t="s">
        <v>33</v>
      </c>
    </row>
    <row r="84" spans="1:171" x14ac:dyDescent="0.15">
      <c r="A84" s="1" t="s">
        <v>384</v>
      </c>
      <c r="B84" s="1" t="s">
        <v>6</v>
      </c>
      <c r="C84" s="1">
        <v>1</v>
      </c>
      <c r="D84" s="1" t="s">
        <v>5</v>
      </c>
      <c r="E84" s="1">
        <v>1</v>
      </c>
      <c r="F84" s="1" t="s">
        <v>32</v>
      </c>
      <c r="G84" s="1" t="s">
        <v>31</v>
      </c>
      <c r="H84" s="1" t="s">
        <v>30</v>
      </c>
      <c r="I84" s="1" t="s">
        <v>1</v>
      </c>
      <c r="J84" s="1" t="s">
        <v>0</v>
      </c>
      <c r="K84" s="8" t="s">
        <v>346</v>
      </c>
      <c r="L84" s="2">
        <v>-24.752545030202388</v>
      </c>
      <c r="M84" s="2">
        <v>1.1910104971683136E-2</v>
      </c>
      <c r="N84" s="2">
        <v>8.4217159901207594E-3</v>
      </c>
      <c r="O84" s="3">
        <v>3.1338462072214797</v>
      </c>
      <c r="P84" s="5">
        <v>1.4498813723755166E-2</v>
      </c>
      <c r="Q84" s="6">
        <v>2</v>
      </c>
      <c r="R84" s="1"/>
      <c r="S84" s="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11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C84" s="10"/>
      <c r="FE84" s="1" t="s">
        <v>32</v>
      </c>
    </row>
    <row r="85" spans="1:171" x14ac:dyDescent="0.15">
      <c r="A85" s="1" t="s">
        <v>384</v>
      </c>
      <c r="B85" s="1" t="s">
        <v>6</v>
      </c>
      <c r="C85" s="1">
        <v>3</v>
      </c>
      <c r="D85" s="1" t="s">
        <v>12</v>
      </c>
      <c r="E85" s="1">
        <v>3</v>
      </c>
      <c r="F85" s="1" t="s">
        <v>23</v>
      </c>
      <c r="G85" s="1" t="s">
        <v>20</v>
      </c>
      <c r="H85" s="1" t="s">
        <v>10</v>
      </c>
      <c r="I85" s="1" t="s">
        <v>1</v>
      </c>
      <c r="J85" s="1" t="s">
        <v>0</v>
      </c>
      <c r="K85" s="8" t="s">
        <v>348</v>
      </c>
      <c r="L85" s="2">
        <v>-24.753007212435357</v>
      </c>
      <c r="M85" s="2">
        <v>8.0505222950509065E-3</v>
      </c>
      <c r="N85" s="2">
        <v>5.6925789069239832E-3</v>
      </c>
      <c r="O85" s="3">
        <v>3.3289686439122201</v>
      </c>
      <c r="P85" s="5">
        <v>7.2656146232039642E-2</v>
      </c>
      <c r="Q85" s="6">
        <v>2</v>
      </c>
      <c r="R85" s="1"/>
      <c r="S85" s="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11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C85" s="10"/>
      <c r="FE85" s="1" t="s">
        <v>23</v>
      </c>
    </row>
    <row r="86" spans="1:171" x14ac:dyDescent="0.15">
      <c r="A86" s="1" t="s">
        <v>384</v>
      </c>
      <c r="B86" s="1" t="s">
        <v>6</v>
      </c>
      <c r="C86" s="1">
        <v>3</v>
      </c>
      <c r="D86" s="1" t="s">
        <v>5</v>
      </c>
      <c r="E86" s="1">
        <v>3</v>
      </c>
      <c r="F86" s="1" t="s">
        <v>21</v>
      </c>
      <c r="G86" s="1" t="s">
        <v>20</v>
      </c>
      <c r="H86" s="1" t="s">
        <v>19</v>
      </c>
      <c r="I86" s="1" t="s">
        <v>1</v>
      </c>
      <c r="J86" s="1" t="s">
        <v>0</v>
      </c>
      <c r="K86" s="8" t="s">
        <v>349</v>
      </c>
      <c r="L86" s="2">
        <v>-24.895047593392999</v>
      </c>
      <c r="M86" s="2">
        <v>1.8142072505389684E-2</v>
      </c>
      <c r="N86" s="2">
        <v>1.2828382493339062E-2</v>
      </c>
      <c r="O86" s="3">
        <v>3.4252126374044023</v>
      </c>
      <c r="P86" s="5">
        <v>0.21957365902084899</v>
      </c>
      <c r="Q86" s="6">
        <v>2</v>
      </c>
      <c r="R86" s="1"/>
      <c r="S86" s="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11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C86" s="10"/>
      <c r="FE86" s="1" t="s">
        <v>21</v>
      </c>
    </row>
    <row r="87" spans="1:171" x14ac:dyDescent="0.15">
      <c r="A87" s="1" t="s">
        <v>384</v>
      </c>
      <c r="B87" s="1" t="s">
        <v>6</v>
      </c>
      <c r="C87" s="1">
        <v>5</v>
      </c>
      <c r="D87" s="1" t="s">
        <v>12</v>
      </c>
      <c r="E87" s="1">
        <v>5</v>
      </c>
      <c r="F87" s="1" t="s">
        <v>11</v>
      </c>
      <c r="G87" s="1" t="s">
        <v>3</v>
      </c>
      <c r="H87" s="1" t="s">
        <v>10</v>
      </c>
      <c r="I87" s="1" t="s">
        <v>1</v>
      </c>
      <c r="J87" s="1" t="s">
        <v>0</v>
      </c>
      <c r="K87" s="8" t="s">
        <v>337</v>
      </c>
      <c r="L87" s="2">
        <v>-24.799318335378871</v>
      </c>
      <c r="M87" s="2">
        <v>6.8624269322870593E-2</v>
      </c>
      <c r="N87" s="2">
        <v>4.852468619217376E-2</v>
      </c>
      <c r="O87" s="3">
        <v>2.5232346450983303</v>
      </c>
      <c r="P87" s="5">
        <v>0.11756708561403473</v>
      </c>
      <c r="Q87" s="6">
        <v>2</v>
      </c>
      <c r="R87" s="1"/>
      <c r="S87" s="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11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C87" s="10"/>
      <c r="FE87" s="1" t="s">
        <v>11</v>
      </c>
    </row>
    <row r="88" spans="1:171" x14ac:dyDescent="0.15">
      <c r="A88" s="1" t="s">
        <v>384</v>
      </c>
      <c r="B88" s="1" t="s">
        <v>6</v>
      </c>
      <c r="C88" s="1">
        <v>5</v>
      </c>
      <c r="D88" s="1" t="s">
        <v>9</v>
      </c>
      <c r="E88" s="1">
        <v>5</v>
      </c>
      <c r="F88" s="1" t="s">
        <v>8</v>
      </c>
      <c r="G88" s="1" t="s">
        <v>3</v>
      </c>
      <c r="H88" s="1" t="s">
        <v>7</v>
      </c>
      <c r="I88" s="1" t="s">
        <v>1</v>
      </c>
      <c r="J88" s="1" t="s">
        <v>0</v>
      </c>
      <c r="L88" s="2">
        <v>-24.850801750477746</v>
      </c>
      <c r="M88" s="2">
        <v>4.9967803268679542E-2</v>
      </c>
      <c r="N88" s="2">
        <v>2.8848924667986397E-2</v>
      </c>
      <c r="O88" s="3">
        <v>47.428674568734266</v>
      </c>
      <c r="P88" s="5">
        <v>0.388903822089117</v>
      </c>
      <c r="Q88" s="6">
        <v>3</v>
      </c>
      <c r="R88" s="1"/>
      <c r="S88" s="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11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C88" s="10"/>
      <c r="FE88" s="1" t="s">
        <v>8</v>
      </c>
    </row>
    <row r="89" spans="1:171" x14ac:dyDescent="0.15">
      <c r="A89" s="1" t="s">
        <v>384</v>
      </c>
      <c r="B89" s="1" t="s">
        <v>6</v>
      </c>
      <c r="C89" s="1">
        <v>5</v>
      </c>
      <c r="D89" s="1" t="s">
        <v>5</v>
      </c>
      <c r="E89" s="1">
        <v>5</v>
      </c>
      <c r="F89" s="1" t="s">
        <v>4</v>
      </c>
      <c r="G89" s="1" t="s">
        <v>3</v>
      </c>
      <c r="H89" s="1" t="s">
        <v>2</v>
      </c>
      <c r="I89" s="1" t="s">
        <v>1</v>
      </c>
      <c r="J89" s="1" t="s">
        <v>0</v>
      </c>
      <c r="K89" s="8" t="s">
        <v>352</v>
      </c>
      <c r="L89" s="2">
        <v>-25.218514082897393</v>
      </c>
      <c r="M89" s="2">
        <v>2.6990194060810456E-2</v>
      </c>
      <c r="N89" s="2">
        <v>1.9084949245939953E-2</v>
      </c>
      <c r="O89" s="3">
        <v>4.4220797382501171</v>
      </c>
      <c r="P89" s="5">
        <v>0.55535070675172626</v>
      </c>
      <c r="Q89" s="6">
        <v>2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11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C89" s="10"/>
      <c r="FE89" s="1" t="s">
        <v>4</v>
      </c>
    </row>
    <row r="90" spans="1:171" x14ac:dyDescent="0.15">
      <c r="A90" s="1" t="s">
        <v>384</v>
      </c>
      <c r="B90" s="1" t="s">
        <v>40</v>
      </c>
      <c r="C90" s="1">
        <v>7</v>
      </c>
      <c r="D90" s="1" t="s">
        <v>43</v>
      </c>
      <c r="E90" s="1">
        <v>2</v>
      </c>
      <c r="F90" s="1" t="s">
        <v>54</v>
      </c>
      <c r="G90" s="1" t="s">
        <v>51</v>
      </c>
      <c r="H90" s="1" t="s">
        <v>53</v>
      </c>
      <c r="I90" s="1" t="s">
        <v>36</v>
      </c>
      <c r="J90" s="1" t="s">
        <v>0</v>
      </c>
      <c r="K90" s="8" t="s">
        <v>294</v>
      </c>
      <c r="L90" s="2">
        <v>-26.174165071602726</v>
      </c>
      <c r="M90" s="2">
        <v>0.23789073428140647</v>
      </c>
      <c r="N90" s="2">
        <v>0.1682141513918296</v>
      </c>
      <c r="O90" s="3">
        <v>22.982667274615942</v>
      </c>
      <c r="P90" s="5">
        <v>0.74712565892385285</v>
      </c>
      <c r="Q90" s="6">
        <v>2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11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C90" s="10"/>
      <c r="FE90" s="1" t="s">
        <v>54</v>
      </c>
    </row>
    <row r="91" spans="1:171" x14ac:dyDescent="0.15">
      <c r="A91" s="1" t="s">
        <v>384</v>
      </c>
      <c r="B91" s="1" t="s">
        <v>40</v>
      </c>
      <c r="C91" s="1">
        <v>7</v>
      </c>
      <c r="D91" s="1" t="s">
        <v>39</v>
      </c>
      <c r="E91" s="1">
        <v>2</v>
      </c>
      <c r="F91" s="1" t="s">
        <v>52</v>
      </c>
      <c r="G91" s="1" t="s">
        <v>51</v>
      </c>
      <c r="H91" s="1" t="s">
        <v>50</v>
      </c>
      <c r="I91" s="1" t="s">
        <v>36</v>
      </c>
      <c r="J91" s="1" t="s">
        <v>0</v>
      </c>
      <c r="K91" s="8" t="s">
        <v>296</v>
      </c>
      <c r="L91" s="2">
        <v>-25.777933872836797</v>
      </c>
      <c r="M91" s="2">
        <v>6.8132367343959249E-2</v>
      </c>
      <c r="N91" s="2">
        <v>4.8176858967206464E-2</v>
      </c>
      <c r="O91" s="3">
        <v>2.9878886779056195</v>
      </c>
      <c r="P91" s="5">
        <v>6.8438402849816615E-2</v>
      </c>
      <c r="Q91" s="6">
        <v>2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11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C91" s="10"/>
      <c r="FE91" s="1" t="s">
        <v>52</v>
      </c>
    </row>
    <row r="92" spans="1:171" x14ac:dyDescent="0.15">
      <c r="A92" s="1" t="s">
        <v>384</v>
      </c>
      <c r="B92" s="1" t="s">
        <v>40</v>
      </c>
      <c r="C92" s="1">
        <v>8</v>
      </c>
      <c r="D92" s="1" t="s">
        <v>43</v>
      </c>
      <c r="E92" s="1">
        <v>3</v>
      </c>
      <c r="F92" s="1" t="s">
        <v>49</v>
      </c>
      <c r="G92" s="1" t="s">
        <v>47</v>
      </c>
      <c r="H92" s="1" t="s">
        <v>41</v>
      </c>
      <c r="I92" s="1" t="s">
        <v>36</v>
      </c>
      <c r="J92" s="1" t="s">
        <v>0</v>
      </c>
      <c r="L92" s="2">
        <v>-24.376275287543649</v>
      </c>
      <c r="M92" s="2">
        <v>9.287886299630807E-2</v>
      </c>
      <c r="N92" s="2">
        <v>6.5675273853585736E-2</v>
      </c>
      <c r="O92" s="3">
        <v>28.91658281014233</v>
      </c>
      <c r="P92" s="5">
        <v>1.3697925117742358</v>
      </c>
      <c r="Q92" s="6">
        <v>2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11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C92" s="10"/>
      <c r="FE92" s="1" t="s">
        <v>49</v>
      </c>
    </row>
    <row r="93" spans="1:171" x14ac:dyDescent="0.15">
      <c r="A93" s="1" t="s">
        <v>384</v>
      </c>
      <c r="B93" s="1" t="s">
        <v>40</v>
      </c>
      <c r="C93" s="1">
        <v>8</v>
      </c>
      <c r="D93" s="1" t="s">
        <v>39</v>
      </c>
      <c r="E93" s="1">
        <v>3</v>
      </c>
      <c r="F93" s="1" t="s">
        <v>48</v>
      </c>
      <c r="G93" s="1" t="s">
        <v>47</v>
      </c>
      <c r="H93" s="1" t="s">
        <v>34</v>
      </c>
      <c r="I93" s="1" t="s">
        <v>36</v>
      </c>
      <c r="J93" s="1" t="s">
        <v>0</v>
      </c>
      <c r="K93" s="8" t="s">
        <v>298</v>
      </c>
      <c r="L93" s="2">
        <v>-24.581620106560905</v>
      </c>
      <c r="M93" s="2">
        <v>2.2090028055746266E-2</v>
      </c>
      <c r="N93" s="2">
        <v>1.562000863481927E-2</v>
      </c>
      <c r="O93" s="3">
        <v>1.9637526130446914</v>
      </c>
      <c r="P93" s="5">
        <v>9.225953506278195E-3</v>
      </c>
      <c r="Q93" s="6">
        <v>2</v>
      </c>
      <c r="R93" s="1"/>
      <c r="S93" s="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11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C93" s="10"/>
      <c r="FE93" s="1" t="s">
        <v>48</v>
      </c>
    </row>
    <row r="94" spans="1:171" x14ac:dyDescent="0.15">
      <c r="A94" s="1" t="s">
        <v>384</v>
      </c>
      <c r="B94" s="1" t="s">
        <v>40</v>
      </c>
      <c r="C94" s="1">
        <v>9</v>
      </c>
      <c r="D94" s="1" t="s">
        <v>43</v>
      </c>
      <c r="E94" s="1">
        <v>4</v>
      </c>
      <c r="F94" s="1" t="s">
        <v>46</v>
      </c>
      <c r="G94" s="1" t="s">
        <v>44</v>
      </c>
      <c r="H94" s="1" t="s">
        <v>41</v>
      </c>
      <c r="I94" s="1" t="s">
        <v>36</v>
      </c>
      <c r="J94" s="1" t="s">
        <v>0</v>
      </c>
      <c r="L94" s="2">
        <v>-26.31235983881443</v>
      </c>
      <c r="M94" s="2">
        <v>5.6503087510042141E-2</v>
      </c>
      <c r="N94" s="2">
        <v>3.9953716336327709E-2</v>
      </c>
      <c r="O94" s="3">
        <v>35.548157642745721</v>
      </c>
      <c r="P94" s="5">
        <v>0.21944858189642955</v>
      </c>
      <c r="Q94" s="6">
        <v>2</v>
      </c>
      <c r="R94" s="1"/>
      <c r="S94" s="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11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C94" s="10"/>
      <c r="FE94" s="1" t="s">
        <v>46</v>
      </c>
    </row>
    <row r="95" spans="1:171" x14ac:dyDescent="0.15">
      <c r="A95" s="1" t="s">
        <v>384</v>
      </c>
      <c r="B95" s="1" t="s">
        <v>40</v>
      </c>
      <c r="C95" s="1">
        <v>9</v>
      </c>
      <c r="D95" s="1" t="s">
        <v>39</v>
      </c>
      <c r="E95" s="1">
        <v>4</v>
      </c>
      <c r="F95" s="1" t="s">
        <v>45</v>
      </c>
      <c r="G95" s="1" t="s">
        <v>44</v>
      </c>
      <c r="H95" s="1" t="s">
        <v>34</v>
      </c>
      <c r="I95" s="1" t="s">
        <v>36</v>
      </c>
      <c r="J95" s="1" t="s">
        <v>0</v>
      </c>
      <c r="K95" s="8" t="s">
        <v>298</v>
      </c>
      <c r="L95" s="2">
        <v>-25.491934504627938</v>
      </c>
      <c r="M95" s="2">
        <v>4.8302380368472744E-2</v>
      </c>
      <c r="N95" s="2">
        <v>2.7887392308237436E-2</v>
      </c>
      <c r="O95" s="3">
        <v>1.2203639440395835</v>
      </c>
      <c r="P95" s="5">
        <v>1.6604611460837037E-2</v>
      </c>
      <c r="Q95" s="6">
        <v>3</v>
      </c>
      <c r="R95" s="1"/>
      <c r="S95" s="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11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C95" s="10"/>
      <c r="FE95" s="1" t="s">
        <v>45</v>
      </c>
    </row>
    <row r="96" spans="1:171" x14ac:dyDescent="0.15">
      <c r="A96" s="1" t="s">
        <v>384</v>
      </c>
      <c r="B96" s="1" t="s">
        <v>61</v>
      </c>
      <c r="C96" s="1">
        <v>12</v>
      </c>
      <c r="D96" s="1" t="s">
        <v>63</v>
      </c>
      <c r="E96" s="1">
        <v>2</v>
      </c>
      <c r="F96" s="1" t="s">
        <v>73</v>
      </c>
      <c r="G96" s="1" t="s">
        <v>71</v>
      </c>
      <c r="H96" s="1" t="s">
        <v>41</v>
      </c>
      <c r="I96" s="1" t="s">
        <v>36</v>
      </c>
      <c r="J96" s="1" t="s">
        <v>0</v>
      </c>
      <c r="K96" s="8" t="s">
        <v>305</v>
      </c>
      <c r="L96" s="2">
        <v>-25.432773443622029</v>
      </c>
      <c r="M96" s="2">
        <v>4.5660295582746382E-2</v>
      </c>
      <c r="N96" s="2">
        <v>3.228670463754213E-2</v>
      </c>
      <c r="O96" s="3">
        <v>44.014454825371786</v>
      </c>
      <c r="P96" s="5">
        <v>0.79387586877867733</v>
      </c>
      <c r="Q96" s="6">
        <v>2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11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C96" s="10"/>
      <c r="FE96" s="1" t="s">
        <v>73</v>
      </c>
    </row>
    <row r="97" spans="1:161" x14ac:dyDescent="0.15">
      <c r="A97" s="1" t="s">
        <v>384</v>
      </c>
      <c r="B97" s="1" t="s">
        <v>61</v>
      </c>
      <c r="C97" s="1">
        <v>12</v>
      </c>
      <c r="D97" s="1" t="s">
        <v>60</v>
      </c>
      <c r="E97" s="1">
        <v>2</v>
      </c>
      <c r="F97" s="1" t="s">
        <v>72</v>
      </c>
      <c r="G97" s="1" t="s">
        <v>71</v>
      </c>
      <c r="H97" s="1" t="s">
        <v>10</v>
      </c>
      <c r="I97" s="1" t="s">
        <v>36</v>
      </c>
      <c r="J97" s="1" t="s">
        <v>0</v>
      </c>
      <c r="K97" s="8" t="s">
        <v>306</v>
      </c>
      <c r="L97" s="2">
        <v>-25.488068162572141</v>
      </c>
      <c r="M97" s="2">
        <v>6.5773949072645846E-2</v>
      </c>
      <c r="N97" s="2">
        <v>4.6509205414686505E-2</v>
      </c>
      <c r="O97" s="3">
        <v>2.4766039305064256</v>
      </c>
      <c r="P97" s="5">
        <v>7.1660269551139235E-3</v>
      </c>
      <c r="Q97" s="6">
        <v>2</v>
      </c>
      <c r="R97" s="1"/>
      <c r="S97" s="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11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C97" s="10"/>
      <c r="FE97" s="1" t="s">
        <v>72</v>
      </c>
    </row>
    <row r="98" spans="1:161" x14ac:dyDescent="0.15">
      <c r="A98" s="1" t="s">
        <v>384</v>
      </c>
      <c r="B98" s="1" t="s">
        <v>61</v>
      </c>
      <c r="C98" s="1">
        <v>13</v>
      </c>
      <c r="D98" s="1" t="s">
        <v>63</v>
      </c>
      <c r="E98" s="1">
        <v>3</v>
      </c>
      <c r="F98" s="1" t="s">
        <v>70</v>
      </c>
      <c r="G98" s="1" t="s">
        <v>68</v>
      </c>
      <c r="H98" s="1" t="s">
        <v>41</v>
      </c>
      <c r="I98" s="1" t="s">
        <v>36</v>
      </c>
      <c r="J98" s="1" t="s">
        <v>0</v>
      </c>
      <c r="K98" s="8" t="s">
        <v>307</v>
      </c>
      <c r="L98" s="2">
        <v>-26.000780011012203</v>
      </c>
      <c r="M98" s="2">
        <v>0.10652769777189125</v>
      </c>
      <c r="N98" s="2">
        <v>7.5326457478695361E-2</v>
      </c>
      <c r="O98" s="3">
        <v>38.262887060084211</v>
      </c>
      <c r="P98" s="5">
        <v>0.2662183486059746</v>
      </c>
      <c r="Q98" s="6">
        <v>2</v>
      </c>
      <c r="R98" s="1"/>
      <c r="S98" s="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11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C98" s="10"/>
      <c r="FE98" s="1" t="s">
        <v>70</v>
      </c>
    </row>
    <row r="99" spans="1:161" x14ac:dyDescent="0.15">
      <c r="A99" s="1" t="s">
        <v>384</v>
      </c>
      <c r="B99" s="1" t="s">
        <v>61</v>
      </c>
      <c r="C99" s="1">
        <v>13</v>
      </c>
      <c r="D99" s="1" t="s">
        <v>60</v>
      </c>
      <c r="E99" s="1">
        <v>3</v>
      </c>
      <c r="F99" s="1" t="s">
        <v>69</v>
      </c>
      <c r="G99" s="1" t="s">
        <v>68</v>
      </c>
      <c r="H99" s="1" t="s">
        <v>67</v>
      </c>
      <c r="I99" s="1" t="s">
        <v>36</v>
      </c>
      <c r="J99" s="1" t="s">
        <v>0</v>
      </c>
      <c r="K99" s="8" t="s">
        <v>309</v>
      </c>
      <c r="L99" s="2">
        <v>-25.258875782020009</v>
      </c>
      <c r="M99" s="2">
        <v>1.937301354845064E-2</v>
      </c>
      <c r="N99" s="2">
        <v>1.3698789252128307E-2</v>
      </c>
      <c r="O99" s="3">
        <v>1.8197066641199844</v>
      </c>
      <c r="P99" s="5">
        <v>1.0960417897914574E-2</v>
      </c>
      <c r="Q99" s="6">
        <v>2</v>
      </c>
      <c r="R99" s="1"/>
      <c r="S99" s="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11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C99" s="10"/>
      <c r="FE99" s="1" t="s">
        <v>69</v>
      </c>
    </row>
    <row r="100" spans="1:161" x14ac:dyDescent="0.15">
      <c r="A100" s="1" t="s">
        <v>384</v>
      </c>
      <c r="B100" s="1" t="s">
        <v>61</v>
      </c>
      <c r="C100" s="1">
        <v>15</v>
      </c>
      <c r="D100" s="1" t="s">
        <v>63</v>
      </c>
      <c r="E100" s="1">
        <v>5</v>
      </c>
      <c r="F100" s="1" t="s">
        <v>62</v>
      </c>
      <c r="G100" s="1" t="s">
        <v>58</v>
      </c>
      <c r="H100" s="1" t="s">
        <v>41</v>
      </c>
      <c r="I100" s="1" t="s">
        <v>36</v>
      </c>
      <c r="J100" s="1" t="s">
        <v>0</v>
      </c>
      <c r="L100" s="2">
        <v>-25.976010456057697</v>
      </c>
      <c r="M100" s="2">
        <v>0.10524615665368281</v>
      </c>
      <c r="N100" s="2">
        <v>7.4420271063640783E-2</v>
      </c>
      <c r="O100" s="3">
        <v>29.927263860886569</v>
      </c>
      <c r="P100" s="5">
        <v>9.2241665498669065E-2</v>
      </c>
      <c r="Q100" s="6">
        <v>2</v>
      </c>
      <c r="R100" s="1"/>
      <c r="S100" s="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11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C100" s="10"/>
      <c r="FE100" s="1" t="s">
        <v>62</v>
      </c>
    </row>
    <row r="101" spans="1:161" x14ac:dyDescent="0.15">
      <c r="A101" s="1" t="s">
        <v>384</v>
      </c>
      <c r="B101" s="1" t="s">
        <v>61</v>
      </c>
      <c r="C101" s="1">
        <v>15</v>
      </c>
      <c r="D101" s="1" t="s">
        <v>60</v>
      </c>
      <c r="E101" s="1">
        <v>5</v>
      </c>
      <c r="F101" s="1" t="s">
        <v>59</v>
      </c>
      <c r="G101" s="1" t="s">
        <v>58</v>
      </c>
      <c r="H101" s="1" t="s">
        <v>34</v>
      </c>
      <c r="I101" s="1" t="s">
        <v>36</v>
      </c>
      <c r="J101" s="1" t="s">
        <v>0</v>
      </c>
      <c r="K101" s="8" t="s">
        <v>312</v>
      </c>
      <c r="L101" s="2">
        <v>-25.535221767939319</v>
      </c>
      <c r="M101" s="2"/>
      <c r="N101" s="2"/>
      <c r="O101" s="3">
        <v>3.4035307050497074</v>
      </c>
      <c r="P101" s="5"/>
      <c r="Q101" s="6">
        <v>1</v>
      </c>
      <c r="R101" s="1"/>
      <c r="S101" s="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11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10"/>
      <c r="FB101" s="10"/>
      <c r="FC101" s="10"/>
      <c r="FE101" s="1" t="s">
        <v>59</v>
      </c>
    </row>
    <row r="102" spans="1:161" x14ac:dyDescent="0.15">
      <c r="A102" s="1" t="s">
        <v>384</v>
      </c>
      <c r="B102" s="1" t="s">
        <v>109</v>
      </c>
      <c r="C102" s="1">
        <v>16</v>
      </c>
      <c r="D102" s="1" t="s">
        <v>112</v>
      </c>
      <c r="E102" s="1">
        <v>1</v>
      </c>
      <c r="F102" s="1" t="s">
        <v>127</v>
      </c>
      <c r="G102" s="1" t="s">
        <v>124</v>
      </c>
      <c r="H102" s="1" t="s">
        <v>126</v>
      </c>
      <c r="I102" s="1" t="s">
        <v>104</v>
      </c>
      <c r="J102" s="1" t="s">
        <v>103</v>
      </c>
      <c r="K102" s="8" t="s">
        <v>370</v>
      </c>
      <c r="L102" s="2">
        <v>-26.16448392477983</v>
      </c>
      <c r="M102" s="2"/>
      <c r="N102" s="2"/>
      <c r="O102" s="3">
        <v>2.4195292208118282</v>
      </c>
      <c r="P102" s="5"/>
      <c r="Q102" s="6">
        <v>1</v>
      </c>
      <c r="R102" s="1"/>
      <c r="S102" s="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11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C102" s="10"/>
      <c r="FE102" s="1" t="s">
        <v>127</v>
      </c>
    </row>
    <row r="103" spans="1:161" x14ac:dyDescent="0.15">
      <c r="A103" s="1" t="s">
        <v>384</v>
      </c>
      <c r="B103" s="1" t="s">
        <v>109</v>
      </c>
      <c r="C103" s="1">
        <v>16</v>
      </c>
      <c r="D103" s="1" t="s">
        <v>108</v>
      </c>
      <c r="E103" s="1">
        <v>1</v>
      </c>
      <c r="F103" s="1" t="s">
        <v>125</v>
      </c>
      <c r="G103" s="1" t="s">
        <v>124</v>
      </c>
      <c r="H103" s="1" t="s">
        <v>123</v>
      </c>
      <c r="I103" s="1" t="s">
        <v>104</v>
      </c>
      <c r="J103" s="1" t="s">
        <v>103</v>
      </c>
      <c r="K103" s="8" t="s">
        <v>372</v>
      </c>
      <c r="L103" s="2">
        <v>-26.517237244498862</v>
      </c>
      <c r="M103" s="2">
        <v>0.11567866739946663</v>
      </c>
      <c r="N103" s="2">
        <v>5.7839333699733313E-2</v>
      </c>
      <c r="O103" s="3">
        <v>0.58053238408093566</v>
      </c>
      <c r="P103" s="5">
        <v>9.2112522304952822E-3</v>
      </c>
      <c r="Q103" s="6">
        <v>4</v>
      </c>
      <c r="R103" s="1"/>
      <c r="S103" s="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11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C103" s="10"/>
      <c r="FE103" s="1" t="s">
        <v>125</v>
      </c>
    </row>
    <row r="104" spans="1:161" x14ac:dyDescent="0.15">
      <c r="A104" s="1" t="s">
        <v>384</v>
      </c>
      <c r="B104" s="1" t="s">
        <v>109</v>
      </c>
      <c r="C104" s="1">
        <v>19</v>
      </c>
      <c r="D104" s="1" t="s">
        <v>112</v>
      </c>
      <c r="E104" s="1">
        <v>4</v>
      </c>
      <c r="F104" s="1" t="s">
        <v>115</v>
      </c>
      <c r="G104" s="1" t="s">
        <v>113</v>
      </c>
      <c r="H104" s="1" t="s">
        <v>110</v>
      </c>
      <c r="I104" s="1" t="s">
        <v>104</v>
      </c>
      <c r="J104" s="1" t="s">
        <v>103</v>
      </c>
      <c r="K104" s="8" t="s">
        <v>374</v>
      </c>
      <c r="L104" s="2">
        <v>-26.734866251279289</v>
      </c>
      <c r="M104" s="2">
        <v>0.13260475603381761</v>
      </c>
      <c r="N104" s="2">
        <v>7.6559391591949244E-2</v>
      </c>
      <c r="O104" s="3">
        <v>0.72889447189394474</v>
      </c>
      <c r="P104" s="5">
        <v>2.0200144473449345E-2</v>
      </c>
      <c r="Q104" s="6">
        <v>3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11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E104" s="1" t="s">
        <v>115</v>
      </c>
    </row>
    <row r="105" spans="1:161" x14ac:dyDescent="0.15">
      <c r="A105" s="1" t="s">
        <v>384</v>
      </c>
      <c r="B105" s="1" t="s">
        <v>109</v>
      </c>
      <c r="C105" s="1">
        <v>19</v>
      </c>
      <c r="D105" s="1" t="s">
        <v>108</v>
      </c>
      <c r="E105" s="1">
        <v>4</v>
      </c>
      <c r="F105" s="1" t="s">
        <v>114</v>
      </c>
      <c r="G105" s="1" t="s">
        <v>113</v>
      </c>
      <c r="H105" s="1" t="s">
        <v>13</v>
      </c>
      <c r="I105" s="1" t="s">
        <v>104</v>
      </c>
      <c r="J105" s="1" t="s">
        <v>103</v>
      </c>
      <c r="K105" s="8" t="s">
        <v>376</v>
      </c>
      <c r="L105" s="2">
        <v>-26.523025587555178</v>
      </c>
      <c r="M105" s="2">
        <v>6.9338571114368891E-2</v>
      </c>
      <c r="N105" s="2">
        <v>4.0032642698104894E-2</v>
      </c>
      <c r="O105" s="3">
        <v>0.73944042394857667</v>
      </c>
      <c r="P105" s="5">
        <v>1.9896586400332303E-2</v>
      </c>
      <c r="Q105" s="6">
        <v>3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11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E105" s="1" t="s">
        <v>114</v>
      </c>
    </row>
    <row r="106" spans="1:161" x14ac:dyDescent="0.15">
      <c r="A106" s="1" t="s">
        <v>384</v>
      </c>
      <c r="B106" s="1" t="s">
        <v>109</v>
      </c>
      <c r="C106" s="1">
        <v>20</v>
      </c>
      <c r="D106" s="1" t="s">
        <v>112</v>
      </c>
      <c r="E106" s="1">
        <v>5</v>
      </c>
      <c r="F106" s="1" t="s">
        <v>111</v>
      </c>
      <c r="G106" s="1" t="s">
        <v>106</v>
      </c>
      <c r="H106" s="1" t="s">
        <v>110</v>
      </c>
      <c r="I106" s="1" t="s">
        <v>104</v>
      </c>
      <c r="J106" s="1" t="s">
        <v>103</v>
      </c>
      <c r="K106" s="8" t="s">
        <v>378</v>
      </c>
      <c r="L106" s="2">
        <v>-27.317139907093633</v>
      </c>
      <c r="M106" s="2">
        <v>6.7152669633487622E-2</v>
      </c>
      <c r="N106" s="2">
        <v>3.8770611889696091E-2</v>
      </c>
      <c r="O106" s="3">
        <v>1.0906668493009635</v>
      </c>
      <c r="P106" s="5">
        <v>1.8112046262243772E-2</v>
      </c>
      <c r="Q106" s="6">
        <v>3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11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E106" s="1" t="s">
        <v>111</v>
      </c>
    </row>
    <row r="107" spans="1:161" x14ac:dyDescent="0.15">
      <c r="A107" s="1" t="s">
        <v>384</v>
      </c>
      <c r="B107" s="1" t="s">
        <v>109</v>
      </c>
      <c r="C107" s="1">
        <v>20</v>
      </c>
      <c r="D107" s="1" t="s">
        <v>108</v>
      </c>
      <c r="E107" s="1">
        <v>5</v>
      </c>
      <c r="F107" s="1" t="s">
        <v>107</v>
      </c>
      <c r="G107" s="1" t="s">
        <v>106</v>
      </c>
      <c r="H107" s="1" t="s">
        <v>105</v>
      </c>
      <c r="I107" s="1" t="s">
        <v>104</v>
      </c>
      <c r="J107" s="1" t="s">
        <v>103</v>
      </c>
      <c r="K107" s="8" t="s">
        <v>380</v>
      </c>
      <c r="L107" s="2">
        <v>-26.943696891423844</v>
      </c>
      <c r="M107" s="2">
        <v>0.16428862306598699</v>
      </c>
      <c r="N107" s="2">
        <v>9.4852080751940557E-2</v>
      </c>
      <c r="O107" s="3">
        <v>0.87868884196811747</v>
      </c>
      <c r="P107" s="5">
        <v>2.742732559106317E-2</v>
      </c>
      <c r="Q107" s="6">
        <v>3</v>
      </c>
      <c r="R107" s="1"/>
      <c r="S107" s="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71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11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E107" s="1" t="s">
        <v>107</v>
      </c>
    </row>
    <row r="108" spans="1:161" x14ac:dyDescent="0.15">
      <c r="A108" s="1" t="s">
        <v>384</v>
      </c>
      <c r="B108" s="1" t="s">
        <v>133</v>
      </c>
      <c r="D108" s="1" t="s">
        <v>136</v>
      </c>
      <c r="E108" s="1">
        <v>2</v>
      </c>
      <c r="F108" s="1" t="s">
        <v>145</v>
      </c>
      <c r="G108" s="1" t="s">
        <v>143</v>
      </c>
      <c r="H108" s="1" t="s">
        <v>134</v>
      </c>
      <c r="I108" s="1" t="s">
        <v>128</v>
      </c>
      <c r="J108" s="1" t="s">
        <v>103</v>
      </c>
      <c r="L108" s="2">
        <v>-25.268468210231418</v>
      </c>
      <c r="M108" s="2">
        <v>0.26311686373185705</v>
      </c>
      <c r="N108" s="2">
        <v>0.18605171858933287</v>
      </c>
      <c r="O108" s="3">
        <v>0.11571876292101818</v>
      </c>
      <c r="P108" s="5">
        <v>2.5399590061792038E-4</v>
      </c>
      <c r="Q108" s="6">
        <v>2</v>
      </c>
      <c r="R108" s="1"/>
      <c r="S108" s="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71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11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C108" s="10"/>
      <c r="FE108" s="1" t="s">
        <v>145</v>
      </c>
    </row>
    <row r="109" spans="1:161" x14ac:dyDescent="0.15">
      <c r="A109" s="1" t="s">
        <v>384</v>
      </c>
      <c r="B109" s="1" t="s">
        <v>133</v>
      </c>
      <c r="D109" s="1" t="s">
        <v>132</v>
      </c>
      <c r="E109" s="1">
        <v>2</v>
      </c>
      <c r="F109" s="1" t="s">
        <v>144</v>
      </c>
      <c r="G109" s="1" t="s">
        <v>143</v>
      </c>
      <c r="H109" s="1" t="s">
        <v>129</v>
      </c>
      <c r="I109" s="1" t="s">
        <v>128</v>
      </c>
      <c r="J109" s="1" t="s">
        <v>103</v>
      </c>
      <c r="L109" s="2">
        <v>-26.094498251887359</v>
      </c>
      <c r="M109" s="2">
        <v>0.30560100324339456</v>
      </c>
      <c r="N109" s="2">
        <v>0.21609254173081638</v>
      </c>
      <c r="O109" s="3">
        <v>47.061063292763734</v>
      </c>
      <c r="P109" s="5">
        <v>16.476882302744979</v>
      </c>
      <c r="Q109" s="6">
        <v>2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71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11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C109" s="10"/>
      <c r="FE109" s="1" t="s">
        <v>144</v>
      </c>
    </row>
    <row r="110" spans="1:161" x14ac:dyDescent="0.15">
      <c r="A110" s="1" t="s">
        <v>384</v>
      </c>
      <c r="B110" s="1" t="s">
        <v>133</v>
      </c>
      <c r="D110" s="1" t="s">
        <v>136</v>
      </c>
      <c r="E110" s="1">
        <v>4</v>
      </c>
      <c r="F110" s="1" t="s">
        <v>139</v>
      </c>
      <c r="G110" s="1" t="s">
        <v>137</v>
      </c>
      <c r="H110" s="1" t="s">
        <v>134</v>
      </c>
      <c r="I110" s="1" t="s">
        <v>128</v>
      </c>
      <c r="J110" s="1" t="s">
        <v>103</v>
      </c>
      <c r="L110" s="2">
        <v>-25.337760891771303</v>
      </c>
      <c r="M110" s="2"/>
      <c r="N110" s="2"/>
      <c r="O110" s="3">
        <v>0.19205562377377436</v>
      </c>
      <c r="P110" s="5"/>
      <c r="Q110" s="6">
        <v>1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71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11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C110" s="10"/>
      <c r="FE110" s="1" t="s">
        <v>139</v>
      </c>
    </row>
    <row r="111" spans="1:161" x14ac:dyDescent="0.15">
      <c r="A111" s="1" t="s">
        <v>384</v>
      </c>
      <c r="B111" s="1" t="s">
        <v>133</v>
      </c>
      <c r="D111" s="1" t="s">
        <v>132</v>
      </c>
      <c r="E111" s="1">
        <v>4</v>
      </c>
      <c r="F111" s="1" t="s">
        <v>138</v>
      </c>
      <c r="G111" s="1" t="s">
        <v>137</v>
      </c>
      <c r="H111" s="1" t="s">
        <v>129</v>
      </c>
      <c r="I111" s="1" t="s">
        <v>128</v>
      </c>
      <c r="J111" s="1" t="s">
        <v>103</v>
      </c>
      <c r="L111" s="2">
        <v>-26.784777920020019</v>
      </c>
      <c r="M111" s="2">
        <v>5.8216556653664299E-2</v>
      </c>
      <c r="N111" s="2">
        <v>4.1165321987136849E-2</v>
      </c>
      <c r="O111" s="3">
        <v>1.9362453603225873</v>
      </c>
      <c r="P111" s="5">
        <v>4.6567452906528743E-2</v>
      </c>
      <c r="Q111" s="6">
        <v>2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71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11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C111" s="10"/>
      <c r="FE111" s="1" t="s">
        <v>138</v>
      </c>
    </row>
    <row r="112" spans="1:161" x14ac:dyDescent="0.15">
      <c r="A112" s="1" t="s">
        <v>384</v>
      </c>
      <c r="B112" s="1" t="s">
        <v>133</v>
      </c>
      <c r="D112" s="1" t="s">
        <v>136</v>
      </c>
      <c r="E112" s="1">
        <v>5</v>
      </c>
      <c r="F112" s="1" t="s">
        <v>135</v>
      </c>
      <c r="G112" s="1" t="s">
        <v>130</v>
      </c>
      <c r="H112" s="1" t="s">
        <v>134</v>
      </c>
      <c r="I112" s="1" t="s">
        <v>128</v>
      </c>
      <c r="J112" s="1" t="s">
        <v>103</v>
      </c>
      <c r="L112" s="2">
        <v>-25.499302152795615</v>
      </c>
      <c r="M112" s="2"/>
      <c r="N112" s="2"/>
      <c r="O112" s="3">
        <v>0.12876052070392097</v>
      </c>
      <c r="P112" s="5"/>
      <c r="Q112" s="6">
        <v>1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71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11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C112" s="10"/>
      <c r="FE112" s="1" t="s">
        <v>135</v>
      </c>
    </row>
    <row r="113" spans="1:171" s="32" customFormat="1" x14ac:dyDescent="0.15">
      <c r="A113" s="32" t="s">
        <v>384</v>
      </c>
      <c r="B113" s="32" t="s">
        <v>133</v>
      </c>
      <c r="D113" s="32" t="s">
        <v>132</v>
      </c>
      <c r="E113" s="32">
        <v>5</v>
      </c>
      <c r="F113" s="32" t="s">
        <v>131</v>
      </c>
      <c r="G113" s="32" t="s">
        <v>130</v>
      </c>
      <c r="H113" s="32" t="s">
        <v>129</v>
      </c>
      <c r="I113" s="32" t="s">
        <v>128</v>
      </c>
      <c r="J113" s="32" t="s">
        <v>103</v>
      </c>
      <c r="L113" s="34">
        <v>-26.316112640840601</v>
      </c>
      <c r="M113" s="34">
        <v>8.5666492970420186E-2</v>
      </c>
      <c r="N113" s="34">
        <v>6.0575358099853815E-2</v>
      </c>
      <c r="O113" s="34">
        <v>4.8845198047578453</v>
      </c>
      <c r="P113" s="33">
        <v>0.12814445165605814</v>
      </c>
      <c r="Q113" s="35">
        <v>2</v>
      </c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72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6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C113" s="33"/>
      <c r="FE113" s="32" t="s">
        <v>131</v>
      </c>
    </row>
    <row r="114" spans="1:171" x14ac:dyDescent="0.15">
      <c r="A114" s="74" t="s">
        <v>385</v>
      </c>
      <c r="B114" s="74" t="s">
        <v>510</v>
      </c>
      <c r="D114" s="75"/>
      <c r="E114" s="76">
        <v>182</v>
      </c>
      <c r="F114" s="77" t="s">
        <v>512</v>
      </c>
      <c r="G114" s="71"/>
      <c r="H114" s="1" t="s">
        <v>586</v>
      </c>
      <c r="I114" s="1" t="s">
        <v>618</v>
      </c>
      <c r="J114" s="1" t="s">
        <v>518</v>
      </c>
      <c r="K114" s="1"/>
      <c r="S114" s="1"/>
      <c r="T114" s="79">
        <v>-29.200485</v>
      </c>
      <c r="U114" s="80"/>
      <c r="V114" s="79">
        <v>-30.303951000000001</v>
      </c>
      <c r="W114" s="79">
        <v>-30.402651000000002</v>
      </c>
      <c r="X114" s="80"/>
      <c r="Y114" s="79">
        <v>-30.509247000000002</v>
      </c>
      <c r="Z114" s="79">
        <v>-30.892202999999999</v>
      </c>
      <c r="AA114" s="80"/>
      <c r="AB114" s="79">
        <v>-31.017551999999998</v>
      </c>
      <c r="AC114" s="80"/>
      <c r="AD114" s="80"/>
      <c r="AE114" s="71"/>
      <c r="AF114" s="80"/>
      <c r="AG114" s="80"/>
      <c r="AH114" s="1"/>
      <c r="AI114" s="71"/>
      <c r="AJ114" s="81" t="s">
        <v>428</v>
      </c>
      <c r="AK114" s="66">
        <v>-158.10428106308703</v>
      </c>
      <c r="AL114" s="66">
        <v>1.6219685239490871</v>
      </c>
      <c r="AM114" s="66">
        <v>3</v>
      </c>
      <c r="AN114" s="66">
        <v>-161.55012759642037</v>
      </c>
      <c r="AO114" s="66">
        <v>1.1349888918347135</v>
      </c>
      <c r="AP114" s="66">
        <v>3</v>
      </c>
      <c r="AQ114" s="66">
        <v>-154.98746297642037</v>
      </c>
      <c r="AR114" s="66">
        <v>1.5105335458608766</v>
      </c>
      <c r="AS114" s="66">
        <v>3</v>
      </c>
      <c r="AT114" s="66">
        <v>-147.3481914497537</v>
      </c>
      <c r="AU114" s="66">
        <v>2.6701375779393826</v>
      </c>
      <c r="AV114" s="66">
        <v>3</v>
      </c>
      <c r="AW114" s="66">
        <v>-147.31531795642036</v>
      </c>
      <c r="AX114" s="66">
        <v>2.213075754424811</v>
      </c>
      <c r="AY114" s="66">
        <v>3</v>
      </c>
      <c r="AZ114" s="67"/>
      <c r="BA114" s="67"/>
      <c r="BB114" s="66">
        <v>0</v>
      </c>
      <c r="BC114" s="82">
        <v>9.6909090909090903E-2</v>
      </c>
      <c r="BD114" s="82">
        <v>0.1129090909090909</v>
      </c>
      <c r="BE114" s="10">
        <f t="shared" ref="BE114" si="21">BC114/BD114</f>
        <v>0.85829307568438007</v>
      </c>
      <c r="BF114" s="2">
        <f t="shared" ref="BF114" si="22">BC114/BM114</f>
        <v>5.6702127659574462</v>
      </c>
      <c r="BG114" s="2">
        <f t="shared" ref="BG114" si="23">BD114/BN114</f>
        <v>1.7742857142857145</v>
      </c>
      <c r="BH114" s="82">
        <v>0</v>
      </c>
      <c r="BI114" s="82">
        <v>0</v>
      </c>
      <c r="BJ114" s="82">
        <v>0</v>
      </c>
      <c r="BK114" s="82">
        <v>0</v>
      </c>
      <c r="BL114" s="82">
        <v>0</v>
      </c>
      <c r="BM114" s="82">
        <v>1.7090909090909091E-2</v>
      </c>
      <c r="BN114" s="82">
        <v>6.363636363636363E-2</v>
      </c>
      <c r="BO114" s="82">
        <v>9.0909090909090912E-2</v>
      </c>
      <c r="BP114" s="82">
        <v>0</v>
      </c>
      <c r="BQ114" s="82">
        <v>0.14909090909090908</v>
      </c>
      <c r="BR114" s="82">
        <v>0.18618181818181817</v>
      </c>
      <c r="BS114" s="82">
        <v>0.2687272727272727</v>
      </c>
      <c r="BT114" s="82">
        <v>0.25018181818181817</v>
      </c>
      <c r="BU114" s="82">
        <v>0.60381818181818181</v>
      </c>
      <c r="BV114" s="82">
        <v>0.34345454545454546</v>
      </c>
      <c r="BW114" s="82">
        <v>0.65509090909090906</v>
      </c>
      <c r="BX114" s="82">
        <v>0.40327272727272723</v>
      </c>
      <c r="BY114" s="82">
        <v>0.63672727272727281</v>
      </c>
      <c r="BZ114" s="82">
        <v>0.41290909090909089</v>
      </c>
      <c r="CA114" s="82">
        <v>0.44854545454545458</v>
      </c>
      <c r="CB114" s="82">
        <v>0.10309090909090908</v>
      </c>
      <c r="CC114" s="82">
        <v>5.2363636363636362E-2</v>
      </c>
      <c r="CD114" s="82">
        <v>0</v>
      </c>
      <c r="CE114" s="82">
        <v>0</v>
      </c>
      <c r="CF114" s="82">
        <v>0</v>
      </c>
      <c r="CG114" s="82">
        <v>0</v>
      </c>
      <c r="CH114" s="68">
        <f t="shared" ref="CH114:CH135" si="24">(27*BW114+29*BY114+31*CA114+33*CC114+35*CE114)/(BW114+BY114+CA114+CC114+CE114)</f>
        <v>28.88640973630832</v>
      </c>
      <c r="CI114" s="2">
        <f t="shared" ref="CI114:CI135" si="25">0.5*((BS114+BU114+BW114+BY114+CA114)+(BU114+BW114+BY114+CA114+CC114))/(BT114+BV114+BX114+BZ114+CB114)</f>
        <v>1.6555702439610622</v>
      </c>
      <c r="CJ114" s="2">
        <f t="shared" ref="CJ114:CJ135" si="26">(BW114+BY114+CA114)/(BK114+BM114+BO114)</f>
        <v>16.114478114478118</v>
      </c>
      <c r="CK114" s="2">
        <f t="shared" ref="CK114:CK135" si="27">(BS114+BU114)/(BS114+BU114+BY114+CA114)</f>
        <v>0.44567236255572062</v>
      </c>
      <c r="CL114" s="2">
        <f t="shared" ref="CL114" si="28">SUM(BW114,BY114,CA114,CC114,CE114)</f>
        <v>1.7927272727272729</v>
      </c>
      <c r="CM114" s="2">
        <f t="shared" ref="CM114" si="29">SUM(BW114:CE114)</f>
        <v>2.7119999999999997</v>
      </c>
      <c r="CN114" s="1"/>
      <c r="CO114" s="82">
        <v>0</v>
      </c>
      <c r="CP114" s="82">
        <v>0.34890909090909089</v>
      </c>
      <c r="CQ114" s="1"/>
      <c r="CR114" s="82">
        <v>0.52163636363636368</v>
      </c>
      <c r="CS114" s="82">
        <v>0</v>
      </c>
      <c r="CT114" s="82">
        <v>0</v>
      </c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0">
        <f>SUM(CN114:DI114)</f>
        <v>0.87054545454545451</v>
      </c>
      <c r="DK114" s="5">
        <f>SUM(CN114:DI114)</f>
        <v>0.87054545454545451</v>
      </c>
      <c r="DO114" s="82">
        <v>2.1818181818181816E-2</v>
      </c>
      <c r="DP114" s="82">
        <v>0</v>
      </c>
      <c r="DQ114" s="82">
        <v>0</v>
      </c>
      <c r="DR114" s="1"/>
      <c r="DS114" s="1"/>
      <c r="DT114" s="1"/>
      <c r="DU114" s="1"/>
      <c r="DV114" s="82">
        <v>0</v>
      </c>
      <c r="DW114" s="82">
        <v>0</v>
      </c>
      <c r="EE114" s="2">
        <f>SUM(DO114:ED114)</f>
        <v>2.1818181818181816E-2</v>
      </c>
      <c r="EF114" s="2"/>
      <c r="EG114" s="10">
        <f>DK114/(DK114+EE114)</f>
        <v>0.97555012224938875</v>
      </c>
      <c r="EK114" s="10">
        <f>DK114/(DK114+CL114)</f>
        <v>0.32687056253413432</v>
      </c>
      <c r="EN114" s="82">
        <v>0.18272727272727274</v>
      </c>
      <c r="EO114" s="82">
        <v>0.55745454545454542</v>
      </c>
      <c r="EP114" s="82">
        <v>0.16018181818181818</v>
      </c>
      <c r="EQ114" s="82">
        <v>0.22672727272727272</v>
      </c>
      <c r="ER114" s="82">
        <v>0.19381818181818181</v>
      </c>
      <c r="ES114" s="82">
        <v>0.24254545454545454</v>
      </c>
      <c r="ET114" s="82">
        <v>0.14854545454545454</v>
      </c>
      <c r="EU114" s="82">
        <v>0.17236363636363636</v>
      </c>
      <c r="EV114" s="82">
        <v>5.2909090909090913E-2</v>
      </c>
      <c r="EW114" s="82">
        <v>5.4909090909090907E-2</v>
      </c>
      <c r="EX114" s="82">
        <v>9.4181818181818172E-2</v>
      </c>
      <c r="EY114" s="82">
        <v>3.5636363636363633E-2</v>
      </c>
      <c r="EZ114" s="10">
        <f>SUM(EN114:EY114)</f>
        <v>2.1219999999999999</v>
      </c>
      <c r="FA114" s="67"/>
      <c r="FC114" s="69">
        <v>0.17475693670828854</v>
      </c>
      <c r="FD114" s="11">
        <f>EZ114/CM114</f>
        <v>0.78244837758112096</v>
      </c>
      <c r="FE114" s="77" t="s">
        <v>512</v>
      </c>
      <c r="FF114" s="77">
        <v>-5.2</v>
      </c>
      <c r="FG114" s="83">
        <v>-10</v>
      </c>
      <c r="FH114" s="68">
        <v>-30.402651000000002</v>
      </c>
      <c r="FI114" s="68">
        <v>-30.892202999999999</v>
      </c>
      <c r="FJ114" s="77"/>
      <c r="FK114" s="83">
        <f t="shared" ref="FK114:FK128" si="30">(FI114+1000)/(-0.0052+1)-1000</f>
        <v>-25.826500804181705</v>
      </c>
      <c r="FL114" s="83"/>
      <c r="FM114" s="83">
        <f t="shared" ref="FM114:FM135" si="31">(FG114-FK114/1+(FK114/1000))</f>
        <v>15.800674303377523</v>
      </c>
      <c r="FN114" s="83">
        <f t="shared" ref="FN114:FN135" si="32">(FG114+1000)/(FK114+1000)</f>
        <v>1.0162460802077316</v>
      </c>
      <c r="FO114" s="83">
        <f t="shared" ref="FO114:FO128" si="33">(FN114-1)*1000</f>
        <v>16.246080207731552</v>
      </c>
    </row>
    <row r="115" spans="1:171" ht="136" x14ac:dyDescent="0.2">
      <c r="A115" s="74" t="s">
        <v>385</v>
      </c>
      <c r="B115" s="78" t="s">
        <v>485</v>
      </c>
      <c r="D115" s="75"/>
      <c r="E115" s="78">
        <v>9.5</v>
      </c>
      <c r="F115" s="77" t="s">
        <v>445</v>
      </c>
      <c r="G115" s="71"/>
      <c r="H115" s="30" t="s">
        <v>524</v>
      </c>
      <c r="I115" s="31" t="s">
        <v>619</v>
      </c>
      <c r="J115" s="71" t="s">
        <v>103</v>
      </c>
      <c r="K115" s="1"/>
      <c r="L115" s="84">
        <v>-25.619179773428279</v>
      </c>
      <c r="O115" s="84">
        <v>12.832943994943108</v>
      </c>
      <c r="S115" s="1"/>
      <c r="T115" s="79">
        <v>-32.241432000000003</v>
      </c>
      <c r="U115" s="79">
        <v>0.19262437247659173</v>
      </c>
      <c r="V115" s="79">
        <v>-31.741022999999998</v>
      </c>
      <c r="W115" s="79">
        <v>-33.4717275</v>
      </c>
      <c r="X115" s="79">
        <v>5.0947750691263206E-2</v>
      </c>
      <c r="Y115" s="79">
        <v>-32.420079000000001</v>
      </c>
      <c r="Z115" s="79">
        <v>-34.040239499999998</v>
      </c>
      <c r="AA115" s="79">
        <v>6.4906038551894821E-2</v>
      </c>
      <c r="AB115" s="79">
        <v>-32.350495499999994</v>
      </c>
      <c r="AC115" s="79">
        <v>-33.290119500000003</v>
      </c>
      <c r="AD115" s="79">
        <v>9.421844305919308E-2</v>
      </c>
      <c r="AE115" s="71"/>
      <c r="AF115" s="79">
        <v>-30.149485499999997</v>
      </c>
      <c r="AG115" s="79">
        <v>7.3281011268270774E-2</v>
      </c>
      <c r="AH115" s="1"/>
      <c r="AI115" s="71"/>
      <c r="AJ115" s="77"/>
      <c r="AK115" s="66">
        <v>-183.03487429232567</v>
      </c>
      <c r="AL115" s="67"/>
      <c r="AM115" s="66">
        <v>1</v>
      </c>
      <c r="AN115" s="66">
        <v>-180.26029275232565</v>
      </c>
      <c r="AO115" s="67"/>
      <c r="AP115" s="66">
        <v>1</v>
      </c>
      <c r="AQ115" s="66">
        <v>-184.23152815232567</v>
      </c>
      <c r="AR115" s="67"/>
      <c r="AS115" s="66">
        <v>1</v>
      </c>
      <c r="AT115" s="66">
        <v>-179.73549091232567</v>
      </c>
      <c r="AU115" s="67"/>
      <c r="AV115" s="66">
        <v>1</v>
      </c>
      <c r="AW115" s="66">
        <v>-173.68353949232568</v>
      </c>
      <c r="AX115" s="67"/>
      <c r="AY115" s="66">
        <v>1</v>
      </c>
      <c r="AZ115" s="66">
        <v>-147.15374983232567</v>
      </c>
      <c r="BA115" s="67"/>
      <c r="BB115" s="66">
        <v>1</v>
      </c>
      <c r="BC115" s="82">
        <v>2.0923422324173946</v>
      </c>
      <c r="BD115" s="82"/>
      <c r="BE115" s="10"/>
      <c r="BF115" s="2">
        <f t="shared" ref="BF115:BF141" si="34">BC115/BM115</f>
        <v>2.8810483870967745</v>
      </c>
      <c r="BG115" s="2"/>
      <c r="BH115" s="82">
        <v>0.11347552345160818</v>
      </c>
      <c r="BI115" s="82">
        <v>0.33871833666845624</v>
      </c>
      <c r="BJ115" s="82">
        <v>1.1101078627556249</v>
      </c>
      <c r="BK115" s="82">
        <v>0</v>
      </c>
      <c r="BL115" s="82">
        <v>0.56249694958270291</v>
      </c>
      <c r="BM115" s="82">
        <v>0.72624335009029228</v>
      </c>
      <c r="BN115" s="82">
        <v>0</v>
      </c>
      <c r="BO115" s="82">
        <v>0</v>
      </c>
      <c r="BP115" s="82">
        <v>0</v>
      </c>
      <c r="BQ115" s="82">
        <v>1.3975791888330322</v>
      </c>
      <c r="BR115" s="82">
        <v>1.1008345941724826</v>
      </c>
      <c r="BS115" s="82">
        <v>2.4644931426619157</v>
      </c>
      <c r="BT115" s="82">
        <v>1.165503440870711</v>
      </c>
      <c r="BU115" s="82">
        <v>2.9259602713651227</v>
      </c>
      <c r="BV115" s="82">
        <v>1.1169407975010981</v>
      </c>
      <c r="BW115" s="82">
        <v>2.7307335643516031</v>
      </c>
      <c r="BX115" s="82">
        <v>1.0434867489872612</v>
      </c>
      <c r="BY115" s="82">
        <v>2.9354775733320317</v>
      </c>
      <c r="BZ115" s="82">
        <v>0.97418126799746207</v>
      </c>
      <c r="CA115" s="82">
        <v>1.7892527697789053</v>
      </c>
      <c r="CB115" s="82">
        <v>0.36531797549904826</v>
      </c>
      <c r="CC115" s="82">
        <v>1.0112743423300306</v>
      </c>
      <c r="CD115" s="82">
        <v>0.1029820879496315</v>
      </c>
      <c r="CE115" s="82">
        <v>0.1449558299575382</v>
      </c>
      <c r="CF115" s="82">
        <v>0</v>
      </c>
      <c r="CG115" s="82">
        <v>0</v>
      </c>
      <c r="CH115" s="68">
        <f t="shared" si="24"/>
        <v>29.352064382668814</v>
      </c>
      <c r="CI115" s="2">
        <f t="shared" si="25"/>
        <v>2.5976828120096243</v>
      </c>
      <c r="CJ115" s="2">
        <f t="shared" si="26"/>
        <v>10.265793010752688</v>
      </c>
      <c r="CK115" s="2">
        <f t="shared" si="27"/>
        <v>0.53290711700844395</v>
      </c>
      <c r="CL115" s="2">
        <f t="shared" ref="CL115:CL141" si="35">SUM(BW115,BY115,CA115,CC115,CE115)</f>
        <v>8.6116940797501105</v>
      </c>
      <c r="CM115" s="2">
        <f t="shared" ref="CM115:CM141" si="36">SUM(BW115:CE115)</f>
        <v>11.097662160183514</v>
      </c>
      <c r="CN115" s="1"/>
      <c r="CO115" s="82">
        <v>1.6011030308946264</v>
      </c>
      <c r="CP115" s="82">
        <v>71.700668651471517</v>
      </c>
      <c r="CQ115" s="1"/>
      <c r="CR115" s="82">
        <v>203.5711845380448</v>
      </c>
      <c r="CS115" s="82">
        <v>82.78856947630436</v>
      </c>
      <c r="CT115" s="82">
        <v>24.821367563082628</v>
      </c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0">
        <f t="shared" ref="DJ115:DJ141" si="37">SUM(CN115:DI115)</f>
        <v>384.48289325979795</v>
      </c>
      <c r="DK115" s="5">
        <f t="shared" ref="DK115:DK141" si="38">SUM(CN115:DI115)</f>
        <v>384.48289325979795</v>
      </c>
      <c r="DO115" s="82">
        <v>7.4918248816438077E-2</v>
      </c>
      <c r="DP115" s="82">
        <v>0</v>
      </c>
      <c r="DQ115" s="82">
        <v>0</v>
      </c>
      <c r="DR115" s="1"/>
      <c r="DS115" s="1"/>
      <c r="DT115" s="1"/>
      <c r="DU115" s="1"/>
      <c r="DV115" s="82">
        <v>0</v>
      </c>
      <c r="DW115" s="82">
        <v>0</v>
      </c>
      <c r="EE115" s="2">
        <f t="shared" ref="EE115:EE141" si="39">SUM(DO115:ED115)</f>
        <v>7.4918248816438077E-2</v>
      </c>
      <c r="EF115" s="2"/>
      <c r="EG115" s="10">
        <f t="shared" ref="EG115:EG141" si="40">DK115/(DK115+EE115)</f>
        <v>0.99980518339096391</v>
      </c>
      <c r="EK115" s="10">
        <f t="shared" ref="EK115:EK141" si="41">DK115/(DK115+CL115)</f>
        <v>0.97809256510491838</v>
      </c>
      <c r="EN115" s="82">
        <v>0.34408707111132797</v>
      </c>
      <c r="EO115" s="82">
        <v>0.38166821221143049</v>
      </c>
      <c r="EP115" s="82">
        <v>0.27551369027282929</v>
      </c>
      <c r="EQ115" s="82">
        <v>0.23183171457855434</v>
      </c>
      <c r="ER115" s="82">
        <v>0.38630484650300156</v>
      </c>
      <c r="ES115" s="82">
        <v>0.32505246717750985</v>
      </c>
      <c r="ET115" s="82">
        <v>0.44072429108302008</v>
      </c>
      <c r="EU115" s="82">
        <v>0</v>
      </c>
      <c r="EV115" s="82">
        <v>0.1347064278393284</v>
      </c>
      <c r="EW115" s="82">
        <v>9.4684952901556929E-2</v>
      </c>
      <c r="EX115" s="82">
        <v>0.11762409097564547</v>
      </c>
      <c r="EY115" s="82">
        <v>0</v>
      </c>
      <c r="EZ115" s="10">
        <f t="shared" ref="EZ115:EZ141" si="42">SUM(EN115:EY115)</f>
        <v>2.7321977646542042</v>
      </c>
      <c r="FA115" s="67"/>
      <c r="FC115" s="69">
        <v>0.13642591801086537</v>
      </c>
      <c r="FD115" s="11">
        <f t="shared" ref="FD115:FD141" si="43">EZ115/CM115</f>
        <v>0.24619579558448404</v>
      </c>
      <c r="FE115" s="77" t="s">
        <v>445</v>
      </c>
      <c r="FF115" s="77">
        <v>-5.2</v>
      </c>
      <c r="FG115" s="83">
        <v>-5</v>
      </c>
      <c r="FH115" s="68">
        <v>-33.4717275</v>
      </c>
      <c r="FI115" s="68">
        <v>-34.040239499999998</v>
      </c>
      <c r="FJ115" s="68">
        <v>-33.290119500000003</v>
      </c>
      <c r="FK115" s="83">
        <f t="shared" si="30"/>
        <v>-28.990992661841574</v>
      </c>
      <c r="FL115" s="83"/>
      <c r="FM115" s="83">
        <f t="shared" si="31"/>
        <v>23.962001669179731</v>
      </c>
      <c r="FN115" s="83">
        <f t="shared" si="32"/>
        <v>1.0247072812718889</v>
      </c>
      <c r="FO115" s="83">
        <f t="shared" si="33"/>
        <v>24.707281271888924</v>
      </c>
    </row>
    <row r="116" spans="1:171" ht="136" x14ac:dyDescent="0.2">
      <c r="A116" s="74" t="s">
        <v>385</v>
      </c>
      <c r="B116" s="78" t="s">
        <v>485</v>
      </c>
      <c r="D116" s="75"/>
      <c r="E116" s="78">
        <v>20</v>
      </c>
      <c r="F116" s="77" t="s">
        <v>446</v>
      </c>
      <c r="G116" s="71"/>
      <c r="H116" s="30" t="s">
        <v>525</v>
      </c>
      <c r="I116" s="31" t="s">
        <v>619</v>
      </c>
      <c r="J116" s="71" t="s">
        <v>103</v>
      </c>
      <c r="K116" s="1"/>
      <c r="L116" s="84">
        <v>-26.829664681763255</v>
      </c>
      <c r="O116" s="84">
        <v>27.920216796874996</v>
      </c>
      <c r="S116" s="1"/>
      <c r="T116" s="79">
        <v>-34.928045999999995</v>
      </c>
      <c r="U116" s="79">
        <v>4.7458178726125393E-2</v>
      </c>
      <c r="V116" s="79">
        <v>-32.586388499999998</v>
      </c>
      <c r="W116" s="79">
        <v>-35.655958499999997</v>
      </c>
      <c r="X116" s="79">
        <v>2.5822832542150408E-2</v>
      </c>
      <c r="Y116" s="79">
        <v>-32.525194499999998</v>
      </c>
      <c r="Z116" s="79">
        <v>-34.016551499999998</v>
      </c>
      <c r="AA116" s="79">
        <v>6.6301867337959994E-2</v>
      </c>
      <c r="AB116" s="79">
        <v>-32.751711</v>
      </c>
      <c r="AC116" s="79">
        <v>-33.1973415</v>
      </c>
      <c r="AD116" s="79">
        <v>0.13190582028288239</v>
      </c>
      <c r="AE116" s="71"/>
      <c r="AF116" s="79">
        <v>-32.270054999999999</v>
      </c>
      <c r="AG116" s="79">
        <v>0.65883118702137933</v>
      </c>
      <c r="AH116" s="1"/>
      <c r="AI116" s="71"/>
      <c r="AJ116" s="16" t="s">
        <v>394</v>
      </c>
      <c r="AK116" s="66">
        <v>-192.1012920523863</v>
      </c>
      <c r="AL116" s="67"/>
      <c r="AM116" s="66">
        <v>1</v>
      </c>
      <c r="AN116" s="66">
        <v>-182.14326519238631</v>
      </c>
      <c r="AO116" s="67"/>
      <c r="AP116" s="66">
        <v>1</v>
      </c>
      <c r="AQ116" s="66">
        <v>-170.70152843238631</v>
      </c>
      <c r="AR116" s="67"/>
      <c r="AS116" s="66">
        <v>1</v>
      </c>
      <c r="AT116" s="66">
        <v>-175.78136369238632</v>
      </c>
      <c r="AU116" s="67"/>
      <c r="AV116" s="66">
        <v>1</v>
      </c>
      <c r="AW116" s="66">
        <v>-179.64165105238629</v>
      </c>
      <c r="AX116" s="67"/>
      <c r="AY116" s="66">
        <v>1</v>
      </c>
      <c r="AZ116" s="67"/>
      <c r="BA116" s="67"/>
      <c r="BB116" s="66">
        <v>0</v>
      </c>
      <c r="BC116" s="82">
        <v>5.7381178297248336</v>
      </c>
      <c r="BD116" s="82">
        <v>2.9096868800138012</v>
      </c>
      <c r="BE116" s="10">
        <f t="shared" ref="BE116:BE141" si="44">BC116/BD116</f>
        <v>1.972073995019566</v>
      </c>
      <c r="BF116" s="2">
        <f t="shared" si="34"/>
        <v>3.687063518456934</v>
      </c>
      <c r="BG116" s="2">
        <f t="shared" ref="BG116:BG141" si="45">BD116/BN116</f>
        <v>2.1235127478753539</v>
      </c>
      <c r="BH116" s="82">
        <v>0.21504356076942982</v>
      </c>
      <c r="BI116" s="82">
        <v>0.41197274217200031</v>
      </c>
      <c r="BJ116" s="82">
        <v>1.0653842836194254</v>
      </c>
      <c r="BK116" s="82">
        <v>2.3590097472612781</v>
      </c>
      <c r="BL116" s="82">
        <v>1.2266022599844733</v>
      </c>
      <c r="BM116" s="82">
        <v>1.5562839644613127</v>
      </c>
      <c r="BN116" s="82">
        <v>1.3702234106788578</v>
      </c>
      <c r="BO116" s="82">
        <v>1.8450789269386696</v>
      </c>
      <c r="BP116" s="82">
        <v>1.6541016130423529</v>
      </c>
      <c r="BQ116" s="82">
        <v>2.5383421029931852</v>
      </c>
      <c r="BR116" s="82">
        <v>2.0321745881135165</v>
      </c>
      <c r="BS116" s="82">
        <v>3.7672733546105408</v>
      </c>
      <c r="BT116" s="82">
        <v>2.0564996118347274</v>
      </c>
      <c r="BU116" s="82">
        <v>4.3836798067799529</v>
      </c>
      <c r="BV116" s="82">
        <v>2.022082291037695</v>
      </c>
      <c r="BW116" s="82">
        <v>5.4304321573363232</v>
      </c>
      <c r="BX116" s="82">
        <v>1.5609419477270765</v>
      </c>
      <c r="BY116" s="82">
        <v>3.5465367031829551</v>
      </c>
      <c r="BZ116" s="82">
        <v>0.67152592081428442</v>
      </c>
      <c r="CA116" s="82">
        <v>1.9602346243422752</v>
      </c>
      <c r="CB116" s="82">
        <v>0.35374795134995252</v>
      </c>
      <c r="CC116" s="82">
        <v>0.90054343138100557</v>
      </c>
      <c r="CD116" s="82">
        <v>8.2291037695160871E-2</v>
      </c>
      <c r="CE116" s="82">
        <v>0.13352885361856293</v>
      </c>
      <c r="CF116" s="82">
        <v>2.7947899594582937E-2</v>
      </c>
      <c r="CG116" s="82">
        <v>5.0202708531010089E-2</v>
      </c>
      <c r="CH116" s="68">
        <f t="shared" si="24"/>
        <v>28.788072026112705</v>
      </c>
      <c r="CI116" s="2">
        <f t="shared" si="25"/>
        <v>2.6489613667249077</v>
      </c>
      <c r="CJ116" s="2">
        <f t="shared" si="26"/>
        <v>1.8986972147349508</v>
      </c>
      <c r="CK116" s="2">
        <f t="shared" si="27"/>
        <v>0.59680169767706237</v>
      </c>
      <c r="CL116" s="2">
        <f t="shared" si="35"/>
        <v>11.971275769861123</v>
      </c>
      <c r="CM116" s="2">
        <f t="shared" si="36"/>
        <v>14.639782627447596</v>
      </c>
      <c r="CN116" s="1"/>
      <c r="CO116" s="82">
        <v>0</v>
      </c>
      <c r="CP116" s="82">
        <v>0.95359268524109375</v>
      </c>
      <c r="CQ116" s="1"/>
      <c r="CR116" s="82">
        <v>8.5424825325627527</v>
      </c>
      <c r="CS116" s="82">
        <v>4.5125506771327517</v>
      </c>
      <c r="CT116" s="82">
        <v>1.7726214094712325</v>
      </c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0">
        <f t="shared" si="37"/>
        <v>15.781247304407833</v>
      </c>
      <c r="DK116" s="5">
        <f t="shared" si="38"/>
        <v>15.781247304407833</v>
      </c>
      <c r="DO116" s="82">
        <v>0.13404640731475889</v>
      </c>
      <c r="DP116" s="82">
        <v>0</v>
      </c>
      <c r="DQ116" s="82">
        <v>0</v>
      </c>
      <c r="DR116" s="1"/>
      <c r="DS116" s="1"/>
      <c r="DT116" s="1"/>
      <c r="DU116" s="1"/>
      <c r="DV116" s="82">
        <v>0</v>
      </c>
      <c r="DW116" s="82">
        <v>0</v>
      </c>
      <c r="EE116" s="2">
        <f t="shared" si="39"/>
        <v>0.13404640731475889</v>
      </c>
      <c r="EF116" s="2"/>
      <c r="EG116" s="10">
        <f t="shared" si="40"/>
        <v>0.9915775096744821</v>
      </c>
      <c r="EK116" s="10">
        <f t="shared" si="41"/>
        <v>0.56864189472702686</v>
      </c>
      <c r="EN116" s="82">
        <v>0.55222979384111093</v>
      </c>
      <c r="EO116" s="82">
        <v>1.4041231777796945</v>
      </c>
      <c r="EP116" s="82">
        <v>0.69947382040886741</v>
      </c>
      <c r="EQ116" s="82">
        <v>0.605279047701199</v>
      </c>
      <c r="ER116" s="82">
        <v>1.0690071594927972</v>
      </c>
      <c r="ES116" s="82">
        <v>1.0366600534805486</v>
      </c>
      <c r="ET116" s="82">
        <v>1.1572500646942119</v>
      </c>
      <c r="EU116" s="82">
        <v>0.7802121970154402</v>
      </c>
      <c r="EV116" s="82">
        <v>0.3848011731217113</v>
      </c>
      <c r="EW116" s="82">
        <v>0.236522039161563</v>
      </c>
      <c r="EX116" s="82">
        <v>0.4797722763736737</v>
      </c>
      <c r="EY116" s="82">
        <v>0</v>
      </c>
      <c r="EZ116" s="10">
        <f t="shared" si="42"/>
        <v>8.4053308030708163</v>
      </c>
      <c r="FA116" s="67"/>
      <c r="FC116" s="69">
        <v>0.16269813099387015</v>
      </c>
      <c r="FD116" s="11">
        <f t="shared" si="43"/>
        <v>0.5741431424884661</v>
      </c>
      <c r="FE116" s="77" t="s">
        <v>446</v>
      </c>
      <c r="FF116" s="77">
        <v>-5.2</v>
      </c>
      <c r="FG116" s="83">
        <v>-5</v>
      </c>
      <c r="FH116" s="68">
        <v>-35.655958499999997</v>
      </c>
      <c r="FI116" s="68">
        <v>-34.016551499999998</v>
      </c>
      <c r="FJ116" s="68">
        <v>-33.1973415</v>
      </c>
      <c r="FK116" s="83">
        <f t="shared" si="30"/>
        <v>-28.967180840369906</v>
      </c>
      <c r="FL116" s="83">
        <f>AVERAGE(FM115:FM128)</f>
        <v>21.769281239014322</v>
      </c>
      <c r="FM116" s="83">
        <f t="shared" si="31"/>
        <v>23.938213659529538</v>
      </c>
      <c r="FN116" s="83">
        <f t="shared" si="32"/>
        <v>1.0246821532367074</v>
      </c>
      <c r="FO116" s="83">
        <f t="shared" si="33"/>
        <v>24.682153236707414</v>
      </c>
    </row>
    <row r="117" spans="1:171" ht="136" x14ac:dyDescent="0.2">
      <c r="A117" s="74" t="s">
        <v>385</v>
      </c>
      <c r="B117" s="78" t="s">
        <v>485</v>
      </c>
      <c r="D117" s="75"/>
      <c r="E117" s="78">
        <v>39</v>
      </c>
      <c r="F117" s="77" t="s">
        <v>447</v>
      </c>
      <c r="G117" s="71"/>
      <c r="H117" s="30" t="s">
        <v>526</v>
      </c>
      <c r="I117" s="31" t="s">
        <v>619</v>
      </c>
      <c r="J117" s="71" t="s">
        <v>103</v>
      </c>
      <c r="K117" s="1"/>
      <c r="L117" s="84">
        <v>-26.915625196433222</v>
      </c>
      <c r="O117" s="84">
        <v>2.7192787690007476</v>
      </c>
      <c r="S117" s="1"/>
      <c r="T117" s="79">
        <v>-31.189290000000003</v>
      </c>
      <c r="U117" s="80"/>
      <c r="V117" s="79">
        <v>-31.059993000000002</v>
      </c>
      <c r="W117" s="79">
        <v>-31.821957000000001</v>
      </c>
      <c r="X117" s="80"/>
      <c r="Y117" s="79">
        <v>-31.004721</v>
      </c>
      <c r="Z117" s="79">
        <v>-31.944344999999998</v>
      </c>
      <c r="AA117" s="80"/>
      <c r="AB117" s="79">
        <v>-30.990902999999999</v>
      </c>
      <c r="AC117" s="79">
        <v>-31.64331</v>
      </c>
      <c r="AD117" s="80"/>
      <c r="AE117" s="71"/>
      <c r="AF117" s="79">
        <v>-31.905851999999999</v>
      </c>
      <c r="AG117" s="80"/>
      <c r="AH117" s="1"/>
      <c r="AI117" s="71"/>
      <c r="AJ117" s="16" t="s">
        <v>395</v>
      </c>
      <c r="AK117" s="66">
        <v>-198.56089790520147</v>
      </c>
      <c r="AL117" s="66">
        <v>0.23941962726419111</v>
      </c>
      <c r="AM117" s="66">
        <v>3</v>
      </c>
      <c r="AN117" s="66">
        <v>-197.30260624520147</v>
      </c>
      <c r="AO117" s="66">
        <v>1.0570770850186517</v>
      </c>
      <c r="AP117" s="66">
        <v>3</v>
      </c>
      <c r="AQ117" s="66">
        <v>-196.96741401853478</v>
      </c>
      <c r="AR117" s="66">
        <v>0.73820238174281116</v>
      </c>
      <c r="AS117" s="66">
        <v>3</v>
      </c>
      <c r="AT117" s="66">
        <v>-192.05223973853478</v>
      </c>
      <c r="AU117" s="66">
        <v>0.63615560903004531</v>
      </c>
      <c r="AV117" s="66">
        <v>3</v>
      </c>
      <c r="AW117" s="66">
        <v>-191.42500174520146</v>
      </c>
      <c r="AX117" s="66">
        <v>0.97836138055824151</v>
      </c>
      <c r="AY117" s="66">
        <v>3</v>
      </c>
      <c r="AZ117" s="67"/>
      <c r="BA117" s="67"/>
      <c r="BB117" s="66">
        <v>0</v>
      </c>
      <c r="BC117" s="82">
        <v>0.55381847774874704</v>
      </c>
      <c r="BD117" s="82">
        <v>0.10960723005097012</v>
      </c>
      <c r="BE117" s="10">
        <f t="shared" si="44"/>
        <v>5.0527549824150064</v>
      </c>
      <c r="BF117" s="2">
        <f t="shared" si="34"/>
        <v>21.658291457286431</v>
      </c>
      <c r="BG117" s="2">
        <f t="shared" si="45"/>
        <v>1.57380073800738</v>
      </c>
      <c r="BH117" s="82">
        <v>0</v>
      </c>
      <c r="BI117" s="82">
        <v>0</v>
      </c>
      <c r="BJ117" s="82">
        <v>0</v>
      </c>
      <c r="BK117" s="82">
        <v>0</v>
      </c>
      <c r="BL117" s="82">
        <v>1.6832997815565166E-2</v>
      </c>
      <c r="BM117" s="82">
        <v>2.557073713967533E-2</v>
      </c>
      <c r="BN117" s="82">
        <v>6.9644922259819234E-2</v>
      </c>
      <c r="BO117" s="82">
        <v>0.12425579303550775</v>
      </c>
      <c r="BP117" s="82">
        <v>0.15856426949929325</v>
      </c>
      <c r="BQ117" s="82">
        <v>0.25969075255921531</v>
      </c>
      <c r="BR117" s="82">
        <v>0.32111192016104845</v>
      </c>
      <c r="BS117" s="82">
        <v>0.6519895489784554</v>
      </c>
      <c r="BT117" s="82">
        <v>0.42249539555403259</v>
      </c>
      <c r="BU117" s="82">
        <v>1.0679316400394052</v>
      </c>
      <c r="BV117" s="82">
        <v>0.43328907354263924</v>
      </c>
      <c r="BW117" s="82">
        <v>1.5819163061635326</v>
      </c>
      <c r="BX117" s="82">
        <v>0.43855741637041157</v>
      </c>
      <c r="BY117" s="82">
        <v>1.6755900115646547</v>
      </c>
      <c r="BZ117" s="82">
        <v>0.27960765837152524</v>
      </c>
      <c r="CA117" s="82">
        <v>0.69747719193044067</v>
      </c>
      <c r="CB117" s="82">
        <v>8.6477920075384407E-2</v>
      </c>
      <c r="CC117" s="82">
        <v>0.19801259262432</v>
      </c>
      <c r="CD117" s="82">
        <v>1.7475478648220327E-2</v>
      </c>
      <c r="CE117" s="82">
        <v>0</v>
      </c>
      <c r="CF117" s="82">
        <v>0</v>
      </c>
      <c r="CG117" s="82">
        <v>0</v>
      </c>
      <c r="CH117" s="68">
        <f t="shared" si="24"/>
        <v>28.764789603960402</v>
      </c>
      <c r="CI117" s="2">
        <f t="shared" si="25"/>
        <v>3.2810323479337562</v>
      </c>
      <c r="CJ117" s="2">
        <f t="shared" si="26"/>
        <v>26.397084048027445</v>
      </c>
      <c r="CK117" s="2">
        <f t="shared" si="27"/>
        <v>0.42021159702382815</v>
      </c>
      <c r="CL117" s="2">
        <f t="shared" si="35"/>
        <v>4.1529961022829474</v>
      </c>
      <c r="CM117" s="2">
        <f t="shared" si="36"/>
        <v>4.9751145757484894</v>
      </c>
      <c r="CN117" s="1"/>
      <c r="CO117" s="82">
        <v>0</v>
      </c>
      <c r="CP117" s="82">
        <v>0</v>
      </c>
      <c r="CQ117" s="1"/>
      <c r="CR117" s="82">
        <v>0</v>
      </c>
      <c r="CS117" s="82">
        <v>0</v>
      </c>
      <c r="CT117" s="82">
        <v>0</v>
      </c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0">
        <f t="shared" si="37"/>
        <v>0</v>
      </c>
      <c r="DK117" s="5">
        <f t="shared" si="38"/>
        <v>0</v>
      </c>
      <c r="DO117" s="82">
        <v>0.4798046858268728</v>
      </c>
      <c r="DP117" s="82">
        <v>8.4807469910481003E-3</v>
      </c>
      <c r="DQ117" s="82">
        <v>8.0952584914550044E-3</v>
      </c>
      <c r="DR117" s="1"/>
      <c r="DS117" s="1"/>
      <c r="DT117" s="1"/>
      <c r="DU117" s="1"/>
      <c r="DV117" s="82">
        <v>0</v>
      </c>
      <c r="DW117" s="82">
        <v>0</v>
      </c>
      <c r="EE117" s="2">
        <f t="shared" si="39"/>
        <v>0.4963806913093759</v>
      </c>
      <c r="EF117" s="2"/>
      <c r="EG117" s="10">
        <f t="shared" si="40"/>
        <v>0</v>
      </c>
      <c r="EK117" s="10">
        <f t="shared" si="41"/>
        <v>0</v>
      </c>
      <c r="EN117" s="82">
        <v>5.319741294384716E-2</v>
      </c>
      <c r="EO117" s="82">
        <v>6.0007709769991854E-2</v>
      </c>
      <c r="EP117" s="82">
        <v>6.244913693408146E-2</v>
      </c>
      <c r="EQ117" s="82">
        <v>4.8957039448323116E-2</v>
      </c>
      <c r="ER117" s="82">
        <v>7.8125669250867336E-2</v>
      </c>
      <c r="ES117" s="82">
        <v>6.0521694436115978E-2</v>
      </c>
      <c r="ET117" s="82">
        <v>6.2834625433674546E-2</v>
      </c>
      <c r="EU117" s="82">
        <v>0</v>
      </c>
      <c r="EV117" s="82">
        <v>3.6749903627875093E-2</v>
      </c>
      <c r="EW117" s="82">
        <v>2.1844348310275406E-2</v>
      </c>
      <c r="EX117" s="82">
        <v>1.6961493982096201E-2</v>
      </c>
      <c r="EY117" s="82">
        <v>0</v>
      </c>
      <c r="EZ117" s="10">
        <f t="shared" si="42"/>
        <v>0.50164903413714823</v>
      </c>
      <c r="FA117" s="67"/>
      <c r="FC117" s="69">
        <v>0.21762553016828567</v>
      </c>
      <c r="FD117" s="11">
        <f t="shared" si="43"/>
        <v>0.10083165452760991</v>
      </c>
      <c r="FE117" s="77" t="s">
        <v>447</v>
      </c>
      <c r="FF117" s="77">
        <v>-5.2</v>
      </c>
      <c r="FG117" s="83">
        <v>-5</v>
      </c>
      <c r="FH117" s="68">
        <v>-31.821957000000001</v>
      </c>
      <c r="FI117" s="68">
        <v>-31.944344999999998</v>
      </c>
      <c r="FJ117" s="68">
        <v>-31.64331</v>
      </c>
      <c r="FK117" s="83">
        <f t="shared" si="30"/>
        <v>-26.884142541214374</v>
      </c>
      <c r="FL117" s="83"/>
      <c r="FM117" s="83">
        <f t="shared" si="31"/>
        <v>21.85725839867316</v>
      </c>
      <c r="FN117" s="83">
        <f t="shared" si="32"/>
        <v>1.0224887328404688</v>
      </c>
      <c r="FO117" s="83">
        <f t="shared" si="33"/>
        <v>22.488732840468817</v>
      </c>
    </row>
    <row r="118" spans="1:171" ht="136" x14ac:dyDescent="0.2">
      <c r="A118" s="74" t="s">
        <v>385</v>
      </c>
      <c r="B118" s="78" t="s">
        <v>485</v>
      </c>
      <c r="D118" s="75"/>
      <c r="E118" s="78">
        <v>54</v>
      </c>
      <c r="F118" s="77" t="s">
        <v>448</v>
      </c>
      <c r="G118" s="71"/>
      <c r="H118" s="30" t="s">
        <v>527</v>
      </c>
      <c r="I118" s="31" t="s">
        <v>619</v>
      </c>
      <c r="J118" s="71" t="s">
        <v>103</v>
      </c>
      <c r="K118" s="1"/>
      <c r="L118" s="84">
        <v>-25.14162135859512</v>
      </c>
      <c r="O118" s="84">
        <v>16.984273034591194</v>
      </c>
      <c r="S118" s="1"/>
      <c r="T118" s="79">
        <v>-29.901254999999999</v>
      </c>
      <c r="U118" s="80"/>
      <c r="V118" s="79">
        <v>-30.182549999999999</v>
      </c>
      <c r="W118" s="79">
        <v>-30.924773999999999</v>
      </c>
      <c r="X118" s="80"/>
      <c r="Y118" s="79">
        <v>-30.709607999999999</v>
      </c>
      <c r="Z118" s="79">
        <v>-31.469598000000001</v>
      </c>
      <c r="AA118" s="80"/>
      <c r="AB118" s="79">
        <v>-31.239626999999999</v>
      </c>
      <c r="AC118" s="79">
        <v>-32.020344000000001</v>
      </c>
      <c r="AD118" s="80"/>
      <c r="AE118" s="71"/>
      <c r="AF118" s="79">
        <v>-30.213146999999999</v>
      </c>
      <c r="AG118" s="80"/>
      <c r="AH118" s="1"/>
      <c r="AI118" s="71"/>
      <c r="AJ118" s="16" t="s">
        <v>396</v>
      </c>
      <c r="AK118" s="66">
        <v>-174.09919550663261</v>
      </c>
      <c r="AL118" s="67"/>
      <c r="AM118" s="66">
        <v>1</v>
      </c>
      <c r="AN118" s="66">
        <v>-171.26121508663263</v>
      </c>
      <c r="AO118" s="67"/>
      <c r="AP118" s="66">
        <v>1</v>
      </c>
      <c r="AQ118" s="66">
        <v>-172.92543568663262</v>
      </c>
      <c r="AR118" s="67"/>
      <c r="AS118" s="66">
        <v>1</v>
      </c>
      <c r="AT118" s="66">
        <v>-166.67448222663262</v>
      </c>
      <c r="AU118" s="67"/>
      <c r="AV118" s="66">
        <v>1</v>
      </c>
      <c r="AW118" s="66">
        <v>-166.58818930663261</v>
      </c>
      <c r="AX118" s="67"/>
      <c r="AY118" s="66">
        <v>1</v>
      </c>
      <c r="AZ118" s="67"/>
      <c r="BA118" s="67"/>
      <c r="BB118" s="66">
        <v>0</v>
      </c>
      <c r="BC118" s="82">
        <v>0.14082496472736328</v>
      </c>
      <c r="BD118" s="82"/>
      <c r="BE118" s="10"/>
      <c r="BF118" s="2">
        <f t="shared" si="34"/>
        <v>2.266025641025641</v>
      </c>
      <c r="BG118" s="2"/>
      <c r="BH118" s="82">
        <v>0</v>
      </c>
      <c r="BI118" s="82">
        <v>0</v>
      </c>
      <c r="BJ118" s="82">
        <v>0</v>
      </c>
      <c r="BK118" s="82">
        <v>0</v>
      </c>
      <c r="BL118" s="82">
        <v>3.1820068055440284E-2</v>
      </c>
      <c r="BM118" s="82">
        <v>6.2146236202174458E-2</v>
      </c>
      <c r="BN118" s="82">
        <v>0.12847539214872605</v>
      </c>
      <c r="BO118" s="82">
        <v>0</v>
      </c>
      <c r="BP118" s="82">
        <v>0</v>
      </c>
      <c r="BQ118" s="82">
        <v>0.33801975267657064</v>
      </c>
      <c r="BR118" s="82">
        <v>0.27587351647439623</v>
      </c>
      <c r="BS118" s="82">
        <v>0.57898580795086729</v>
      </c>
      <c r="BT118" s="82">
        <v>0.28194870943646777</v>
      </c>
      <c r="BU118" s="82">
        <v>0.63943895758984148</v>
      </c>
      <c r="BV118" s="82">
        <v>0.23504025230309572</v>
      </c>
      <c r="BW118" s="82">
        <v>0.49537720972694832</v>
      </c>
      <c r="BX118" s="82">
        <v>0.17418872935513319</v>
      </c>
      <c r="BY118" s="82">
        <v>0.44169640634077517</v>
      </c>
      <c r="BZ118" s="82">
        <v>0.15402108058760064</v>
      </c>
      <c r="CA118" s="82">
        <v>0.27218856336625447</v>
      </c>
      <c r="CB118" s="82">
        <v>4.3074114034359699E-2</v>
      </c>
      <c r="CC118" s="82">
        <v>8.3509004896671915E-2</v>
      </c>
      <c r="CD118" s="82">
        <v>0</v>
      </c>
      <c r="CE118" s="82">
        <v>0</v>
      </c>
      <c r="CF118" s="82">
        <v>0</v>
      </c>
      <c r="CG118" s="82">
        <v>0</v>
      </c>
      <c r="CH118" s="68">
        <f t="shared" si="24"/>
        <v>28.913100419860559</v>
      </c>
      <c r="CI118" s="2">
        <f t="shared" si="25"/>
        <v>2.454142841125686</v>
      </c>
      <c r="CJ118" s="2">
        <f t="shared" si="26"/>
        <v>19.458333333333332</v>
      </c>
      <c r="CK118" s="2">
        <f t="shared" si="27"/>
        <v>0.63055355118029077</v>
      </c>
      <c r="CL118" s="2">
        <f t="shared" si="35"/>
        <v>1.29277118433065</v>
      </c>
      <c r="CM118" s="2">
        <f t="shared" si="36"/>
        <v>1.6640551083077435</v>
      </c>
      <c r="CN118" s="1"/>
      <c r="CO118" s="82">
        <v>0</v>
      </c>
      <c r="CP118" s="82">
        <v>15.919843970453979</v>
      </c>
      <c r="CQ118" s="1"/>
      <c r="CR118" s="82">
        <v>46.547779898746782</v>
      </c>
      <c r="CS118" s="82">
        <v>12.667474479209893</v>
      </c>
      <c r="CT118" s="82">
        <v>8.3730102083160425</v>
      </c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0">
        <f t="shared" si="37"/>
        <v>83.508108556726697</v>
      </c>
      <c r="DK118" s="5">
        <f t="shared" si="38"/>
        <v>83.508108556726697</v>
      </c>
      <c r="DO118" s="82">
        <v>3.1122914764710765E-2</v>
      </c>
      <c r="DP118" s="82">
        <v>3.3363764627769941E-3</v>
      </c>
      <c r="DQ118" s="82">
        <v>4.7804797078595728E-3</v>
      </c>
      <c r="DR118" s="1"/>
      <c r="DS118" s="1"/>
      <c r="DT118" s="1"/>
      <c r="DU118" s="1"/>
      <c r="DV118" s="82">
        <v>0</v>
      </c>
      <c r="DW118" s="82">
        <v>0</v>
      </c>
      <c r="EE118" s="2">
        <f t="shared" si="39"/>
        <v>3.9239770935347335E-2</v>
      </c>
      <c r="EF118" s="2"/>
      <c r="EG118" s="10">
        <f t="shared" si="40"/>
        <v>0.99953032894854477</v>
      </c>
      <c r="EK118" s="10">
        <f t="shared" si="41"/>
        <v>0.98475521494260232</v>
      </c>
      <c r="EN118" s="82">
        <v>0.10955265997178189</v>
      </c>
      <c r="EO118" s="82">
        <v>0.23050875591335379</v>
      </c>
      <c r="EP118" s="82">
        <v>0.12568677898580793</v>
      </c>
      <c r="EQ118" s="82">
        <v>0.14202008465432817</v>
      </c>
      <c r="ER118" s="82">
        <v>0.16960743630176781</v>
      </c>
      <c r="ES118" s="82">
        <v>0.19570088804050129</v>
      </c>
      <c r="ET118" s="82">
        <v>0.17224665947381526</v>
      </c>
      <c r="EU118" s="82">
        <v>0.13360444850195036</v>
      </c>
      <c r="EV118" s="82">
        <v>6.3689932774504104E-2</v>
      </c>
      <c r="EW118" s="82">
        <v>4.9647273632666612E-2</v>
      </c>
      <c r="EX118" s="82">
        <v>4.8203170387584031E-2</v>
      </c>
      <c r="EY118" s="82">
        <v>0</v>
      </c>
      <c r="EZ118" s="10">
        <f t="shared" si="42"/>
        <v>1.4404680886380612</v>
      </c>
      <c r="FA118" s="67"/>
      <c r="FC118" s="69">
        <v>0.14963969373967873</v>
      </c>
      <c r="FD118" s="11">
        <f t="shared" si="43"/>
        <v>0.86563725050124174</v>
      </c>
      <c r="FE118" s="77" t="s">
        <v>448</v>
      </c>
      <c r="FF118" s="77">
        <v>-5.2</v>
      </c>
      <c r="FG118" s="83">
        <v>-5</v>
      </c>
      <c r="FH118" s="68">
        <v>-30.924773999999999</v>
      </c>
      <c r="FI118" s="68">
        <v>-31.469598000000001</v>
      </c>
      <c r="FJ118" s="68">
        <v>-32.020344000000001</v>
      </c>
      <c r="FK118" s="83">
        <f t="shared" si="30"/>
        <v>-26.406913952553282</v>
      </c>
      <c r="FL118" s="83"/>
      <c r="FM118" s="83">
        <f t="shared" si="31"/>
        <v>21.380507038600729</v>
      </c>
      <c r="FN118" s="83">
        <f t="shared" si="32"/>
        <v>1.0219875369487885</v>
      </c>
      <c r="FO118" s="83">
        <f t="shared" si="33"/>
        <v>21.987536948788524</v>
      </c>
    </row>
    <row r="119" spans="1:171" ht="136" x14ac:dyDescent="0.2">
      <c r="A119" s="74" t="s">
        <v>385</v>
      </c>
      <c r="B119" s="78" t="s">
        <v>485</v>
      </c>
      <c r="D119" s="75"/>
      <c r="E119" s="78">
        <v>70</v>
      </c>
      <c r="F119" s="77" t="s">
        <v>449</v>
      </c>
      <c r="G119" s="71"/>
      <c r="H119" s="30" t="s">
        <v>528</v>
      </c>
      <c r="I119" s="31" t="s">
        <v>619</v>
      </c>
      <c r="J119" s="71" t="s">
        <v>103</v>
      </c>
      <c r="K119" s="1"/>
      <c r="L119" s="84">
        <v>-25.670957159457554</v>
      </c>
      <c r="O119" s="84">
        <v>14.787226812585496</v>
      </c>
      <c r="S119" s="1"/>
      <c r="T119" s="79">
        <v>-30.580311000000002</v>
      </c>
      <c r="U119" s="80"/>
      <c r="V119" s="79">
        <v>-30.575375999999999</v>
      </c>
      <c r="W119" s="79">
        <v>-31.007681999999999</v>
      </c>
      <c r="X119" s="80"/>
      <c r="Y119" s="79">
        <v>-30.205250999999997</v>
      </c>
      <c r="Z119" s="79">
        <v>-30.95241</v>
      </c>
      <c r="AA119" s="80"/>
      <c r="AB119" s="79">
        <v>-30.702698999999999</v>
      </c>
      <c r="AC119" s="80"/>
      <c r="AD119" s="80"/>
      <c r="AE119" s="71"/>
      <c r="AF119" s="80"/>
      <c r="AG119" s="80"/>
      <c r="AH119" s="1"/>
      <c r="AI119" s="71"/>
      <c r="AJ119" s="16" t="s">
        <v>397</v>
      </c>
      <c r="AK119" s="66">
        <v>-181.25878851097954</v>
      </c>
      <c r="AL119" s="67"/>
      <c r="AM119" s="66">
        <v>1</v>
      </c>
      <c r="AN119" s="66">
        <v>-180.05861249097953</v>
      </c>
      <c r="AO119" s="67"/>
      <c r="AP119" s="66">
        <v>1</v>
      </c>
      <c r="AQ119" s="66">
        <v>-181.90774649097955</v>
      </c>
      <c r="AR119" s="67"/>
      <c r="AS119" s="66">
        <v>1</v>
      </c>
      <c r="AT119" s="66">
        <v>-169.38646769097954</v>
      </c>
      <c r="AU119" s="67"/>
      <c r="AV119" s="66">
        <v>1</v>
      </c>
      <c r="AW119" s="66">
        <v>-161.12436087097953</v>
      </c>
      <c r="AX119" s="67"/>
      <c r="AY119" s="66">
        <v>1</v>
      </c>
      <c r="AZ119" s="67"/>
      <c r="BA119" s="67"/>
      <c r="BB119" s="66">
        <v>0</v>
      </c>
      <c r="BC119" s="82">
        <v>6.5242545616377393E-2</v>
      </c>
      <c r="BD119" s="82">
        <v>1.2105028927458834E-2</v>
      </c>
      <c r="BE119" s="10">
        <f t="shared" si="44"/>
        <v>5.3897058823529411</v>
      </c>
      <c r="BF119" s="2">
        <f t="shared" si="34"/>
        <v>3.2577777777777777</v>
      </c>
      <c r="BG119" s="2">
        <f t="shared" si="45"/>
        <v>0.35789473684210527</v>
      </c>
      <c r="BH119" s="82">
        <v>0</v>
      </c>
      <c r="BI119" s="82">
        <v>0</v>
      </c>
      <c r="BJ119" s="82">
        <v>0</v>
      </c>
      <c r="BK119" s="82">
        <v>0</v>
      </c>
      <c r="BL119" s="82">
        <v>1.1392968402314197E-2</v>
      </c>
      <c r="BM119" s="82">
        <v>2.0026702269692925E-2</v>
      </c>
      <c r="BN119" s="82">
        <v>3.3822874944370272E-2</v>
      </c>
      <c r="BO119" s="82">
        <v>5.9190031152647975E-2</v>
      </c>
      <c r="BP119" s="82">
        <v>6.9069870939029818E-2</v>
      </c>
      <c r="BQ119" s="82">
        <v>0.11286159323542501</v>
      </c>
      <c r="BR119" s="82">
        <v>0.10992434356920337</v>
      </c>
      <c r="BS119" s="82">
        <v>0.20587449933244326</v>
      </c>
      <c r="BT119" s="82">
        <v>0.10129060970182466</v>
      </c>
      <c r="BU119" s="82">
        <v>0.28242100578549179</v>
      </c>
      <c r="BV119" s="82">
        <v>7.4321317311971516E-2</v>
      </c>
      <c r="BW119" s="82">
        <v>0.24592790387182908</v>
      </c>
      <c r="BX119" s="82">
        <v>5.0200267022696927E-2</v>
      </c>
      <c r="BY119" s="82">
        <v>0.11989319092122831</v>
      </c>
      <c r="BZ119" s="82">
        <v>3.0974632843791722E-2</v>
      </c>
      <c r="CA119" s="82">
        <v>4.2100578549176683E-2</v>
      </c>
      <c r="CB119" s="82">
        <v>0</v>
      </c>
      <c r="CC119" s="82">
        <v>0</v>
      </c>
      <c r="CD119" s="82">
        <v>0</v>
      </c>
      <c r="CE119" s="82">
        <v>0</v>
      </c>
      <c r="CF119" s="82">
        <v>0</v>
      </c>
      <c r="CG119" s="82">
        <v>0</v>
      </c>
      <c r="CH119" s="68">
        <f t="shared" si="24"/>
        <v>28.000654593061313</v>
      </c>
      <c r="CI119" s="2">
        <f t="shared" si="25"/>
        <v>3.0892547660311962</v>
      </c>
      <c r="CJ119" s="2">
        <f t="shared" si="26"/>
        <v>5.1494382022471914</v>
      </c>
      <c r="CK119" s="2">
        <f t="shared" si="27"/>
        <v>0.75088967971530252</v>
      </c>
      <c r="CL119" s="2">
        <f t="shared" si="35"/>
        <v>0.40792167334223411</v>
      </c>
      <c r="CM119" s="2">
        <f t="shared" si="36"/>
        <v>0.48909657320872274</v>
      </c>
      <c r="CN119" s="1"/>
      <c r="CO119" s="82">
        <v>0</v>
      </c>
      <c r="CP119" s="82">
        <v>1.4686248331108143E-2</v>
      </c>
      <c r="CQ119" s="1"/>
      <c r="CR119" s="82">
        <v>1.4597240765465064E-2</v>
      </c>
      <c r="CS119" s="82">
        <v>7.6546506453048502E-3</v>
      </c>
      <c r="CT119" s="82">
        <v>0</v>
      </c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0">
        <f t="shared" si="37"/>
        <v>3.6938139741878054E-2</v>
      </c>
      <c r="DK119" s="5">
        <f t="shared" si="38"/>
        <v>3.6938139741878054E-2</v>
      </c>
      <c r="DO119" s="82">
        <v>5.5629728526924785E-2</v>
      </c>
      <c r="DP119" s="82">
        <v>0</v>
      </c>
      <c r="DQ119" s="82">
        <v>0</v>
      </c>
      <c r="DR119" s="1"/>
      <c r="DS119" s="1"/>
      <c r="DT119" s="1"/>
      <c r="DU119" s="1"/>
      <c r="DV119" s="82">
        <v>0</v>
      </c>
      <c r="DW119" s="82">
        <v>0</v>
      </c>
      <c r="EE119" s="2">
        <f t="shared" si="39"/>
        <v>5.5629728526924785E-2</v>
      </c>
      <c r="EF119" s="2"/>
      <c r="EG119" s="10">
        <f t="shared" si="40"/>
        <v>0.39903846153846151</v>
      </c>
      <c r="EK119" s="10">
        <f t="shared" si="41"/>
        <v>8.3033213285314114E-2</v>
      </c>
      <c r="EN119" s="82">
        <v>3.2131731197151757E-2</v>
      </c>
      <c r="EO119" s="82">
        <v>8.2153983088562532E-2</v>
      </c>
      <c r="EP119" s="82">
        <v>2.4121050289274588E-2</v>
      </c>
      <c r="EQ119" s="82">
        <v>4.0231419670672001E-2</v>
      </c>
      <c r="ER119" s="82">
        <v>4.0498442367601244E-2</v>
      </c>
      <c r="ES119" s="82">
        <v>5.4294615042278588E-2</v>
      </c>
      <c r="ET119" s="82">
        <v>4.121050289274588E-2</v>
      </c>
      <c r="EU119" s="82">
        <v>3.569203382287494E-2</v>
      </c>
      <c r="EV119" s="82">
        <v>1.2461059190031152E-2</v>
      </c>
      <c r="EW119" s="82">
        <v>1.1570983533600357E-2</v>
      </c>
      <c r="EX119" s="82">
        <v>2.091677792612372E-2</v>
      </c>
      <c r="EY119" s="82">
        <v>8.1886960391633293E-3</v>
      </c>
      <c r="EZ119" s="10">
        <f t="shared" si="42"/>
        <v>0.40347129506008012</v>
      </c>
      <c r="FA119" s="67"/>
      <c r="FC119" s="69">
        <v>0.12822073068790873</v>
      </c>
      <c r="FD119" s="11">
        <f t="shared" si="43"/>
        <v>0.82493175614194725</v>
      </c>
      <c r="FE119" s="77" t="s">
        <v>449</v>
      </c>
      <c r="FF119" s="77">
        <v>-5.2</v>
      </c>
      <c r="FG119" s="83">
        <v>-5</v>
      </c>
      <c r="FH119" s="68">
        <v>-31.007681999999999</v>
      </c>
      <c r="FI119" s="68">
        <v>-30.95241</v>
      </c>
      <c r="FJ119" s="68"/>
      <c r="FK119" s="83">
        <f t="shared" si="30"/>
        <v>-25.887022517088894</v>
      </c>
      <c r="FL119" s="83"/>
      <c r="FM119" s="83">
        <f t="shared" si="31"/>
        <v>20.861135494571805</v>
      </c>
      <c r="FN119" s="83">
        <f t="shared" si="32"/>
        <v>1.0214420945002298</v>
      </c>
      <c r="FO119" s="83">
        <f t="shared" si="33"/>
        <v>21.442094500229825</v>
      </c>
    </row>
    <row r="120" spans="1:171" ht="136" x14ac:dyDescent="0.2">
      <c r="A120" s="74" t="s">
        <v>385</v>
      </c>
      <c r="B120" s="78" t="s">
        <v>485</v>
      </c>
      <c r="D120" s="75"/>
      <c r="E120" s="78">
        <v>76</v>
      </c>
      <c r="F120" s="77" t="s">
        <v>451</v>
      </c>
      <c r="G120" s="71"/>
      <c r="H120" s="30" t="s">
        <v>529</v>
      </c>
      <c r="I120" s="31" t="s">
        <v>619</v>
      </c>
      <c r="J120" s="71" t="s">
        <v>103</v>
      </c>
      <c r="K120" s="1"/>
      <c r="L120" s="84">
        <v>-27.796846145067448</v>
      </c>
      <c r="O120" s="84">
        <v>1.7385122441453067</v>
      </c>
      <c r="S120" s="1"/>
      <c r="T120" s="79">
        <v>-31.900917</v>
      </c>
      <c r="U120" s="80"/>
      <c r="V120" s="79">
        <v>-31.278120000000001</v>
      </c>
      <c r="W120" s="79">
        <v>-32.402312999999999</v>
      </c>
      <c r="X120" s="80"/>
      <c r="Y120" s="79">
        <v>-31.204094999999999</v>
      </c>
      <c r="Z120" s="79">
        <v>-31.689699000000001</v>
      </c>
      <c r="AA120" s="80"/>
      <c r="AB120" s="79">
        <v>-31.342275000000001</v>
      </c>
      <c r="AC120" s="79">
        <v>-33.548220000000001</v>
      </c>
      <c r="AD120" s="80"/>
      <c r="AE120" s="71"/>
      <c r="AF120" s="80"/>
      <c r="AG120" s="80"/>
      <c r="AH120" s="1"/>
      <c r="AI120" s="71"/>
      <c r="AJ120" s="16" t="s">
        <v>398</v>
      </c>
      <c r="AK120" s="66">
        <v>-152.98573273118956</v>
      </c>
      <c r="AL120" s="67"/>
      <c r="AM120" s="66">
        <v>1</v>
      </c>
      <c r="AN120" s="66">
        <v>-162.88036071118955</v>
      </c>
      <c r="AO120" s="67"/>
      <c r="AP120" s="66">
        <v>1</v>
      </c>
      <c r="AQ120" s="66">
        <v>-163.23521833118954</v>
      </c>
      <c r="AR120" s="67"/>
      <c r="AS120" s="66">
        <v>1</v>
      </c>
      <c r="AT120" s="66">
        <v>-167.75855231118956</v>
      </c>
      <c r="AU120" s="67"/>
      <c r="AV120" s="66">
        <v>1</v>
      </c>
      <c r="AW120" s="66">
        <v>-166.80844965118956</v>
      </c>
      <c r="AX120" s="67"/>
      <c r="AY120" s="66">
        <v>1</v>
      </c>
      <c r="AZ120" s="67"/>
      <c r="BA120" s="67"/>
      <c r="BB120" s="66">
        <v>0</v>
      </c>
      <c r="BC120" s="82">
        <v>0.44039408866995078</v>
      </c>
      <c r="BD120" s="82">
        <v>0.74967293870629093</v>
      </c>
      <c r="BE120" s="10">
        <f t="shared" si="44"/>
        <v>0.58744829369183038</v>
      </c>
      <c r="BF120" s="2">
        <f t="shared" si="34"/>
        <v>2.1573700450985047</v>
      </c>
      <c r="BG120" s="2">
        <f t="shared" si="45"/>
        <v>5.6591075347476227</v>
      </c>
      <c r="BH120" s="82">
        <v>0</v>
      </c>
      <c r="BI120" s="82">
        <v>4.0700960994912378E-3</v>
      </c>
      <c r="BJ120" s="82">
        <v>1.7443268997819592E-2</v>
      </c>
      <c r="BK120" s="82">
        <v>4.7048372769118961E-2</v>
      </c>
      <c r="BL120" s="82">
        <v>9.5550351288056209E-2</v>
      </c>
      <c r="BM120" s="82">
        <v>0.20413470079948318</v>
      </c>
      <c r="BN120" s="82">
        <v>0.13247193733344101</v>
      </c>
      <c r="BO120" s="82">
        <v>0.21033675199870791</v>
      </c>
      <c r="BP120" s="82">
        <v>0.19701203262537348</v>
      </c>
      <c r="BQ120" s="82">
        <v>0.37469110877816364</v>
      </c>
      <c r="BR120" s="82">
        <v>0.26450779294193655</v>
      </c>
      <c r="BS120" s="82">
        <v>0.5565856416054269</v>
      </c>
      <c r="BT120" s="82">
        <v>0.22075425987240574</v>
      </c>
      <c r="BU120" s="82">
        <v>0.42488896067188892</v>
      </c>
      <c r="BV120" s="82">
        <v>0.18504401195186951</v>
      </c>
      <c r="BW120" s="82">
        <v>0.60445772429944278</v>
      </c>
      <c r="BX120" s="82">
        <v>0.16731002180408627</v>
      </c>
      <c r="BY120" s="82">
        <v>0.34397157393200356</v>
      </c>
      <c r="BZ120" s="82">
        <v>8.2467899539691511E-2</v>
      </c>
      <c r="CA120" s="82">
        <v>0.17045950092869258</v>
      </c>
      <c r="CB120" s="82">
        <v>4.3898893644512646E-2</v>
      </c>
      <c r="CC120" s="82">
        <v>0</v>
      </c>
      <c r="CD120" s="82">
        <v>0</v>
      </c>
      <c r="CE120" s="82">
        <v>0</v>
      </c>
      <c r="CF120" s="82">
        <v>0</v>
      </c>
      <c r="CG120" s="82">
        <v>0</v>
      </c>
      <c r="CH120" s="68">
        <f t="shared" si="24"/>
        <v>28.224233500779491</v>
      </c>
      <c r="CI120" s="2">
        <f t="shared" si="25"/>
        <v>2.6049113327791633</v>
      </c>
      <c r="CJ120" s="2">
        <f t="shared" si="26"/>
        <v>2.4243569553805773</v>
      </c>
      <c r="CK120" s="2">
        <f t="shared" si="27"/>
        <v>0.65610727820425618</v>
      </c>
      <c r="CL120" s="2">
        <f t="shared" si="35"/>
        <v>1.1188887991601391</v>
      </c>
      <c r="CM120" s="2">
        <f t="shared" si="36"/>
        <v>1.4125656141484293</v>
      </c>
      <c r="CN120" s="1"/>
      <c r="CO120" s="82">
        <v>0</v>
      </c>
      <c r="CP120" s="82">
        <v>0</v>
      </c>
      <c r="CQ120" s="1"/>
      <c r="CR120" s="82">
        <v>1.6474198497940726E-2</v>
      </c>
      <c r="CS120" s="82">
        <v>0</v>
      </c>
      <c r="CT120" s="82">
        <v>0</v>
      </c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0">
        <f t="shared" si="37"/>
        <v>1.6474198497940726E-2</v>
      </c>
      <c r="DK120" s="5">
        <f t="shared" si="38"/>
        <v>1.6474198497940726E-2</v>
      </c>
      <c r="DO120" s="82">
        <v>3.1204070096099497E-2</v>
      </c>
      <c r="DP120" s="82">
        <v>6.4927723491884047E-3</v>
      </c>
      <c r="DQ120" s="82">
        <v>0</v>
      </c>
      <c r="DR120" s="1"/>
      <c r="DS120" s="1"/>
      <c r="DT120" s="1"/>
      <c r="DU120" s="1"/>
      <c r="DV120" s="82">
        <v>0</v>
      </c>
      <c r="DW120" s="82">
        <v>0</v>
      </c>
      <c r="EE120" s="2">
        <f t="shared" si="39"/>
        <v>3.7696842445287898E-2</v>
      </c>
      <c r="EF120" s="2"/>
      <c r="EG120" s="10">
        <f t="shared" si="40"/>
        <v>0.30411449016100178</v>
      </c>
      <c r="EK120" s="10">
        <f t="shared" si="41"/>
        <v>1.4510071696824854E-2</v>
      </c>
      <c r="EN120" s="82">
        <v>0.11585237826051846</v>
      </c>
      <c r="EO120" s="82">
        <v>0.39363643705079543</v>
      </c>
      <c r="EP120" s="82">
        <v>0.14686263425664217</v>
      </c>
      <c r="EQ120" s="82">
        <v>0.20612129532423484</v>
      </c>
      <c r="ER120" s="82">
        <v>0.42212710974723416</v>
      </c>
      <c r="ES120" s="82">
        <v>0.46302188484212231</v>
      </c>
      <c r="ET120" s="82">
        <v>0.23630784139546154</v>
      </c>
      <c r="EU120" s="82">
        <v>0.31417265606072847</v>
      </c>
      <c r="EV120" s="82">
        <v>6.9773075991278369E-2</v>
      </c>
      <c r="EW120" s="82">
        <v>5.5866914318016637E-2</v>
      </c>
      <c r="EX120" s="82">
        <v>0.22070580634741177</v>
      </c>
      <c r="EY120" s="82">
        <v>4.8501978518937255E-2</v>
      </c>
      <c r="EZ120" s="10">
        <f t="shared" si="42"/>
        <v>2.6929500121133816</v>
      </c>
      <c r="FA120" s="67"/>
      <c r="FC120" s="69">
        <v>0.15021908576882476</v>
      </c>
      <c r="FD120" s="11">
        <f t="shared" si="43"/>
        <v>1.9064247247281585</v>
      </c>
      <c r="FE120" s="77" t="s">
        <v>451</v>
      </c>
      <c r="FF120" s="77">
        <v>-5.2</v>
      </c>
      <c r="FG120" s="83">
        <v>-5</v>
      </c>
      <c r="FH120" s="68">
        <v>-32.402312999999999</v>
      </c>
      <c r="FI120" s="68">
        <v>-31.689699000000001</v>
      </c>
      <c r="FJ120" s="68">
        <v>-33.548220000000001</v>
      </c>
      <c r="FK120" s="83">
        <f t="shared" si="30"/>
        <v>-26.62816546039403</v>
      </c>
      <c r="FL120" s="83"/>
      <c r="FM120" s="83">
        <f t="shared" si="31"/>
        <v>21.601537294933635</v>
      </c>
      <c r="FN120" s="83">
        <f t="shared" si="32"/>
        <v>1.0222198390100572</v>
      </c>
      <c r="FO120" s="83">
        <f t="shared" si="33"/>
        <v>22.219839010057196</v>
      </c>
    </row>
    <row r="121" spans="1:171" ht="136" x14ac:dyDescent="0.2">
      <c r="A121" s="74" t="s">
        <v>385</v>
      </c>
      <c r="B121" s="78" t="s">
        <v>485</v>
      </c>
      <c r="D121" s="75"/>
      <c r="E121" s="78">
        <v>86</v>
      </c>
      <c r="F121" s="77" t="s">
        <v>452</v>
      </c>
      <c r="G121" s="71"/>
      <c r="H121" s="30" t="s">
        <v>529</v>
      </c>
      <c r="I121" s="31" t="s">
        <v>619</v>
      </c>
      <c r="J121" s="71" t="s">
        <v>103</v>
      </c>
      <c r="K121" s="1"/>
      <c r="L121" s="84">
        <v>-27.761657630290269</v>
      </c>
      <c r="O121" s="84">
        <v>2.6922019793242562</v>
      </c>
      <c r="S121" s="1"/>
      <c r="T121" s="79">
        <v>-30.360209999999999</v>
      </c>
      <c r="U121" s="80"/>
      <c r="V121" s="79">
        <v>-30.145043999999999</v>
      </c>
      <c r="W121" s="79">
        <v>-31.930526999999998</v>
      </c>
      <c r="X121" s="80"/>
      <c r="Y121" s="79">
        <v>-30.558596999999999</v>
      </c>
      <c r="Z121" s="79">
        <v>-30.642492000000001</v>
      </c>
      <c r="AA121" s="80"/>
      <c r="AB121" s="79">
        <v>-30.851735999999999</v>
      </c>
      <c r="AC121" s="79">
        <v>-32.803035000000001</v>
      </c>
      <c r="AD121" s="80"/>
      <c r="AE121" s="71"/>
      <c r="AF121" s="80"/>
      <c r="AG121" s="80"/>
      <c r="AH121" s="1"/>
      <c r="AI121" s="71"/>
      <c r="AJ121" s="16" t="s">
        <v>399</v>
      </c>
      <c r="AK121" s="66">
        <v>-157.01000287306249</v>
      </c>
      <c r="AL121" s="67"/>
      <c r="AM121" s="66">
        <v>1</v>
      </c>
      <c r="AN121" s="66">
        <v>-165.1162541130625</v>
      </c>
      <c r="AO121" s="67"/>
      <c r="AP121" s="66">
        <v>1</v>
      </c>
      <c r="AQ121" s="66">
        <v>-165.64810027306248</v>
      </c>
      <c r="AR121" s="67"/>
      <c r="AS121" s="66">
        <v>1</v>
      </c>
      <c r="AT121" s="66">
        <v>-165.9686168330625</v>
      </c>
      <c r="AU121" s="67"/>
      <c r="AV121" s="66">
        <v>1</v>
      </c>
      <c r="AW121" s="66">
        <v>-160.41769267306248</v>
      </c>
      <c r="AX121" s="67"/>
      <c r="AY121" s="66">
        <v>1</v>
      </c>
      <c r="AZ121" s="67"/>
      <c r="BA121" s="67"/>
      <c r="BB121" s="66">
        <v>0</v>
      </c>
      <c r="BC121" s="82">
        <v>1.2744325642468579</v>
      </c>
      <c r="BD121" s="82">
        <v>2.1833302069655476</v>
      </c>
      <c r="BE121" s="10">
        <f t="shared" si="44"/>
        <v>0.58371040723981893</v>
      </c>
      <c r="BF121" s="2">
        <f t="shared" si="34"/>
        <v>1.0828817341408987</v>
      </c>
      <c r="BG121" s="2">
        <f t="shared" si="45"/>
        <v>3.429385189550187</v>
      </c>
      <c r="BH121" s="82">
        <v>0</v>
      </c>
      <c r="BI121" s="82">
        <v>6.6278997061214283E-3</v>
      </c>
      <c r="BJ121" s="82">
        <v>7.0655911961483159E-2</v>
      </c>
      <c r="BK121" s="82">
        <v>0.41818295504283121</v>
      </c>
      <c r="BL121" s="82">
        <v>0.57150003126367788</v>
      </c>
      <c r="BM121" s="82">
        <v>1.1768898893265805</v>
      </c>
      <c r="BN121" s="82">
        <v>0.63665353592196583</v>
      </c>
      <c r="BO121" s="82">
        <v>0.769961858313012</v>
      </c>
      <c r="BP121" s="82">
        <v>0.70355780654036137</v>
      </c>
      <c r="BQ121" s="82">
        <v>1.0834740198836992</v>
      </c>
      <c r="BR121" s="82">
        <v>0.57850309510410802</v>
      </c>
      <c r="BS121" s="82">
        <v>1.2745576189582943</v>
      </c>
      <c r="BT121" s="82">
        <v>0.52322891264928406</v>
      </c>
      <c r="BU121" s="82">
        <v>1.1548802601137997</v>
      </c>
      <c r="BV121" s="82">
        <v>0.43418995810667166</v>
      </c>
      <c r="BW121" s="82">
        <v>1.5067842180954167</v>
      </c>
      <c r="BX121" s="82">
        <v>0.33126993059463516</v>
      </c>
      <c r="BY121" s="82">
        <v>0.9559182142187207</v>
      </c>
      <c r="BZ121" s="82">
        <v>0.24023010066904271</v>
      </c>
      <c r="CA121" s="82">
        <v>0.54123679109610456</v>
      </c>
      <c r="CB121" s="82">
        <v>0.10517101231788908</v>
      </c>
      <c r="CC121" s="82">
        <v>0</v>
      </c>
      <c r="CD121" s="82">
        <v>0</v>
      </c>
      <c r="CE121" s="82">
        <v>0</v>
      </c>
      <c r="CF121" s="82">
        <v>0</v>
      </c>
      <c r="CG121" s="82">
        <v>0</v>
      </c>
      <c r="CH121" s="68">
        <f t="shared" si="24"/>
        <v>28.357145830731437</v>
      </c>
      <c r="CI121" s="2">
        <f t="shared" si="25"/>
        <v>2.9350271676742938</v>
      </c>
      <c r="CJ121" s="2">
        <f t="shared" si="26"/>
        <v>1.2701459390862944</v>
      </c>
      <c r="CK121" s="2">
        <f t="shared" si="27"/>
        <v>0.61871397178254084</v>
      </c>
      <c r="CL121" s="2">
        <f t="shared" si="35"/>
        <v>3.0039392234102422</v>
      </c>
      <c r="CM121" s="2">
        <f t="shared" si="36"/>
        <v>3.6806102669918093</v>
      </c>
      <c r="CN121" s="1"/>
      <c r="CO121" s="82">
        <v>0</v>
      </c>
      <c r="CP121" s="82">
        <v>0</v>
      </c>
      <c r="CQ121" s="1"/>
      <c r="CR121" s="82">
        <v>3.5265428625023444E-2</v>
      </c>
      <c r="CS121" s="82">
        <v>0</v>
      </c>
      <c r="CT121" s="82">
        <v>1.1630088163571563E-2</v>
      </c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0">
        <f t="shared" si="37"/>
        <v>4.6895516788595007E-2</v>
      </c>
      <c r="DK121" s="5">
        <f t="shared" si="38"/>
        <v>4.6895516788595007E-2</v>
      </c>
      <c r="DO121" s="82">
        <v>2.4885887575814419E-2</v>
      </c>
      <c r="DP121" s="82">
        <v>5.6274620146314017E-3</v>
      </c>
      <c r="DQ121" s="82">
        <v>0</v>
      </c>
      <c r="DR121" s="1"/>
      <c r="DS121" s="1"/>
      <c r="DT121" s="1"/>
      <c r="DU121" s="1"/>
      <c r="DV121" s="82">
        <v>0</v>
      </c>
      <c r="DW121" s="82">
        <v>0</v>
      </c>
      <c r="EE121" s="2">
        <f t="shared" si="39"/>
        <v>3.0513349590445819E-2</v>
      </c>
      <c r="EF121" s="2"/>
      <c r="EG121" s="10">
        <f t="shared" si="40"/>
        <v>0.605815831987076</v>
      </c>
      <c r="EK121" s="10">
        <f t="shared" si="41"/>
        <v>1.5371372356123951E-2</v>
      </c>
      <c r="EN121" s="82">
        <v>0.38166697930344523</v>
      </c>
      <c r="EO121" s="82">
        <v>1.1886450322015882</v>
      </c>
      <c r="EP121" s="82">
        <v>0.40905396110798475</v>
      </c>
      <c r="EQ121" s="82">
        <v>0.56299631088601265</v>
      </c>
      <c r="ER121" s="82">
        <v>1.3303320202588631</v>
      </c>
      <c r="ES121" s="82">
        <v>1.3454636403426499</v>
      </c>
      <c r="ET121" s="82">
        <v>1.1341211780153817</v>
      </c>
      <c r="EU121" s="82">
        <v>1.2783092603013819</v>
      </c>
      <c r="EV121" s="82">
        <v>0.28212342900018755</v>
      </c>
      <c r="EW121" s="82">
        <v>0.22334771462514849</v>
      </c>
      <c r="EX121" s="82">
        <v>1.1950228224848372</v>
      </c>
      <c r="EY121" s="82">
        <v>0</v>
      </c>
      <c r="EZ121" s="10">
        <f t="shared" si="42"/>
        <v>9.3310823485274792</v>
      </c>
      <c r="FA121" s="67"/>
      <c r="FC121" s="69">
        <v>0.10800435154809357</v>
      </c>
      <c r="FD121" s="11">
        <f t="shared" si="43"/>
        <v>2.5351997825496051</v>
      </c>
      <c r="FE121" s="77" t="s">
        <v>452</v>
      </c>
      <c r="FF121" s="77">
        <v>-5.2</v>
      </c>
      <c r="FG121" s="83">
        <v>-5</v>
      </c>
      <c r="FH121" s="68">
        <v>-31.930526999999998</v>
      </c>
      <c r="FI121" s="68">
        <v>-30.642492000000001</v>
      </c>
      <c r="FJ121" s="68">
        <v>-32.803035000000001</v>
      </c>
      <c r="FK121" s="83">
        <f t="shared" si="30"/>
        <v>-25.575484519501401</v>
      </c>
      <c r="FL121" s="83"/>
      <c r="FM121" s="83">
        <f t="shared" si="31"/>
        <v>20.549909034981901</v>
      </c>
      <c r="FN121" s="83">
        <f t="shared" si="32"/>
        <v>1.0211155242839467</v>
      </c>
      <c r="FO121" s="83">
        <f t="shared" si="33"/>
        <v>21.115524283946698</v>
      </c>
    </row>
    <row r="122" spans="1:171" ht="136" x14ac:dyDescent="0.2">
      <c r="A122" s="74" t="s">
        <v>385</v>
      </c>
      <c r="B122" s="78" t="s">
        <v>485</v>
      </c>
      <c r="D122" s="85"/>
      <c r="E122" s="78">
        <v>142</v>
      </c>
      <c r="F122" s="77" t="s">
        <v>453</v>
      </c>
      <c r="G122" s="86"/>
      <c r="H122" s="30" t="s">
        <v>530</v>
      </c>
      <c r="I122" s="31" t="s">
        <v>619</v>
      </c>
      <c r="J122" s="86" t="s">
        <v>103</v>
      </c>
      <c r="K122" s="1"/>
      <c r="L122" s="84">
        <v>-26.06456583189372</v>
      </c>
      <c r="O122" s="84">
        <v>2.1672400324524799</v>
      </c>
      <c r="S122" s="1"/>
      <c r="T122" s="79">
        <v>-30.680985</v>
      </c>
      <c r="U122" s="80"/>
      <c r="V122" s="79">
        <v>-30.717504000000002</v>
      </c>
      <c r="W122" s="79">
        <v>-31.902891</v>
      </c>
      <c r="X122" s="80"/>
      <c r="Y122" s="79">
        <v>-30.527999999999999</v>
      </c>
      <c r="Z122" s="79">
        <v>-31.261340999999998</v>
      </c>
      <c r="AA122" s="80"/>
      <c r="AB122" s="79">
        <v>-30.471741000000002</v>
      </c>
      <c r="AC122" s="79">
        <v>-33.045836999999999</v>
      </c>
      <c r="AD122" s="80"/>
      <c r="AE122" s="71"/>
      <c r="AF122" s="80"/>
      <c r="AG122" s="80"/>
      <c r="AH122" s="1"/>
      <c r="AI122" s="71"/>
      <c r="AJ122" s="16" t="s">
        <v>450</v>
      </c>
      <c r="AK122" s="67"/>
      <c r="AL122" s="67"/>
      <c r="AM122" s="66">
        <v>0</v>
      </c>
      <c r="AN122" s="66">
        <v>-175.11867246741289</v>
      </c>
      <c r="AO122" s="67"/>
      <c r="AP122" s="66">
        <v>1</v>
      </c>
      <c r="AQ122" s="66">
        <v>-174.25838488741292</v>
      </c>
      <c r="AR122" s="67"/>
      <c r="AS122" s="66">
        <v>1</v>
      </c>
      <c r="AT122" s="66">
        <v>-167.3162075274129</v>
      </c>
      <c r="AU122" s="67"/>
      <c r="AV122" s="66">
        <v>1</v>
      </c>
      <c r="AW122" s="66">
        <v>-166.79316676741291</v>
      </c>
      <c r="AX122" s="67"/>
      <c r="AY122" s="66">
        <v>1</v>
      </c>
      <c r="AZ122" s="67"/>
      <c r="BA122" s="67"/>
      <c r="BB122" s="66">
        <v>0</v>
      </c>
      <c r="BC122" s="82">
        <v>6.6010347801092259E-2</v>
      </c>
      <c r="BD122" s="82">
        <v>1.3710836447254958E-2</v>
      </c>
      <c r="BE122" s="10">
        <f t="shared" si="44"/>
        <v>4.8144654088050309</v>
      </c>
      <c r="BF122" s="2">
        <f t="shared" si="34"/>
        <v>2.9329501915708813</v>
      </c>
      <c r="BG122" s="2">
        <f t="shared" si="45"/>
        <v>0.31454005934718099</v>
      </c>
      <c r="BH122" s="82">
        <v>0</v>
      </c>
      <c r="BI122" s="82">
        <v>0</v>
      </c>
      <c r="BJ122" s="82">
        <v>7.0709974130497262E-3</v>
      </c>
      <c r="BK122" s="82">
        <v>9.3130209830411034E-3</v>
      </c>
      <c r="BL122" s="82">
        <v>1.4141994826099452E-2</v>
      </c>
      <c r="BM122" s="82">
        <v>2.2506467375682664E-2</v>
      </c>
      <c r="BN122" s="82">
        <v>4.3590112101178496E-2</v>
      </c>
      <c r="BO122" s="82">
        <v>9.7053751077895947E-2</v>
      </c>
      <c r="BP122" s="82">
        <v>5.8421960333429147E-2</v>
      </c>
      <c r="BQ122" s="82">
        <v>8.3989652198907722E-2</v>
      </c>
      <c r="BR122" s="82">
        <v>8.2480597872951991E-2</v>
      </c>
      <c r="BS122" s="82">
        <v>0.12365622305260131</v>
      </c>
      <c r="BT122" s="82">
        <v>7.2779534348950833E-2</v>
      </c>
      <c r="BU122" s="82">
        <v>0.13771198620293187</v>
      </c>
      <c r="BV122" s="82">
        <v>5.6697326818051161E-2</v>
      </c>
      <c r="BW122" s="82">
        <v>0.14620580626616841</v>
      </c>
      <c r="BX122" s="82">
        <v>4.4754239724058634E-2</v>
      </c>
      <c r="BY122" s="82">
        <v>0.13615981603909166</v>
      </c>
      <c r="BZ122" s="82">
        <v>3.656223052601322E-2</v>
      </c>
      <c r="CA122" s="82">
        <v>6.25610807703363E-2</v>
      </c>
      <c r="CB122" s="82">
        <v>7.1141132509341754E-3</v>
      </c>
      <c r="CC122" s="82">
        <v>0</v>
      </c>
      <c r="CD122" s="82">
        <v>0</v>
      </c>
      <c r="CE122" s="82">
        <v>0</v>
      </c>
      <c r="CF122" s="82">
        <v>0</v>
      </c>
      <c r="CG122" s="82">
        <v>0</v>
      </c>
      <c r="CH122" s="68">
        <f t="shared" si="24"/>
        <v>28.514999999999997</v>
      </c>
      <c r="CI122" s="2">
        <f t="shared" si="25"/>
        <v>2.4986149584487536</v>
      </c>
      <c r="CJ122" s="2">
        <f t="shared" si="26"/>
        <v>2.6764804282368679</v>
      </c>
      <c r="CK122" s="2">
        <f t="shared" si="27"/>
        <v>0.56808171680254904</v>
      </c>
      <c r="CL122" s="2">
        <f t="shared" si="35"/>
        <v>0.34492670307559636</v>
      </c>
      <c r="CM122" s="2">
        <f t="shared" si="36"/>
        <v>0.43335728657660239</v>
      </c>
      <c r="CN122" s="1"/>
      <c r="CO122" s="82">
        <v>0</v>
      </c>
      <c r="CP122" s="82">
        <v>9.2267893072722051E-3</v>
      </c>
      <c r="CQ122" s="1"/>
      <c r="CR122" s="82">
        <v>0.14775797643000863</v>
      </c>
      <c r="CS122" s="82">
        <v>4.885024432308134E-2</v>
      </c>
      <c r="CT122" s="82">
        <v>0.16638401839609082</v>
      </c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0">
        <f t="shared" si="37"/>
        <v>0.37221902845645294</v>
      </c>
      <c r="DK122" s="5">
        <f t="shared" si="38"/>
        <v>0.37221902845645294</v>
      </c>
      <c r="DO122" s="82">
        <v>8.1920091980454149E-2</v>
      </c>
      <c r="DP122" s="82">
        <v>0</v>
      </c>
      <c r="DQ122" s="82">
        <v>0</v>
      </c>
      <c r="DR122" s="1"/>
      <c r="DS122" s="1"/>
      <c r="DT122" s="1"/>
      <c r="DU122" s="1"/>
      <c r="DV122" s="82">
        <v>0</v>
      </c>
      <c r="DW122" s="82">
        <v>0</v>
      </c>
      <c r="EE122" s="2">
        <f t="shared" si="39"/>
        <v>8.1920091980454149E-2</v>
      </c>
      <c r="EF122" s="2"/>
      <c r="EG122" s="10">
        <f t="shared" si="40"/>
        <v>0.8196145447640748</v>
      </c>
      <c r="EK122" s="10">
        <f t="shared" si="41"/>
        <v>0.51902843744363614</v>
      </c>
      <c r="EN122" s="82">
        <v>2.0307559643575737E-2</v>
      </c>
      <c r="EO122" s="82">
        <v>7.023569991376831E-2</v>
      </c>
      <c r="EP122" s="82">
        <v>1.8970968669157803E-2</v>
      </c>
      <c r="EQ122" s="82">
        <v>2.6257545271629774E-2</v>
      </c>
      <c r="ER122" s="82">
        <v>2.2635814889336015E-2</v>
      </c>
      <c r="ES122" s="82">
        <v>3.5182523713710834E-2</v>
      </c>
      <c r="ET122" s="82">
        <v>1.9402127048002298E-2</v>
      </c>
      <c r="EU122" s="82">
        <v>2.1859729807415924E-2</v>
      </c>
      <c r="EV122" s="82">
        <v>5.346363897671744E-3</v>
      </c>
      <c r="EW122" s="82">
        <v>5.7344064386317907E-3</v>
      </c>
      <c r="EX122" s="82">
        <v>1.6125323368784132E-2</v>
      </c>
      <c r="EY122" s="82">
        <v>5.5188272492095423E-3</v>
      </c>
      <c r="EZ122" s="10">
        <f t="shared" si="42"/>
        <v>0.2675768899108939</v>
      </c>
      <c r="FA122" s="67"/>
      <c r="FC122" s="69">
        <v>0.1912938145321002</v>
      </c>
      <c r="FD122" s="11">
        <f t="shared" si="43"/>
        <v>0.61745099990050745</v>
      </c>
      <c r="FE122" s="77" t="s">
        <v>453</v>
      </c>
      <c r="FF122" s="77">
        <v>-5.2</v>
      </c>
      <c r="FG122" s="83">
        <v>-5</v>
      </c>
      <c r="FH122" s="68">
        <v>-31.902891</v>
      </c>
      <c r="FI122" s="68">
        <v>-31.261340999999998</v>
      </c>
      <c r="FJ122" s="68">
        <v>-33.045836999999999</v>
      </c>
      <c r="FK122" s="83">
        <f t="shared" si="30"/>
        <v>-26.197568355448311</v>
      </c>
      <c r="FL122" s="83"/>
      <c r="FM122" s="83">
        <f t="shared" si="31"/>
        <v>21.171370787092862</v>
      </c>
      <c r="FN122" s="83">
        <f t="shared" si="32"/>
        <v>1.0217678326389574</v>
      </c>
      <c r="FO122" s="83">
        <f t="shared" si="33"/>
        <v>21.767832638957429</v>
      </c>
    </row>
    <row r="123" spans="1:171" ht="136" x14ac:dyDescent="0.2">
      <c r="A123" s="74" t="s">
        <v>385</v>
      </c>
      <c r="B123" s="78" t="s">
        <v>485</v>
      </c>
      <c r="D123" s="85"/>
      <c r="E123" s="78">
        <v>174</v>
      </c>
      <c r="F123" s="77" t="s">
        <v>454</v>
      </c>
      <c r="G123" s="86"/>
      <c r="H123" s="30" t="s">
        <v>531</v>
      </c>
      <c r="I123" s="31" t="s">
        <v>619</v>
      </c>
      <c r="J123" s="86" t="s">
        <v>103</v>
      </c>
      <c r="K123" s="1"/>
      <c r="L123" s="87">
        <v>-24.656522547738287</v>
      </c>
      <c r="O123" s="87">
        <v>5.7973897550111353</v>
      </c>
      <c r="S123" s="1"/>
      <c r="T123" s="79">
        <v>-28.791867</v>
      </c>
      <c r="U123" s="79">
        <v>0.18006191340203032</v>
      </c>
      <c r="V123" s="79">
        <v>-28.8969825</v>
      </c>
      <c r="W123" s="79">
        <v>-29.808477000000003</v>
      </c>
      <c r="X123" s="79">
        <v>0.2191451194117697</v>
      </c>
      <c r="Y123" s="79">
        <v>-29.797126500000001</v>
      </c>
      <c r="Z123" s="79">
        <v>-30.479637</v>
      </c>
      <c r="AA123" s="79">
        <v>0.22054094819783487</v>
      </c>
      <c r="AB123" s="79">
        <v>-30.1899525</v>
      </c>
      <c r="AC123" s="79">
        <v>-30.994851000000001</v>
      </c>
      <c r="AD123" s="79">
        <v>0.23729089363058176</v>
      </c>
      <c r="AE123" s="71"/>
      <c r="AF123" s="79">
        <v>-28.832334000000003</v>
      </c>
      <c r="AG123" s="79">
        <v>0.15493699525290747</v>
      </c>
      <c r="AH123" s="1"/>
      <c r="AI123" s="71"/>
      <c r="AJ123" s="16" t="s">
        <v>400</v>
      </c>
      <c r="AK123" s="66">
        <v>-172.72752558632467</v>
      </c>
      <c r="AL123" s="67"/>
      <c r="AM123" s="66">
        <v>1</v>
      </c>
      <c r="AN123" s="66">
        <v>-175.74953886632466</v>
      </c>
      <c r="AO123" s="67"/>
      <c r="AP123" s="66">
        <v>1</v>
      </c>
      <c r="AQ123" s="66">
        <v>-182.55082982632467</v>
      </c>
      <c r="AR123" s="67"/>
      <c r="AS123" s="66">
        <v>1</v>
      </c>
      <c r="AT123" s="66">
        <v>-179.12905138632468</v>
      </c>
      <c r="AU123" s="67"/>
      <c r="AV123" s="66">
        <v>1</v>
      </c>
      <c r="AW123" s="66">
        <v>-173.30604036632468</v>
      </c>
      <c r="AX123" s="67"/>
      <c r="AY123" s="66">
        <v>1</v>
      </c>
      <c r="AZ123" s="66">
        <v>-143.90480976632466</v>
      </c>
      <c r="BA123" s="67"/>
      <c r="BB123" s="66">
        <v>1</v>
      </c>
      <c r="BC123" s="82">
        <v>4.9903784477228999E-2</v>
      </c>
      <c r="BD123" s="82">
        <v>1.2572161642078255E-2</v>
      </c>
      <c r="BE123" s="10">
        <f t="shared" si="44"/>
        <v>3.9693877551020411</v>
      </c>
      <c r="BF123" s="2">
        <f t="shared" si="34"/>
        <v>3.1370967741935485</v>
      </c>
      <c r="BG123" s="2">
        <f t="shared" si="45"/>
        <v>0.27999999999999997</v>
      </c>
      <c r="BH123" s="82">
        <v>0</v>
      </c>
      <c r="BI123" s="82">
        <v>0</v>
      </c>
      <c r="BJ123" s="82">
        <v>0</v>
      </c>
      <c r="BK123" s="82">
        <v>0</v>
      </c>
      <c r="BL123" s="82">
        <v>1.0262989095574087E-2</v>
      </c>
      <c r="BM123" s="82">
        <v>1.5907633098139834E-2</v>
      </c>
      <c r="BN123" s="82">
        <v>4.490057729313663E-2</v>
      </c>
      <c r="BO123" s="82">
        <v>0.12559332905708787</v>
      </c>
      <c r="BP123" s="82">
        <v>9.12123155869147E-2</v>
      </c>
      <c r="BQ123" s="82">
        <v>0.28120590121872996</v>
      </c>
      <c r="BR123" s="82">
        <v>0.21385503527902505</v>
      </c>
      <c r="BS123" s="82">
        <v>0.63566388710711996</v>
      </c>
      <c r="BT123" s="82">
        <v>0.33932007697241823</v>
      </c>
      <c r="BU123" s="82">
        <v>1.2346375881975624</v>
      </c>
      <c r="BV123" s="82">
        <v>0.39140474663245672</v>
      </c>
      <c r="BW123" s="82">
        <v>1.0706863373957665</v>
      </c>
      <c r="BX123" s="82">
        <v>0.37241821680564469</v>
      </c>
      <c r="BY123" s="82">
        <v>1.3037844772289928</v>
      </c>
      <c r="BZ123" s="82">
        <v>0.30109044259140472</v>
      </c>
      <c r="CA123" s="82">
        <v>0.8021808851828095</v>
      </c>
      <c r="CB123" s="82">
        <v>0.14842847979474022</v>
      </c>
      <c r="CC123" s="82">
        <v>0.49903784477228991</v>
      </c>
      <c r="CD123" s="82">
        <v>3.5150737652341245E-2</v>
      </c>
      <c r="CE123" s="82">
        <v>0</v>
      </c>
      <c r="CF123" s="82">
        <v>0</v>
      </c>
      <c r="CG123" s="82">
        <v>0</v>
      </c>
      <c r="CH123" s="68">
        <f t="shared" si="24"/>
        <v>29.396970543068548</v>
      </c>
      <c r="CI123" s="2">
        <f t="shared" si="25"/>
        <v>3.2065190448649092</v>
      </c>
      <c r="CJ123" s="2">
        <f t="shared" si="26"/>
        <v>22.449682683590211</v>
      </c>
      <c r="CK123" s="2">
        <f t="shared" si="27"/>
        <v>0.47036618809485403</v>
      </c>
      <c r="CL123" s="2">
        <f t="shared" si="35"/>
        <v>3.6756895445798587</v>
      </c>
      <c r="CM123" s="2">
        <f t="shared" si="36"/>
        <v>4.5327774214239902</v>
      </c>
      <c r="CN123" s="1"/>
      <c r="CO123" s="82">
        <v>0</v>
      </c>
      <c r="CP123" s="82">
        <v>3.5357280307889676</v>
      </c>
      <c r="CQ123" s="1"/>
      <c r="CR123" s="82">
        <v>2.7217447081462476</v>
      </c>
      <c r="CS123" s="82">
        <v>0.87697241821680572</v>
      </c>
      <c r="CT123" s="82">
        <v>1.0212957023733162</v>
      </c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0">
        <f t="shared" si="37"/>
        <v>8.1557408595253378</v>
      </c>
      <c r="DK123" s="5">
        <f t="shared" si="38"/>
        <v>8.1557408595253378</v>
      </c>
      <c r="DO123" s="82">
        <v>2.2835150737652344E-2</v>
      </c>
      <c r="DP123" s="82">
        <v>0</v>
      </c>
      <c r="DQ123" s="82">
        <v>0</v>
      </c>
      <c r="DR123" s="1"/>
      <c r="DS123" s="1"/>
      <c r="DT123" s="1"/>
      <c r="DU123" s="1"/>
      <c r="DV123" s="82">
        <v>0</v>
      </c>
      <c r="DW123" s="82">
        <v>0</v>
      </c>
      <c r="EE123" s="2">
        <f t="shared" si="39"/>
        <v>2.2835150737652344E-2</v>
      </c>
      <c r="EF123" s="2"/>
      <c r="EG123" s="10">
        <f t="shared" si="40"/>
        <v>0.99720793073158487</v>
      </c>
      <c r="EK123" s="10">
        <f t="shared" si="41"/>
        <v>0.68932838895756077</v>
      </c>
      <c r="EN123" s="82">
        <v>4.8749198203976905E-2</v>
      </c>
      <c r="EO123" s="82">
        <v>0.14894162924951893</v>
      </c>
      <c r="EP123" s="82">
        <v>8.5952533675432971E-2</v>
      </c>
      <c r="EQ123" s="82">
        <v>9.1084028223220009E-2</v>
      </c>
      <c r="ER123" s="82">
        <v>0.11571520205259782</v>
      </c>
      <c r="ES123" s="82">
        <v>9.3264913406029507E-2</v>
      </c>
      <c r="ET123" s="82">
        <v>0.11520205259781913</v>
      </c>
      <c r="EU123" s="82">
        <v>7.5817831943553571E-2</v>
      </c>
      <c r="EV123" s="82">
        <v>5.0930083386786403E-2</v>
      </c>
      <c r="EW123" s="82">
        <v>4.6440025657472739E-2</v>
      </c>
      <c r="EX123" s="82">
        <v>3.4509300833867863E-2</v>
      </c>
      <c r="EY123" s="82">
        <v>1.6805644644002568E-2</v>
      </c>
      <c r="EZ123" s="10">
        <f t="shared" si="42"/>
        <v>0.92341244387427845</v>
      </c>
      <c r="FA123" s="67"/>
      <c r="FC123" s="69">
        <v>0.1523573284169949</v>
      </c>
      <c r="FD123" s="11">
        <f t="shared" si="43"/>
        <v>0.20371890300851894</v>
      </c>
      <c r="FE123" s="77" t="s">
        <v>454</v>
      </c>
      <c r="FF123" s="77">
        <v>-5.2</v>
      </c>
      <c r="FG123" s="83">
        <v>-5</v>
      </c>
      <c r="FH123" s="68">
        <v>-29.808477000000003</v>
      </c>
      <c r="FI123" s="68">
        <v>-30.479637</v>
      </c>
      <c r="FJ123" s="68">
        <v>-30.994851000000001</v>
      </c>
      <c r="FK123" s="83">
        <f t="shared" si="30"/>
        <v>-25.411778246883841</v>
      </c>
      <c r="FL123" s="83"/>
      <c r="FM123" s="83">
        <f t="shared" si="31"/>
        <v>20.386366468636957</v>
      </c>
      <c r="FN123" s="83">
        <f t="shared" si="32"/>
        <v>1.0209440025964673</v>
      </c>
      <c r="FO123" s="83">
        <f t="shared" si="33"/>
        <v>20.944002596467335</v>
      </c>
    </row>
    <row r="124" spans="1:171" ht="136" x14ac:dyDescent="0.2">
      <c r="A124" s="74" t="s">
        <v>385</v>
      </c>
      <c r="B124" s="78" t="s">
        <v>485</v>
      </c>
      <c r="D124" s="85"/>
      <c r="E124" s="78">
        <v>178</v>
      </c>
      <c r="F124" s="77" t="s">
        <v>455</v>
      </c>
      <c r="G124" s="86"/>
      <c r="H124" s="30" t="s">
        <v>532</v>
      </c>
      <c r="I124" s="31" t="s">
        <v>619</v>
      </c>
      <c r="J124" s="86" t="s">
        <v>103</v>
      </c>
      <c r="K124" s="1"/>
      <c r="L124" s="87">
        <v>-26.558210424910726</v>
      </c>
      <c r="O124" s="87">
        <v>18.732225590551181</v>
      </c>
      <c r="S124" s="1"/>
      <c r="T124" s="79">
        <v>-32.450676000000001</v>
      </c>
      <c r="U124" s="80"/>
      <c r="V124" s="79">
        <v>-30.801399</v>
      </c>
      <c r="W124" s="79">
        <v>-35.128407000000003</v>
      </c>
      <c r="X124" s="80"/>
      <c r="Y124" s="79">
        <v>-30.691842000000001</v>
      </c>
      <c r="Z124" s="79">
        <v>-32.189121</v>
      </c>
      <c r="AA124" s="80"/>
      <c r="AB124" s="79">
        <v>-30.611895000000001</v>
      </c>
      <c r="AC124" s="79">
        <v>-31.279107</v>
      </c>
      <c r="AD124" s="80"/>
      <c r="AE124" s="71"/>
      <c r="AF124" s="79">
        <v>-29.514350999999998</v>
      </c>
      <c r="AG124" s="80"/>
      <c r="AH124" s="1"/>
      <c r="AI124" s="71"/>
      <c r="AJ124" s="16" t="s">
        <v>401</v>
      </c>
      <c r="AK124" s="66">
        <v>-177.91710373278804</v>
      </c>
      <c r="AL124" s="66">
        <v>1.440466605543834</v>
      </c>
      <c r="AM124" s="66">
        <v>3</v>
      </c>
      <c r="AN124" s="66">
        <v>-170.8020470194547</v>
      </c>
      <c r="AO124" s="66">
        <v>0.59650526571028695</v>
      </c>
      <c r="AP124" s="66">
        <v>3</v>
      </c>
      <c r="AQ124" s="66">
        <v>-142.80469069278806</v>
      </c>
      <c r="AR124" s="66">
        <v>0.36268254639428704</v>
      </c>
      <c r="AS124" s="66">
        <v>3</v>
      </c>
      <c r="AT124" s="66">
        <v>-154.95614269278803</v>
      </c>
      <c r="AU124" s="66">
        <v>0.67221726886249011</v>
      </c>
      <c r="AV124" s="66">
        <v>3</v>
      </c>
      <c r="AW124" s="66">
        <v>-158.23468662612137</v>
      </c>
      <c r="AX124" s="66">
        <v>1.7033496144992311</v>
      </c>
      <c r="AY124" s="66">
        <v>3</v>
      </c>
      <c r="AZ124" s="67"/>
      <c r="BA124" s="67"/>
      <c r="BB124" s="66">
        <v>0</v>
      </c>
      <c r="BC124" s="82">
        <v>2.5774620090783502</v>
      </c>
      <c r="BD124" s="82">
        <v>2.0029109926978488</v>
      </c>
      <c r="BE124" s="10">
        <f t="shared" si="44"/>
        <v>1.2868579874368766</v>
      </c>
      <c r="BF124" s="2">
        <f t="shared" si="34"/>
        <v>1.8673815907059876</v>
      </c>
      <c r="BG124" s="2">
        <f t="shared" si="45"/>
        <v>2.3144241733181303</v>
      </c>
      <c r="BH124" s="82">
        <v>0.20623643181369644</v>
      </c>
      <c r="BI124" s="82">
        <v>0.46575883165581206</v>
      </c>
      <c r="BJ124" s="82">
        <v>0.70480560489441479</v>
      </c>
      <c r="BK124" s="82">
        <v>1.4705447010065127</v>
      </c>
      <c r="BL124" s="82">
        <v>0.90660153937240961</v>
      </c>
      <c r="BM124" s="82">
        <v>1.3802545885139135</v>
      </c>
      <c r="BN124" s="82">
        <v>0.86540359186895588</v>
      </c>
      <c r="BO124" s="82">
        <v>1.1491020327610024</v>
      </c>
      <c r="BP124" s="82">
        <v>0.92707716597592249</v>
      </c>
      <c r="BQ124" s="82">
        <v>1.5998125123347147</v>
      </c>
      <c r="BR124" s="82">
        <v>1.1454016183145845</v>
      </c>
      <c r="BS124" s="82">
        <v>3.125123347148214</v>
      </c>
      <c r="BT124" s="82">
        <v>1.2216301559107954</v>
      </c>
      <c r="BU124" s="82">
        <v>3.1956779159265833</v>
      </c>
      <c r="BV124" s="82">
        <v>1.4288533649102033</v>
      </c>
      <c r="BW124" s="82">
        <v>6.8326919281626211</v>
      </c>
      <c r="BX124" s="82">
        <v>1.081754489836195</v>
      </c>
      <c r="BY124" s="82">
        <v>2.8656009473060982</v>
      </c>
      <c r="BZ124" s="82">
        <v>0.5849121768304717</v>
      </c>
      <c r="CA124" s="82">
        <v>1.174018156700217</v>
      </c>
      <c r="CB124" s="82">
        <v>0.25286165383856324</v>
      </c>
      <c r="CC124" s="82">
        <v>0.40704558910597982</v>
      </c>
      <c r="CD124" s="82">
        <v>6.4633905664101043E-2</v>
      </c>
      <c r="CE124" s="82">
        <v>5.6739688178409305E-2</v>
      </c>
      <c r="CF124" s="82">
        <v>0</v>
      </c>
      <c r="CG124" s="82">
        <v>0</v>
      </c>
      <c r="CH124" s="68">
        <f t="shared" si="24"/>
        <v>28.175313370473532</v>
      </c>
      <c r="CI124" s="2">
        <f t="shared" si="25"/>
        <v>3.4647773279352223</v>
      </c>
      <c r="CJ124" s="2">
        <f t="shared" si="26"/>
        <v>2.7181448131244608</v>
      </c>
      <c r="CK124" s="2">
        <f t="shared" si="27"/>
        <v>0.61009119699026126</v>
      </c>
      <c r="CL124" s="2">
        <f t="shared" si="35"/>
        <v>11.336096309453326</v>
      </c>
      <c r="CM124" s="2">
        <f t="shared" si="36"/>
        <v>13.320258535622655</v>
      </c>
      <c r="CN124" s="1"/>
      <c r="CO124" s="82">
        <v>0.23534635879218468</v>
      </c>
      <c r="CP124" s="82">
        <v>1.3713735938425102</v>
      </c>
      <c r="CQ124" s="1"/>
      <c r="CR124" s="82">
        <v>2.1578350108545488</v>
      </c>
      <c r="CS124" s="82">
        <v>7.387260706532464</v>
      </c>
      <c r="CT124" s="82">
        <v>0.49240181567002167</v>
      </c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0">
        <f t="shared" si="37"/>
        <v>11.64421748569173</v>
      </c>
      <c r="DK124" s="5">
        <f t="shared" si="38"/>
        <v>11.64421748569173</v>
      </c>
      <c r="DO124" s="82">
        <v>5.2052496546279844E-2</v>
      </c>
      <c r="DP124" s="82">
        <v>0</v>
      </c>
      <c r="DQ124" s="82">
        <v>0</v>
      </c>
      <c r="DR124" s="1"/>
      <c r="DS124" s="1"/>
      <c r="DT124" s="1"/>
      <c r="DU124" s="1"/>
      <c r="DV124" s="82">
        <v>0</v>
      </c>
      <c r="DW124" s="82">
        <v>0</v>
      </c>
      <c r="EE124" s="2">
        <f t="shared" si="39"/>
        <v>5.2052496546279844E-2</v>
      </c>
      <c r="EF124" s="2"/>
      <c r="EG124" s="10">
        <f t="shared" si="40"/>
        <v>0.99554964987766814</v>
      </c>
      <c r="EK124" s="10">
        <f t="shared" si="41"/>
        <v>0.50670402456174246</v>
      </c>
      <c r="EN124" s="82">
        <v>0.38385632524176039</v>
      </c>
      <c r="EO124" s="82">
        <v>0.80496348924412864</v>
      </c>
      <c r="EP124" s="82">
        <v>0.27802447207420561</v>
      </c>
      <c r="EQ124" s="82">
        <v>0.38533649102032758</v>
      </c>
      <c r="ER124" s="82">
        <v>0.58071837379119784</v>
      </c>
      <c r="ES124" s="82">
        <v>0.89179988158673762</v>
      </c>
      <c r="ET124" s="82">
        <v>0.79090191434774026</v>
      </c>
      <c r="EU124" s="82">
        <v>0.76672587329780928</v>
      </c>
      <c r="EV124" s="82">
        <v>0.17737319913163607</v>
      </c>
      <c r="EW124" s="82">
        <v>0.13272153147819221</v>
      </c>
      <c r="EX124" s="82">
        <v>1.3883955002960331</v>
      </c>
      <c r="EY124" s="82">
        <v>0</v>
      </c>
      <c r="EZ124" s="10">
        <f t="shared" si="42"/>
        <v>6.5808170515097686</v>
      </c>
      <c r="FA124" s="67"/>
      <c r="FC124" s="69">
        <v>6.4276109896676994E-2</v>
      </c>
      <c r="FD124" s="11">
        <f t="shared" si="43"/>
        <v>0.49404574497638676</v>
      </c>
      <c r="FE124" s="77" t="s">
        <v>455</v>
      </c>
      <c r="FF124" s="77">
        <v>-5.2</v>
      </c>
      <c r="FG124" s="83">
        <v>-5</v>
      </c>
      <c r="FH124" s="68">
        <v>-35.128407000000003</v>
      </c>
      <c r="FI124" s="68">
        <v>-32.189121</v>
      </c>
      <c r="FJ124" s="68">
        <v>-31.279107</v>
      </c>
      <c r="FK124" s="83">
        <f t="shared" si="30"/>
        <v>-27.130198029754752</v>
      </c>
      <c r="FL124" s="83"/>
      <c r="FM124" s="83">
        <f t="shared" si="31"/>
        <v>22.103067831724996</v>
      </c>
      <c r="FN124" s="83">
        <f t="shared" si="32"/>
        <v>1.0227473378091672</v>
      </c>
      <c r="FO124" s="83">
        <f t="shared" si="33"/>
        <v>22.747337809167156</v>
      </c>
    </row>
    <row r="125" spans="1:171" ht="136" x14ac:dyDescent="0.2">
      <c r="A125" s="74" t="s">
        <v>385</v>
      </c>
      <c r="B125" s="78" t="s">
        <v>485</v>
      </c>
      <c r="D125" s="85"/>
      <c r="E125" s="78">
        <v>195</v>
      </c>
      <c r="F125" s="77" t="s">
        <v>456</v>
      </c>
      <c r="G125" s="86"/>
      <c r="H125" s="30" t="s">
        <v>533</v>
      </c>
      <c r="I125" s="31" t="s">
        <v>619</v>
      </c>
      <c r="J125" s="86" t="s">
        <v>103</v>
      </c>
      <c r="K125" s="1"/>
      <c r="L125" s="87">
        <v>-27.168982502828918</v>
      </c>
      <c r="O125" s="87">
        <v>4.9358346509050604</v>
      </c>
      <c r="S125" s="1"/>
      <c r="T125" s="79">
        <v>-32.040084</v>
      </c>
      <c r="U125" s="80"/>
      <c r="V125" s="79">
        <v>-31.035318</v>
      </c>
      <c r="W125" s="79">
        <v>-32.258211000000003</v>
      </c>
      <c r="X125" s="80"/>
      <c r="Y125" s="79">
        <v>-31.163627999999999</v>
      </c>
      <c r="Z125" s="79">
        <v>-32.322366000000002</v>
      </c>
      <c r="AA125" s="80"/>
      <c r="AB125" s="79">
        <v>-31.135005</v>
      </c>
      <c r="AC125" s="79">
        <v>-32.348027999999999</v>
      </c>
      <c r="AD125" s="80"/>
      <c r="AE125" s="71"/>
      <c r="AF125" s="79">
        <v>-30.398703000000001</v>
      </c>
      <c r="AG125" s="80"/>
      <c r="AH125" s="1"/>
      <c r="AI125" s="71"/>
      <c r="AJ125" s="16" t="s">
        <v>402</v>
      </c>
      <c r="AK125" s="66">
        <v>-182.08568712721663</v>
      </c>
      <c r="AL125" s="67"/>
      <c r="AM125" s="66">
        <v>1</v>
      </c>
      <c r="AN125" s="66">
        <v>-185.54092608721663</v>
      </c>
      <c r="AO125" s="67"/>
      <c r="AP125" s="66">
        <v>1</v>
      </c>
      <c r="AQ125" s="66">
        <v>-176.46079760721662</v>
      </c>
      <c r="AR125" s="67"/>
      <c r="AS125" s="66">
        <v>1</v>
      </c>
      <c r="AT125" s="66">
        <v>-174.43203344721661</v>
      </c>
      <c r="AU125" s="67"/>
      <c r="AV125" s="66">
        <v>1</v>
      </c>
      <c r="AW125" s="66">
        <v>-169.09331942721664</v>
      </c>
      <c r="AX125" s="67"/>
      <c r="AY125" s="66">
        <v>1</v>
      </c>
      <c r="AZ125" s="67"/>
      <c r="BA125" s="67"/>
      <c r="BB125" s="66">
        <v>0</v>
      </c>
      <c r="BC125" s="82">
        <v>1.3398985855350947</v>
      </c>
      <c r="BD125" s="82">
        <v>1.1451472288942264</v>
      </c>
      <c r="BE125" s="10">
        <f t="shared" si="44"/>
        <v>1.1700666532013735</v>
      </c>
      <c r="BF125" s="2">
        <f t="shared" si="34"/>
        <v>2.4458518049398354</v>
      </c>
      <c r="BG125" s="2">
        <f t="shared" si="45"/>
        <v>2.2810412347385394</v>
      </c>
      <c r="BH125" s="82">
        <v>1.4571657325860689E-2</v>
      </c>
      <c r="BI125" s="82">
        <v>7.054532514900809E-2</v>
      </c>
      <c r="BJ125" s="82">
        <v>0.17543812828040209</v>
      </c>
      <c r="BK125" s="82">
        <v>0.33746107997509117</v>
      </c>
      <c r="BL125" s="82">
        <v>0.39297215550217951</v>
      </c>
      <c r="BM125" s="82">
        <v>0.54782492660795301</v>
      </c>
      <c r="BN125" s="82">
        <v>0.50202828929810517</v>
      </c>
      <c r="BO125" s="82">
        <v>0.62947246686237879</v>
      </c>
      <c r="BP125" s="82">
        <v>0.59015212169735787</v>
      </c>
      <c r="BQ125" s="82">
        <v>0.91558580197491335</v>
      </c>
      <c r="BR125" s="82">
        <v>0.74049461791655546</v>
      </c>
      <c r="BS125" s="82">
        <v>1.5229694867004715</v>
      </c>
      <c r="BT125" s="82">
        <v>0.60900275776176493</v>
      </c>
      <c r="BU125" s="82">
        <v>1.2707410372742638</v>
      </c>
      <c r="BV125" s="82">
        <v>0.46802775553776355</v>
      </c>
      <c r="BW125" s="82">
        <v>1.5903923138510809</v>
      </c>
      <c r="BX125" s="82">
        <v>0.51417133706965579</v>
      </c>
      <c r="BY125" s="82">
        <v>1.4690774842095899</v>
      </c>
      <c r="BZ125" s="82">
        <v>0</v>
      </c>
      <c r="CA125" s="82">
        <v>0.81393114491593266</v>
      </c>
      <c r="CB125" s="82">
        <v>0.13438306200515968</v>
      </c>
      <c r="CC125" s="82">
        <v>0.2449426207632773</v>
      </c>
      <c r="CD125" s="82">
        <v>0</v>
      </c>
      <c r="CE125" s="82">
        <v>1.2605640067609645E-2</v>
      </c>
      <c r="CF125" s="82">
        <v>0</v>
      </c>
      <c r="CG125" s="82">
        <v>0</v>
      </c>
      <c r="CH125" s="68">
        <f t="shared" si="24"/>
        <v>28.879563269876822</v>
      </c>
      <c r="CI125" s="2">
        <f t="shared" si="25"/>
        <v>3.4933650559613971</v>
      </c>
      <c r="CJ125" s="2">
        <f t="shared" si="26"/>
        <v>2.5571079554130405</v>
      </c>
      <c r="CK125" s="2">
        <f t="shared" si="27"/>
        <v>0.55029841906237187</v>
      </c>
      <c r="CL125" s="2">
        <f t="shared" si="35"/>
        <v>4.1309492038074902</v>
      </c>
      <c r="CM125" s="2">
        <f t="shared" si="36"/>
        <v>4.7795036028823059</v>
      </c>
      <c r="CN125" s="1"/>
      <c r="CO125" s="82">
        <v>0</v>
      </c>
      <c r="CP125" s="82">
        <v>0.16190730362067432</v>
      </c>
      <c r="CQ125" s="1"/>
      <c r="CR125" s="82">
        <v>0.27200427008273287</v>
      </c>
      <c r="CS125" s="82">
        <v>0.22551374432879637</v>
      </c>
      <c r="CT125" s="82">
        <v>0.32381460724134864</v>
      </c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0">
        <f t="shared" si="37"/>
        <v>0.9832399252735522</v>
      </c>
      <c r="DK125" s="5">
        <f t="shared" si="38"/>
        <v>0.9832399252735522</v>
      </c>
      <c r="DO125" s="82">
        <v>0.29686860599590786</v>
      </c>
      <c r="DP125" s="82">
        <v>5.1116448714527175E-2</v>
      </c>
      <c r="DQ125" s="82">
        <v>1.5496841917978829E-2</v>
      </c>
      <c r="DR125" s="1"/>
      <c r="DS125" s="1"/>
      <c r="DT125" s="1"/>
      <c r="DU125" s="1"/>
      <c r="DV125" s="82">
        <v>0</v>
      </c>
      <c r="DW125" s="82">
        <v>0</v>
      </c>
      <c r="EE125" s="2">
        <f t="shared" si="39"/>
        <v>0.3634818966284139</v>
      </c>
      <c r="EF125" s="2"/>
      <c r="EG125" s="10">
        <f t="shared" si="40"/>
        <v>0.73009875483039932</v>
      </c>
      <c r="EK125" s="10">
        <f t="shared" si="41"/>
        <v>0.19225724752385692</v>
      </c>
      <c r="EN125" s="82">
        <v>0.2847255582243573</v>
      </c>
      <c r="EO125" s="82">
        <v>0.76165821546125789</v>
      </c>
      <c r="EP125" s="82">
        <v>0.40060492838715417</v>
      </c>
      <c r="EQ125" s="82">
        <v>0.31236544791388671</v>
      </c>
      <c r="ER125" s="82">
        <v>0.63155413219464462</v>
      </c>
      <c r="ES125" s="82">
        <v>0.7207187972600303</v>
      </c>
      <c r="ET125" s="82">
        <v>0.27131038163864424</v>
      </c>
      <c r="EU125" s="82">
        <v>0.37365892714171339</v>
      </c>
      <c r="EV125" s="82">
        <v>0.10292678587314297</v>
      </c>
      <c r="EW125" s="82">
        <v>8.1878836402455302E-2</v>
      </c>
      <c r="EX125" s="82">
        <v>0.39655724579663731</v>
      </c>
      <c r="EY125" s="82">
        <v>0.10153900898496575</v>
      </c>
      <c r="EZ125" s="10">
        <f t="shared" si="42"/>
        <v>4.4394982652788899</v>
      </c>
      <c r="FA125" s="67"/>
      <c r="FC125" s="69">
        <v>0.13288759236513228</v>
      </c>
      <c r="FD125" s="11">
        <f t="shared" si="43"/>
        <v>0.92886178861788615</v>
      </c>
      <c r="FE125" s="77" t="s">
        <v>456</v>
      </c>
      <c r="FF125" s="77">
        <v>-5.2</v>
      </c>
      <c r="FG125" s="83">
        <v>-5</v>
      </c>
      <c r="FH125" s="68">
        <v>-32.258211000000003</v>
      </c>
      <c r="FI125" s="68">
        <v>-32.322366000000002</v>
      </c>
      <c r="FJ125" s="68">
        <v>-32.348027999999999</v>
      </c>
      <c r="FK125" s="83">
        <f t="shared" si="30"/>
        <v>-27.264139525532755</v>
      </c>
      <c r="FL125" s="83"/>
      <c r="FM125" s="83">
        <f t="shared" si="31"/>
        <v>22.236875386007224</v>
      </c>
      <c r="FN125" s="83">
        <f t="shared" si="32"/>
        <v>1.0228881656677826</v>
      </c>
      <c r="FO125" s="83">
        <f t="shared" si="33"/>
        <v>22.888165667782623</v>
      </c>
    </row>
    <row r="126" spans="1:171" ht="136" x14ac:dyDescent="0.2">
      <c r="A126" s="74" t="s">
        <v>385</v>
      </c>
      <c r="B126" s="78" t="s">
        <v>485</v>
      </c>
      <c r="D126" s="85"/>
      <c r="E126" s="78">
        <v>202</v>
      </c>
      <c r="F126" s="77" t="s">
        <v>457</v>
      </c>
      <c r="G126" s="86"/>
      <c r="H126" s="30" t="s">
        <v>534</v>
      </c>
      <c r="I126" s="31" t="s">
        <v>619</v>
      </c>
      <c r="J126" s="86" t="s">
        <v>103</v>
      </c>
      <c r="K126" s="1"/>
      <c r="L126" s="87">
        <v>-28.703704440182193</v>
      </c>
      <c r="O126" s="87">
        <v>4.0421474809885929</v>
      </c>
      <c r="S126" s="1"/>
      <c r="T126" s="79">
        <v>-34.376312999999996</v>
      </c>
      <c r="U126" s="80"/>
      <c r="V126" s="79">
        <v>-32.431922999999998</v>
      </c>
      <c r="W126" s="79">
        <v>-33.857151000000002</v>
      </c>
      <c r="X126" s="80"/>
      <c r="Y126" s="79">
        <v>-32.131875000000001</v>
      </c>
      <c r="Z126" s="79">
        <v>-32.828696999999998</v>
      </c>
      <c r="AA126" s="80"/>
      <c r="AB126" s="79">
        <v>-31.244561999999998</v>
      </c>
      <c r="AC126" s="79">
        <v>-32.001590999999998</v>
      </c>
      <c r="AD126" s="80"/>
      <c r="AE126" s="71"/>
      <c r="AF126" s="79">
        <v>-32.050940999999995</v>
      </c>
      <c r="AG126" s="80"/>
      <c r="AH126" s="1"/>
      <c r="AI126" s="71"/>
      <c r="AJ126" s="16" t="s">
        <v>403</v>
      </c>
      <c r="AK126" s="66">
        <v>-164.8338494122184</v>
      </c>
      <c r="AL126" s="67"/>
      <c r="AM126" s="66">
        <v>1</v>
      </c>
      <c r="AN126" s="66">
        <v>-171.35777027221837</v>
      </c>
      <c r="AO126" s="67"/>
      <c r="AP126" s="66">
        <v>1</v>
      </c>
      <c r="AQ126" s="66">
        <v>-158.89284603221842</v>
      </c>
      <c r="AR126" s="67"/>
      <c r="AS126" s="66">
        <v>1</v>
      </c>
      <c r="AT126" s="66">
        <v>-164.1831303522184</v>
      </c>
      <c r="AU126" s="67"/>
      <c r="AV126" s="66">
        <v>1</v>
      </c>
      <c r="AW126" s="66">
        <v>-162.6870928922184</v>
      </c>
      <c r="AX126" s="67"/>
      <c r="AY126" s="66">
        <v>1</v>
      </c>
      <c r="AZ126" s="67"/>
      <c r="BA126" s="67"/>
      <c r="BB126" s="66">
        <v>0</v>
      </c>
      <c r="BC126" s="82">
        <v>1.4336368857166295</v>
      </c>
      <c r="BD126" s="82">
        <v>2.083370251866437</v>
      </c>
      <c r="BE126" s="10">
        <f t="shared" si="44"/>
        <v>0.68813351080167895</v>
      </c>
      <c r="BF126" s="2">
        <f t="shared" si="34"/>
        <v>1.8964446952595935</v>
      </c>
      <c r="BG126" s="2">
        <f t="shared" si="45"/>
        <v>3.5190055845793551</v>
      </c>
      <c r="BH126" s="82">
        <v>8.116334399868734E-2</v>
      </c>
      <c r="BI126" s="82">
        <v>0.18803019115596029</v>
      </c>
      <c r="BJ126" s="82">
        <v>0.29809664451554679</v>
      </c>
      <c r="BK126" s="82">
        <v>0.53476084994667328</v>
      </c>
      <c r="BL126" s="82">
        <v>0.53966691279022072</v>
      </c>
      <c r="BM126" s="82">
        <v>0.75596029206661741</v>
      </c>
      <c r="BN126" s="82">
        <v>0.592033800968086</v>
      </c>
      <c r="BO126" s="82">
        <v>0.7359094265321191</v>
      </c>
      <c r="BP126" s="82">
        <v>0.63448190991877929</v>
      </c>
      <c r="BQ126" s="82">
        <v>1.1864139798178686</v>
      </c>
      <c r="BR126" s="82">
        <v>0.67959635737140045</v>
      </c>
      <c r="BS126" s="82">
        <v>1.8881942735253097</v>
      </c>
      <c r="BT126" s="82">
        <v>0.6276560833538436</v>
      </c>
      <c r="BU126" s="82">
        <v>1.2591516941504635</v>
      </c>
      <c r="BV126" s="82">
        <v>0.50393797686438591</v>
      </c>
      <c r="BW126" s="82">
        <v>1.5049881040282223</v>
      </c>
      <c r="BX126" s="82">
        <v>0.49199278037574867</v>
      </c>
      <c r="BY126" s="82">
        <v>1.0735745344162768</v>
      </c>
      <c r="BZ126" s="82">
        <v>0.62530970547214704</v>
      </c>
      <c r="CA126" s="82">
        <v>0.77771761424234964</v>
      </c>
      <c r="CB126" s="82">
        <v>0.13491672819755518</v>
      </c>
      <c r="CC126" s="82">
        <v>2.3250471736811881E-2</v>
      </c>
      <c r="CD126" s="82">
        <v>0</v>
      </c>
      <c r="CE126" s="82">
        <v>0</v>
      </c>
      <c r="CF126" s="82">
        <v>0</v>
      </c>
      <c r="CG126" s="82">
        <v>0</v>
      </c>
      <c r="CH126" s="68">
        <f t="shared" si="24"/>
        <v>28.597121848076508</v>
      </c>
      <c r="CI126" s="2">
        <f t="shared" si="25"/>
        <v>2.3370766408661807</v>
      </c>
      <c r="CJ126" s="2">
        <f t="shared" si="26"/>
        <v>1.6560888327544467</v>
      </c>
      <c r="CK126" s="2">
        <f t="shared" si="27"/>
        <v>0.62964069301015624</v>
      </c>
      <c r="CL126" s="2">
        <f t="shared" si="35"/>
        <v>3.3795307244236601</v>
      </c>
      <c r="CM126" s="2">
        <f t="shared" si="36"/>
        <v>4.6317499384691114</v>
      </c>
      <c r="CN126" s="1"/>
      <c r="CO126" s="82">
        <v>2.0370826154729672E-2</v>
      </c>
      <c r="CP126" s="82">
        <v>4.3727951431618665E-2</v>
      </c>
      <c r="CQ126" s="1"/>
      <c r="CR126" s="82">
        <v>4.5221100992698333E-2</v>
      </c>
      <c r="CS126" s="82">
        <v>0</v>
      </c>
      <c r="CT126" s="82">
        <v>0.11486586266305684</v>
      </c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0">
        <f t="shared" si="37"/>
        <v>0.22418574124210353</v>
      </c>
      <c r="DK126" s="5">
        <f t="shared" si="38"/>
        <v>0.22418574124210353</v>
      </c>
      <c r="DO126" s="82">
        <v>0.16200672737714331</v>
      </c>
      <c r="DP126" s="82">
        <v>1.9837558454344081E-2</v>
      </c>
      <c r="DQ126" s="82">
        <v>0</v>
      </c>
      <c r="DR126" s="1"/>
      <c r="DS126" s="1"/>
      <c r="DT126" s="1"/>
      <c r="DU126" s="1"/>
      <c r="DV126" s="82">
        <v>0</v>
      </c>
      <c r="DW126" s="82">
        <v>0</v>
      </c>
      <c r="EE126" s="2">
        <f t="shared" si="39"/>
        <v>0.18184428583148737</v>
      </c>
      <c r="EF126" s="2"/>
      <c r="EG126" s="10">
        <f t="shared" si="40"/>
        <v>0.55214079327554499</v>
      </c>
      <c r="EK126" s="10">
        <f t="shared" si="41"/>
        <v>6.2209594838556932E-2</v>
      </c>
      <c r="EN126" s="82">
        <v>0</v>
      </c>
      <c r="EO126" s="82">
        <v>0</v>
      </c>
      <c r="EP126" s="82">
        <v>0</v>
      </c>
      <c r="EQ126" s="82">
        <v>0</v>
      </c>
      <c r="ER126" s="82">
        <v>1.1704159488063006</v>
      </c>
      <c r="ES126" s="82">
        <v>0.89898268931003367</v>
      </c>
      <c r="ET126" s="82">
        <v>0.33691853310361802</v>
      </c>
      <c r="EU126" s="82">
        <v>0.68908852243826402</v>
      </c>
      <c r="EV126" s="82">
        <v>0.16435310525883995</v>
      </c>
      <c r="EW126" s="82">
        <v>0.1133727131019772</v>
      </c>
      <c r="EX126" s="82">
        <v>0.58723439166461566</v>
      </c>
      <c r="EY126" s="82">
        <v>0.13544999589794077</v>
      </c>
      <c r="EZ126" s="10">
        <f t="shared" si="42"/>
        <v>4.0958158995815896</v>
      </c>
      <c r="FA126" s="67"/>
      <c r="FC126" s="69">
        <v>0.17492440081066121</v>
      </c>
      <c r="FD126" s="11">
        <f t="shared" si="43"/>
        <v>0.88429124067421938</v>
      </c>
      <c r="FE126" s="77" t="s">
        <v>457</v>
      </c>
      <c r="FF126" s="77">
        <v>-5.2</v>
      </c>
      <c r="FG126" s="83">
        <v>-5</v>
      </c>
      <c r="FH126" s="68">
        <v>-33.857151000000002</v>
      </c>
      <c r="FI126" s="68">
        <v>-32.828696999999998</v>
      </c>
      <c r="FJ126" s="68">
        <v>-32.001590999999998</v>
      </c>
      <c r="FK126" s="83">
        <f t="shared" si="30"/>
        <v>-27.773117209489442</v>
      </c>
      <c r="FL126" s="83"/>
      <c r="FM126" s="83">
        <f t="shared" si="31"/>
        <v>22.745344092279954</v>
      </c>
      <c r="FN126" s="83">
        <f t="shared" si="32"/>
        <v>1.0234236654145228</v>
      </c>
      <c r="FO126" s="83">
        <f t="shared" si="33"/>
        <v>23.423665414522787</v>
      </c>
    </row>
    <row r="127" spans="1:171" ht="136" x14ac:dyDescent="0.2">
      <c r="A127" s="74" t="s">
        <v>385</v>
      </c>
      <c r="B127" s="78" t="s">
        <v>485</v>
      </c>
      <c r="D127" s="85"/>
      <c r="E127" s="78">
        <v>227</v>
      </c>
      <c r="F127" s="77" t="s">
        <v>458</v>
      </c>
      <c r="G127" s="86"/>
      <c r="H127" s="30" t="s">
        <v>535</v>
      </c>
      <c r="I127" s="31" t="s">
        <v>619</v>
      </c>
      <c r="J127" s="86" t="s">
        <v>103</v>
      </c>
      <c r="K127" s="1"/>
      <c r="L127" s="84">
        <v>-28.089916203854532</v>
      </c>
      <c r="O127" s="84">
        <v>3.3969968443197751</v>
      </c>
      <c r="S127" s="1"/>
      <c r="T127" s="79">
        <v>-30.534641499999999</v>
      </c>
      <c r="U127" s="79">
        <v>0.64449459703281842</v>
      </c>
      <c r="V127" s="79">
        <v>-30.475100499999996</v>
      </c>
      <c r="W127" s="79">
        <v>-30.834465000000002</v>
      </c>
      <c r="X127" s="79">
        <v>0.59811475614801313</v>
      </c>
      <c r="Y127" s="79">
        <v>-30.404525499999998</v>
      </c>
      <c r="Z127" s="79">
        <v>-30.672440999999999</v>
      </c>
      <c r="AA127" s="79">
        <v>0.55322761767829232</v>
      </c>
      <c r="AB127" s="79">
        <v>-30.798539499999997</v>
      </c>
      <c r="AC127" s="79">
        <v>-32.37585</v>
      </c>
      <c r="AD127" s="79">
        <v>0.38551178867578395</v>
      </c>
      <c r="AE127" s="71"/>
      <c r="AF127" s="80"/>
      <c r="AG127" s="80"/>
      <c r="AH127" s="1"/>
      <c r="AI127" s="71"/>
      <c r="AJ127" s="16" t="s">
        <v>404</v>
      </c>
      <c r="AK127" s="66">
        <v>-154.21508777363695</v>
      </c>
      <c r="AL127" s="67"/>
      <c r="AM127" s="66">
        <v>1</v>
      </c>
      <c r="AN127" s="66">
        <v>-171.83469317363696</v>
      </c>
      <c r="AO127" s="67"/>
      <c r="AP127" s="66">
        <v>1</v>
      </c>
      <c r="AQ127" s="66">
        <v>-153.54411629363693</v>
      </c>
      <c r="AR127" s="67"/>
      <c r="AS127" s="66">
        <v>1</v>
      </c>
      <c r="AT127" s="66">
        <v>-170.85465215363695</v>
      </c>
      <c r="AU127" s="67"/>
      <c r="AV127" s="66">
        <v>1</v>
      </c>
      <c r="AW127" s="66">
        <v>-174.30196625363695</v>
      </c>
      <c r="AX127" s="67"/>
      <c r="AY127" s="66">
        <v>1</v>
      </c>
      <c r="AZ127" s="67"/>
      <c r="BA127" s="67"/>
      <c r="BB127" s="66">
        <v>0</v>
      </c>
      <c r="BC127" s="82">
        <v>0.11174213353798926</v>
      </c>
      <c r="BD127" s="82">
        <v>0.11460731644921975</v>
      </c>
      <c r="BE127" s="10">
        <f t="shared" si="44"/>
        <v>0.97500000000000009</v>
      </c>
      <c r="BF127" s="2">
        <f t="shared" si="34"/>
        <v>2.6830466830466828</v>
      </c>
      <c r="BG127" s="2">
        <f t="shared" si="45"/>
        <v>1.6969696969696968</v>
      </c>
      <c r="BH127" s="82">
        <v>0</v>
      </c>
      <c r="BI127" s="82">
        <v>0</v>
      </c>
      <c r="BJ127" s="82">
        <v>0</v>
      </c>
      <c r="BK127" s="82">
        <v>0</v>
      </c>
      <c r="BL127" s="82">
        <v>1.3302634944998722E-2</v>
      </c>
      <c r="BM127" s="82">
        <v>4.1647480173957536E-2</v>
      </c>
      <c r="BN127" s="82">
        <v>6.7536454336147356E-2</v>
      </c>
      <c r="BO127" s="82">
        <v>0.11051419800460477</v>
      </c>
      <c r="BP127" s="82">
        <v>0.12279355333844974</v>
      </c>
      <c r="BQ127" s="82">
        <v>0.18326937835763624</v>
      </c>
      <c r="BR127" s="82">
        <v>0.16863647991813763</v>
      </c>
      <c r="BS127" s="82">
        <v>0.44686620619084166</v>
      </c>
      <c r="BT127" s="82">
        <v>0.18951138398567408</v>
      </c>
      <c r="BU127" s="82">
        <v>0.54653364031721663</v>
      </c>
      <c r="BV127" s="82">
        <v>0.23228447173190073</v>
      </c>
      <c r="BW127" s="82">
        <v>1.6981325147096442</v>
      </c>
      <c r="BX127" s="82">
        <v>0.21519570222563317</v>
      </c>
      <c r="BY127" s="82">
        <v>0.77810181632130992</v>
      </c>
      <c r="BZ127" s="82">
        <v>0.15615246866206192</v>
      </c>
      <c r="CA127" s="82">
        <v>0.4150422102839601</v>
      </c>
      <c r="CB127" s="82">
        <v>6.3238679969301603E-2</v>
      </c>
      <c r="CC127" s="82">
        <v>5.2801227935533386E-2</v>
      </c>
      <c r="CD127" s="82">
        <v>0</v>
      </c>
      <c r="CE127" s="82">
        <v>0</v>
      </c>
      <c r="CF127" s="82">
        <v>0</v>
      </c>
      <c r="CG127" s="82">
        <v>0</v>
      </c>
      <c r="CH127" s="68">
        <f t="shared" si="24"/>
        <v>28.200097320218276</v>
      </c>
      <c r="CI127" s="2">
        <f t="shared" si="25"/>
        <v>4.3060700203130606</v>
      </c>
      <c r="CJ127" s="2">
        <f t="shared" si="26"/>
        <v>19.001344989912575</v>
      </c>
      <c r="CK127" s="2">
        <f t="shared" si="27"/>
        <v>0.45432422313740167</v>
      </c>
      <c r="CL127" s="2">
        <f t="shared" si="35"/>
        <v>2.9440777692504474</v>
      </c>
      <c r="CM127" s="2">
        <f t="shared" si="36"/>
        <v>3.3786646201074442</v>
      </c>
      <c r="CN127" s="1"/>
      <c r="CO127" s="82">
        <v>0</v>
      </c>
      <c r="CP127" s="82">
        <v>0</v>
      </c>
      <c r="CQ127" s="1"/>
      <c r="CR127" s="82">
        <v>5.5257099002302386E-3</v>
      </c>
      <c r="CS127" s="82">
        <v>0</v>
      </c>
      <c r="CT127" s="82">
        <v>0</v>
      </c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0">
        <f t="shared" si="37"/>
        <v>5.5257099002302386E-3</v>
      </c>
      <c r="DK127" s="5">
        <f t="shared" si="38"/>
        <v>5.5257099002302386E-3</v>
      </c>
      <c r="DO127" s="82">
        <v>7.0299309286262476E-2</v>
      </c>
      <c r="DP127" s="82">
        <v>0</v>
      </c>
      <c r="DQ127" s="82">
        <v>0</v>
      </c>
      <c r="DR127" s="1"/>
      <c r="DS127" s="1"/>
      <c r="DT127" s="1"/>
      <c r="DU127" s="1"/>
      <c r="DV127" s="82">
        <v>0</v>
      </c>
      <c r="DW127" s="82">
        <v>0</v>
      </c>
      <c r="EE127" s="2">
        <f t="shared" si="39"/>
        <v>7.0299309286262476E-2</v>
      </c>
      <c r="EF127" s="2"/>
      <c r="EG127" s="10">
        <f t="shared" si="40"/>
        <v>7.2874493927125514E-2</v>
      </c>
      <c r="EK127" s="10">
        <f t="shared" si="41"/>
        <v>1.8733738074588036E-3</v>
      </c>
      <c r="EN127" s="82">
        <v>6.8866717830647226E-2</v>
      </c>
      <c r="EO127" s="82">
        <v>0.25960603734970583</v>
      </c>
      <c r="EP127" s="82">
        <v>8.2680992581222815E-2</v>
      </c>
      <c r="EQ127" s="82">
        <v>0.10703504732668202</v>
      </c>
      <c r="ER127" s="82">
        <v>0.13517523663341008</v>
      </c>
      <c r="ES127" s="82">
        <v>0.20813507290867231</v>
      </c>
      <c r="ET127" s="82">
        <v>0.10406753645433615</v>
      </c>
      <c r="EU127" s="82">
        <v>0.11552826809925812</v>
      </c>
      <c r="EV127" s="82">
        <v>2.2102839600920954E-2</v>
      </c>
      <c r="EW127" s="82">
        <v>2.2307495523151703E-2</v>
      </c>
      <c r="EX127" s="82">
        <v>0.10232796111537477</v>
      </c>
      <c r="EY127" s="82">
        <v>2.0977232028651829E-2</v>
      </c>
      <c r="EZ127" s="10">
        <f t="shared" si="42"/>
        <v>1.2488104374520337</v>
      </c>
      <c r="FA127" s="67"/>
      <c r="FC127" s="69">
        <v>0.12175239213459127</v>
      </c>
      <c r="FD127" s="11">
        <f t="shared" si="43"/>
        <v>0.36961657277848448</v>
      </c>
      <c r="FE127" s="77" t="s">
        <v>458</v>
      </c>
      <c r="FF127" s="77">
        <v>-5.2</v>
      </c>
      <c r="FG127" s="83">
        <v>-5</v>
      </c>
      <c r="FH127" s="68">
        <v>-30.834465000000002</v>
      </c>
      <c r="FI127" s="68">
        <v>-30.672440999999999</v>
      </c>
      <c r="FJ127" s="68">
        <v>-32.37585</v>
      </c>
      <c r="FK127" s="83">
        <f t="shared" si="30"/>
        <v>-25.605590068355468</v>
      </c>
      <c r="FL127" s="83"/>
      <c r="FM127" s="83">
        <f t="shared" si="31"/>
        <v>20.579984478287113</v>
      </c>
      <c r="FN127" s="83">
        <f t="shared" si="32"/>
        <v>1.0211470733599559</v>
      </c>
      <c r="FO127" s="83">
        <f t="shared" si="33"/>
        <v>21.147073359955915</v>
      </c>
    </row>
    <row r="128" spans="1:171" ht="136" x14ac:dyDescent="0.2">
      <c r="A128" s="74" t="s">
        <v>385</v>
      </c>
      <c r="B128" s="78" t="s">
        <v>485</v>
      </c>
      <c r="D128" s="85"/>
      <c r="E128" s="78">
        <v>231</v>
      </c>
      <c r="F128" s="77" t="s">
        <v>459</v>
      </c>
      <c r="G128" s="86"/>
      <c r="H128" s="30" t="s">
        <v>536</v>
      </c>
      <c r="I128" s="31" t="s">
        <v>619</v>
      </c>
      <c r="J128" s="86" t="s">
        <v>103</v>
      </c>
      <c r="K128" s="1"/>
      <c r="L128" s="84">
        <v>-26.162088287133329</v>
      </c>
      <c r="O128" s="84">
        <v>0.29899734445446352</v>
      </c>
      <c r="S128" s="1"/>
      <c r="T128" s="79">
        <v>-30.975110999999998</v>
      </c>
      <c r="U128" s="80"/>
      <c r="V128" s="79">
        <v>-30.977084999999999</v>
      </c>
      <c r="W128" s="79">
        <v>-32.228600999999998</v>
      </c>
      <c r="X128" s="80"/>
      <c r="Y128" s="79">
        <v>-30.932670000000002</v>
      </c>
      <c r="Z128" s="79">
        <v>-31.485389999999999</v>
      </c>
      <c r="AA128" s="80"/>
      <c r="AB128" s="79">
        <v>-31.177446</v>
      </c>
      <c r="AC128" s="79">
        <v>-32.893839</v>
      </c>
      <c r="AD128" s="80"/>
      <c r="AE128" s="71"/>
      <c r="AF128" s="80"/>
      <c r="AG128" s="80"/>
      <c r="AH128" s="1"/>
      <c r="AI128" s="71"/>
      <c r="AJ128" s="16" t="s">
        <v>405</v>
      </c>
      <c r="AK128" s="66">
        <v>-169.64745380722223</v>
      </c>
      <c r="AL128" s="67"/>
      <c r="AM128" s="66">
        <v>1</v>
      </c>
      <c r="AN128" s="66">
        <v>-173.6688799872222</v>
      </c>
      <c r="AO128" s="67"/>
      <c r="AP128" s="66">
        <v>1</v>
      </c>
      <c r="AQ128" s="66">
        <v>-161.83794454722224</v>
      </c>
      <c r="AR128" s="67"/>
      <c r="AS128" s="66">
        <v>1</v>
      </c>
      <c r="AT128" s="66">
        <v>-171.67093472722223</v>
      </c>
      <c r="AU128" s="67"/>
      <c r="AV128" s="66">
        <v>1</v>
      </c>
      <c r="AW128" s="66">
        <v>-171.68238174722219</v>
      </c>
      <c r="AX128" s="67"/>
      <c r="AY128" s="66">
        <v>1</v>
      </c>
      <c r="AZ128" s="66">
        <v>-173.70145996722221</v>
      </c>
      <c r="BA128" s="67"/>
      <c r="BB128" s="66">
        <v>1</v>
      </c>
      <c r="BC128" s="82">
        <v>6.2500000000000003E-3</v>
      </c>
      <c r="BD128" s="82">
        <v>7.0247933884297524E-3</v>
      </c>
      <c r="BE128" s="10">
        <f t="shared" si="44"/>
        <v>0.88970588235294112</v>
      </c>
      <c r="BF128" s="2">
        <f t="shared" si="34"/>
        <v>0.73780487804878059</v>
      </c>
      <c r="BG128" s="2">
        <f t="shared" si="45"/>
        <v>1.4623655913978493</v>
      </c>
      <c r="BH128" s="82">
        <v>0</v>
      </c>
      <c r="BI128" s="82">
        <v>0</v>
      </c>
      <c r="BJ128" s="82">
        <v>0</v>
      </c>
      <c r="BK128" s="82">
        <v>0</v>
      </c>
      <c r="BL128" s="82">
        <v>0</v>
      </c>
      <c r="BM128" s="82">
        <v>8.4710743801652885E-3</v>
      </c>
      <c r="BN128" s="82">
        <v>4.8037190082644635E-3</v>
      </c>
      <c r="BO128" s="82">
        <v>9.9690082644628107E-3</v>
      </c>
      <c r="BP128" s="82">
        <v>1.2293388429752066E-2</v>
      </c>
      <c r="BQ128" s="82">
        <v>2.1384297520661157E-2</v>
      </c>
      <c r="BR128" s="82">
        <v>2.024793388429752E-2</v>
      </c>
      <c r="BS128" s="82">
        <v>4.1993801652892571E-2</v>
      </c>
      <c r="BT128" s="82">
        <v>1.9266528925619836E-2</v>
      </c>
      <c r="BU128" s="82">
        <v>3.7499999999999999E-2</v>
      </c>
      <c r="BV128" s="82">
        <v>2.0299586776859505E-2</v>
      </c>
      <c r="BW128" s="82">
        <v>7.2985537190082647E-2</v>
      </c>
      <c r="BX128" s="82">
        <v>1.9938016528925621E-2</v>
      </c>
      <c r="BY128" s="82">
        <v>5.5940082644628103E-2</v>
      </c>
      <c r="BZ128" s="82">
        <v>1.7252066115702479E-2</v>
      </c>
      <c r="CA128" s="82">
        <v>4.4576446280991742E-2</v>
      </c>
      <c r="CB128" s="82">
        <v>9.2458677685950414E-3</v>
      </c>
      <c r="CC128" s="82">
        <v>1.3016528925619835E-2</v>
      </c>
      <c r="CD128" s="82">
        <v>0</v>
      </c>
      <c r="CE128" s="82">
        <v>0</v>
      </c>
      <c r="CF128" s="82">
        <v>0</v>
      </c>
      <c r="CG128" s="82">
        <v>0</v>
      </c>
      <c r="CH128" s="68">
        <f t="shared" si="24"/>
        <v>28.97452229299363</v>
      </c>
      <c r="CI128" s="2">
        <f t="shared" si="25"/>
        <v>2.7732732732732734</v>
      </c>
      <c r="CJ128" s="2">
        <f t="shared" si="26"/>
        <v>9.4089635854341758</v>
      </c>
      <c r="CK128" s="2">
        <f t="shared" si="27"/>
        <v>0.44160688665710185</v>
      </c>
      <c r="CL128" s="2">
        <f t="shared" si="35"/>
        <v>0.18651859504132232</v>
      </c>
      <c r="CM128" s="2">
        <f t="shared" si="36"/>
        <v>0.23295454545454547</v>
      </c>
      <c r="CN128" s="1"/>
      <c r="CO128" s="82">
        <v>0</v>
      </c>
      <c r="CP128" s="82">
        <v>2.8409090909090914E-3</v>
      </c>
      <c r="CQ128" s="1"/>
      <c r="CR128" s="82">
        <v>7.2314049586776853E-3</v>
      </c>
      <c r="CS128" s="82">
        <v>2.9958677685950411E-3</v>
      </c>
      <c r="CT128" s="82">
        <v>3.3057851239669425E-3</v>
      </c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0">
        <f t="shared" si="37"/>
        <v>1.6373966942148759E-2</v>
      </c>
      <c r="DK128" s="5">
        <f t="shared" si="38"/>
        <v>1.6373966942148759E-2</v>
      </c>
      <c r="DO128" s="82">
        <v>0</v>
      </c>
      <c r="DP128" s="82">
        <v>0</v>
      </c>
      <c r="DQ128" s="82">
        <v>0</v>
      </c>
      <c r="DR128" s="1"/>
      <c r="DS128" s="1"/>
      <c r="DT128" s="1"/>
      <c r="DU128" s="1"/>
      <c r="DV128" s="82">
        <v>0</v>
      </c>
      <c r="DW128" s="82">
        <v>0</v>
      </c>
      <c r="EE128" s="2">
        <f t="shared" si="39"/>
        <v>0</v>
      </c>
      <c r="EF128" s="2"/>
      <c r="EG128" s="10">
        <f t="shared" si="40"/>
        <v>1</v>
      </c>
      <c r="EK128" s="10">
        <f t="shared" si="41"/>
        <v>8.0702647657841131E-2</v>
      </c>
      <c r="EN128" s="82">
        <v>7.1797520661157025E-3</v>
      </c>
      <c r="EO128" s="82">
        <v>1.962809917355372E-2</v>
      </c>
      <c r="EP128" s="82">
        <v>1.0692148760330578E-2</v>
      </c>
      <c r="EQ128" s="82">
        <v>1.5495867768595042E-2</v>
      </c>
      <c r="ER128" s="82">
        <v>1.1105371900826446E-2</v>
      </c>
      <c r="ES128" s="82">
        <v>1.0175619834710744E-2</v>
      </c>
      <c r="ET128" s="82">
        <v>9.0909090909090905E-3</v>
      </c>
      <c r="EU128" s="82">
        <v>7.8512396694214882E-3</v>
      </c>
      <c r="EV128" s="82">
        <v>1.3946280991735539E-2</v>
      </c>
      <c r="EW128" s="82">
        <v>4.4421487603305788E-3</v>
      </c>
      <c r="EX128" s="82">
        <v>4.4421487603305788E-3</v>
      </c>
      <c r="EY128" s="82">
        <v>0</v>
      </c>
      <c r="EZ128" s="10">
        <f t="shared" si="42"/>
        <v>0.11404958677685953</v>
      </c>
      <c r="FA128" s="67"/>
      <c r="FC128" s="69">
        <v>0.22556275762730044</v>
      </c>
      <c r="FD128" s="11">
        <f t="shared" si="43"/>
        <v>0.48957871396895797</v>
      </c>
      <c r="FE128" s="77" t="s">
        <v>459</v>
      </c>
      <c r="FF128" s="77">
        <v>-5.2</v>
      </c>
      <c r="FG128" s="83">
        <v>-5</v>
      </c>
      <c r="FH128" s="68">
        <v>-32.228600999999998</v>
      </c>
      <c r="FI128" s="68">
        <v>-31.485389999999999</v>
      </c>
      <c r="FJ128" s="68">
        <v>-32.893839</v>
      </c>
      <c r="FK128" s="83">
        <f t="shared" si="30"/>
        <v>-26.422788500201136</v>
      </c>
      <c r="FL128" s="83"/>
      <c r="FM128" s="83">
        <f t="shared" si="31"/>
        <v>21.396365711700934</v>
      </c>
      <c r="FN128" s="83">
        <f t="shared" si="32"/>
        <v>1.0220042008452512</v>
      </c>
      <c r="FO128" s="83">
        <f t="shared" si="33"/>
        <v>22.004200845251233</v>
      </c>
    </row>
    <row r="129" spans="1:171" ht="30" x14ac:dyDescent="0.15">
      <c r="A129" s="77" t="s">
        <v>385</v>
      </c>
      <c r="B129" s="77" t="s">
        <v>505</v>
      </c>
      <c r="C129" s="77"/>
      <c r="D129" s="20"/>
      <c r="E129" s="77" t="s">
        <v>506</v>
      </c>
      <c r="F129" s="77" t="s">
        <v>386</v>
      </c>
      <c r="G129" s="86"/>
      <c r="H129" s="31" t="s">
        <v>586</v>
      </c>
      <c r="I129" s="1" t="s">
        <v>620</v>
      </c>
      <c r="J129" s="86" t="s">
        <v>0</v>
      </c>
      <c r="K129" s="1"/>
      <c r="S129" s="1"/>
      <c r="T129" s="2"/>
      <c r="U129" s="2"/>
      <c r="V129" s="2"/>
      <c r="W129" s="88">
        <v>-29.448870999999997</v>
      </c>
      <c r="X129" s="88">
        <v>0.25775032123742797</v>
      </c>
      <c r="Y129" s="2"/>
      <c r="Z129" s="88">
        <v>-30.814484999999998</v>
      </c>
      <c r="AA129" s="88">
        <v>0.1057223632823229</v>
      </c>
      <c r="AB129" s="88">
        <v>-30.139983999999998</v>
      </c>
      <c r="AC129" s="88">
        <v>-32.2291515</v>
      </c>
      <c r="AD129" s="88">
        <v>8.173659415769946E-2</v>
      </c>
      <c r="AE129" s="71"/>
      <c r="AF129" s="88">
        <v>-31.702992499999997</v>
      </c>
      <c r="AG129" s="88">
        <v>0.60225628056542202</v>
      </c>
      <c r="AH129" s="1"/>
      <c r="AI129" s="71"/>
      <c r="AJ129" s="16" t="s">
        <v>406</v>
      </c>
      <c r="AK129" s="71"/>
      <c r="AL129" s="71"/>
      <c r="AM129" s="89">
        <v>0</v>
      </c>
      <c r="AN129" s="71"/>
      <c r="AO129" s="71"/>
      <c r="AP129" s="89">
        <v>0</v>
      </c>
      <c r="AQ129" s="89">
        <v>-185.63062225679684</v>
      </c>
      <c r="AR129" s="71"/>
      <c r="AS129" s="89">
        <v>1</v>
      </c>
      <c r="AT129" s="89">
        <v>-178.67347571679682</v>
      </c>
      <c r="AU129" s="71"/>
      <c r="AV129" s="89">
        <v>1</v>
      </c>
      <c r="AW129" s="89">
        <v>-178.78354321679683</v>
      </c>
      <c r="AX129" s="71"/>
      <c r="AY129" s="89">
        <v>1</v>
      </c>
      <c r="AZ129" s="89">
        <v>-171.77092265679681</v>
      </c>
      <c r="BA129" s="71"/>
      <c r="BB129" s="89">
        <v>1</v>
      </c>
      <c r="BC129" s="83">
        <v>2.3979818584679139E-3</v>
      </c>
      <c r="BD129" s="83">
        <v>1.6785873009275397E-3</v>
      </c>
      <c r="BE129" s="10">
        <f t="shared" si="44"/>
        <v>1.4285714285714286</v>
      </c>
      <c r="BF129" s="2">
        <f t="shared" si="34"/>
        <v>0.55555555555555558</v>
      </c>
      <c r="BG129" s="2">
        <f t="shared" si="45"/>
        <v>0.31343283582089548</v>
      </c>
      <c r="BH129" s="83">
        <v>0</v>
      </c>
      <c r="BI129" s="83">
        <v>0</v>
      </c>
      <c r="BJ129" s="83">
        <v>1.8384527581587341E-3</v>
      </c>
      <c r="BK129" s="83">
        <v>2.3979818584679139E-3</v>
      </c>
      <c r="BL129" s="83">
        <v>4.3163673452422452E-3</v>
      </c>
      <c r="BM129" s="83">
        <v>4.3163673452422452E-3</v>
      </c>
      <c r="BN129" s="83">
        <v>5.3554928172450085E-3</v>
      </c>
      <c r="BO129" s="83">
        <v>0</v>
      </c>
      <c r="BP129" s="83">
        <v>4.9558291741670221E-3</v>
      </c>
      <c r="BQ129" s="83">
        <v>6.3146855606321739E-3</v>
      </c>
      <c r="BR129" s="83">
        <v>6.7143492037101586E-3</v>
      </c>
      <c r="BS129" s="83">
        <v>1.3268832950189123E-2</v>
      </c>
      <c r="BT129" s="83">
        <v>1.4947420251116665E-2</v>
      </c>
      <c r="BU129" s="83">
        <v>3.9646633393336177E-2</v>
      </c>
      <c r="BV129" s="83">
        <v>3.0854033245620492E-2</v>
      </c>
      <c r="BW129" s="83">
        <v>0.13964247689144818</v>
      </c>
      <c r="BX129" s="83">
        <v>6.3946182892477707E-2</v>
      </c>
      <c r="BY129" s="83">
        <v>0.30038719413741399</v>
      </c>
      <c r="BZ129" s="83">
        <v>8.0012661344212727E-2</v>
      </c>
      <c r="CA129" s="83">
        <v>0.32788405278117949</v>
      </c>
      <c r="CB129" s="83">
        <v>5.7551564603229938E-2</v>
      </c>
      <c r="CC129" s="83">
        <v>0.12973081854311416</v>
      </c>
      <c r="CD129" s="83">
        <v>1.5427016622810246E-2</v>
      </c>
      <c r="CE129" s="83">
        <v>1.8464460310202938E-2</v>
      </c>
      <c r="CF129" s="83">
        <v>2.7976455015458995E-3</v>
      </c>
      <c r="CG129" s="83">
        <v>4.3963000738578431E-3</v>
      </c>
      <c r="CH129" s="68">
        <f t="shared" si="24"/>
        <v>30.098333478754032</v>
      </c>
      <c r="CI129" s="2">
        <f t="shared" si="25"/>
        <v>3.5544602456367165</v>
      </c>
      <c r="CJ129" s="2">
        <f t="shared" si="26"/>
        <v>114.36904761904761</v>
      </c>
      <c r="CK129" s="2">
        <f t="shared" si="27"/>
        <v>7.7681295470546821E-2</v>
      </c>
      <c r="CL129" s="2">
        <f t="shared" si="35"/>
        <v>0.91610900266335882</v>
      </c>
      <c r="CM129" s="2">
        <f t="shared" si="36"/>
        <v>1.1330464281260895</v>
      </c>
      <c r="CN129" s="1"/>
      <c r="CO129" s="83">
        <v>0</v>
      </c>
      <c r="CP129" s="83">
        <v>6.2107730134318972E-2</v>
      </c>
      <c r="CQ129" s="1"/>
      <c r="CR129" s="83">
        <v>0.10439214357196987</v>
      </c>
      <c r="CS129" s="83">
        <v>9.5040014323945002E-2</v>
      </c>
      <c r="CT129" s="83">
        <v>2.6777464086225042E-2</v>
      </c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0">
        <f t="shared" si="37"/>
        <v>0.28831735211645887</v>
      </c>
      <c r="DK129" s="5">
        <f t="shared" si="38"/>
        <v>0.28831735211645887</v>
      </c>
      <c r="DO129" s="83">
        <v>1.8944056681896523E-2</v>
      </c>
      <c r="DP129" s="83">
        <v>1.5986545723119428E-3</v>
      </c>
      <c r="DQ129" s="83">
        <v>0</v>
      </c>
      <c r="DR129" s="1"/>
      <c r="DS129" s="1"/>
      <c r="DT129" s="1"/>
      <c r="DU129" s="1"/>
      <c r="DV129" s="83">
        <v>0</v>
      </c>
      <c r="DW129" s="83">
        <v>0</v>
      </c>
      <c r="EE129" s="2">
        <f t="shared" si="39"/>
        <v>2.0542711254208465E-2</v>
      </c>
      <c r="EF129" s="2"/>
      <c r="EG129" s="10">
        <f t="shared" si="40"/>
        <v>0.93348861283643891</v>
      </c>
      <c r="EK129" s="10">
        <f t="shared" si="41"/>
        <v>0.23938147066631268</v>
      </c>
      <c r="EN129" s="83">
        <v>0</v>
      </c>
      <c r="EO129" s="83">
        <v>9.4320619766404615E-3</v>
      </c>
      <c r="EP129" s="83">
        <v>0</v>
      </c>
      <c r="EQ129" s="83">
        <v>6.1548201034009797E-3</v>
      </c>
      <c r="ER129" s="83">
        <v>1.3988227507729498E-2</v>
      </c>
      <c r="ES129" s="83">
        <v>1.0950783820336808E-2</v>
      </c>
      <c r="ET129" s="83">
        <v>1.2229707478186361E-2</v>
      </c>
      <c r="EU129" s="83">
        <v>0</v>
      </c>
      <c r="EV129" s="83">
        <v>2.9575109587770937E-3</v>
      </c>
      <c r="EW129" s="83">
        <v>1.9983182153899283E-3</v>
      </c>
      <c r="EX129" s="83">
        <v>4.1565018880110509E-3</v>
      </c>
      <c r="EY129" s="83">
        <v>0</v>
      </c>
      <c r="EZ129" s="10">
        <f t="shared" si="42"/>
        <v>6.1867931948472184E-2</v>
      </c>
      <c r="FA129" s="71"/>
      <c r="FC129" s="90">
        <v>0.13198378482723119</v>
      </c>
      <c r="FD129" s="11">
        <f t="shared" si="43"/>
        <v>5.4603174603174598E-2</v>
      </c>
      <c r="FE129" s="77" t="s">
        <v>386</v>
      </c>
      <c r="FF129" s="77">
        <v>-5.2</v>
      </c>
      <c r="FG129" s="83">
        <v>-5</v>
      </c>
      <c r="FH129" s="68">
        <v>-29.448870999999997</v>
      </c>
      <c r="FI129" s="68">
        <v>-30.814484999999998</v>
      </c>
      <c r="FJ129" s="68">
        <v>-32.2291515</v>
      </c>
      <c r="FK129" s="83">
        <f>(FI129+1000)/(-0.0052+1)-1000</f>
        <v>-25.748376558102109</v>
      </c>
      <c r="FL129" s="83"/>
      <c r="FM129" s="83">
        <f t="shared" si="31"/>
        <v>20.722628181544007</v>
      </c>
      <c r="FN129" s="83">
        <f t="shared" si="32"/>
        <v>1.0212967328551128</v>
      </c>
      <c r="FO129" s="83">
        <f>(FN129-1)*1000</f>
        <v>21.296732855112801</v>
      </c>
    </row>
    <row r="130" spans="1:171" ht="30" x14ac:dyDescent="0.15">
      <c r="A130" s="77" t="s">
        <v>385</v>
      </c>
      <c r="B130" s="77" t="s">
        <v>508</v>
      </c>
      <c r="C130" s="77"/>
      <c r="D130" s="20"/>
      <c r="E130" s="77" t="s">
        <v>509</v>
      </c>
      <c r="F130" s="77" t="s">
        <v>390</v>
      </c>
      <c r="G130" s="67" t="s">
        <v>537</v>
      </c>
      <c r="H130" s="31" t="s">
        <v>587</v>
      </c>
      <c r="I130" s="1" t="s">
        <v>620</v>
      </c>
      <c r="J130" s="86" t="s">
        <v>103</v>
      </c>
      <c r="K130" s="1" t="s">
        <v>561</v>
      </c>
      <c r="S130" s="1"/>
      <c r="T130" s="2"/>
      <c r="U130" s="2"/>
      <c r="V130" s="2"/>
      <c r="W130" s="2"/>
      <c r="X130" s="2"/>
      <c r="Y130" s="2"/>
      <c r="Z130" s="88">
        <v>-31.184640000000002</v>
      </c>
      <c r="AA130" s="88">
        <v>0.30329789744078284</v>
      </c>
      <c r="AB130" s="2"/>
      <c r="AC130" s="88">
        <v>-32.996960999999999</v>
      </c>
      <c r="AD130" s="88">
        <v>0.1165241264717387</v>
      </c>
      <c r="AE130" s="71"/>
      <c r="AF130" s="88">
        <v>-33.093334999999996</v>
      </c>
      <c r="AG130" s="88">
        <v>0.43148362894783965</v>
      </c>
      <c r="AH130" s="1"/>
      <c r="AI130" s="71"/>
      <c r="AJ130" s="16" t="s">
        <v>407</v>
      </c>
      <c r="AK130" s="71"/>
      <c r="AL130" s="71"/>
      <c r="AM130" s="89">
        <v>0</v>
      </c>
      <c r="AN130" s="71"/>
      <c r="AO130" s="71"/>
      <c r="AP130" s="89">
        <v>0</v>
      </c>
      <c r="AQ130" s="71"/>
      <c r="AR130" s="71"/>
      <c r="AS130" s="89">
        <v>0</v>
      </c>
      <c r="AT130" s="89">
        <v>-182.82060025381713</v>
      </c>
      <c r="AU130" s="71"/>
      <c r="AV130" s="89">
        <v>1</v>
      </c>
      <c r="AW130" s="89">
        <v>-179.14786791381715</v>
      </c>
      <c r="AX130" s="71"/>
      <c r="AY130" s="89">
        <v>1</v>
      </c>
      <c r="AZ130" s="89">
        <v>-176.68059483381714</v>
      </c>
      <c r="BA130" s="71"/>
      <c r="BB130" s="89">
        <v>1</v>
      </c>
      <c r="BC130" s="83"/>
      <c r="BD130" s="83"/>
      <c r="BE130" s="10"/>
      <c r="BF130" s="2"/>
      <c r="BG130" s="2"/>
      <c r="BH130" s="83">
        <v>0</v>
      </c>
      <c r="BI130" s="83">
        <v>7.6745152797467401E-4</v>
      </c>
      <c r="BJ130" s="83">
        <v>9.3799631196904605E-4</v>
      </c>
      <c r="BK130" s="83">
        <v>7.2481533197608103E-4</v>
      </c>
      <c r="BL130" s="83">
        <v>1.662811643945127E-3</v>
      </c>
      <c r="BM130" s="83">
        <v>2.5155355639169871E-3</v>
      </c>
      <c r="BN130" s="83">
        <v>2.4302631719198007E-3</v>
      </c>
      <c r="BO130" s="83">
        <v>0</v>
      </c>
      <c r="BP130" s="83">
        <v>0</v>
      </c>
      <c r="BQ130" s="83">
        <v>3.9651662278691489E-3</v>
      </c>
      <c r="BR130" s="83">
        <v>6.7791551637762871E-3</v>
      </c>
      <c r="BS130" s="83">
        <v>1.2662950211582123E-2</v>
      </c>
      <c r="BT130" s="83">
        <v>1.2066043467601819E-2</v>
      </c>
      <c r="BU130" s="83">
        <v>1.4453670443523027E-2</v>
      </c>
      <c r="BV130" s="83">
        <v>1.9911103531342931E-2</v>
      </c>
      <c r="BW130" s="83">
        <v>6.1055032669985181E-2</v>
      </c>
      <c r="BX130" s="83">
        <v>3.5558587462826564E-2</v>
      </c>
      <c r="BY130" s="83">
        <v>0.15003677371904875</v>
      </c>
      <c r="BZ130" s="83">
        <v>4.7368813754436821E-2</v>
      </c>
      <c r="CA130" s="83">
        <v>0.26259633115533432</v>
      </c>
      <c r="CB130" s="83">
        <v>4.6899815598452299E-2</v>
      </c>
      <c r="CC130" s="83">
        <v>9.5931440996834247E-2</v>
      </c>
      <c r="CD130" s="83">
        <v>9.5931440996834243E-3</v>
      </c>
      <c r="CE130" s="83">
        <v>1.5519575343487852E-2</v>
      </c>
      <c r="CF130" s="83">
        <v>2.771352739908545E-3</v>
      </c>
      <c r="CG130" s="83">
        <v>4.8178901478410086E-3</v>
      </c>
      <c r="CH130" s="68">
        <f t="shared" si="24"/>
        <v>30.503788982803854</v>
      </c>
      <c r="CI130" s="2">
        <f t="shared" si="25"/>
        <v>3.3524374176548095</v>
      </c>
      <c r="CJ130" s="2">
        <f t="shared" si="26"/>
        <v>146.18421052631578</v>
      </c>
      <c r="CK130" s="2">
        <f t="shared" si="27"/>
        <v>6.1663757998836541E-2</v>
      </c>
      <c r="CL130" s="2">
        <f t="shared" si="35"/>
        <v>0.58513915388469029</v>
      </c>
      <c r="CM130" s="2">
        <f t="shared" si="36"/>
        <v>0.7245595148000894</v>
      </c>
      <c r="CN130" s="1"/>
      <c r="CO130" s="83">
        <v>0</v>
      </c>
      <c r="CP130" s="83">
        <v>2.5155355639169871E-3</v>
      </c>
      <c r="CQ130" s="1"/>
      <c r="CR130" s="83">
        <v>2.4728993679183939E-3</v>
      </c>
      <c r="CS130" s="83">
        <v>2.4728993679183939E-3</v>
      </c>
      <c r="CT130" s="83">
        <v>0</v>
      </c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0">
        <f t="shared" si="37"/>
        <v>7.4613342997537756E-3</v>
      </c>
      <c r="DK130" s="5">
        <f t="shared" si="38"/>
        <v>7.4613342997537756E-3</v>
      </c>
      <c r="DO130" s="83">
        <v>1.833356427939499E-2</v>
      </c>
      <c r="DP130" s="83">
        <v>9.5078717076862388E-3</v>
      </c>
      <c r="DQ130" s="83">
        <v>4.2636195998593E-3</v>
      </c>
      <c r="DR130" s="1"/>
      <c r="DS130" s="1"/>
      <c r="DT130" s="1"/>
      <c r="DU130" s="1"/>
      <c r="DV130" s="83">
        <v>3.4620591150857513E-2</v>
      </c>
      <c r="DW130" s="83">
        <v>0.12006352793203789</v>
      </c>
      <c r="EE130" s="2">
        <f t="shared" si="39"/>
        <v>0.18678917466983594</v>
      </c>
      <c r="EF130" s="2"/>
      <c r="EG130" s="10">
        <f t="shared" si="40"/>
        <v>3.8410886742756806E-2</v>
      </c>
      <c r="EK130" s="10">
        <f t="shared" si="41"/>
        <v>1.25908338729405E-2</v>
      </c>
      <c r="EN130" s="83">
        <v>5.7985226558086482E-3</v>
      </c>
      <c r="EO130" s="83">
        <v>1.1383864331624331E-2</v>
      </c>
      <c r="EP130" s="83">
        <v>0</v>
      </c>
      <c r="EQ130" s="83">
        <v>1.236449683959197E-2</v>
      </c>
      <c r="ER130" s="83">
        <v>1.321722075956383E-2</v>
      </c>
      <c r="ES130" s="83">
        <v>7.5039704957523684E-3</v>
      </c>
      <c r="ET130" s="83">
        <v>3.9651662278691489E-3</v>
      </c>
      <c r="EU130" s="83">
        <v>0</v>
      </c>
      <c r="EV130" s="83">
        <v>2.600807955914173E-3</v>
      </c>
      <c r="EW130" s="83">
        <v>1.9612650159352781E-3</v>
      </c>
      <c r="EX130" s="83">
        <v>5.372160695822718E-3</v>
      </c>
      <c r="EY130" s="83">
        <v>0</v>
      </c>
      <c r="EZ130" s="10">
        <f t="shared" si="42"/>
        <v>6.4167474977882458E-2</v>
      </c>
      <c r="FA130" s="71"/>
      <c r="FC130" s="90">
        <v>0.31159766742728823</v>
      </c>
      <c r="FD130" s="11">
        <f t="shared" si="43"/>
        <v>8.8560668471225137E-2</v>
      </c>
      <c r="FE130" s="77" t="s">
        <v>390</v>
      </c>
      <c r="FF130" s="77">
        <v>-5.2</v>
      </c>
      <c r="FG130" s="83">
        <v>-5</v>
      </c>
      <c r="FH130" s="68"/>
      <c r="FI130" s="68">
        <v>-31.184640000000002</v>
      </c>
      <c r="FJ130" s="68">
        <v>-32.996960999999999</v>
      </c>
      <c r="FK130" s="83">
        <f t="shared" ref="FK130:FK135" si="46">(FI130+1000)/(-0.0052+1)-1000</f>
        <v>-26.120466425412133</v>
      </c>
      <c r="FL130" s="83">
        <f>AVERAGE(FM129:FM131)</f>
        <v>20.709738155910753</v>
      </c>
      <c r="FM130" s="83">
        <f t="shared" si="31"/>
        <v>21.094345958986722</v>
      </c>
      <c r="FN130" s="83">
        <f t="shared" si="32"/>
        <v>1.021686939397823</v>
      </c>
      <c r="FO130" s="83">
        <f t="shared" ref="FO130:FO135" si="47">(FN130-1)*1000</f>
        <v>21.686939397822957</v>
      </c>
    </row>
    <row r="131" spans="1:171" ht="30" x14ac:dyDescent="0.15">
      <c r="A131" s="74" t="s">
        <v>385</v>
      </c>
      <c r="B131" s="74" t="s">
        <v>505</v>
      </c>
      <c r="C131" s="74"/>
      <c r="D131" s="85"/>
      <c r="E131" s="74" t="s">
        <v>507</v>
      </c>
      <c r="F131" s="77" t="s">
        <v>462</v>
      </c>
      <c r="G131" s="91"/>
      <c r="H131" s="31" t="s">
        <v>588</v>
      </c>
      <c r="I131" s="1" t="s">
        <v>620</v>
      </c>
      <c r="J131" s="86" t="s">
        <v>0</v>
      </c>
      <c r="K131" s="1" t="s">
        <v>562</v>
      </c>
      <c r="S131" s="1"/>
      <c r="T131" s="80"/>
      <c r="U131" s="80"/>
      <c r="V131" s="79">
        <v>-31.236187999999999</v>
      </c>
      <c r="W131" s="79">
        <v>-30.052554499999999</v>
      </c>
      <c r="X131" s="79">
        <v>0.31923679139551153</v>
      </c>
      <c r="Y131" s="79">
        <v>-30.647178</v>
      </c>
      <c r="Z131" s="79">
        <v>-30.405822499999999</v>
      </c>
      <c r="AA131" s="79">
        <v>0.2830555516157604</v>
      </c>
      <c r="AB131" s="79">
        <v>-31.188313000000001</v>
      </c>
      <c r="AC131" s="79">
        <v>-31.3797085</v>
      </c>
      <c r="AD131" s="79">
        <v>0.12831371783445505</v>
      </c>
      <c r="AE131" s="71"/>
      <c r="AF131" s="79">
        <v>-30.0676025</v>
      </c>
      <c r="AG131" s="79">
        <v>0.21570928756198698</v>
      </c>
      <c r="AH131" s="1"/>
      <c r="AI131" s="71"/>
      <c r="AJ131" s="16" t="s">
        <v>460</v>
      </c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92">
        <v>3.2082619373527198E-3</v>
      </c>
      <c r="BD131" s="92">
        <f>BC131/1.192157</f>
        <v>2.691140459983643E-3</v>
      </c>
      <c r="BE131" s="10">
        <f t="shared" si="44"/>
        <v>1.1921569999999999</v>
      </c>
      <c r="BF131" s="2">
        <f t="shared" si="34"/>
        <v>0.45488721804511273</v>
      </c>
      <c r="BG131" s="2">
        <f t="shared" si="45"/>
        <v>0.34522686680558029</v>
      </c>
      <c r="BH131" s="82">
        <v>0</v>
      </c>
      <c r="BI131" s="82">
        <v>0</v>
      </c>
      <c r="BJ131" s="82">
        <v>2.3863105319152462E-4</v>
      </c>
      <c r="BK131" s="82">
        <v>7.9543684397174878E-4</v>
      </c>
      <c r="BL131" s="82">
        <v>3.0756891300240952E-3</v>
      </c>
      <c r="BM131" s="82">
        <v>7.0528733498828391E-3</v>
      </c>
      <c r="BN131" s="82">
        <v>7.7952810709231374E-3</v>
      </c>
      <c r="BO131" s="82">
        <v>5.9127472068566658E-3</v>
      </c>
      <c r="BP131" s="82">
        <v>6.1778928215139159E-3</v>
      </c>
      <c r="BQ131" s="82">
        <v>7.3445335260058139E-3</v>
      </c>
      <c r="BR131" s="82">
        <v>8.4846596690319864E-3</v>
      </c>
      <c r="BS131" s="82">
        <v>1.0420222656029909E-2</v>
      </c>
      <c r="BT131" s="82">
        <v>1.2408814765959279E-2</v>
      </c>
      <c r="BU131" s="82">
        <v>1.8056416358158696E-2</v>
      </c>
      <c r="BV131" s="82">
        <v>1.7446581444447024E-2</v>
      </c>
      <c r="BW131" s="82">
        <v>4.0010473251778964E-2</v>
      </c>
      <c r="BX131" s="82">
        <v>2.2219202508277518E-2</v>
      </c>
      <c r="BY131" s="82">
        <v>7.7687665094574129E-2</v>
      </c>
      <c r="BZ131" s="82">
        <v>2.1688911278963014E-2</v>
      </c>
      <c r="CA131" s="82">
        <v>7.0131015076842509E-2</v>
      </c>
      <c r="CB131" s="82">
        <v>1.1639892483453256E-2</v>
      </c>
      <c r="CC131" s="82">
        <v>3.3885609553196493E-2</v>
      </c>
      <c r="CD131" s="82">
        <v>3.4203784290785196E-3</v>
      </c>
      <c r="CE131" s="82">
        <v>9.7308440579210592E-3</v>
      </c>
      <c r="CF131" s="82">
        <v>1.6969319338063973E-3</v>
      </c>
      <c r="CG131" s="82">
        <v>3.6059803593385944E-3</v>
      </c>
      <c r="CH131" s="68">
        <f t="shared" si="24"/>
        <v>30.098178485508075</v>
      </c>
      <c r="CI131" s="2">
        <f t="shared" si="25"/>
        <v>2.6701334989133807</v>
      </c>
      <c r="CJ131" s="2">
        <f t="shared" si="26"/>
        <v>13.64932562620424</v>
      </c>
      <c r="CK131" s="2">
        <f t="shared" si="27"/>
        <v>0.16152804933072643</v>
      </c>
      <c r="CL131" s="2">
        <f t="shared" si="35"/>
        <v>0.23144560703431316</v>
      </c>
      <c r="CM131" s="2">
        <f t="shared" si="36"/>
        <v>0.29041399173408544</v>
      </c>
      <c r="CN131" s="1"/>
      <c r="CO131" s="82">
        <v>0</v>
      </c>
      <c r="CP131" s="82">
        <v>7.1589315957457393E-4</v>
      </c>
      <c r="CQ131" s="1"/>
      <c r="CR131" s="82">
        <v>1.6704173723406724E-3</v>
      </c>
      <c r="CS131" s="82">
        <v>2.4923687777781462E-3</v>
      </c>
      <c r="CT131" s="82">
        <v>1.299213511820523E-3</v>
      </c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0">
        <f t="shared" si="37"/>
        <v>6.1778928215139159E-3</v>
      </c>
      <c r="DK131" s="5">
        <f t="shared" si="38"/>
        <v>6.1778928215139159E-3</v>
      </c>
      <c r="DO131" s="82">
        <v>9.5982712505924359E-3</v>
      </c>
      <c r="DP131" s="82">
        <v>1.3257280732862479E-3</v>
      </c>
      <c r="DQ131" s="82">
        <v>1.0870970200947232E-3</v>
      </c>
      <c r="DR131" s="1"/>
      <c r="DS131" s="1"/>
      <c r="DT131" s="1"/>
      <c r="DU131" s="1"/>
      <c r="DV131" s="82">
        <v>0</v>
      </c>
      <c r="DW131" s="82">
        <v>0</v>
      </c>
      <c r="EE131" s="2">
        <f t="shared" si="39"/>
        <v>1.2011096343973408E-2</v>
      </c>
      <c r="EF131" s="2"/>
      <c r="EG131" s="10">
        <f t="shared" si="40"/>
        <v>0.33965014577259472</v>
      </c>
      <c r="EK131" s="10">
        <f t="shared" si="41"/>
        <v>2.5998661013166707E-2</v>
      </c>
      <c r="EN131" s="82">
        <v>2.3863105319152462E-3</v>
      </c>
      <c r="EO131" s="82">
        <v>8.9884363368807618E-3</v>
      </c>
      <c r="EP131" s="82">
        <v>2.4923687777781462E-3</v>
      </c>
      <c r="EQ131" s="82">
        <v>5.3824559775421657E-3</v>
      </c>
      <c r="ER131" s="82">
        <v>3.6324949208043195E-3</v>
      </c>
      <c r="ES131" s="82">
        <v>3.6324949208043195E-3</v>
      </c>
      <c r="ET131" s="82">
        <v>1.7234464952721224E-3</v>
      </c>
      <c r="EU131" s="82">
        <v>0</v>
      </c>
      <c r="EV131" s="82">
        <v>6.8937859810884895E-4</v>
      </c>
      <c r="EW131" s="82">
        <v>0</v>
      </c>
      <c r="EX131" s="82">
        <v>2.1211649172579966E-3</v>
      </c>
      <c r="EY131" s="82">
        <v>6.6286403664312396E-4</v>
      </c>
      <c r="EZ131" s="10">
        <f t="shared" si="42"/>
        <v>3.1711415513007046E-2</v>
      </c>
      <c r="FA131" s="67"/>
      <c r="FC131" s="69">
        <v>0.20693053138954115</v>
      </c>
      <c r="FD131" s="11">
        <f t="shared" si="43"/>
        <v>0.10919382817492924</v>
      </c>
      <c r="FE131" s="77" t="s">
        <v>462</v>
      </c>
      <c r="FF131" s="77">
        <v>-5.2</v>
      </c>
      <c r="FG131" s="83">
        <v>-5</v>
      </c>
      <c r="FH131" s="68">
        <v>-30.052554499999999</v>
      </c>
      <c r="FI131" s="68">
        <v>-30.405822499999999</v>
      </c>
      <c r="FJ131" s="68">
        <v>-31.3797085</v>
      </c>
      <c r="FK131" s="83">
        <f t="shared" si="46"/>
        <v>-25.337577905106627</v>
      </c>
      <c r="FL131" s="83"/>
      <c r="FM131" s="83">
        <f t="shared" si="31"/>
        <v>20.312240327201522</v>
      </c>
      <c r="FN131" s="83">
        <f t="shared" si="32"/>
        <v>1.0208662788716056</v>
      </c>
      <c r="FO131" s="83">
        <f t="shared" si="47"/>
        <v>20.866278871605637</v>
      </c>
    </row>
    <row r="132" spans="1:171" ht="30" x14ac:dyDescent="0.15">
      <c r="A132" s="74" t="s">
        <v>385</v>
      </c>
      <c r="B132" s="74" t="s">
        <v>510</v>
      </c>
      <c r="C132" s="74"/>
      <c r="D132" s="85"/>
      <c r="E132" s="74" t="s">
        <v>511</v>
      </c>
      <c r="F132" s="77" t="s">
        <v>391</v>
      </c>
      <c r="G132" s="86"/>
      <c r="H132" s="31" t="s">
        <v>586</v>
      </c>
      <c r="I132" s="1" t="s">
        <v>620</v>
      </c>
      <c r="J132" s="86" t="s">
        <v>479</v>
      </c>
      <c r="K132" s="1" t="s">
        <v>560</v>
      </c>
      <c r="S132" s="1"/>
      <c r="T132" s="79">
        <v>-31.801743500000001</v>
      </c>
      <c r="U132" s="79">
        <v>0.16403816663356238</v>
      </c>
      <c r="V132" s="79">
        <v>-32.459379499999997</v>
      </c>
      <c r="W132" s="79">
        <v>-31.974373499999999</v>
      </c>
      <c r="X132" s="79">
        <v>0.10667483611658306</v>
      </c>
      <c r="Y132" s="79">
        <v>-31.8279575</v>
      </c>
      <c r="Z132" s="79">
        <v>-32.720779499999999</v>
      </c>
      <c r="AA132" s="79">
        <v>0.13492233781142504</v>
      </c>
      <c r="AB132" s="79">
        <v>-32.552336999999994</v>
      </c>
      <c r="AC132" s="79">
        <v>-34.331504500000001</v>
      </c>
      <c r="AD132" s="79">
        <v>2.986889754410392E-2</v>
      </c>
      <c r="AE132" s="71"/>
      <c r="AF132" s="79">
        <v>-34.394332000000006</v>
      </c>
      <c r="AG132" s="79">
        <v>0.33116921832803375</v>
      </c>
      <c r="AH132" s="1"/>
      <c r="AI132" s="71"/>
      <c r="AJ132" s="16" t="s">
        <v>461</v>
      </c>
      <c r="AK132" s="67"/>
      <c r="AL132" s="67"/>
      <c r="AM132" s="66">
        <v>0</v>
      </c>
      <c r="AN132" s="66">
        <v>-156.87707132280121</v>
      </c>
      <c r="AO132" s="67"/>
      <c r="AP132" s="66">
        <v>1</v>
      </c>
      <c r="AQ132" s="66">
        <v>-174.52485400280119</v>
      </c>
      <c r="AR132" s="67"/>
      <c r="AS132" s="66">
        <v>1</v>
      </c>
      <c r="AT132" s="66">
        <v>-184.99887730280119</v>
      </c>
      <c r="AU132" s="67"/>
      <c r="AV132" s="66">
        <v>1</v>
      </c>
      <c r="AW132" s="66">
        <v>-185.53688724280121</v>
      </c>
      <c r="AX132" s="67"/>
      <c r="AY132" s="66">
        <v>1</v>
      </c>
      <c r="AZ132" s="66">
        <v>-182.3299605628012</v>
      </c>
      <c r="BA132" s="67"/>
      <c r="BB132" s="66">
        <v>1</v>
      </c>
      <c r="BC132" s="82">
        <v>4.7216076275632393E-3</v>
      </c>
      <c r="BD132" s="82">
        <v>5.0637531078214452E-3</v>
      </c>
      <c r="BE132" s="10">
        <f t="shared" si="44"/>
        <v>0.93243243243243246</v>
      </c>
      <c r="BF132" s="2">
        <f t="shared" si="34"/>
        <v>0.24424778761061941</v>
      </c>
      <c r="BG132" s="2">
        <f t="shared" si="45"/>
        <v>0.2587412587412587</v>
      </c>
      <c r="BH132" s="82">
        <v>0</v>
      </c>
      <c r="BI132" s="82">
        <v>0</v>
      </c>
      <c r="BJ132" s="82">
        <v>0</v>
      </c>
      <c r="BK132" s="82">
        <v>2.3950183618074404E-3</v>
      </c>
      <c r="BL132" s="82">
        <v>1.1564517232727355E-2</v>
      </c>
      <c r="BM132" s="82">
        <v>1.9331219634588628E-2</v>
      </c>
      <c r="BN132" s="82">
        <v>1.9570721470769371E-2</v>
      </c>
      <c r="BO132" s="82">
        <v>1.9262790538536984E-2</v>
      </c>
      <c r="BP132" s="82">
        <v>2.189731073652517E-2</v>
      </c>
      <c r="BQ132" s="82">
        <v>1.9297005086562805E-2</v>
      </c>
      <c r="BR132" s="82">
        <v>2.0015510595105035E-2</v>
      </c>
      <c r="BS132" s="82">
        <v>1.7141488560936106E-2</v>
      </c>
      <c r="BT132" s="82">
        <v>2.2102598024680092E-2</v>
      </c>
      <c r="BU132" s="82">
        <v>2.7611140256837207E-2</v>
      </c>
      <c r="BV132" s="82">
        <v>2.2889532629273967E-2</v>
      </c>
      <c r="BW132" s="82">
        <v>3.6404279099473094E-2</v>
      </c>
      <c r="BX132" s="82">
        <v>0</v>
      </c>
      <c r="BY132" s="82">
        <v>6.1312470062270481E-2</v>
      </c>
      <c r="BZ132" s="82">
        <v>0</v>
      </c>
      <c r="CA132" s="82">
        <v>9.621130904860746E-2</v>
      </c>
      <c r="CB132" s="82">
        <v>4.646335621906434E-2</v>
      </c>
      <c r="CC132" s="82">
        <v>5.2382473027531302E-2</v>
      </c>
      <c r="CD132" s="82">
        <v>9.751146187358865E-3</v>
      </c>
      <c r="CE132" s="82">
        <v>8.0062042380420143E-3</v>
      </c>
      <c r="CF132" s="82">
        <v>0</v>
      </c>
      <c r="CG132" s="82">
        <v>0</v>
      </c>
      <c r="CH132" s="68">
        <f t="shared" si="24"/>
        <v>30.483115834790802</v>
      </c>
      <c r="CI132" s="2">
        <f t="shared" si="25"/>
        <v>2.8024691358024687</v>
      </c>
      <c r="CJ132" s="2">
        <f t="shared" si="26"/>
        <v>4.7312186978297159</v>
      </c>
      <c r="CK132" s="2">
        <f t="shared" si="27"/>
        <v>0.22124492557510145</v>
      </c>
      <c r="CL132" s="2">
        <f t="shared" si="35"/>
        <v>0.25431673547592432</v>
      </c>
      <c r="CM132" s="2">
        <f t="shared" si="36"/>
        <v>0.31053123788234749</v>
      </c>
      <c r="CN132" s="1"/>
      <c r="CO132" s="82">
        <v>0</v>
      </c>
      <c r="CP132" s="82">
        <v>0</v>
      </c>
      <c r="CQ132" s="1"/>
      <c r="CR132" s="82">
        <v>0</v>
      </c>
      <c r="CS132" s="82">
        <v>0</v>
      </c>
      <c r="CT132" s="82">
        <v>0</v>
      </c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0">
        <f t="shared" si="37"/>
        <v>0</v>
      </c>
      <c r="DK132" s="5">
        <f t="shared" si="38"/>
        <v>0</v>
      </c>
      <c r="DO132" s="82">
        <v>4.9747952829543113E-2</v>
      </c>
      <c r="DP132" s="82">
        <v>1.3685819210328231E-2</v>
      </c>
      <c r="DQ132" s="82">
        <v>5.4743276841312923E-2</v>
      </c>
      <c r="DR132" s="1"/>
      <c r="DS132" s="1"/>
      <c r="DT132" s="1"/>
      <c r="DU132" s="1"/>
      <c r="DV132" s="82">
        <v>8.8068246618462159E-2</v>
      </c>
      <c r="DW132" s="82">
        <v>5.3100978536073533E-2</v>
      </c>
      <c r="EE132" s="2">
        <f t="shared" si="39"/>
        <v>0.25934627403571997</v>
      </c>
      <c r="EF132" s="2"/>
      <c r="EG132" s="10">
        <f t="shared" si="40"/>
        <v>0</v>
      </c>
      <c r="EK132" s="10">
        <f t="shared" si="41"/>
        <v>0</v>
      </c>
      <c r="EN132" s="82">
        <v>0</v>
      </c>
      <c r="EO132" s="82">
        <v>4.9611094637439833E-3</v>
      </c>
      <c r="EP132" s="82">
        <v>8.5810086448757997E-2</v>
      </c>
      <c r="EQ132" s="82">
        <v>1.1496088136675714E-2</v>
      </c>
      <c r="ER132" s="82">
        <v>1.5225473871490158E-2</v>
      </c>
      <c r="ES132" s="82">
        <v>5.6796149722862154E-3</v>
      </c>
      <c r="ET132" s="82">
        <v>6.3981204808284484E-3</v>
      </c>
      <c r="EU132" s="82">
        <v>6.2407335599096725E-2</v>
      </c>
      <c r="EV132" s="82">
        <v>2.3950183618074404E-3</v>
      </c>
      <c r="EW132" s="82">
        <v>4.8242512716407011E-3</v>
      </c>
      <c r="EX132" s="82">
        <v>0</v>
      </c>
      <c r="EY132" s="82">
        <v>0</v>
      </c>
      <c r="EZ132" s="10">
        <f t="shared" si="42"/>
        <v>0.19919709860632739</v>
      </c>
      <c r="FA132" s="67"/>
      <c r="FC132" s="69">
        <v>0.30588140142804171</v>
      </c>
      <c r="FD132" s="11">
        <f t="shared" si="43"/>
        <v>0.64147201410312926</v>
      </c>
      <c r="FE132" s="77" t="s">
        <v>391</v>
      </c>
      <c r="FF132" s="77">
        <v>-5.2</v>
      </c>
      <c r="FG132" s="83">
        <v>-10</v>
      </c>
      <c r="FH132" s="68">
        <v>-31.974373499999999</v>
      </c>
      <c r="FI132" s="68">
        <v>-32.720779499999999</v>
      </c>
      <c r="FJ132" s="68">
        <v>-34.331504500000001</v>
      </c>
      <c r="FK132" s="83">
        <f t="shared" si="46"/>
        <v>-27.664635605146827</v>
      </c>
      <c r="FL132" s="83"/>
      <c r="FM132" s="83">
        <f t="shared" si="31"/>
        <v>17.636970969541682</v>
      </c>
      <c r="FN132" s="83">
        <f t="shared" si="32"/>
        <v>1.0181672252722604</v>
      </c>
      <c r="FO132" s="83">
        <f t="shared" si="47"/>
        <v>18.167225272260445</v>
      </c>
    </row>
    <row r="133" spans="1:171" ht="15" x14ac:dyDescent="0.15">
      <c r="A133" s="74" t="s">
        <v>385</v>
      </c>
      <c r="B133" s="74" t="s">
        <v>486</v>
      </c>
      <c r="C133" s="74"/>
      <c r="D133" s="85"/>
      <c r="E133" s="74">
        <f>175-6</f>
        <v>169</v>
      </c>
      <c r="F133" s="77" t="s">
        <v>392</v>
      </c>
      <c r="G133" s="86" t="s">
        <v>563</v>
      </c>
      <c r="H133" s="31" t="s">
        <v>566</v>
      </c>
      <c r="I133" s="1" t="s">
        <v>618</v>
      </c>
      <c r="J133" s="86" t="s">
        <v>518</v>
      </c>
      <c r="K133" s="1" t="s">
        <v>519</v>
      </c>
      <c r="S133" s="1"/>
      <c r="T133" s="79">
        <v>-29.255410999999999</v>
      </c>
      <c r="U133" s="79">
        <v>0.34525902804995556</v>
      </c>
      <c r="V133" s="79">
        <v>-31.260514499999999</v>
      </c>
      <c r="W133" s="79">
        <v>-30.438487499999997</v>
      </c>
      <c r="X133" s="79">
        <v>0.45740121379867599</v>
      </c>
      <c r="Y133" s="79">
        <v>-30.859930999999996</v>
      </c>
      <c r="Z133" s="79">
        <v>-30.855479000000003</v>
      </c>
      <c r="AA133" s="79">
        <v>0.10916455909314536</v>
      </c>
      <c r="AB133" s="79">
        <v>-31.068201000000002</v>
      </c>
      <c r="AC133" s="79">
        <v>-37.792320000000004</v>
      </c>
      <c r="AD133" s="80"/>
      <c r="AE133" s="71"/>
      <c r="AF133" s="80"/>
      <c r="AG133" s="80"/>
      <c r="AH133" s="1"/>
      <c r="AI133" s="71"/>
      <c r="AJ133" s="16" t="s">
        <v>463</v>
      </c>
      <c r="AK133" s="66">
        <v>-155.49582865552534</v>
      </c>
      <c r="AL133" s="67"/>
      <c r="AM133" s="66">
        <v>1</v>
      </c>
      <c r="AN133" s="66">
        <v>-176.63583297552537</v>
      </c>
      <c r="AO133" s="67"/>
      <c r="AP133" s="66">
        <v>1</v>
      </c>
      <c r="AQ133" s="67"/>
      <c r="AR133" s="67"/>
      <c r="AS133" s="66">
        <v>0</v>
      </c>
      <c r="AT133" s="66">
        <v>-165.44152795552537</v>
      </c>
      <c r="AU133" s="67"/>
      <c r="AV133" s="66">
        <v>1</v>
      </c>
      <c r="AW133" s="66">
        <v>-129.79462713552536</v>
      </c>
      <c r="AX133" s="67"/>
      <c r="AY133" s="66">
        <v>1</v>
      </c>
      <c r="AZ133" s="67"/>
      <c r="BA133" s="67"/>
      <c r="BB133" s="66">
        <v>0</v>
      </c>
      <c r="BC133" s="82">
        <v>5.3028108976843008E-3</v>
      </c>
      <c r="BD133" s="82">
        <f>BC133/3.31666</f>
        <v>1.5988406703383224E-3</v>
      </c>
      <c r="BE133" s="10">
        <f t="shared" si="44"/>
        <v>3.3166600000000002</v>
      </c>
      <c r="BF133" s="2">
        <f t="shared" si="34"/>
        <v>1</v>
      </c>
      <c r="BG133" s="2">
        <f t="shared" si="45"/>
        <v>0.1861161381080014</v>
      </c>
      <c r="BH133" s="82">
        <v>0</v>
      </c>
      <c r="BI133" s="82">
        <v>0</v>
      </c>
      <c r="BJ133" s="82">
        <v>0</v>
      </c>
      <c r="BK133" s="82">
        <v>2.2271805770274064E-3</v>
      </c>
      <c r="BL133" s="82">
        <v>2.1211243590737202E-3</v>
      </c>
      <c r="BM133" s="82">
        <v>5.3028108976843008E-3</v>
      </c>
      <c r="BN133" s="82">
        <v>8.5905536542485676E-3</v>
      </c>
      <c r="BO133" s="82">
        <v>1.6756882436682392E-2</v>
      </c>
      <c r="BP133" s="82">
        <v>2.2165749552320375E-2</v>
      </c>
      <c r="BQ133" s="82">
        <v>7.0421328721247511E-2</v>
      </c>
      <c r="BR133" s="82">
        <v>8.5693424106578306E-2</v>
      </c>
      <c r="BS133" s="82">
        <v>0.26789800655101087</v>
      </c>
      <c r="BT133" s="82">
        <v>0.16470530648207438</v>
      </c>
      <c r="BU133" s="82">
        <v>0.52073603015259839</v>
      </c>
      <c r="BV133" s="82">
        <v>0.22091510199752795</v>
      </c>
      <c r="BW133" s="82">
        <v>0.68862302317328339</v>
      </c>
      <c r="BX133" s="82">
        <v>0.17488670340562823</v>
      </c>
      <c r="BY133" s="82">
        <v>0.41245263162188495</v>
      </c>
      <c r="BZ133" s="82">
        <v>7.158794711873806E-2</v>
      </c>
      <c r="CA133" s="82">
        <v>0.17849261481605355</v>
      </c>
      <c r="CB133" s="82">
        <v>3.733178871969748E-2</v>
      </c>
      <c r="CC133" s="82">
        <v>0</v>
      </c>
      <c r="CD133" s="82">
        <v>0</v>
      </c>
      <c r="CE133" s="82">
        <v>0</v>
      </c>
      <c r="CF133" s="82">
        <v>0</v>
      </c>
      <c r="CG133" s="82">
        <v>0</v>
      </c>
      <c r="CH133" s="68">
        <f t="shared" si="24"/>
        <v>28.202652300041443</v>
      </c>
      <c r="CI133" s="2">
        <f t="shared" si="25"/>
        <v>2.8894169835234482</v>
      </c>
      <c r="CJ133" s="2">
        <f t="shared" si="26"/>
        <v>52.685589519650655</v>
      </c>
      <c r="CK133" s="2">
        <f t="shared" si="27"/>
        <v>0.57164821648216491</v>
      </c>
      <c r="CL133" s="2">
        <f t="shared" si="35"/>
        <v>1.2795682696112218</v>
      </c>
      <c r="CM133" s="2">
        <f t="shared" si="36"/>
        <v>1.5633747088552856</v>
      </c>
      <c r="CN133" s="1"/>
      <c r="CO133" s="82">
        <v>0</v>
      </c>
      <c r="CP133" s="82">
        <v>1.866589435984874E-2</v>
      </c>
      <c r="CQ133" s="1"/>
      <c r="CR133" s="82">
        <v>4.9740366220278748E-2</v>
      </c>
      <c r="CS133" s="82">
        <v>0</v>
      </c>
      <c r="CT133" s="82">
        <v>0</v>
      </c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0">
        <f t="shared" si="37"/>
        <v>6.8406260580127484E-2</v>
      </c>
      <c r="DK133" s="5">
        <f t="shared" si="38"/>
        <v>6.8406260580127484E-2</v>
      </c>
      <c r="DO133" s="82">
        <v>1.5378151603284472E-2</v>
      </c>
      <c r="DP133" s="82">
        <v>1.1666183974905462E-3</v>
      </c>
      <c r="DQ133" s="82">
        <v>1.9090119231663482E-3</v>
      </c>
      <c r="DR133" s="1"/>
      <c r="DS133" s="1"/>
      <c r="DT133" s="1"/>
      <c r="DU133" s="1"/>
      <c r="DV133" s="82">
        <v>9.290524692742895E-2</v>
      </c>
      <c r="DW133" s="82">
        <v>8.3784412183411962E-3</v>
      </c>
      <c r="EE133" s="2">
        <f t="shared" si="39"/>
        <v>0.11973747006971151</v>
      </c>
      <c r="EF133" s="2"/>
      <c r="EG133" s="10">
        <f t="shared" si="40"/>
        <v>0.36358511837655016</v>
      </c>
      <c r="EK133" s="10">
        <f t="shared" si="41"/>
        <v>5.0747442958300554E-2</v>
      </c>
      <c r="EN133" s="82">
        <v>6.6391192439007443E-2</v>
      </c>
      <c r="EO133" s="82">
        <v>0.18443176302146</v>
      </c>
      <c r="EP133" s="82">
        <v>6.5436686477424275E-2</v>
      </c>
      <c r="EQ133" s="82">
        <v>0.10149580058167752</v>
      </c>
      <c r="ER133" s="82">
        <v>0.10478354333824179</v>
      </c>
      <c r="ES133" s="82">
        <v>0.10552593686391758</v>
      </c>
      <c r="ET133" s="82">
        <v>0.11952535763380413</v>
      </c>
      <c r="EU133" s="82">
        <v>8.3784412183411955E-2</v>
      </c>
      <c r="EV133" s="82">
        <v>3.6271226540160614E-2</v>
      </c>
      <c r="EW133" s="82">
        <v>3.5104608142670073E-2</v>
      </c>
      <c r="EX133" s="82">
        <v>3.0119965898846829E-2</v>
      </c>
      <c r="EY133" s="82">
        <v>1.4529701859654985E-2</v>
      </c>
      <c r="EZ133" s="10">
        <f t="shared" si="42"/>
        <v>0.94740019498027694</v>
      </c>
      <c r="FA133" s="67"/>
      <c r="FC133" s="69">
        <v>0.17391918903063286</v>
      </c>
      <c r="FD133" s="11">
        <f t="shared" si="43"/>
        <v>0.60599687945186875</v>
      </c>
      <c r="FE133" s="77" t="s">
        <v>392</v>
      </c>
      <c r="FF133" s="77">
        <v>-5.2</v>
      </c>
      <c r="FG133" s="83">
        <v>-10</v>
      </c>
      <c r="FH133" s="68">
        <v>-30.438487499999997</v>
      </c>
      <c r="FI133" s="68">
        <v>-30.855479000000003</v>
      </c>
      <c r="FJ133" s="68">
        <v>-37.792320000000004</v>
      </c>
      <c r="FK133" s="83">
        <f t="shared" si="46"/>
        <v>-25.789584841174133</v>
      </c>
      <c r="FL133" s="83"/>
      <c r="FM133" s="83">
        <f t="shared" si="31"/>
        <v>15.763795256332958</v>
      </c>
      <c r="FN133" s="83">
        <f t="shared" si="32"/>
        <v>1.0162075713783043</v>
      </c>
      <c r="FO133" s="83">
        <f t="shared" si="47"/>
        <v>16.207571378304308</v>
      </c>
    </row>
    <row r="134" spans="1:171" ht="15" x14ac:dyDescent="0.15">
      <c r="A134" s="74" t="s">
        <v>385</v>
      </c>
      <c r="B134" s="74" t="s">
        <v>486</v>
      </c>
      <c r="C134" s="74"/>
      <c r="D134" s="85"/>
      <c r="E134" s="74">
        <v>151</v>
      </c>
      <c r="F134" s="77" t="s">
        <v>393</v>
      </c>
      <c r="G134" s="78" t="s">
        <v>567</v>
      </c>
      <c r="H134" s="93" t="s">
        <v>566</v>
      </c>
      <c r="I134" s="1" t="s">
        <v>618</v>
      </c>
      <c r="J134" s="86" t="s">
        <v>479</v>
      </c>
      <c r="K134" s="1" t="s">
        <v>519</v>
      </c>
      <c r="S134" s="1"/>
      <c r="T134" s="79">
        <v>-29.597435499999996</v>
      </c>
      <c r="U134" s="79">
        <v>0.16216574787697996</v>
      </c>
      <c r="V134" s="79">
        <v>-30.325318500000002</v>
      </c>
      <c r="W134" s="79">
        <v>-30.335014999999999</v>
      </c>
      <c r="X134" s="79">
        <v>0.25470127679695248</v>
      </c>
      <c r="Y134" s="79">
        <v>-30.8693025</v>
      </c>
      <c r="Z134" s="79">
        <v>-30.880333</v>
      </c>
      <c r="AA134" s="79">
        <v>0.12698364997903999</v>
      </c>
      <c r="AB134" s="79">
        <v>-31.782775999999998</v>
      </c>
      <c r="AC134" s="79">
        <v>-31.874546500000001</v>
      </c>
      <c r="AD134" s="79">
        <v>0.38145511707210927</v>
      </c>
      <c r="AE134" s="71"/>
      <c r="AF134" s="79">
        <v>-31.735539999999997</v>
      </c>
      <c r="AG134" s="80"/>
      <c r="AH134" s="1"/>
      <c r="AI134" s="71"/>
      <c r="AJ134" s="16" t="s">
        <v>464</v>
      </c>
      <c r="AK134" s="67"/>
      <c r="AL134" s="67"/>
      <c r="AM134" s="66">
        <v>0</v>
      </c>
      <c r="AN134" s="66">
        <v>-175.59268631959921</v>
      </c>
      <c r="AO134" s="66">
        <v>1.2229051397825468</v>
      </c>
      <c r="AP134" s="66">
        <v>3</v>
      </c>
      <c r="AQ134" s="66">
        <v>-180.8530322795992</v>
      </c>
      <c r="AR134" s="66">
        <v>0.21406614531394122</v>
      </c>
      <c r="AS134" s="66">
        <v>3</v>
      </c>
      <c r="AT134" s="66">
        <v>-173.42861251293252</v>
      </c>
      <c r="AU134" s="66">
        <v>0.2707835714727273</v>
      </c>
      <c r="AV134" s="66">
        <v>3</v>
      </c>
      <c r="AW134" s="66">
        <v>-169.25191777959921</v>
      </c>
      <c r="AX134" s="66">
        <v>0.58620987568189908</v>
      </c>
      <c r="AY134" s="66">
        <v>3</v>
      </c>
      <c r="AZ134" s="67"/>
      <c r="BA134" s="67"/>
      <c r="BB134" s="66">
        <v>0</v>
      </c>
      <c r="BC134" s="82">
        <v>0.12934865900383144</v>
      </c>
      <c r="BD134" s="82">
        <v>2.6666666666666675E-2</v>
      </c>
      <c r="BE134" s="10">
        <f t="shared" si="44"/>
        <v>4.8505747126436773</v>
      </c>
      <c r="BF134" s="2">
        <f t="shared" si="34"/>
        <v>1</v>
      </c>
      <c r="BG134" s="2">
        <f t="shared" si="45"/>
        <v>0.4702702702702703</v>
      </c>
      <c r="BH134" s="82">
        <v>0</v>
      </c>
      <c r="BI134" s="82">
        <v>0</v>
      </c>
      <c r="BJ134" s="82">
        <v>3.0651340996168592E-3</v>
      </c>
      <c r="BK134" s="82">
        <v>0</v>
      </c>
      <c r="BL134" s="82">
        <v>7.3563218390804612E-3</v>
      </c>
      <c r="BM134" s="82">
        <v>0.12934865900383144</v>
      </c>
      <c r="BN134" s="82">
        <v>5.6704980842911895E-2</v>
      </c>
      <c r="BO134" s="82">
        <v>0.15325670498084296</v>
      </c>
      <c r="BP134" s="82">
        <v>8.4597701149425303E-2</v>
      </c>
      <c r="BQ134" s="82">
        <v>0.20413793103448283</v>
      </c>
      <c r="BR134" s="82">
        <v>0.24459770114942536</v>
      </c>
      <c r="BS134" s="82">
        <v>0.42237547892720317</v>
      </c>
      <c r="BT134" s="82">
        <v>0.36383141762452115</v>
      </c>
      <c r="BU134" s="82">
        <v>0.80398467432950216</v>
      </c>
      <c r="BV134" s="82">
        <v>0.4741762452107281</v>
      </c>
      <c r="BW134" s="82">
        <v>1.1147892720306516</v>
      </c>
      <c r="BX134" s="82">
        <v>0.5921839080459772</v>
      </c>
      <c r="BY134" s="82">
        <v>1.7863601532567055</v>
      </c>
      <c r="BZ134" s="82">
        <v>0.54099616858237554</v>
      </c>
      <c r="CA134" s="82">
        <v>1.2585440613026824</v>
      </c>
      <c r="CB134" s="82">
        <v>0.24183908045977018</v>
      </c>
      <c r="CC134" s="82">
        <v>0.48337164750957867</v>
      </c>
      <c r="CD134" s="82">
        <v>4.9042145593869747E-2</v>
      </c>
      <c r="CE134" s="82">
        <v>0.1042145593869732</v>
      </c>
      <c r="CF134" s="82">
        <v>0</v>
      </c>
      <c r="CG134" s="82">
        <v>3.8927203065134114E-2</v>
      </c>
      <c r="CH134" s="68">
        <f t="shared" si="24"/>
        <v>29.599560950413231</v>
      </c>
      <c r="CI134" s="2">
        <f t="shared" si="25"/>
        <v>2.4475761772853186</v>
      </c>
      <c r="CJ134" s="2">
        <f t="shared" si="26"/>
        <v>14.719088937093275</v>
      </c>
      <c r="CK134" s="2">
        <f t="shared" si="27"/>
        <v>0.28711876569788297</v>
      </c>
      <c r="CL134" s="2">
        <f t="shared" si="35"/>
        <v>4.7472796934865906</v>
      </c>
      <c r="CM134" s="2">
        <f t="shared" si="36"/>
        <v>6.171340996168583</v>
      </c>
      <c r="CN134" s="1"/>
      <c r="CO134" s="82">
        <v>9.1954022988505774E-2</v>
      </c>
      <c r="CP134" s="82">
        <v>1.3241379310344832</v>
      </c>
      <c r="CQ134" s="1"/>
      <c r="CR134" s="82">
        <v>1.8476628352490427</v>
      </c>
      <c r="CS134" s="82">
        <v>0.19187739463601539</v>
      </c>
      <c r="CT134" s="82">
        <v>0.24766283524904223</v>
      </c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0">
        <f t="shared" si="37"/>
        <v>3.7032950191570895</v>
      </c>
      <c r="DK134" s="5">
        <f t="shared" si="38"/>
        <v>3.7032950191570895</v>
      </c>
      <c r="DO134" s="82">
        <v>0.35095785440613037</v>
      </c>
      <c r="DP134" s="82">
        <v>2.3601532567049815E-2</v>
      </c>
      <c r="DQ134" s="82">
        <v>3.003831417624522E-2</v>
      </c>
      <c r="DR134" s="1"/>
      <c r="DS134" s="1"/>
      <c r="DT134" s="1"/>
      <c r="DU134" s="1"/>
      <c r="DV134" s="82">
        <v>0.32704980842911885</v>
      </c>
      <c r="DW134" s="82">
        <v>0</v>
      </c>
      <c r="EE134" s="2">
        <f t="shared" si="39"/>
        <v>0.73164750957854419</v>
      </c>
      <c r="EF134" s="2"/>
      <c r="EG134" s="10">
        <f t="shared" si="40"/>
        <v>0.83502660861151434</v>
      </c>
      <c r="EK134" s="10">
        <f t="shared" si="41"/>
        <v>0.43822996010155968</v>
      </c>
      <c r="EN134" s="82">
        <v>0.27279693486590045</v>
      </c>
      <c r="EO134" s="82">
        <v>0.64521072796934886</v>
      </c>
      <c r="EP134" s="82">
        <v>0.27708812260536403</v>
      </c>
      <c r="EQ134" s="82">
        <v>0.35831417624521084</v>
      </c>
      <c r="ER134" s="82">
        <v>0.43524904214559396</v>
      </c>
      <c r="ES134" s="82">
        <v>0.37425287356321851</v>
      </c>
      <c r="ET134" s="82">
        <v>0.3619923371647511</v>
      </c>
      <c r="EU134" s="82">
        <v>0.71203065134099641</v>
      </c>
      <c r="EV134" s="82">
        <v>0.12750957854406134</v>
      </c>
      <c r="EW134" s="82">
        <v>0.10482758620689658</v>
      </c>
      <c r="EX134" s="82">
        <v>7.8160919540229898E-2</v>
      </c>
      <c r="EY134" s="82">
        <v>3.6781609195402305E-2</v>
      </c>
      <c r="EZ134" s="10">
        <f t="shared" si="42"/>
        <v>3.7842145593869745</v>
      </c>
      <c r="FA134" s="67"/>
      <c r="FC134" s="69">
        <v>0.18677197812401164</v>
      </c>
      <c r="FD134" s="11">
        <f t="shared" si="43"/>
        <v>0.61319161617165008</v>
      </c>
      <c r="FE134" s="77" t="s">
        <v>393</v>
      </c>
      <c r="FF134" s="77">
        <v>-5.2</v>
      </c>
      <c r="FG134" s="83">
        <v>-10</v>
      </c>
      <c r="FH134" s="68">
        <v>-30.335014999999999</v>
      </c>
      <c r="FI134" s="68">
        <v>-30.880333</v>
      </c>
      <c r="FJ134" s="68">
        <v>-31.874546500000001</v>
      </c>
      <c r="FK134" s="83">
        <f t="shared" si="46"/>
        <v>-25.814568757539178</v>
      </c>
      <c r="FL134" s="83"/>
      <c r="FM134" s="83">
        <f t="shared" si="31"/>
        <v>15.788754188781638</v>
      </c>
      <c r="FN134" s="83">
        <f t="shared" si="32"/>
        <v>1.0162336329926116</v>
      </c>
      <c r="FO134" s="83">
        <f t="shared" si="47"/>
        <v>16.233632992611604</v>
      </c>
    </row>
    <row r="135" spans="1:171" ht="15" x14ac:dyDescent="0.15">
      <c r="A135" s="74" t="s">
        <v>385</v>
      </c>
      <c r="B135" s="74" t="s">
        <v>486</v>
      </c>
      <c r="C135" s="74"/>
      <c r="D135" s="75"/>
      <c r="E135" s="74">
        <v>137</v>
      </c>
      <c r="F135" s="77" t="s">
        <v>467</v>
      </c>
      <c r="G135" s="74" t="s">
        <v>568</v>
      </c>
      <c r="H135" s="31" t="s">
        <v>569</v>
      </c>
      <c r="I135" s="1" t="s">
        <v>618</v>
      </c>
      <c r="J135" s="71" t="s">
        <v>479</v>
      </c>
      <c r="K135" s="1"/>
      <c r="S135" s="1"/>
      <c r="T135" s="79">
        <v>-29.734452000000001</v>
      </c>
      <c r="U135" s="80"/>
      <c r="V135" s="79">
        <v>-32.469428999999998</v>
      </c>
      <c r="W135" s="79">
        <v>-30.357249000000003</v>
      </c>
      <c r="X135" s="80"/>
      <c r="Y135" s="80"/>
      <c r="Z135" s="79">
        <v>-31.013604000000001</v>
      </c>
      <c r="AA135" s="80"/>
      <c r="AB135" s="80"/>
      <c r="AC135" s="80"/>
      <c r="AD135" s="80"/>
      <c r="AE135" s="71"/>
      <c r="AF135" s="80"/>
      <c r="AG135" s="80"/>
      <c r="AH135" s="1"/>
      <c r="AI135" s="71"/>
      <c r="AJ135" s="16" t="s">
        <v>465</v>
      </c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82">
        <v>2.0799733763407821E-4</v>
      </c>
      <c r="BD135" s="82">
        <v>5.4399303688912771E-4</v>
      </c>
      <c r="BE135" s="10">
        <f t="shared" si="44"/>
        <v>0.38235294117647056</v>
      </c>
      <c r="BF135" s="2">
        <f t="shared" si="34"/>
        <v>1</v>
      </c>
      <c r="BG135" s="2">
        <f t="shared" si="45"/>
        <v>0.61818181818181817</v>
      </c>
      <c r="BH135" s="82">
        <v>0</v>
      </c>
      <c r="BI135" s="82">
        <v>7.9998976013107007E-5</v>
      </c>
      <c r="BJ135" s="82">
        <v>0</v>
      </c>
      <c r="BK135" s="82">
        <v>6.3999180810485611E-5</v>
      </c>
      <c r="BL135" s="82">
        <v>2.7199651844456385E-4</v>
      </c>
      <c r="BM135" s="82">
        <v>2.0799733763407821E-4</v>
      </c>
      <c r="BN135" s="82">
        <v>8.7998873614417714E-4</v>
      </c>
      <c r="BO135" s="82">
        <v>7.3599057932058451E-4</v>
      </c>
      <c r="BP135" s="82">
        <v>1.4239817730333046E-3</v>
      </c>
      <c r="BQ135" s="82">
        <v>2.0319739907329179E-3</v>
      </c>
      <c r="BR135" s="82">
        <v>2.7839643652561238E-3</v>
      </c>
      <c r="BS135" s="82">
        <v>4.0639479814658357E-3</v>
      </c>
      <c r="BT135" s="82">
        <v>4.0799477766684565E-3</v>
      </c>
      <c r="BU135" s="82">
        <v>5.9839234057804044E-3</v>
      </c>
      <c r="BV135" s="82">
        <v>4.5439418375444775E-3</v>
      </c>
      <c r="BW135" s="82">
        <v>7.7599006732713789E-3</v>
      </c>
      <c r="BX135" s="82">
        <v>4.0319483910605932E-3</v>
      </c>
      <c r="BY135" s="82">
        <v>6.8799119371272021E-3</v>
      </c>
      <c r="BZ135" s="82">
        <v>1.9519750147198108E-3</v>
      </c>
      <c r="CA135" s="82">
        <v>3.8079512582238932E-3</v>
      </c>
      <c r="CB135" s="82">
        <v>1.1679850497913623E-3</v>
      </c>
      <c r="CC135" s="82">
        <v>0</v>
      </c>
      <c r="CD135" s="82">
        <v>0</v>
      </c>
      <c r="CE135" s="82">
        <v>0</v>
      </c>
      <c r="CF135" s="82">
        <v>0</v>
      </c>
      <c r="CG135" s="82">
        <v>1.519980544249033E-3</v>
      </c>
      <c r="CH135" s="68">
        <f t="shared" si="24"/>
        <v>28.571552471812659</v>
      </c>
      <c r="CI135" s="2">
        <f t="shared" si="25"/>
        <v>1.6774847870182557</v>
      </c>
      <c r="CJ135" s="2">
        <f t="shared" si="26"/>
        <v>18.301587301587301</v>
      </c>
      <c r="CK135" s="2">
        <f t="shared" si="27"/>
        <v>0.48456790123456789</v>
      </c>
      <c r="CL135" s="2">
        <f t="shared" si="35"/>
        <v>1.8447763868622475E-2</v>
      </c>
      <c r="CM135" s="2">
        <f t="shared" si="36"/>
        <v>2.5599672324194241E-2</v>
      </c>
      <c r="CN135" s="1"/>
      <c r="CO135" s="82">
        <v>0</v>
      </c>
      <c r="CP135" s="82">
        <v>6.239920129022347E-4</v>
      </c>
      <c r="CQ135" s="1"/>
      <c r="CR135" s="82">
        <v>1.3119832066149548E-3</v>
      </c>
      <c r="CS135" s="82">
        <v>7.6799016972582722E-4</v>
      </c>
      <c r="CT135" s="82">
        <v>1.1583851726697894E-2</v>
      </c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0">
        <f t="shared" si="37"/>
        <v>1.4287817115940911E-2</v>
      </c>
      <c r="DK135" s="5">
        <f t="shared" si="38"/>
        <v>1.4287817115940911E-2</v>
      </c>
      <c r="DO135" s="82">
        <v>6.3999180810485605E-4</v>
      </c>
      <c r="DP135" s="82">
        <v>1.5999795202621401E-4</v>
      </c>
      <c r="DQ135" s="82">
        <v>5.9199242249699177E-4</v>
      </c>
      <c r="DR135" s="1"/>
      <c r="DS135" s="1"/>
      <c r="DT135" s="1"/>
      <c r="DU135" s="1"/>
      <c r="DV135" s="82">
        <v>0</v>
      </c>
      <c r="DW135" s="82">
        <v>0</v>
      </c>
      <c r="EE135" s="2">
        <f t="shared" si="39"/>
        <v>1.3919821826280619E-3</v>
      </c>
      <c r="EF135" s="2"/>
      <c r="EG135" s="10">
        <f t="shared" si="40"/>
        <v>0.91122448979591841</v>
      </c>
      <c r="EK135" s="10">
        <f t="shared" si="41"/>
        <v>0.43646138807429125</v>
      </c>
      <c r="EN135" s="82">
        <v>2.2559711235696175E-3</v>
      </c>
      <c r="EO135" s="82">
        <v>5.7919258633489469E-3</v>
      </c>
      <c r="EP135" s="82">
        <v>3.1359598597137943E-3</v>
      </c>
      <c r="EQ135" s="82">
        <v>3.1999590405242802E-3</v>
      </c>
      <c r="ER135" s="82">
        <v>5.7919258633489469E-3</v>
      </c>
      <c r="ES135" s="82">
        <v>5.7439264777410827E-3</v>
      </c>
      <c r="ET135" s="82">
        <v>9.5838773263702201E-3</v>
      </c>
      <c r="EU135" s="82">
        <v>4.5599416327470992E-3</v>
      </c>
      <c r="EV135" s="82">
        <v>2.1599723523538891E-3</v>
      </c>
      <c r="EW135" s="82">
        <v>1.839976448301461E-3</v>
      </c>
      <c r="EX135" s="82">
        <v>2.2399713283669958E-3</v>
      </c>
      <c r="EY135" s="82">
        <v>1.2639838210070906E-3</v>
      </c>
      <c r="EZ135" s="10">
        <f t="shared" si="42"/>
        <v>4.7567391137393431E-2</v>
      </c>
      <c r="FA135" s="67"/>
      <c r="FC135" s="94">
        <v>0.13318882029129059</v>
      </c>
      <c r="FD135" s="11">
        <f t="shared" si="43"/>
        <v>1.8581250000000002</v>
      </c>
      <c r="FE135" s="77" t="s">
        <v>467</v>
      </c>
      <c r="FF135" s="77">
        <v>-5.2</v>
      </c>
      <c r="FG135" s="83">
        <v>-10</v>
      </c>
      <c r="FH135" s="68">
        <v>-30.357249000000003</v>
      </c>
      <c r="FI135" s="68">
        <v>-31.013604000000001</v>
      </c>
      <c r="FJ135" s="68"/>
      <c r="FK135" s="83">
        <f t="shared" si="46"/>
        <v>-25.948536389223932</v>
      </c>
      <c r="FL135" s="83"/>
      <c r="FM135" s="83">
        <f t="shared" si="31"/>
        <v>15.922587852834708</v>
      </c>
      <c r="FN135" s="83">
        <f t="shared" si="32"/>
        <v>1.0163734022123465</v>
      </c>
      <c r="FO135" s="83">
        <f t="shared" si="47"/>
        <v>16.373402212346512</v>
      </c>
    </row>
    <row r="136" spans="1:171" ht="15" x14ac:dyDescent="0.15">
      <c r="A136" s="74" t="s">
        <v>385</v>
      </c>
      <c r="B136" s="74" t="s">
        <v>486</v>
      </c>
      <c r="C136" s="74"/>
      <c r="D136" s="74"/>
      <c r="E136" s="74">
        <v>113</v>
      </c>
      <c r="F136" s="77" t="s">
        <v>469</v>
      </c>
      <c r="G136" s="78" t="s">
        <v>571</v>
      </c>
      <c r="H136" s="31" t="s">
        <v>569</v>
      </c>
      <c r="I136" s="1" t="s">
        <v>618</v>
      </c>
      <c r="J136" s="71" t="s">
        <v>479</v>
      </c>
      <c r="K136" s="29" t="s">
        <v>521</v>
      </c>
      <c r="S136" s="1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1"/>
      <c r="AF136" s="74"/>
      <c r="AG136" s="74"/>
      <c r="AH136" s="1"/>
      <c r="AI136" s="71"/>
      <c r="AJ136" s="16" t="s">
        <v>466</v>
      </c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82">
        <f>0.18304*BD136</f>
        <v>1.141886058894373E-3</v>
      </c>
      <c r="BD136" s="82">
        <v>6.2384509336449569E-3</v>
      </c>
      <c r="BE136" s="10">
        <f t="shared" si="44"/>
        <v>0.18304000000000001</v>
      </c>
      <c r="BF136" s="2">
        <f t="shared" si="34"/>
        <v>0.15356000000000003</v>
      </c>
      <c r="BG136" s="2">
        <f t="shared" si="45"/>
        <v>0.33687258687258692</v>
      </c>
      <c r="BH136" s="82">
        <v>0</v>
      </c>
      <c r="BI136" s="82">
        <v>0</v>
      </c>
      <c r="BJ136" s="82">
        <v>0</v>
      </c>
      <c r="BK136" s="82">
        <v>1.2512652302439743E-4</v>
      </c>
      <c r="BL136" s="82">
        <v>4.6118061343277898E-3</v>
      </c>
      <c r="BM136" s="82">
        <v>7.4360905111641885E-3</v>
      </c>
      <c r="BN136" s="82">
        <v>1.8518725407610816E-2</v>
      </c>
      <c r="BO136" s="82">
        <v>0</v>
      </c>
      <c r="BP136" s="82">
        <v>0</v>
      </c>
      <c r="BQ136" s="82">
        <v>0</v>
      </c>
      <c r="BR136" s="82">
        <v>0</v>
      </c>
      <c r="BS136" s="82">
        <v>0</v>
      </c>
      <c r="BT136" s="82">
        <v>0</v>
      </c>
      <c r="BU136" s="82">
        <v>0</v>
      </c>
      <c r="BV136" s="82">
        <v>0</v>
      </c>
      <c r="BW136" s="82">
        <v>0</v>
      </c>
      <c r="BX136" s="82">
        <v>0</v>
      </c>
      <c r="BY136" s="82">
        <v>0</v>
      </c>
      <c r="BZ136" s="82">
        <v>0</v>
      </c>
      <c r="CA136" s="82">
        <v>0</v>
      </c>
      <c r="CB136" s="82">
        <v>0</v>
      </c>
      <c r="CC136" s="82">
        <v>0</v>
      </c>
      <c r="CD136" s="82">
        <v>0</v>
      </c>
      <c r="CE136" s="82">
        <v>0</v>
      </c>
      <c r="CF136" s="82">
        <v>0</v>
      </c>
      <c r="CG136" s="82">
        <v>0</v>
      </c>
      <c r="CH136" s="68"/>
      <c r="CI136" s="2"/>
      <c r="CJ136" s="2"/>
      <c r="CK136" s="2"/>
      <c r="CL136" s="2">
        <f t="shared" si="35"/>
        <v>0</v>
      </c>
      <c r="CM136" s="2">
        <f t="shared" si="36"/>
        <v>0</v>
      </c>
      <c r="CN136" s="1"/>
      <c r="CO136" s="82">
        <v>0</v>
      </c>
      <c r="CP136" s="82">
        <v>0</v>
      </c>
      <c r="CQ136" s="1"/>
      <c r="CR136" s="82">
        <v>0</v>
      </c>
      <c r="CS136" s="82">
        <v>0</v>
      </c>
      <c r="CT136" s="82">
        <v>0</v>
      </c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0">
        <f t="shared" si="37"/>
        <v>0</v>
      </c>
      <c r="DK136" s="5">
        <f t="shared" si="38"/>
        <v>0</v>
      </c>
      <c r="DO136" s="82">
        <v>0</v>
      </c>
      <c r="DP136" s="82">
        <v>0</v>
      </c>
      <c r="DQ136" s="82">
        <v>0</v>
      </c>
      <c r="DR136" s="1"/>
      <c r="DS136" s="1"/>
      <c r="DT136" s="1"/>
      <c r="DU136" s="1"/>
      <c r="DV136" s="82">
        <v>0</v>
      </c>
      <c r="DW136" s="82">
        <v>0</v>
      </c>
      <c r="EE136" s="2">
        <f t="shared" si="39"/>
        <v>0</v>
      </c>
      <c r="EF136" s="2"/>
      <c r="EG136" s="10"/>
      <c r="EK136" s="10"/>
      <c r="EN136" s="82">
        <v>0</v>
      </c>
      <c r="EO136" s="82">
        <v>1.7160208871917357E-2</v>
      </c>
      <c r="EP136" s="82">
        <v>0</v>
      </c>
      <c r="EQ136" s="82">
        <v>5.5770678833731418E-3</v>
      </c>
      <c r="ER136" s="82">
        <v>6.4708287621188373E-3</v>
      </c>
      <c r="ES136" s="82">
        <v>4.9156848331013267E-3</v>
      </c>
      <c r="ET136" s="82">
        <v>6.5065791972686651E-3</v>
      </c>
      <c r="EU136" s="82">
        <v>2.9136604647109678E-3</v>
      </c>
      <c r="EV136" s="82">
        <v>3.0566622053102795E-3</v>
      </c>
      <c r="EW136" s="82">
        <v>0</v>
      </c>
      <c r="EX136" s="82">
        <v>0</v>
      </c>
      <c r="EY136" s="82">
        <v>0</v>
      </c>
      <c r="EZ136" s="10">
        <f t="shared" si="42"/>
        <v>4.6600692217800575E-2</v>
      </c>
      <c r="FA136" s="67"/>
      <c r="FC136" s="94">
        <v>0.25510812460106475</v>
      </c>
      <c r="FD136" s="11"/>
      <c r="FE136" s="77" t="s">
        <v>469</v>
      </c>
      <c r="FF136" s="77"/>
      <c r="FG136" s="77"/>
      <c r="FH136" s="77"/>
      <c r="FI136" s="77"/>
      <c r="FJ136" s="77"/>
      <c r="FK136" s="77"/>
      <c r="FL136" s="77"/>
      <c r="FM136" s="77"/>
      <c r="FN136" s="77"/>
      <c r="FO136" s="77"/>
    </row>
    <row r="137" spans="1:171" x14ac:dyDescent="0.15">
      <c r="A137" s="74" t="s">
        <v>385</v>
      </c>
      <c r="B137" s="74" t="s">
        <v>486</v>
      </c>
      <c r="C137" s="74"/>
      <c r="D137" s="75"/>
      <c r="E137" s="74">
        <v>61</v>
      </c>
      <c r="F137" s="77" t="s">
        <v>470</v>
      </c>
      <c r="G137" s="78" t="s">
        <v>572</v>
      </c>
      <c r="H137" s="67" t="s">
        <v>570</v>
      </c>
      <c r="I137" s="1" t="s">
        <v>618</v>
      </c>
      <c r="J137" s="71" t="s">
        <v>479</v>
      </c>
      <c r="K137" s="29" t="s">
        <v>522</v>
      </c>
      <c r="S137" s="1"/>
      <c r="T137" s="80"/>
      <c r="U137" s="80"/>
      <c r="V137" s="80"/>
      <c r="W137" s="80"/>
      <c r="X137" s="80"/>
      <c r="Y137" s="80"/>
      <c r="Z137" s="79">
        <v>-32.972799000000002</v>
      </c>
      <c r="AA137" s="80"/>
      <c r="AB137" s="80"/>
      <c r="AC137" s="79">
        <v>-36.920799000000002</v>
      </c>
      <c r="AD137" s="80"/>
      <c r="AE137" s="71"/>
      <c r="AF137" s="79">
        <v>-36.638517</v>
      </c>
      <c r="AG137" s="80"/>
      <c r="AH137" s="1"/>
      <c r="AI137" s="71"/>
      <c r="AJ137" s="16" t="s">
        <v>468</v>
      </c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82">
        <v>6.6374413435416166E-4</v>
      </c>
      <c r="BD137" s="82">
        <v>8.1810323536675748E-4</v>
      </c>
      <c r="BE137" s="10">
        <f t="shared" si="44"/>
        <v>0.81132075471698106</v>
      </c>
      <c r="BF137" s="2">
        <f t="shared" si="34"/>
        <v>1.1025641025641026</v>
      </c>
      <c r="BG137" s="2">
        <f t="shared" si="45"/>
        <v>0.49532710280373837</v>
      </c>
      <c r="BH137" s="82">
        <v>0</v>
      </c>
      <c r="BI137" s="82">
        <v>0</v>
      </c>
      <c r="BJ137" s="82">
        <v>0</v>
      </c>
      <c r="BK137" s="82">
        <v>0</v>
      </c>
      <c r="BL137" s="82">
        <v>3.5502593232897018E-4</v>
      </c>
      <c r="BM137" s="82">
        <v>6.0200049394912335E-4</v>
      </c>
      <c r="BN137" s="82">
        <v>1.6516423808347743E-3</v>
      </c>
      <c r="BO137" s="82">
        <v>1.0650777969869105E-3</v>
      </c>
      <c r="BP137" s="82">
        <v>2.3771301555939742E-3</v>
      </c>
      <c r="BQ137" s="82">
        <v>1.9140528525561872E-3</v>
      </c>
      <c r="BR137" s="82">
        <v>2.1918992343788594E-3</v>
      </c>
      <c r="BS137" s="82">
        <v>2.0221042232650044E-3</v>
      </c>
      <c r="BT137" s="82">
        <v>2.130155593973821E-3</v>
      </c>
      <c r="BU137" s="82">
        <v>2.392566065695234E-3</v>
      </c>
      <c r="BV137" s="82">
        <v>2.0221042232650044E-3</v>
      </c>
      <c r="BW137" s="82">
        <v>3.8898493455174123E-3</v>
      </c>
      <c r="BX137" s="82">
        <v>2.7167201778216851E-3</v>
      </c>
      <c r="BY137" s="82">
        <v>4.5844653000740934E-3</v>
      </c>
      <c r="BZ137" s="82">
        <v>2.562361076809089E-3</v>
      </c>
      <c r="CA137" s="82">
        <v>5.6186712768584845E-3</v>
      </c>
      <c r="CB137" s="82">
        <v>2.3771301555939742E-3</v>
      </c>
      <c r="CC137" s="82">
        <v>4.1522598172388254E-3</v>
      </c>
      <c r="CD137" s="82">
        <v>0</v>
      </c>
      <c r="CE137" s="82">
        <v>0</v>
      </c>
      <c r="CF137" s="82">
        <v>0</v>
      </c>
      <c r="CG137" s="82">
        <v>1.9140528525561872E-3</v>
      </c>
      <c r="CH137" s="68">
        <f>(27*BW137+29*BY137+31*CA137+33*CC137+35*CE137)/(BW137+BY137+CA137+CC137+CE137)</f>
        <v>30.099830795262264</v>
      </c>
      <c r="CI137" s="2">
        <f>0.5*((BS137+BU137+BW137+BY137+CA137)+(BU137+BW137+BY137+CA137+CC137))/(BT137+BV137+BX137+BZ137+CB137)</f>
        <v>1.6575163398692812</v>
      </c>
      <c r="CJ137" s="2">
        <f>(BW137+BY137+CA137)/(BK137+BM137+BO137)</f>
        <v>8.4537037037037042</v>
      </c>
      <c r="CK137" s="2">
        <f>(BS137+BU137)/(BS137+BU137+BY137+CA137)</f>
        <v>0.3020063357972545</v>
      </c>
      <c r="CL137" s="2">
        <f t="shared" si="35"/>
        <v>1.8245245739688817E-2</v>
      </c>
      <c r="CM137" s="2">
        <f t="shared" si="36"/>
        <v>2.5901457149913563E-2</v>
      </c>
      <c r="CN137" s="1"/>
      <c r="CO137" s="82">
        <v>2.6241047172141278E-4</v>
      </c>
      <c r="CP137" s="82">
        <v>0</v>
      </c>
      <c r="CQ137" s="1"/>
      <c r="CR137" s="82">
        <v>0</v>
      </c>
      <c r="CS137" s="82">
        <v>0</v>
      </c>
      <c r="CT137" s="82">
        <v>4.9394912324030634E-4</v>
      </c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0">
        <f t="shared" si="37"/>
        <v>7.5635959496171907E-4</v>
      </c>
      <c r="DK137" s="5">
        <f t="shared" si="38"/>
        <v>7.5635959496171907E-4</v>
      </c>
      <c r="DO137" s="82">
        <v>3.5502593232897018E-4</v>
      </c>
      <c r="DP137" s="82">
        <v>7.1005186465794036E-4</v>
      </c>
      <c r="DQ137" s="82">
        <v>0</v>
      </c>
      <c r="DR137" s="1"/>
      <c r="DS137" s="1"/>
      <c r="DT137" s="1"/>
      <c r="DU137" s="1"/>
      <c r="DV137" s="82">
        <v>1.6825142010372936E-3</v>
      </c>
      <c r="DW137" s="82">
        <v>3.3187206717708081E-3</v>
      </c>
      <c r="EE137" s="2">
        <f t="shared" si="39"/>
        <v>6.0663126697950119E-3</v>
      </c>
      <c r="EF137" s="2"/>
      <c r="EG137" s="10">
        <f t="shared" si="40"/>
        <v>0.11085972850678734</v>
      </c>
      <c r="EK137" s="10">
        <f t="shared" si="41"/>
        <v>3.9805036555645809E-2</v>
      </c>
      <c r="EN137" s="82">
        <v>6.3287231415164245E-4</v>
      </c>
      <c r="EO137" s="82">
        <v>1.8986169424549276E-3</v>
      </c>
      <c r="EP137" s="82">
        <v>8.0266732526549788E-4</v>
      </c>
      <c r="EQ137" s="82">
        <v>8.4897505556927658E-4</v>
      </c>
      <c r="ER137" s="82">
        <v>2.0066683131637446E-3</v>
      </c>
      <c r="ES137" s="82">
        <v>1.1268214373919489E-3</v>
      </c>
      <c r="ET137" s="82">
        <v>6.0200049394912335E-4</v>
      </c>
      <c r="EU137" s="82">
        <v>0</v>
      </c>
      <c r="EV137" s="82">
        <v>6.0200049394912335E-4</v>
      </c>
      <c r="EW137" s="82">
        <v>0</v>
      </c>
      <c r="EX137" s="82">
        <v>4.9394912324030634E-4</v>
      </c>
      <c r="EY137" s="82">
        <v>0</v>
      </c>
      <c r="EZ137" s="10">
        <f t="shared" si="42"/>
        <v>9.0145714991355895E-3</v>
      </c>
      <c r="FA137" s="67"/>
      <c r="FC137" s="94">
        <v>0.27750891404437983</v>
      </c>
      <c r="FD137" s="11">
        <f t="shared" si="43"/>
        <v>0.34803337306317039</v>
      </c>
      <c r="FE137" s="77" t="s">
        <v>470</v>
      </c>
      <c r="FF137" s="77">
        <v>-5.2</v>
      </c>
      <c r="FG137" s="83">
        <v>-10</v>
      </c>
      <c r="FH137" s="68"/>
      <c r="FI137" s="68">
        <v>-32.972799000000002</v>
      </c>
      <c r="FJ137" s="68">
        <v>-36.920799000000002</v>
      </c>
      <c r="FK137" s="83">
        <f t="shared" ref="FK137:FK141" si="48">(FI137+1000)/(-0.0052+1)-1000</f>
        <v>-27.91797245677526</v>
      </c>
      <c r="FL137" s="83">
        <f>AVERAGE(FM133:FM142)</f>
        <v>16.947955394865804</v>
      </c>
      <c r="FM137" s="83">
        <f t="shared" ref="FM137:FM141" si="49">(FG137-FK137/1+(FK137/1000))</f>
        <v>17.890054484318483</v>
      </c>
      <c r="FN137" s="83">
        <f t="shared" ref="FN137:FN141" si="50">(FG137+1000)/(FK137+1000)</f>
        <v>1.0184325725083714</v>
      </c>
      <c r="FO137" s="83">
        <f t="shared" ref="FO137:FO141" si="51">(FN137-1)*1000</f>
        <v>18.432572508371379</v>
      </c>
    </row>
    <row r="138" spans="1:171" ht="15" x14ac:dyDescent="0.15">
      <c r="A138" s="74" t="s">
        <v>385</v>
      </c>
      <c r="B138" s="74" t="s">
        <v>486</v>
      </c>
      <c r="C138" s="74"/>
      <c r="D138" s="75"/>
      <c r="E138" s="74">
        <v>50</v>
      </c>
      <c r="F138" s="77" t="s">
        <v>387</v>
      </c>
      <c r="G138" s="71" t="s">
        <v>564</v>
      </c>
      <c r="H138" s="31" t="s">
        <v>566</v>
      </c>
      <c r="I138" s="1" t="s">
        <v>618</v>
      </c>
      <c r="J138" s="71" t="s">
        <v>479</v>
      </c>
      <c r="K138" s="29" t="s">
        <v>523</v>
      </c>
      <c r="S138" s="1"/>
      <c r="T138" s="79">
        <v>-33.291600000000003</v>
      </c>
      <c r="U138" s="80"/>
      <c r="V138" s="80"/>
      <c r="W138" s="79">
        <v>-33.655158999999998</v>
      </c>
      <c r="X138" s="79">
        <v>0.13727629628599061</v>
      </c>
      <c r="Y138" s="80"/>
      <c r="Z138" s="79">
        <v>-34.447657999999997</v>
      </c>
      <c r="AA138" s="79">
        <v>4.0081640784781214E-2</v>
      </c>
      <c r="AB138" s="80"/>
      <c r="AC138" s="79">
        <v>-37.389052</v>
      </c>
      <c r="AD138" s="79">
        <v>5.502422128481136E-2</v>
      </c>
      <c r="AE138" s="71"/>
      <c r="AF138" s="79">
        <v>-37.340701499999994</v>
      </c>
      <c r="AG138" s="79">
        <v>6.3416871670707531E-2</v>
      </c>
      <c r="AH138" s="1"/>
      <c r="AI138" s="71"/>
      <c r="AJ138" s="77"/>
      <c r="AK138" s="67"/>
      <c r="AL138" s="67"/>
      <c r="AM138" s="66">
        <v>0</v>
      </c>
      <c r="AN138" s="67"/>
      <c r="AO138" s="67"/>
      <c r="AP138" s="66">
        <v>0</v>
      </c>
      <c r="AQ138" s="66">
        <v>-191.81568889326581</v>
      </c>
      <c r="AR138" s="67"/>
      <c r="AS138" s="66">
        <v>1</v>
      </c>
      <c r="AT138" s="66">
        <v>-192.25243673326582</v>
      </c>
      <c r="AU138" s="67"/>
      <c r="AV138" s="66">
        <v>1</v>
      </c>
      <c r="AW138" s="66">
        <v>-186.93837783326583</v>
      </c>
      <c r="AX138" s="67"/>
      <c r="AY138" s="66">
        <v>1</v>
      </c>
      <c r="AZ138" s="66">
        <v>-186.99209077326583</v>
      </c>
      <c r="BA138" s="67"/>
      <c r="BB138" s="66">
        <v>1</v>
      </c>
      <c r="BC138" s="82">
        <v>1.5316701813333016E-2</v>
      </c>
      <c r="BD138" s="82">
        <v>4.4408155593019215E-3</v>
      </c>
      <c r="BE138" s="10">
        <f t="shared" si="44"/>
        <v>3.449074074074074</v>
      </c>
      <c r="BF138" s="2">
        <f t="shared" si="34"/>
        <v>1</v>
      </c>
      <c r="BG138" s="2">
        <f t="shared" si="45"/>
        <v>0.79704797047970488</v>
      </c>
      <c r="BH138" s="82">
        <v>1.8503398163758006E-4</v>
      </c>
      <c r="BI138" s="82">
        <v>0</v>
      </c>
      <c r="BJ138" s="82">
        <v>2.2615264422370896E-4</v>
      </c>
      <c r="BK138" s="82">
        <v>6.3733927008499799E-4</v>
      </c>
      <c r="BL138" s="82">
        <v>1.3980345279283827E-3</v>
      </c>
      <c r="BM138" s="82">
        <v>1.5316701813333016E-2</v>
      </c>
      <c r="BN138" s="82">
        <v>5.5715787804204659E-3</v>
      </c>
      <c r="BO138" s="82">
        <v>1.2253361450666413E-2</v>
      </c>
      <c r="BP138" s="82">
        <v>1.0814208260151901E-2</v>
      </c>
      <c r="BQ138" s="82">
        <v>1.5481176463677533E-2</v>
      </c>
      <c r="BR138" s="82">
        <v>1.6776414335140592E-2</v>
      </c>
      <c r="BS138" s="82">
        <v>2.4445044907453632E-2</v>
      </c>
      <c r="BT138" s="82">
        <v>2.0970517918925739E-2</v>
      </c>
      <c r="BU138" s="82">
        <v>3.6883440339757628E-2</v>
      </c>
      <c r="BV138" s="82">
        <v>2.719999530072427E-2</v>
      </c>
      <c r="BW138" s="82">
        <v>7.8433848883040877E-2</v>
      </c>
      <c r="BX138" s="82">
        <v>3.7952525566996978E-2</v>
      </c>
      <c r="BY138" s="82">
        <v>0.1148033059404719</v>
      </c>
      <c r="BZ138" s="82">
        <v>3.1599692197440063E-2</v>
      </c>
      <c r="CA138" s="82">
        <v>0.11731154435822576</v>
      </c>
      <c r="CB138" s="82">
        <v>3.2422065449162638E-2</v>
      </c>
      <c r="CC138" s="82">
        <v>7.6974136361233306E-2</v>
      </c>
      <c r="CD138" s="82">
        <v>1.0546936953342063E-2</v>
      </c>
      <c r="CE138" s="82">
        <v>1.2767344732993024E-2</v>
      </c>
      <c r="CF138" s="82">
        <v>0</v>
      </c>
      <c r="CG138" s="82">
        <v>0</v>
      </c>
      <c r="CH138" s="68">
        <f>(27*BW138+29*BY138+31*CA138+33*CC138+35*CE138)/(BW138+BY138+CA138+CC138+CE138)</f>
        <v>30.154802259887006</v>
      </c>
      <c r="CI138" s="2">
        <f>0.5*((BS138+BU138+BW138+BY138+CA138)+(BU138+BW138+BY138+CA138+CC138))/(BT138+BV138+BX138+BZ138+CB138)</f>
        <v>2.6517184718608791</v>
      </c>
      <c r="CJ138" s="2">
        <f>(BW138+BY138+CA138)/(BK138+BM138+BO138)</f>
        <v>11.009475218658892</v>
      </c>
      <c r="CK138" s="2">
        <f>(BS138+BU138)/(BS138+BU138+BY138+CA138)</f>
        <v>0.20899600644573671</v>
      </c>
      <c r="CL138" s="2">
        <f t="shared" si="35"/>
        <v>0.40029018027596486</v>
      </c>
      <c r="CM138" s="2">
        <f t="shared" si="36"/>
        <v>0.51281140044290663</v>
      </c>
      <c r="CN138" s="1"/>
      <c r="CO138" s="82">
        <v>0</v>
      </c>
      <c r="CP138" s="82">
        <v>1.4391531905145119E-4</v>
      </c>
      <c r="CQ138" s="1"/>
      <c r="CR138" s="82">
        <v>0</v>
      </c>
      <c r="CS138" s="82">
        <v>0</v>
      </c>
      <c r="CT138" s="82">
        <v>0</v>
      </c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0">
        <f t="shared" si="37"/>
        <v>1.4391531905145119E-4</v>
      </c>
      <c r="DK138" s="5">
        <f t="shared" si="38"/>
        <v>1.4391531905145119E-4</v>
      </c>
      <c r="DO138" s="82">
        <v>2.613091007348492E-2</v>
      </c>
      <c r="DP138" s="82">
        <v>1.5008311843937049E-3</v>
      </c>
      <c r="DQ138" s="82">
        <v>2.8783063810290232E-3</v>
      </c>
      <c r="DR138" s="1"/>
      <c r="DS138" s="1"/>
      <c r="DT138" s="1"/>
      <c r="DU138" s="1"/>
      <c r="DV138" s="82">
        <v>7.606952578433847E-3</v>
      </c>
      <c r="DW138" s="82">
        <v>7.4630372593823954E-3</v>
      </c>
      <c r="EE138" s="2">
        <f t="shared" si="39"/>
        <v>4.5580037476723893E-2</v>
      </c>
      <c r="EF138" s="2"/>
      <c r="EG138" s="10">
        <f t="shared" si="40"/>
        <v>3.1474820143884892E-3</v>
      </c>
      <c r="EK138" s="10">
        <f t="shared" si="41"/>
        <v>3.5939826461980808E-4</v>
      </c>
      <c r="EN138" s="82">
        <v>1.9346330746773648E-2</v>
      </c>
      <c r="EO138" s="82">
        <v>5.1418887563954199E-2</v>
      </c>
      <c r="EP138" s="82">
        <v>1.852395749505107E-2</v>
      </c>
      <c r="EQ138" s="82">
        <v>2.6562656030639269E-2</v>
      </c>
      <c r="ER138" s="82">
        <v>3.1147386908992644E-2</v>
      </c>
      <c r="ES138" s="82">
        <v>3.7623576266307947E-2</v>
      </c>
      <c r="ET138" s="82">
        <v>2.952319973684055E-2</v>
      </c>
      <c r="EU138" s="82">
        <v>2.8104605877619104E-2</v>
      </c>
      <c r="EV138" s="82">
        <v>9.4778517261027134E-3</v>
      </c>
      <c r="EW138" s="82">
        <v>8.2237325172257805E-3</v>
      </c>
      <c r="EX138" s="82">
        <v>9.6012077138610992E-3</v>
      </c>
      <c r="EY138" s="82">
        <v>4.1529849211990192E-3</v>
      </c>
      <c r="EZ138" s="10">
        <f t="shared" si="42"/>
        <v>0.27370637750456706</v>
      </c>
      <c r="FA138" s="67"/>
      <c r="FC138" s="69">
        <v>0.21474538483286942</v>
      </c>
      <c r="FD138" s="11">
        <f t="shared" si="43"/>
        <v>0.53373692017800589</v>
      </c>
      <c r="FE138" s="77" t="s">
        <v>387</v>
      </c>
      <c r="FF138" s="77">
        <v>-5.2</v>
      </c>
      <c r="FG138" s="83">
        <v>-10</v>
      </c>
      <c r="FH138" s="68">
        <v>-33.655158999999998</v>
      </c>
      <c r="FI138" s="68">
        <v>-34.447657999999997</v>
      </c>
      <c r="FJ138" s="68">
        <v>-37.389052</v>
      </c>
      <c r="FK138" s="83">
        <f t="shared" si="48"/>
        <v>-29.400540812223653</v>
      </c>
      <c r="FL138" s="83"/>
      <c r="FM138" s="83">
        <f t="shared" si="49"/>
        <v>19.371140271411431</v>
      </c>
      <c r="FN138" s="83">
        <f t="shared" si="50"/>
        <v>1.0199882048445179</v>
      </c>
      <c r="FO138" s="83">
        <f t="shared" si="51"/>
        <v>19.988204844517909</v>
      </c>
    </row>
    <row r="139" spans="1:171" x14ac:dyDescent="0.15">
      <c r="A139" s="74" t="s">
        <v>385</v>
      </c>
      <c r="B139" s="74" t="s">
        <v>510</v>
      </c>
      <c r="C139" s="74"/>
      <c r="D139" s="75"/>
      <c r="E139" s="74">
        <v>102</v>
      </c>
      <c r="F139" s="77" t="s">
        <v>473</v>
      </c>
      <c r="G139" s="67" t="s">
        <v>573</v>
      </c>
      <c r="H139" s="67" t="s">
        <v>574</v>
      </c>
      <c r="I139" s="1" t="s">
        <v>618</v>
      </c>
      <c r="J139" s="71" t="s">
        <v>518</v>
      </c>
      <c r="K139" s="1"/>
      <c r="S139" s="1"/>
      <c r="T139" s="79">
        <v>-32.110161000000005</v>
      </c>
      <c r="U139" s="80"/>
      <c r="V139" s="79">
        <v>-34.405923000000001</v>
      </c>
      <c r="W139" s="79">
        <v>-33.087930499999999</v>
      </c>
      <c r="X139" s="79">
        <v>0.37777816180993773</v>
      </c>
      <c r="Y139" s="79">
        <v>-32.114108999999999</v>
      </c>
      <c r="Z139" s="79">
        <v>-33.750866000000002</v>
      </c>
      <c r="AA139" s="79">
        <v>0.53225058790760793</v>
      </c>
      <c r="AB139" s="79"/>
      <c r="AC139" s="79">
        <v>-36.347495500000001</v>
      </c>
      <c r="AD139" s="79">
        <v>0.62413840701601597</v>
      </c>
      <c r="AE139" s="71"/>
      <c r="AF139" s="79">
        <v>-35.662931999999998</v>
      </c>
      <c r="AG139" s="79">
        <v>0.84107806037727628</v>
      </c>
      <c r="AH139" s="1"/>
      <c r="AI139" s="71"/>
      <c r="AJ139" s="16" t="s">
        <v>471</v>
      </c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74"/>
      <c r="AW139" s="1"/>
      <c r="AX139" s="1"/>
      <c r="AY139" s="1"/>
      <c r="AZ139" s="1"/>
      <c r="BA139" s="1"/>
      <c r="BB139" s="1"/>
      <c r="BC139" s="82">
        <v>3.3651215394114251E-4</v>
      </c>
      <c r="BD139" s="82">
        <v>5.70607565378459E-4</v>
      </c>
      <c r="BE139" s="10">
        <f t="shared" si="44"/>
        <v>0.58974358974358976</v>
      </c>
      <c r="BF139" s="2">
        <f t="shared" si="34"/>
        <v>0.39655172413793111</v>
      </c>
      <c r="BG139" s="2">
        <f t="shared" si="45"/>
        <v>0.30952380952380953</v>
      </c>
      <c r="BH139" s="82">
        <v>0</v>
      </c>
      <c r="BI139" s="82">
        <v>0</v>
      </c>
      <c r="BJ139" s="82">
        <v>3.3651215394114251E-4</v>
      </c>
      <c r="BK139" s="82">
        <v>0</v>
      </c>
      <c r="BL139" s="82">
        <v>7.3154816074161408E-4</v>
      </c>
      <c r="BM139" s="82">
        <v>8.4859586646027229E-4</v>
      </c>
      <c r="BN139" s="82">
        <v>1.8435013650688675E-3</v>
      </c>
      <c r="BO139" s="82">
        <v>2.8822997533219596E-3</v>
      </c>
      <c r="BP139" s="82">
        <v>3.599216950848741E-3</v>
      </c>
      <c r="BQ139" s="82">
        <v>4.3015031851606905E-3</v>
      </c>
      <c r="BR139" s="82">
        <v>4.9306346033984793E-3</v>
      </c>
      <c r="BS139" s="82">
        <v>6.0425878077257321E-3</v>
      </c>
      <c r="BT139" s="82">
        <v>5.5743969848510997E-3</v>
      </c>
      <c r="BU139" s="82">
        <v>9.7588524642931319E-3</v>
      </c>
      <c r="BV139" s="82">
        <v>6.8472907845415071E-3</v>
      </c>
      <c r="BW139" s="82">
        <v>1.4060355649453822E-2</v>
      </c>
      <c r="BX139" s="82">
        <v>7.5056841292089607E-3</v>
      </c>
      <c r="BY139" s="82">
        <v>1.3884784090875835E-2</v>
      </c>
      <c r="BZ139" s="82">
        <v>7.0960171591936561E-3</v>
      </c>
      <c r="CA139" s="82">
        <v>1.327028363585288E-2</v>
      </c>
      <c r="CB139" s="82">
        <v>4.8282178608946525E-3</v>
      </c>
      <c r="CC139" s="82">
        <v>8.7639469656845374E-3</v>
      </c>
      <c r="CD139" s="82">
        <v>1.4630963214832282E-3</v>
      </c>
      <c r="CE139" s="82">
        <v>8.7785779288993687E-4</v>
      </c>
      <c r="CF139" s="82">
        <v>0</v>
      </c>
      <c r="CG139" s="82">
        <v>0</v>
      </c>
      <c r="CH139" s="68">
        <f>(27*BW139+29*BY139+31*CA139+33*CC139+35*CE139)/(BW139+BY139+CA139+CC139+CE139)</f>
        <v>29.761795166858459</v>
      </c>
      <c r="CI139" s="2">
        <f>0.5*((BS139+BU139+BW139+BY139+CA139)+(BU139+BW139+BY139+CA139+CC139))/(BT139+BV139+BX139+BZ139+CB139)</f>
        <v>1.8327974276527332</v>
      </c>
      <c r="CJ139" s="2">
        <f>(BW139+BY139+CA139)/(BK139+BM139+BO139)</f>
        <v>11.047058823529412</v>
      </c>
      <c r="CK139" s="2">
        <f>(BS139+BU139)/(BS139+BU139+BY139+CA139)</f>
        <v>0.36784741144414168</v>
      </c>
      <c r="CL139" s="2">
        <f t="shared" si="35"/>
        <v>5.0857228134757008E-2</v>
      </c>
      <c r="CM139" s="2">
        <f t="shared" si="36"/>
        <v>7.1750243605537486E-2</v>
      </c>
      <c r="CN139" s="1"/>
      <c r="CO139" s="82">
        <v>0</v>
      </c>
      <c r="CP139" s="82">
        <v>0</v>
      </c>
      <c r="CQ139" s="1"/>
      <c r="CR139" s="82">
        <v>0</v>
      </c>
      <c r="CS139" s="82">
        <v>0</v>
      </c>
      <c r="CT139" s="82">
        <v>0</v>
      </c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0">
        <f t="shared" si="37"/>
        <v>0</v>
      </c>
      <c r="DK139" s="5">
        <f t="shared" si="38"/>
        <v>0</v>
      </c>
      <c r="DO139" s="82">
        <v>0</v>
      </c>
      <c r="DP139" s="82">
        <v>0</v>
      </c>
      <c r="DQ139" s="82">
        <v>0</v>
      </c>
      <c r="DR139" s="1"/>
      <c r="DS139" s="1"/>
      <c r="DT139" s="1"/>
      <c r="DU139" s="1"/>
      <c r="DV139" s="82">
        <v>0</v>
      </c>
      <c r="DW139" s="82">
        <v>3.0725022751147788E-4</v>
      </c>
      <c r="EE139" s="2">
        <f t="shared" si="39"/>
        <v>3.0725022751147788E-4</v>
      </c>
      <c r="EF139" s="2"/>
      <c r="EG139" s="10">
        <f t="shared" si="40"/>
        <v>0</v>
      </c>
      <c r="EK139" s="10">
        <f t="shared" si="41"/>
        <v>0</v>
      </c>
      <c r="EN139" s="82">
        <v>1.2728937996904085E-3</v>
      </c>
      <c r="EO139" s="82">
        <v>2.3263231511583327E-3</v>
      </c>
      <c r="EP139" s="82">
        <v>8.7785779288993687E-4</v>
      </c>
      <c r="EQ139" s="82">
        <v>1.5069892111277251E-3</v>
      </c>
      <c r="ER139" s="82">
        <v>1.5801440272018865E-3</v>
      </c>
      <c r="ES139" s="82">
        <v>1.9312871443578612E-3</v>
      </c>
      <c r="ET139" s="82">
        <v>1.66792980649088E-3</v>
      </c>
      <c r="EU139" s="82">
        <v>7.8568272463649357E-3</v>
      </c>
      <c r="EV139" s="82">
        <v>4.3892889644496844E-4</v>
      </c>
      <c r="EW139" s="82">
        <v>5.9986949180812347E-4</v>
      </c>
      <c r="EX139" s="82">
        <v>9.3638164574926604E-4</v>
      </c>
      <c r="EY139" s="82">
        <v>0</v>
      </c>
      <c r="EZ139" s="10">
        <f t="shared" si="42"/>
        <v>2.0995432213284326E-2</v>
      </c>
      <c r="FA139" s="67"/>
      <c r="FC139" s="69">
        <v>0.26500068062789717</v>
      </c>
      <c r="FD139" s="11">
        <f t="shared" si="43"/>
        <v>0.2926182707993476</v>
      </c>
      <c r="FE139" s="77" t="s">
        <v>473</v>
      </c>
      <c r="FF139" s="77">
        <v>-5.2</v>
      </c>
      <c r="FG139" s="83">
        <v>-10</v>
      </c>
      <c r="FH139" s="68">
        <v>-33.087930499999999</v>
      </c>
      <c r="FI139" s="68">
        <v>-33.750866000000002</v>
      </c>
      <c r="FJ139" s="68">
        <v>-36.347495500000001</v>
      </c>
      <c r="FK139" s="83">
        <f t="shared" si="48"/>
        <v>-28.700106554081231</v>
      </c>
      <c r="FL139" s="83">
        <f>AVERAGE(FM137:FM140)</f>
        <v>18.178923825015112</v>
      </c>
      <c r="FM139" s="83">
        <f t="shared" si="49"/>
        <v>18.671406447527151</v>
      </c>
      <c r="FN139" s="83">
        <f t="shared" si="50"/>
        <v>1.0192526599459804</v>
      </c>
      <c r="FO139" s="83">
        <f t="shared" si="51"/>
        <v>19.252659945980355</v>
      </c>
    </row>
    <row r="140" spans="1:171" x14ac:dyDescent="0.15">
      <c r="A140" s="74" t="s">
        <v>385</v>
      </c>
      <c r="B140" s="74" t="s">
        <v>510</v>
      </c>
      <c r="C140" s="74"/>
      <c r="D140" s="75"/>
      <c r="E140" s="74">
        <v>82</v>
      </c>
      <c r="F140" s="77" t="s">
        <v>388</v>
      </c>
      <c r="G140" s="67" t="s">
        <v>577</v>
      </c>
      <c r="H140" s="67" t="s">
        <v>575</v>
      </c>
      <c r="I140" s="1" t="s">
        <v>618</v>
      </c>
      <c r="J140" s="71" t="s">
        <v>518</v>
      </c>
      <c r="K140" s="1" t="s">
        <v>519</v>
      </c>
      <c r="S140" s="1"/>
      <c r="T140" s="79">
        <v>-29.378142500000003</v>
      </c>
      <c r="U140" s="79">
        <v>0.20099580965905564</v>
      </c>
      <c r="V140" s="80"/>
      <c r="W140" s="79">
        <v>-30.3631925</v>
      </c>
      <c r="X140" s="79">
        <v>9.2155105471700027E-2</v>
      </c>
      <c r="Y140" s="79">
        <v>-31.779720999999995</v>
      </c>
      <c r="Z140" s="79">
        <v>-31.870492499999997</v>
      </c>
      <c r="AA140" s="79">
        <v>0.12677646769215292</v>
      </c>
      <c r="AB140" s="79">
        <v>-31.788525499999999</v>
      </c>
      <c r="AC140" s="79">
        <v>-33.856229999999996</v>
      </c>
      <c r="AD140" s="79">
        <v>5.5739813347384239E-2</v>
      </c>
      <c r="AE140" s="71"/>
      <c r="AF140" s="79">
        <v>-34.168939999999999</v>
      </c>
      <c r="AG140" s="79">
        <v>9.9164654993645646E-3</v>
      </c>
      <c r="AH140" s="1"/>
      <c r="AI140" s="71"/>
      <c r="AJ140" s="16" t="s">
        <v>472</v>
      </c>
      <c r="AK140" s="67"/>
      <c r="AL140" s="67"/>
      <c r="AM140" s="66">
        <v>0</v>
      </c>
      <c r="AN140" s="67"/>
      <c r="AO140" s="67"/>
      <c r="AP140" s="66">
        <v>0</v>
      </c>
      <c r="AQ140" s="66">
        <v>-187.31442110976067</v>
      </c>
      <c r="AR140" s="66">
        <v>4.134276030486145</v>
      </c>
      <c r="AS140" s="66">
        <v>3</v>
      </c>
      <c r="AT140" s="66">
        <v>-184.00212314309397</v>
      </c>
      <c r="AU140" s="66">
        <v>0.46276255588007054</v>
      </c>
      <c r="AV140" s="66">
        <v>3</v>
      </c>
      <c r="AW140" s="66">
        <v>-171.627013983094</v>
      </c>
      <c r="AX140" s="66">
        <v>1.2632861170940322</v>
      </c>
      <c r="AY140" s="66">
        <v>3</v>
      </c>
      <c r="AZ140" s="67"/>
      <c r="BA140" s="67"/>
      <c r="BB140" s="66">
        <v>0</v>
      </c>
      <c r="BC140" s="82">
        <v>0.10125950866691609</v>
      </c>
      <c r="BD140" s="82">
        <f>BC140/5.367674</f>
        <v>1.8864690491061136E-2</v>
      </c>
      <c r="BE140" s="10">
        <f t="shared" si="44"/>
        <v>5.3676740000000001</v>
      </c>
      <c r="BF140" s="2">
        <f t="shared" si="34"/>
        <v>2.0099009900990099</v>
      </c>
      <c r="BG140" s="2">
        <f t="shared" si="45"/>
        <v>0.22116367404651935</v>
      </c>
      <c r="BH140" s="82">
        <v>0</v>
      </c>
      <c r="BI140" s="82">
        <v>0</v>
      </c>
      <c r="BJ140" s="82">
        <v>0</v>
      </c>
      <c r="BK140" s="82">
        <v>1.0973936899862828E-2</v>
      </c>
      <c r="BL140" s="82">
        <v>2.4940765681506428E-2</v>
      </c>
      <c r="BM140" s="82">
        <v>5.0380346676642984E-2</v>
      </c>
      <c r="BN140" s="82">
        <v>8.5297418630751978E-2</v>
      </c>
      <c r="BO140" s="82">
        <v>0.13318368873924433</v>
      </c>
      <c r="BP140" s="82">
        <v>0.13916947250280587</v>
      </c>
      <c r="BQ140" s="82">
        <v>0.21798229205636618</v>
      </c>
      <c r="BR140" s="82">
        <v>0.22596333707444824</v>
      </c>
      <c r="BS140" s="82">
        <v>0.36114228706821311</v>
      </c>
      <c r="BT140" s="82">
        <v>0.37909963835889771</v>
      </c>
      <c r="BU140" s="82">
        <v>1.2051377977303905</v>
      </c>
      <c r="BV140" s="82">
        <v>0.63998004738745495</v>
      </c>
      <c r="BW140" s="82">
        <v>2.5609178201770804</v>
      </c>
      <c r="BX140" s="82">
        <v>1.1966579373986783</v>
      </c>
      <c r="BY140" s="82">
        <v>6.0785634118967469</v>
      </c>
      <c r="BZ140" s="82">
        <v>1.0280583613916949</v>
      </c>
      <c r="CA140" s="82">
        <v>4.4678887641850613</v>
      </c>
      <c r="CB140" s="82">
        <v>0.74173837136800114</v>
      </c>
      <c r="CC140" s="82">
        <v>1.2719790497568277</v>
      </c>
      <c r="CD140" s="82">
        <v>0.15712682379349049</v>
      </c>
      <c r="CE140" s="82">
        <v>0.19453797231575012</v>
      </c>
      <c r="CF140" s="82">
        <v>4.0902855717670536E-2</v>
      </c>
      <c r="CG140" s="82">
        <v>6.2351914203766068E-2</v>
      </c>
      <c r="CH140" s="68">
        <f>(27*BW140+29*BY140+31*CA140+33*CC140+35*CE140)/(BW140+BY140+CA140+CC140+CE140)</f>
        <v>29.690899134065781</v>
      </c>
      <c r="CI140" s="2">
        <f>0.5*((BS140+BU140+BW140+BY140+CA140)+(BU140+BW140+BY140+CA140+CC140))/(BT140+BV140+BX140+BZ140+CB140)</f>
        <v>3.7959949937421782</v>
      </c>
      <c r="CJ140" s="2">
        <f>(BW140+BY140+CA140)/(BK140+BM140+BO140)</f>
        <v>67.376923076923077</v>
      </c>
      <c r="CK140" s="2">
        <f>(BS140+BU140)/(BS140+BU140+BY140+CA140)</f>
        <v>0.12930856978132849</v>
      </c>
      <c r="CL140" s="2">
        <f t="shared" si="35"/>
        <v>14.573887018331467</v>
      </c>
      <c r="CM140" s="2">
        <f t="shared" si="36"/>
        <v>17.697468512283329</v>
      </c>
      <c r="CN140" s="1"/>
      <c r="CO140" s="82">
        <v>0</v>
      </c>
      <c r="CP140" s="82">
        <v>1.5962090036164115E-2</v>
      </c>
      <c r="CQ140" s="1"/>
      <c r="CR140" s="82">
        <v>3.092654944506797E-2</v>
      </c>
      <c r="CS140" s="82">
        <v>0</v>
      </c>
      <c r="CT140" s="82">
        <v>0</v>
      </c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0">
        <f t="shared" si="37"/>
        <v>4.6888639481232085E-2</v>
      </c>
      <c r="DK140" s="5">
        <f t="shared" si="38"/>
        <v>4.6888639481232085E-2</v>
      </c>
      <c r="DO140" s="82">
        <v>0.27235316124205017</v>
      </c>
      <c r="DP140" s="82">
        <v>9.3278463648834048E-2</v>
      </c>
      <c r="DQ140" s="82">
        <v>0.10574884648958725</v>
      </c>
      <c r="DR140" s="1"/>
      <c r="DS140" s="1"/>
      <c r="DT140" s="1"/>
      <c r="DU140" s="1"/>
      <c r="DV140" s="82">
        <v>3.5415887267739123E-2</v>
      </c>
      <c r="DW140" s="82">
        <v>6.4845990771916717E-2</v>
      </c>
      <c r="EE140" s="2">
        <f t="shared" si="39"/>
        <v>0.57164234942012726</v>
      </c>
      <c r="EF140" s="2"/>
      <c r="EG140" s="10">
        <f t="shared" si="40"/>
        <v>7.5806451612903225E-2</v>
      </c>
      <c r="EK140" s="10">
        <f t="shared" si="41"/>
        <v>3.2069871379345636E-3</v>
      </c>
      <c r="EN140" s="82">
        <v>7.2328220476368638E-2</v>
      </c>
      <c r="EO140" s="82">
        <v>0.18605811198403796</v>
      </c>
      <c r="EP140" s="82">
        <v>0.2304526748971194</v>
      </c>
      <c r="EQ140" s="82">
        <v>0.11572515276218982</v>
      </c>
      <c r="ER140" s="82">
        <v>0.22297044519266745</v>
      </c>
      <c r="ES140" s="82">
        <v>0.15962090036164114</v>
      </c>
      <c r="ET140" s="82">
        <v>0.1291931662302033</v>
      </c>
      <c r="EU140" s="82">
        <v>1.6306272602568901</v>
      </c>
      <c r="EV140" s="82">
        <v>3.7909963835889772E-2</v>
      </c>
      <c r="EW140" s="82">
        <v>4.0404040404040414E-2</v>
      </c>
      <c r="EX140" s="82">
        <v>5.5867315126574404E-2</v>
      </c>
      <c r="EY140" s="82">
        <v>0</v>
      </c>
      <c r="EZ140" s="10">
        <f t="shared" si="42"/>
        <v>2.8811572515276223</v>
      </c>
      <c r="FA140" s="67"/>
      <c r="FC140" s="69">
        <v>0.19435231060637392</v>
      </c>
      <c r="FD140" s="11">
        <f t="shared" si="43"/>
        <v>0.16280052989092139</v>
      </c>
      <c r="FE140" s="77" t="s">
        <v>388</v>
      </c>
      <c r="FF140" s="77">
        <v>-5.2</v>
      </c>
      <c r="FG140" s="83">
        <v>-10</v>
      </c>
      <c r="FH140" s="68">
        <v>-30.3631925</v>
      </c>
      <c r="FI140" s="68">
        <v>-31.870492499999997</v>
      </c>
      <c r="FJ140" s="68">
        <v>-33.856229999999996</v>
      </c>
      <c r="FK140" s="83">
        <f t="shared" si="48"/>
        <v>-26.809904000804181</v>
      </c>
      <c r="FL140" s="83"/>
      <c r="FM140" s="83">
        <f t="shared" si="49"/>
        <v>16.783094096803378</v>
      </c>
      <c r="FN140" s="83">
        <f t="shared" si="50"/>
        <v>1.0172729912376934</v>
      </c>
      <c r="FO140" s="83">
        <f t="shared" si="51"/>
        <v>17.272991237693436</v>
      </c>
    </row>
    <row r="141" spans="1:171" x14ac:dyDescent="0.15">
      <c r="A141" s="74" t="s">
        <v>385</v>
      </c>
      <c r="B141" s="74" t="s">
        <v>510</v>
      </c>
      <c r="C141" s="74"/>
      <c r="D141" s="75"/>
      <c r="E141" s="74">
        <v>13</v>
      </c>
      <c r="F141" s="77" t="s">
        <v>389</v>
      </c>
      <c r="G141" s="71" t="s">
        <v>565</v>
      </c>
      <c r="H141" s="67" t="s">
        <v>576</v>
      </c>
      <c r="I141" s="1" t="s">
        <v>618</v>
      </c>
      <c r="J141" s="71" t="s">
        <v>518</v>
      </c>
      <c r="K141" s="1" t="s">
        <v>519</v>
      </c>
      <c r="S141" s="1"/>
      <c r="T141" s="79">
        <v>-28.731355499999999</v>
      </c>
      <c r="U141" s="79">
        <v>1.8576402248552684E-2</v>
      </c>
      <c r="V141" s="80"/>
      <c r="W141" s="79">
        <v>-29.5138465</v>
      </c>
      <c r="X141" s="79">
        <v>0.16542126749756317</v>
      </c>
      <c r="Y141" s="79">
        <v>-30.146595999999999</v>
      </c>
      <c r="Z141" s="79">
        <v>-30.486053999999999</v>
      </c>
      <c r="AA141" s="79">
        <v>0.25473663213601805</v>
      </c>
      <c r="AB141" s="80"/>
      <c r="AC141" s="79">
        <v>-31.658878000000001</v>
      </c>
      <c r="AD141" s="79">
        <v>0.13152468972782044</v>
      </c>
      <c r="AE141" s="71"/>
      <c r="AF141" s="80"/>
      <c r="AG141" s="80"/>
      <c r="AH141" s="1"/>
      <c r="AI141" s="71"/>
      <c r="AJ141" s="16" t="s">
        <v>474</v>
      </c>
      <c r="AK141" s="67"/>
      <c r="AL141" s="67"/>
      <c r="AM141" s="66">
        <v>0</v>
      </c>
      <c r="AN141" s="66">
        <v>-184.40966069941928</v>
      </c>
      <c r="AO141" s="67"/>
      <c r="AP141" s="66">
        <v>1</v>
      </c>
      <c r="AQ141" s="66">
        <v>-184.94150685941929</v>
      </c>
      <c r="AR141" s="67"/>
      <c r="AS141" s="66">
        <v>1</v>
      </c>
      <c r="AT141" s="66">
        <v>-180.49918255941927</v>
      </c>
      <c r="AU141" s="67"/>
      <c r="AV141" s="66">
        <v>1</v>
      </c>
      <c r="AW141" s="66">
        <v>-179.25674061941928</v>
      </c>
      <c r="AX141" s="67"/>
      <c r="AY141" s="66">
        <v>1</v>
      </c>
      <c r="AZ141" s="67"/>
      <c r="BA141" s="67"/>
      <c r="BB141" s="66">
        <v>0</v>
      </c>
      <c r="BC141" s="82">
        <v>0.10291781381318089</v>
      </c>
      <c r="BD141" s="82">
        <v>2.0823837814340104E-2</v>
      </c>
      <c r="BE141" s="10">
        <f t="shared" si="44"/>
        <v>4.9423076923076925</v>
      </c>
      <c r="BF141" s="2">
        <f t="shared" si="34"/>
        <v>6.1190476190476186</v>
      </c>
      <c r="BG141" s="2">
        <f t="shared" si="45"/>
        <v>0.61176470588235288</v>
      </c>
      <c r="BH141" s="82">
        <v>0</v>
      </c>
      <c r="BI141" s="82">
        <v>0</v>
      </c>
      <c r="BJ141" s="82">
        <v>0</v>
      </c>
      <c r="BK141" s="82">
        <v>6.0068762925981067E-3</v>
      </c>
      <c r="BL141" s="82">
        <v>7.2082515511177284E-3</v>
      </c>
      <c r="BM141" s="82">
        <v>1.68192536192747E-2</v>
      </c>
      <c r="BN141" s="82">
        <v>3.403896565805594E-2</v>
      </c>
      <c r="BO141" s="82">
        <v>5.0858219277330641E-2</v>
      </c>
      <c r="BP141" s="82">
        <v>6.7677472896605334E-2</v>
      </c>
      <c r="BQ141" s="82">
        <v>0.10772331484725939</v>
      </c>
      <c r="BR141" s="82">
        <v>0.1365563210517303</v>
      </c>
      <c r="BS141" s="82">
        <v>0.36641945384848457</v>
      </c>
      <c r="BT141" s="82">
        <v>0.29714014727385302</v>
      </c>
      <c r="BU141" s="82">
        <v>1.4568677301647943</v>
      </c>
      <c r="BV141" s="82">
        <v>0.61150000658648729</v>
      </c>
      <c r="BW141" s="82">
        <v>3.7546981412933236</v>
      </c>
      <c r="BX141" s="82">
        <v>0.95869745629865799</v>
      </c>
      <c r="BY141" s="82">
        <v>4.3293559732852094</v>
      </c>
      <c r="BZ141" s="82">
        <v>0.71922332143374668</v>
      </c>
      <c r="CA141" s="82">
        <v>2.5537233411932085</v>
      </c>
      <c r="CB141" s="82">
        <v>0.3383873644830267</v>
      </c>
      <c r="CC141" s="82">
        <v>0.51018402645133254</v>
      </c>
      <c r="CD141" s="82">
        <v>6.1670596604007234E-2</v>
      </c>
      <c r="CE141" s="82">
        <v>8.9702685969465068E-2</v>
      </c>
      <c r="CF141" s="82">
        <v>0</v>
      </c>
      <c r="CG141" s="82">
        <v>0</v>
      </c>
      <c r="CH141" s="68">
        <f>(27*BW141+29*BY141+31*CA141+33*CC141+35*CE141)/(BW141+BY141+CA141+CC141+CE141)</f>
        <v>29.015750837431405</v>
      </c>
      <c r="CI141" s="2">
        <f>0.5*((BS141+BU141+BW141+BY141+CA141)+(BU141+BW141+BY141+CA141+CC141))/(BT141+BV141+BX141+BZ141+CB141)</f>
        <v>4.2848439211391023</v>
      </c>
      <c r="CJ141" s="2">
        <f>(BW141+BY141+CA141)/(BK141+BM141+BO141)</f>
        <v>144.36956521739134</v>
      </c>
      <c r="CK141" s="2">
        <f>(BS141+BU141)/(BS141+BU141+BY141+CA141)</f>
        <v>0.20941998988087027</v>
      </c>
      <c r="CL141" s="2">
        <f t="shared" si="35"/>
        <v>11.23766416819254</v>
      </c>
      <c r="CM141" s="2">
        <f t="shared" si="36"/>
        <v>13.315642907011975</v>
      </c>
      <c r="CN141" s="1"/>
      <c r="CO141" s="82">
        <v>6.1670596604007234E-2</v>
      </c>
      <c r="CP141" s="82">
        <v>0</v>
      </c>
      <c r="CQ141" s="1"/>
      <c r="CR141" s="82">
        <v>1.0411918907170052E-2</v>
      </c>
      <c r="CS141" s="82">
        <v>1.0411918907170052E-2</v>
      </c>
      <c r="CT141" s="82">
        <v>6.7677472896605334E-2</v>
      </c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0">
        <f t="shared" si="37"/>
        <v>0.15017190731495267</v>
      </c>
      <c r="DK141" s="5">
        <f t="shared" si="38"/>
        <v>0.15017190731495267</v>
      </c>
      <c r="DO141" s="82">
        <v>0.30154518988842499</v>
      </c>
      <c r="DP141" s="82">
        <v>1.1212835746183134E-2</v>
      </c>
      <c r="DQ141" s="82">
        <v>1.0812377326676594E-2</v>
      </c>
      <c r="DR141" s="1"/>
      <c r="DS141" s="1"/>
      <c r="DT141" s="1"/>
      <c r="DU141" s="1"/>
      <c r="DV141" s="82">
        <v>0</v>
      </c>
      <c r="DW141" s="82">
        <v>4.0045841950654047E-2</v>
      </c>
      <c r="EE141" s="2">
        <f t="shared" si="39"/>
        <v>0.36361624491193878</v>
      </c>
      <c r="EF141" s="2"/>
      <c r="EG141" s="10">
        <f t="shared" si="40"/>
        <v>0.29228371005455961</v>
      </c>
      <c r="EK141" s="10">
        <f t="shared" si="41"/>
        <v>1.3187045046945879E-2</v>
      </c>
      <c r="EN141" s="82">
        <v>2.803208936545783E-2</v>
      </c>
      <c r="EO141" s="82">
        <v>3.1636215141016701E-2</v>
      </c>
      <c r="EP141" s="82">
        <v>8.7700393871932361E-2</v>
      </c>
      <c r="EQ141" s="82">
        <v>6.0068762925981067E-2</v>
      </c>
      <c r="ER141" s="82">
        <v>9.7711854359595868E-2</v>
      </c>
      <c r="ES141" s="82">
        <v>4.5652259823745607E-2</v>
      </c>
      <c r="ET141" s="82">
        <v>4.8455468760291394E-2</v>
      </c>
      <c r="EU141" s="82">
        <v>0.57345645673336598</v>
      </c>
      <c r="EV141" s="82">
        <v>1.762017045828778E-2</v>
      </c>
      <c r="EW141" s="82">
        <v>1.4016044682728915E-2</v>
      </c>
      <c r="EX141" s="82">
        <v>1.9222004136313944E-2</v>
      </c>
      <c r="EY141" s="82">
        <v>0</v>
      </c>
      <c r="EZ141" s="10">
        <f t="shared" si="42"/>
        <v>1.0235717202587176</v>
      </c>
      <c r="FA141" s="67"/>
      <c r="FC141" s="69">
        <v>0.18514359056634044</v>
      </c>
      <c r="FD141" s="11">
        <f t="shared" si="43"/>
        <v>7.6869868575381209E-2</v>
      </c>
      <c r="FE141" s="77" t="s">
        <v>389</v>
      </c>
      <c r="FF141" s="77">
        <v>-5.2</v>
      </c>
      <c r="FG141" s="83">
        <v>-10</v>
      </c>
      <c r="FH141" s="68">
        <v>-29.5138465</v>
      </c>
      <c r="FI141" s="68">
        <v>-30.486053999999999</v>
      </c>
      <c r="FJ141" s="68">
        <v>-31.658878000000001</v>
      </c>
      <c r="FK141" s="83">
        <f t="shared" si="48"/>
        <v>-25.418228789706404</v>
      </c>
      <c r="FL141" s="83"/>
      <c r="FM141" s="83">
        <f t="shared" si="49"/>
        <v>15.392810560916699</v>
      </c>
      <c r="FN141" s="83">
        <f t="shared" si="50"/>
        <v>1.0158203541715736</v>
      </c>
      <c r="FO141" s="83">
        <f t="shared" si="51"/>
        <v>15.82035417157357</v>
      </c>
    </row>
    <row r="142" spans="1:171" ht="45" x14ac:dyDescent="0.15">
      <c r="A142" s="74" t="s">
        <v>385</v>
      </c>
      <c r="B142" s="74" t="s">
        <v>488</v>
      </c>
      <c r="D142" s="67"/>
      <c r="F142" s="71" t="s">
        <v>487</v>
      </c>
      <c r="G142" s="1" t="s">
        <v>594</v>
      </c>
      <c r="H142" s="31" t="s">
        <v>590</v>
      </c>
      <c r="I142" s="1" t="s">
        <v>618</v>
      </c>
      <c r="J142" s="1" t="s">
        <v>103</v>
      </c>
      <c r="K142" s="95" t="s">
        <v>595</v>
      </c>
      <c r="N142" s="74"/>
      <c r="O142" s="74"/>
      <c r="P142" s="74"/>
      <c r="Q142" s="74"/>
      <c r="R142" s="96"/>
      <c r="S142" s="67" t="s">
        <v>487</v>
      </c>
      <c r="T142" s="96">
        <v>-30.978000000000002</v>
      </c>
      <c r="U142" s="1"/>
      <c r="V142" s="96">
        <v>-32.865000000000002</v>
      </c>
      <c r="W142" s="96">
        <v>-31.338999999999999</v>
      </c>
      <c r="X142" s="1"/>
      <c r="Y142" s="96">
        <v>-31.379000000000001</v>
      </c>
      <c r="Z142" s="97">
        <v>-31.405999999999999</v>
      </c>
      <c r="AA142" s="67"/>
      <c r="AB142" s="96">
        <v>-31.541</v>
      </c>
      <c r="AC142" s="98"/>
      <c r="AD142" s="67"/>
      <c r="AE142" s="67"/>
      <c r="AF142" s="98"/>
      <c r="AG142" s="71"/>
      <c r="AH142" s="71"/>
      <c r="AI142" s="71"/>
      <c r="AJ142" s="71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71"/>
      <c r="BA142" s="71"/>
      <c r="BB142" s="71"/>
      <c r="CL142" s="2"/>
      <c r="FA142" s="1"/>
      <c r="FB142" s="1"/>
      <c r="FC142" s="1"/>
      <c r="FD142" s="1"/>
      <c r="FE142" s="71" t="s">
        <v>487</v>
      </c>
      <c r="FF142" s="71"/>
      <c r="FG142" s="71"/>
      <c r="FH142" s="71"/>
      <c r="FI142" s="71"/>
      <c r="FJ142" s="71"/>
      <c r="FK142" s="71"/>
      <c r="FL142" s="71"/>
      <c r="FM142" s="71"/>
      <c r="FN142" s="71"/>
      <c r="FO142" s="71"/>
    </row>
    <row r="143" spans="1:171" ht="15" x14ac:dyDescent="0.15">
      <c r="A143" s="74" t="s">
        <v>385</v>
      </c>
      <c r="B143" s="74" t="s">
        <v>488</v>
      </c>
      <c r="D143" s="67"/>
      <c r="F143" s="71" t="s">
        <v>489</v>
      </c>
      <c r="G143" s="1" t="s">
        <v>593</v>
      </c>
      <c r="H143" s="31" t="s">
        <v>590</v>
      </c>
      <c r="I143" s="1" t="s">
        <v>618</v>
      </c>
      <c r="J143" s="1" t="s">
        <v>103</v>
      </c>
      <c r="K143" s="67"/>
      <c r="N143" s="74"/>
      <c r="O143" s="74"/>
      <c r="P143" s="74"/>
      <c r="Q143" s="74"/>
      <c r="R143" s="96"/>
      <c r="S143" s="67" t="s">
        <v>489</v>
      </c>
      <c r="T143" s="96">
        <v>-30.306999999999999</v>
      </c>
      <c r="U143" s="1"/>
      <c r="V143" s="96">
        <v>-31.378</v>
      </c>
      <c r="W143" s="96">
        <v>-31.032</v>
      </c>
      <c r="X143" s="1"/>
      <c r="Y143" s="96">
        <v>-31.314</v>
      </c>
      <c r="Z143" s="97">
        <v>-30.692</v>
      </c>
      <c r="AA143" s="67"/>
      <c r="AB143" s="96">
        <v>-30.629000000000001</v>
      </c>
      <c r="AC143" s="97">
        <v>-33.228999999999999</v>
      </c>
      <c r="AD143" s="67"/>
      <c r="AE143" s="67"/>
      <c r="AF143" s="98"/>
      <c r="AG143" s="71"/>
      <c r="AH143" s="71"/>
      <c r="AI143" s="71"/>
      <c r="AJ143" s="71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71"/>
      <c r="BA143" s="71"/>
      <c r="BB143" s="71"/>
      <c r="CL143" s="2"/>
      <c r="FA143" s="1"/>
      <c r="FB143" s="1"/>
      <c r="FC143" s="1"/>
      <c r="FD143" s="1"/>
      <c r="FE143" s="71" t="s">
        <v>489</v>
      </c>
      <c r="FF143" s="71"/>
      <c r="FG143" s="71"/>
      <c r="FH143" s="71"/>
      <c r="FI143" s="71"/>
      <c r="FJ143" s="71"/>
      <c r="FK143" s="71"/>
      <c r="FL143" s="71"/>
      <c r="FM143" s="71"/>
      <c r="FN143" s="71"/>
      <c r="FO143" s="71"/>
    </row>
    <row r="144" spans="1:171" ht="15" x14ac:dyDescent="0.15">
      <c r="A144" s="74" t="s">
        <v>385</v>
      </c>
      <c r="B144" s="74" t="s">
        <v>488</v>
      </c>
      <c r="D144" s="67"/>
      <c r="F144" s="71" t="s">
        <v>490</v>
      </c>
      <c r="G144" s="1" t="s">
        <v>591</v>
      </c>
      <c r="H144" s="31" t="s">
        <v>590</v>
      </c>
      <c r="I144" s="1" t="s">
        <v>618</v>
      </c>
      <c r="J144" s="1" t="s">
        <v>103</v>
      </c>
      <c r="K144" s="67"/>
      <c r="R144" s="1"/>
      <c r="S144" s="67" t="s">
        <v>490</v>
      </c>
      <c r="T144" s="96">
        <v>-30.925999999999998</v>
      </c>
      <c r="U144" s="1"/>
      <c r="V144" s="96">
        <v>-31.629000000000001</v>
      </c>
      <c r="W144" s="96">
        <v>-30.91</v>
      </c>
      <c r="X144" s="1"/>
      <c r="Y144" s="96">
        <v>-31.271999999999998</v>
      </c>
      <c r="Z144" s="97">
        <v>-31.044</v>
      </c>
      <c r="AA144" s="67"/>
      <c r="AB144" s="96">
        <v>-29.856999999999999</v>
      </c>
      <c r="AC144" s="97">
        <v>-31.923999999999999</v>
      </c>
      <c r="AD144" s="67"/>
      <c r="AE144" s="67"/>
      <c r="AF144" s="98"/>
      <c r="AG144" s="71"/>
      <c r="AH144" s="71"/>
      <c r="AI144" s="71"/>
      <c r="AJ144" s="71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71"/>
      <c r="BA144" s="71"/>
      <c r="BB144" s="71"/>
      <c r="CL144" s="2"/>
      <c r="FA144" s="1"/>
      <c r="FB144" s="1"/>
      <c r="FC144" s="1"/>
      <c r="FD144" s="1"/>
      <c r="FE144" s="71" t="s">
        <v>490</v>
      </c>
      <c r="FF144" s="71"/>
      <c r="FG144" s="71"/>
      <c r="FH144" s="71"/>
      <c r="FI144" s="71"/>
      <c r="FJ144" s="71"/>
      <c r="FK144" s="71"/>
      <c r="FL144" s="71"/>
      <c r="FM144" s="71"/>
      <c r="FN144" s="71"/>
      <c r="FO144" s="71"/>
    </row>
    <row r="145" spans="1:171" ht="15" x14ac:dyDescent="0.15">
      <c r="A145" s="74" t="s">
        <v>385</v>
      </c>
      <c r="B145" s="74" t="s">
        <v>488</v>
      </c>
      <c r="D145" s="67"/>
      <c r="F145" s="71" t="s">
        <v>491</v>
      </c>
      <c r="G145" s="1" t="s">
        <v>592</v>
      </c>
      <c r="H145" s="31" t="s">
        <v>590</v>
      </c>
      <c r="I145" s="1" t="s">
        <v>618</v>
      </c>
      <c r="J145" s="1" t="s">
        <v>103</v>
      </c>
      <c r="K145" s="67"/>
      <c r="N145" s="74"/>
      <c r="O145" s="74"/>
      <c r="P145" s="74"/>
      <c r="Q145" s="74"/>
      <c r="R145" s="96"/>
      <c r="S145" s="67" t="s">
        <v>491</v>
      </c>
      <c r="T145" s="96">
        <v>-28.782</v>
      </c>
      <c r="U145" s="1"/>
      <c r="V145" s="96">
        <v>-29.613</v>
      </c>
      <c r="W145" s="96">
        <v>-29.190999999999999</v>
      </c>
      <c r="X145" s="1"/>
      <c r="Y145" s="96">
        <v>-29.863</v>
      </c>
      <c r="Z145" s="97">
        <v>-29.934000000000001</v>
      </c>
      <c r="AA145" s="67"/>
      <c r="AB145" s="96"/>
      <c r="AC145" s="97">
        <v>-32.819000000000003</v>
      </c>
      <c r="AD145" s="67"/>
      <c r="AE145" s="67"/>
      <c r="AF145" s="98"/>
      <c r="AG145" s="71"/>
      <c r="AH145" s="71"/>
      <c r="AI145" s="71"/>
      <c r="AJ145" s="71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71"/>
      <c r="BA145" s="71"/>
      <c r="BB145" s="71"/>
      <c r="CL145" s="2"/>
      <c r="FA145" s="1"/>
      <c r="FB145" s="1"/>
      <c r="FC145" s="1"/>
      <c r="FD145" s="1"/>
      <c r="FE145" s="71" t="s">
        <v>491</v>
      </c>
      <c r="FF145" s="71"/>
      <c r="FG145" s="71"/>
      <c r="FH145" s="71"/>
      <c r="FI145" s="71"/>
      <c r="FJ145" s="71"/>
      <c r="FK145" s="71"/>
      <c r="FL145" s="71"/>
      <c r="FM145" s="71"/>
      <c r="FN145" s="71"/>
      <c r="FO145" s="71"/>
    </row>
    <row r="146" spans="1:171" x14ac:dyDescent="0.15">
      <c r="A146" s="74" t="s">
        <v>385</v>
      </c>
      <c r="B146" s="74" t="s">
        <v>488</v>
      </c>
      <c r="D146" s="67"/>
      <c r="F146" s="71" t="s">
        <v>492</v>
      </c>
      <c r="G146" s="99" t="s">
        <v>582</v>
      </c>
      <c r="H146" s="71" t="s">
        <v>581</v>
      </c>
      <c r="I146" s="1" t="s">
        <v>618</v>
      </c>
      <c r="J146" s="1" t="s">
        <v>103</v>
      </c>
      <c r="K146" s="67"/>
      <c r="N146" s="74"/>
      <c r="O146" s="74"/>
      <c r="P146" s="74"/>
      <c r="Q146" s="74"/>
      <c r="R146" s="96"/>
      <c r="S146" s="67" t="s">
        <v>492</v>
      </c>
      <c r="T146" s="96">
        <v>-29.43</v>
      </c>
      <c r="U146" s="1"/>
      <c r="V146" s="96">
        <v>-31.914999999999999</v>
      </c>
      <c r="W146" s="96">
        <v>-30.332999999999998</v>
      </c>
      <c r="X146" s="1"/>
      <c r="Y146" s="96">
        <v>-31.196000000000002</v>
      </c>
      <c r="Z146" s="97">
        <v>-30.69</v>
      </c>
      <c r="AA146" s="67"/>
      <c r="AB146" s="96"/>
      <c r="AC146" s="97">
        <v>-32.262</v>
      </c>
      <c r="AD146" s="67"/>
      <c r="AE146" s="67"/>
      <c r="AF146" s="98"/>
      <c r="AG146" s="71"/>
      <c r="AH146" s="71"/>
      <c r="AI146" s="71"/>
      <c r="AJ146" s="71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71"/>
      <c r="BA146" s="71"/>
      <c r="BB146" s="71"/>
      <c r="CL146" s="2"/>
      <c r="FA146" s="1"/>
      <c r="FB146" s="1"/>
      <c r="FC146" s="1"/>
      <c r="FD146" s="1"/>
      <c r="FE146" s="71" t="s">
        <v>492</v>
      </c>
      <c r="FF146" s="71"/>
      <c r="FG146" s="71"/>
      <c r="FH146" s="71"/>
      <c r="FI146" s="71"/>
      <c r="FJ146" s="71"/>
      <c r="FK146" s="71"/>
      <c r="FL146" s="71"/>
      <c r="FM146" s="71"/>
      <c r="FN146" s="71"/>
      <c r="FO146" s="71"/>
    </row>
    <row r="147" spans="1:171" ht="15" x14ac:dyDescent="0.2">
      <c r="A147" s="74" t="s">
        <v>385</v>
      </c>
      <c r="B147" s="74" t="s">
        <v>488</v>
      </c>
      <c r="D147" s="67"/>
      <c r="E147" s="67" t="s">
        <v>579</v>
      </c>
      <c r="F147" s="71" t="s">
        <v>493</v>
      </c>
      <c r="G147" s="100" t="s">
        <v>578</v>
      </c>
      <c r="H147" s="31"/>
      <c r="I147" s="1" t="s">
        <v>618</v>
      </c>
      <c r="J147" s="1" t="s">
        <v>103</v>
      </c>
      <c r="K147" s="67"/>
      <c r="N147" s="74"/>
      <c r="O147" s="74"/>
      <c r="P147" s="74"/>
      <c r="Q147" s="74"/>
      <c r="R147" s="96"/>
      <c r="S147" s="67" t="s">
        <v>493</v>
      </c>
      <c r="T147" s="96">
        <v>-27.887</v>
      </c>
      <c r="U147" s="1"/>
      <c r="V147" s="96">
        <v>-28.498000000000001</v>
      </c>
      <c r="W147" s="96">
        <v>-28.314</v>
      </c>
      <c r="X147" s="1"/>
      <c r="Y147" s="96">
        <v>-29.391999999999999</v>
      </c>
      <c r="Z147" s="97">
        <v>-30.576000000000001</v>
      </c>
      <c r="AA147" s="67"/>
      <c r="AB147" s="96">
        <v>-31.035</v>
      </c>
      <c r="AC147" s="97">
        <v>-32.581000000000003</v>
      </c>
      <c r="AD147" s="67"/>
      <c r="AE147" s="67"/>
      <c r="AF147" s="98"/>
      <c r="AG147" s="71"/>
      <c r="AH147" s="71"/>
      <c r="AI147" s="71"/>
      <c r="AJ147" s="71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71"/>
      <c r="BA147" s="71"/>
      <c r="BB147" s="71"/>
      <c r="CL147" s="2"/>
      <c r="FA147" s="1"/>
      <c r="FB147" s="1"/>
      <c r="FC147" s="1"/>
      <c r="FD147" s="1"/>
      <c r="FE147" s="71" t="s">
        <v>493</v>
      </c>
      <c r="FF147" s="71"/>
      <c r="FG147" s="71"/>
      <c r="FH147" s="71"/>
      <c r="FI147" s="71"/>
      <c r="FJ147" s="71"/>
      <c r="FK147" s="71"/>
      <c r="FL147" s="71"/>
      <c r="FM147" s="71"/>
      <c r="FN147" s="71"/>
      <c r="FO147" s="71"/>
    </row>
    <row r="148" spans="1:171" ht="30" x14ac:dyDescent="0.15">
      <c r="A148" s="74" t="s">
        <v>385</v>
      </c>
      <c r="B148" s="74" t="s">
        <v>488</v>
      </c>
      <c r="D148" s="67"/>
      <c r="E148" s="101" t="s">
        <v>580</v>
      </c>
      <c r="F148" s="71" t="s">
        <v>494</v>
      </c>
      <c r="G148" s="1" t="s">
        <v>557</v>
      </c>
      <c r="H148" s="31" t="s">
        <v>558</v>
      </c>
      <c r="I148" s="1" t="s">
        <v>618</v>
      </c>
      <c r="J148" s="1" t="s">
        <v>103</v>
      </c>
      <c r="K148" s="102" t="s">
        <v>559</v>
      </c>
      <c r="R148" s="1"/>
      <c r="S148" s="67" t="s">
        <v>494</v>
      </c>
      <c r="T148" s="67"/>
      <c r="U148" s="1"/>
      <c r="V148" s="67"/>
      <c r="W148" s="67"/>
      <c r="X148" s="1"/>
      <c r="Y148" s="67"/>
      <c r="Z148" s="67"/>
      <c r="AA148" s="67"/>
      <c r="AB148" s="67"/>
      <c r="AC148" s="67"/>
      <c r="AD148" s="67"/>
      <c r="AE148" s="67"/>
      <c r="AF148" s="67"/>
      <c r="AG148" s="71"/>
      <c r="AH148" s="71"/>
      <c r="AI148" s="71"/>
      <c r="AJ148" s="71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71"/>
      <c r="BA148" s="71"/>
      <c r="BB148" s="71"/>
      <c r="CL148" s="2"/>
      <c r="FA148" s="1"/>
      <c r="FB148" s="1"/>
      <c r="FC148" s="1"/>
      <c r="FD148" s="1"/>
      <c r="FE148" s="71" t="s">
        <v>494</v>
      </c>
      <c r="FF148" s="71"/>
      <c r="FG148" s="71"/>
      <c r="FH148" s="71"/>
      <c r="FI148" s="71"/>
      <c r="FJ148" s="71"/>
      <c r="FK148" s="71"/>
      <c r="FL148" s="71"/>
      <c r="FM148" s="71"/>
      <c r="FN148" s="71"/>
      <c r="FO148" s="71"/>
    </row>
    <row r="149" spans="1:171" ht="180" x14ac:dyDescent="0.15">
      <c r="A149" s="74" t="s">
        <v>385</v>
      </c>
      <c r="B149" s="74" t="s">
        <v>496</v>
      </c>
      <c r="D149" s="67"/>
      <c r="E149" s="71" t="s">
        <v>553</v>
      </c>
      <c r="F149" s="71" t="s">
        <v>495</v>
      </c>
      <c r="G149" s="1" t="s">
        <v>555</v>
      </c>
      <c r="H149" s="31" t="s">
        <v>554</v>
      </c>
      <c r="I149" s="1" t="s">
        <v>618</v>
      </c>
      <c r="J149" s="1" t="s">
        <v>103</v>
      </c>
      <c r="K149" s="95" t="s">
        <v>556</v>
      </c>
      <c r="N149" s="74"/>
      <c r="O149" s="74"/>
      <c r="P149" s="74"/>
      <c r="Q149" s="74"/>
      <c r="R149" s="96"/>
      <c r="S149" s="67" t="s">
        <v>495</v>
      </c>
      <c r="T149" s="96">
        <v>-29.544</v>
      </c>
      <c r="U149" s="1"/>
      <c r="V149" s="96">
        <v>-30.536999999999999</v>
      </c>
      <c r="W149" s="96">
        <v>-30.081</v>
      </c>
      <c r="X149" s="1"/>
      <c r="Y149" s="96">
        <v>-30.754999999999999</v>
      </c>
      <c r="Z149" s="97">
        <v>-30.457000000000001</v>
      </c>
      <c r="AA149" s="67"/>
      <c r="AB149" s="96">
        <v>-30.431999999999999</v>
      </c>
      <c r="AC149" s="97">
        <v>-32.942999999999998</v>
      </c>
      <c r="AD149" s="67"/>
      <c r="AE149" s="67"/>
      <c r="AF149" s="98"/>
      <c r="AG149" s="71"/>
      <c r="AH149" s="71"/>
      <c r="AI149" s="71"/>
      <c r="AJ149" s="71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71"/>
      <c r="BA149" s="71"/>
      <c r="BB149" s="71"/>
      <c r="CL149" s="2"/>
      <c r="FA149" s="1"/>
      <c r="FB149" s="1"/>
      <c r="FC149" s="1"/>
      <c r="FD149" s="1"/>
      <c r="FE149" s="71" t="s">
        <v>495</v>
      </c>
      <c r="FF149" s="71"/>
      <c r="FG149" s="71"/>
      <c r="FH149" s="71"/>
      <c r="FI149" s="71"/>
      <c r="FJ149" s="71"/>
      <c r="FK149" s="71"/>
      <c r="FL149" s="71"/>
      <c r="FM149" s="71"/>
      <c r="FN149" s="71"/>
      <c r="FO149" s="71"/>
    </row>
    <row r="150" spans="1:171" x14ac:dyDescent="0.15">
      <c r="A150" s="74" t="s">
        <v>385</v>
      </c>
      <c r="B150" s="74" t="s">
        <v>488</v>
      </c>
      <c r="D150" s="67"/>
      <c r="E150" s="67" t="s">
        <v>584</v>
      </c>
      <c r="F150" s="71" t="s">
        <v>497</v>
      </c>
      <c r="G150" s="99" t="s">
        <v>583</v>
      </c>
      <c r="H150" s="67" t="s">
        <v>585</v>
      </c>
      <c r="I150" s="1" t="s">
        <v>618</v>
      </c>
      <c r="J150" s="1" t="s">
        <v>103</v>
      </c>
      <c r="K150" s="67"/>
      <c r="N150" s="74"/>
      <c r="O150" s="74"/>
      <c r="P150" s="74"/>
      <c r="Q150" s="74"/>
      <c r="R150" s="96"/>
      <c r="S150" s="67" t="s">
        <v>497</v>
      </c>
      <c r="T150" s="96">
        <v>-28.893000000000001</v>
      </c>
      <c r="U150" s="1"/>
      <c r="V150" s="96">
        <v>-29.596</v>
      </c>
      <c r="W150" s="96">
        <v>-28.891999999999999</v>
      </c>
      <c r="X150" s="1"/>
      <c r="Y150" s="96">
        <v>-30.802</v>
      </c>
      <c r="Z150" s="97">
        <v>-29.486000000000001</v>
      </c>
      <c r="AA150" s="67"/>
      <c r="AB150" s="96"/>
      <c r="AC150" s="97">
        <v>-31.315999999999999</v>
      </c>
      <c r="AD150" s="67"/>
      <c r="AE150" s="67"/>
      <c r="AF150" s="98"/>
      <c r="AG150" s="71"/>
      <c r="AH150" s="71"/>
      <c r="AI150" s="71"/>
      <c r="AJ150" s="71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71"/>
      <c r="BA150" s="71"/>
      <c r="BB150" s="71"/>
      <c r="CL150" s="2"/>
      <c r="FA150" s="1"/>
      <c r="FB150" s="1"/>
      <c r="FC150" s="1"/>
      <c r="FD150" s="1"/>
      <c r="FE150" s="71" t="s">
        <v>497</v>
      </c>
      <c r="FF150" s="71"/>
      <c r="FG150" s="71"/>
      <c r="FH150" s="71"/>
      <c r="FI150" s="71"/>
      <c r="FJ150" s="71"/>
      <c r="FK150" s="71"/>
      <c r="FL150" s="71"/>
      <c r="FM150" s="71"/>
      <c r="FN150" s="71"/>
      <c r="FO150" s="71"/>
    </row>
    <row r="151" spans="1:171" x14ac:dyDescent="0.15">
      <c r="A151" s="74" t="s">
        <v>385</v>
      </c>
      <c r="B151" s="74" t="s">
        <v>488</v>
      </c>
      <c r="D151" s="67"/>
      <c r="F151" s="71" t="s">
        <v>498</v>
      </c>
      <c r="G151" s="78" t="s">
        <v>596</v>
      </c>
      <c r="H151" s="31"/>
      <c r="I151" s="1" t="s">
        <v>618</v>
      </c>
      <c r="J151" s="1" t="s">
        <v>103</v>
      </c>
      <c r="K151" s="103" t="s">
        <v>589</v>
      </c>
      <c r="N151" s="74"/>
      <c r="O151" s="74"/>
      <c r="P151" s="74"/>
      <c r="Q151" s="74"/>
      <c r="R151" s="96"/>
      <c r="S151" s="67" t="s">
        <v>498</v>
      </c>
      <c r="T151" s="96">
        <v>-29.271999999999998</v>
      </c>
      <c r="U151" s="1"/>
      <c r="V151" s="96">
        <v>-30.72</v>
      </c>
      <c r="W151" s="96">
        <v>-30.376000000000001</v>
      </c>
      <c r="X151" s="1"/>
      <c r="Y151" s="96">
        <v>-31.635999999999999</v>
      </c>
      <c r="Z151" s="97">
        <v>-31.646000000000001</v>
      </c>
      <c r="AA151" s="67"/>
      <c r="AB151" s="96">
        <v>-32.862000000000002</v>
      </c>
      <c r="AC151" s="97">
        <v>-33.281999999999996</v>
      </c>
      <c r="AD151" s="67"/>
      <c r="AE151" s="67"/>
      <c r="AF151" s="98"/>
      <c r="AG151" s="71"/>
      <c r="AH151" s="71"/>
      <c r="AI151" s="71"/>
      <c r="AJ151" s="71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71"/>
      <c r="BA151" s="71"/>
      <c r="BB151" s="71"/>
      <c r="CL151" s="2"/>
      <c r="FA151" s="1"/>
      <c r="FB151" s="1"/>
      <c r="FC151" s="1"/>
      <c r="FD151" s="1"/>
      <c r="FE151" s="71" t="s">
        <v>498</v>
      </c>
      <c r="FF151" s="71"/>
      <c r="FG151" s="71"/>
      <c r="FH151" s="71"/>
      <c r="FI151" s="71"/>
      <c r="FJ151" s="71"/>
      <c r="FK151" s="71"/>
      <c r="FL151" s="71"/>
      <c r="FM151" s="71"/>
      <c r="FN151" s="71"/>
      <c r="FO151" s="71"/>
    </row>
    <row r="152" spans="1:171" ht="105" x14ac:dyDescent="0.15">
      <c r="A152" s="74" t="s">
        <v>385</v>
      </c>
      <c r="B152" s="74" t="s">
        <v>488</v>
      </c>
      <c r="D152" s="67"/>
      <c r="F152" s="71" t="s">
        <v>499</v>
      </c>
      <c r="G152" s="1" t="s">
        <v>539</v>
      </c>
      <c r="H152" s="31" t="s">
        <v>538</v>
      </c>
      <c r="I152" s="1" t="s">
        <v>618</v>
      </c>
      <c r="J152" s="1" t="s">
        <v>103</v>
      </c>
      <c r="K152" s="31" t="s">
        <v>540</v>
      </c>
      <c r="N152" s="74"/>
      <c r="O152" s="74"/>
      <c r="P152" s="74"/>
      <c r="Q152" s="74"/>
      <c r="R152" s="96"/>
      <c r="S152" s="67" t="s">
        <v>499</v>
      </c>
      <c r="T152" s="96">
        <v>-29.103999999999999</v>
      </c>
      <c r="U152" s="1"/>
      <c r="V152" s="96">
        <v>-30.727</v>
      </c>
      <c r="W152" s="96">
        <v>-29.75</v>
      </c>
      <c r="X152" s="1"/>
      <c r="Y152" s="96">
        <v>-30.289000000000001</v>
      </c>
      <c r="Z152" s="97">
        <v>-30.206</v>
      </c>
      <c r="AA152" s="67"/>
      <c r="AB152" s="96">
        <v>-29.870999999999999</v>
      </c>
      <c r="AC152" s="97">
        <v>-33.161000000000001</v>
      </c>
      <c r="AD152" s="67"/>
      <c r="AE152" s="67"/>
      <c r="AF152" s="98"/>
      <c r="AG152" s="71"/>
      <c r="AH152" s="71"/>
      <c r="AI152" s="71"/>
      <c r="AJ152" s="71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71"/>
      <c r="BA152" s="71"/>
      <c r="BB152" s="71"/>
      <c r="CL152" s="2"/>
      <c r="FA152" s="1"/>
      <c r="FB152" s="1"/>
      <c r="FC152" s="1"/>
      <c r="FD152" s="1"/>
      <c r="FE152" s="71" t="s">
        <v>499</v>
      </c>
      <c r="FF152" s="71"/>
      <c r="FG152" s="71"/>
      <c r="FH152" s="71"/>
      <c r="FI152" s="71"/>
      <c r="FJ152" s="71"/>
      <c r="FK152" s="71"/>
      <c r="FL152" s="71"/>
      <c r="FM152" s="71"/>
      <c r="FN152" s="71"/>
      <c r="FO152" s="71"/>
    </row>
    <row r="153" spans="1:171" ht="61" x14ac:dyDescent="0.2">
      <c r="A153" s="74" t="s">
        <v>385</v>
      </c>
      <c r="B153" s="74" t="s">
        <v>488</v>
      </c>
      <c r="D153" s="67"/>
      <c r="F153" s="71" t="s">
        <v>500</v>
      </c>
      <c r="G153" s="1" t="s">
        <v>541</v>
      </c>
      <c r="H153" s="86" t="s">
        <v>542</v>
      </c>
      <c r="I153" s="1" t="s">
        <v>618</v>
      </c>
      <c r="J153" s="1" t="s">
        <v>103</v>
      </c>
      <c r="K153" s="104" t="s">
        <v>621</v>
      </c>
      <c r="N153" s="74"/>
      <c r="O153" s="74"/>
      <c r="P153" s="74"/>
      <c r="Q153" s="74"/>
      <c r="R153" s="96"/>
      <c r="S153" s="67" t="s">
        <v>500</v>
      </c>
      <c r="T153" s="96">
        <v>-29.785</v>
      </c>
      <c r="U153" s="1"/>
      <c r="V153" s="96">
        <v>-31.498000000000001</v>
      </c>
      <c r="W153" s="96">
        <v>-29.875</v>
      </c>
      <c r="X153" s="1"/>
      <c r="Y153" s="96">
        <v>-30.875</v>
      </c>
      <c r="Z153" s="97">
        <v>-30.291</v>
      </c>
      <c r="AA153" s="67"/>
      <c r="AB153" s="96">
        <v>-29.669</v>
      </c>
      <c r="AC153" s="97">
        <v>-32.277999999999999</v>
      </c>
      <c r="AD153" s="67"/>
      <c r="AE153" s="67"/>
      <c r="AF153" s="98"/>
      <c r="AG153" s="71"/>
      <c r="AH153" s="71"/>
      <c r="AI153" s="71"/>
      <c r="AJ153" s="71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71"/>
      <c r="BA153" s="71"/>
      <c r="BB153" s="71"/>
      <c r="CL153" s="2"/>
      <c r="FA153" s="1"/>
      <c r="FB153" s="1"/>
      <c r="FC153" s="1"/>
      <c r="FD153" s="1"/>
      <c r="FE153" s="71" t="s">
        <v>500</v>
      </c>
      <c r="FF153" s="71"/>
      <c r="FG153" s="71"/>
      <c r="FH153" s="71"/>
      <c r="FI153" s="71"/>
      <c r="FJ153" s="71"/>
      <c r="FK153" s="71"/>
      <c r="FL153" s="71"/>
      <c r="FM153" s="71"/>
      <c r="FN153" s="71"/>
      <c r="FO153" s="71"/>
    </row>
    <row r="154" spans="1:171" ht="63" x14ac:dyDescent="0.15">
      <c r="A154" s="74" t="s">
        <v>385</v>
      </c>
      <c r="B154" s="74" t="s">
        <v>502</v>
      </c>
      <c r="E154" s="67" t="s">
        <v>544</v>
      </c>
      <c r="F154" s="71" t="s">
        <v>501</v>
      </c>
      <c r="G154" s="1" t="s">
        <v>546</v>
      </c>
      <c r="H154" s="67" t="s">
        <v>543</v>
      </c>
      <c r="I154" s="1" t="s">
        <v>618</v>
      </c>
      <c r="J154" s="1" t="s">
        <v>0</v>
      </c>
      <c r="K154" s="93" t="s">
        <v>622</v>
      </c>
      <c r="N154" s="74"/>
      <c r="O154" s="74"/>
      <c r="P154" s="74"/>
      <c r="Q154" s="74"/>
      <c r="R154" s="96"/>
      <c r="S154" s="67" t="s">
        <v>501</v>
      </c>
      <c r="T154" s="96">
        <v>-29.584</v>
      </c>
      <c r="U154" s="1"/>
      <c r="V154" s="96">
        <v>-36.454999999999998</v>
      </c>
      <c r="W154" s="96">
        <v>-29.794</v>
      </c>
      <c r="X154" s="1"/>
      <c r="Y154" s="96">
        <v>-30.369</v>
      </c>
      <c r="Z154" s="97">
        <v>-29.547000000000001</v>
      </c>
      <c r="AA154" s="67"/>
      <c r="AB154" s="96">
        <v>-29.571999999999999</v>
      </c>
      <c r="AC154" s="97">
        <v>-31.163</v>
      </c>
      <c r="AD154" s="67"/>
      <c r="AE154" s="67"/>
      <c r="AF154" s="96">
        <v>-30.631</v>
      </c>
      <c r="AG154" s="71"/>
      <c r="AH154" s="71"/>
      <c r="AI154" s="71"/>
      <c r="AJ154" s="71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71"/>
      <c r="BA154" s="71"/>
      <c r="BB154" s="71"/>
      <c r="CL154" s="2"/>
      <c r="FA154" s="1"/>
      <c r="FB154" s="1"/>
      <c r="FC154" s="1"/>
      <c r="FD154" s="1"/>
      <c r="FE154" s="71" t="s">
        <v>501</v>
      </c>
      <c r="FF154" s="71"/>
      <c r="FG154" s="71"/>
      <c r="FH154" s="71"/>
      <c r="FI154" s="71"/>
      <c r="FJ154" s="71"/>
      <c r="FK154" s="71"/>
      <c r="FL154" s="71"/>
      <c r="FM154" s="71"/>
      <c r="FN154" s="71"/>
      <c r="FO154" s="71"/>
    </row>
    <row r="155" spans="1:171" ht="60" x14ac:dyDescent="0.15">
      <c r="A155" s="74" t="s">
        <v>385</v>
      </c>
      <c r="B155" s="74" t="s">
        <v>502</v>
      </c>
      <c r="E155" s="67" t="s">
        <v>545</v>
      </c>
      <c r="F155" s="71" t="s">
        <v>503</v>
      </c>
      <c r="G155" s="1" t="s">
        <v>547</v>
      </c>
      <c r="H155" s="67" t="s">
        <v>548</v>
      </c>
      <c r="I155" s="1" t="s">
        <v>618</v>
      </c>
      <c r="J155" s="1" t="s">
        <v>0</v>
      </c>
      <c r="K155" s="93" t="s">
        <v>549</v>
      </c>
      <c r="N155" s="74"/>
      <c r="O155" s="74"/>
      <c r="P155" s="74"/>
      <c r="Q155" s="74"/>
      <c r="R155" s="96"/>
      <c r="S155" s="67" t="s">
        <v>503</v>
      </c>
      <c r="T155" s="96">
        <v>-29.343</v>
      </c>
      <c r="U155" s="1"/>
      <c r="V155" s="96">
        <v>-30.731999999999999</v>
      </c>
      <c r="W155" s="96">
        <v>-30.492999999999999</v>
      </c>
      <c r="X155" s="1"/>
      <c r="Y155" s="96">
        <v>-31.49</v>
      </c>
      <c r="Z155" s="97">
        <v>-31.222999999999999</v>
      </c>
      <c r="AA155" s="67"/>
      <c r="AB155" s="96">
        <v>-31.521000000000001</v>
      </c>
      <c r="AC155" s="97">
        <v>-32.738</v>
      </c>
      <c r="AD155" s="67"/>
      <c r="AE155" s="67"/>
      <c r="AF155" s="98"/>
      <c r="AG155" s="71"/>
      <c r="AH155" s="71"/>
      <c r="AI155" s="71"/>
      <c r="AJ155" s="71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71"/>
      <c r="BA155" s="71"/>
      <c r="BB155" s="71"/>
      <c r="CL155" s="2"/>
      <c r="FA155" s="1"/>
      <c r="FB155" s="1"/>
      <c r="FC155" s="1"/>
      <c r="FD155" s="1"/>
      <c r="FE155" s="71" t="s">
        <v>503</v>
      </c>
      <c r="FF155" s="71"/>
      <c r="FG155" s="71"/>
      <c r="FH155" s="71"/>
      <c r="FI155" s="71"/>
      <c r="FJ155" s="71"/>
      <c r="FK155" s="71"/>
      <c r="FL155" s="71"/>
      <c r="FM155" s="71"/>
      <c r="FN155" s="71"/>
      <c r="FO155" s="71"/>
    </row>
    <row r="156" spans="1:171" ht="78" x14ac:dyDescent="0.2">
      <c r="A156" s="74" t="s">
        <v>385</v>
      </c>
      <c r="B156" s="74" t="s">
        <v>488</v>
      </c>
      <c r="D156" s="67"/>
      <c r="E156" s="1" t="s">
        <v>550</v>
      </c>
      <c r="F156" s="71" t="s">
        <v>504</v>
      </c>
      <c r="G156" s="1" t="s">
        <v>551</v>
      </c>
      <c r="H156" s="67" t="s">
        <v>552</v>
      </c>
      <c r="I156" s="1" t="s">
        <v>618</v>
      </c>
      <c r="J156" s="1" t="s">
        <v>0</v>
      </c>
      <c r="K156" s="93" t="s">
        <v>623</v>
      </c>
      <c r="N156" s="74"/>
      <c r="O156" s="74"/>
      <c r="P156" s="74"/>
      <c r="Q156" s="74"/>
      <c r="R156" s="96"/>
      <c r="S156" s="67" t="s">
        <v>504</v>
      </c>
      <c r="T156" s="67"/>
      <c r="U156" s="67"/>
      <c r="V156" s="1"/>
      <c r="W156" s="67"/>
      <c r="X156" s="1"/>
      <c r="Y156" s="67"/>
      <c r="Z156" s="67"/>
      <c r="AA156" s="67"/>
      <c r="AB156" s="67"/>
      <c r="AC156" s="67"/>
      <c r="AD156" s="67"/>
      <c r="AE156" s="67"/>
      <c r="AF156" s="67"/>
      <c r="AG156" s="67"/>
      <c r="AH156" s="71"/>
      <c r="AI156" s="71"/>
      <c r="AJ156" s="71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CL156" s="2"/>
      <c r="FE156" s="71" t="s">
        <v>504</v>
      </c>
      <c r="FF156" s="71"/>
      <c r="FG156" s="71"/>
      <c r="FH156" s="71"/>
      <c r="FI156" s="71"/>
      <c r="FJ156" s="71"/>
      <c r="FK156" s="71"/>
      <c r="FL156" s="71"/>
      <c r="FM156" s="71"/>
      <c r="FN156" s="71"/>
      <c r="FO156" s="71"/>
    </row>
    <row r="157" spans="1:171" x14ac:dyDescent="0.15">
      <c r="A157"/>
      <c r="B157"/>
      <c r="C157"/>
      <c r="D157"/>
      <c r="G157"/>
      <c r="K157"/>
      <c r="R157" s="1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1:171" ht="16" x14ac:dyDescent="0.2">
      <c r="A158"/>
      <c r="B158"/>
      <c r="C158"/>
      <c r="D158"/>
      <c r="E158"/>
      <c r="G158"/>
      <c r="K158"/>
      <c r="N158" s="12"/>
      <c r="O158" s="12"/>
      <c r="P158" s="12"/>
      <c r="Q158" s="12"/>
      <c r="R158" s="27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1:171" ht="16" x14ac:dyDescent="0.2">
      <c r="A159"/>
      <c r="G159" s="13"/>
      <c r="K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171" ht="16" x14ac:dyDescent="0.2">
      <c r="A160"/>
      <c r="G160" s="13"/>
      <c r="K160" s="1"/>
      <c r="R160" s="1"/>
      <c r="S160" s="1"/>
      <c r="T160" s="1"/>
      <c r="U160" s="1"/>
      <c r="V160" s="27"/>
    </row>
    <row r="161" spans="1:171" ht="16" x14ac:dyDescent="0.2">
      <c r="A161"/>
      <c r="G161" s="13"/>
      <c r="K161" s="1"/>
      <c r="R161" s="1"/>
      <c r="S161" s="1"/>
      <c r="T161" s="1"/>
      <c r="U161" s="1"/>
      <c r="V161" s="27"/>
    </row>
    <row r="162" spans="1:171" x14ac:dyDescent="0.15">
      <c r="A162"/>
      <c r="B162"/>
      <c r="C162"/>
      <c r="D162"/>
      <c r="E162"/>
      <c r="G162"/>
      <c r="K162"/>
      <c r="R162" s="1"/>
      <c r="S162" s="1"/>
      <c r="T162" s="1"/>
      <c r="U162" s="1"/>
      <c r="V162" s="1"/>
    </row>
    <row r="163" spans="1:171" ht="16" x14ac:dyDescent="0.2">
      <c r="A163"/>
      <c r="G163" s="13"/>
      <c r="K163" s="13"/>
      <c r="R163" s="1"/>
      <c r="S163" s="1"/>
      <c r="T163" s="1"/>
      <c r="U163" s="1"/>
      <c r="V163" s="1"/>
    </row>
    <row r="164" spans="1:171" ht="16" x14ac:dyDescent="0.2">
      <c r="A164"/>
      <c r="F164" s="7"/>
      <c r="G164"/>
      <c r="R164" s="1"/>
      <c r="S164" s="1"/>
      <c r="T164" s="1"/>
      <c r="U164" s="1"/>
      <c r="V164" s="2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</row>
    <row r="165" spans="1:171" ht="16" x14ac:dyDescent="0.2">
      <c r="A165"/>
      <c r="F165" s="37"/>
      <c r="G165" s="13"/>
      <c r="R165" s="1"/>
      <c r="S165" s="1"/>
      <c r="T165" s="1"/>
      <c r="U165" s="1"/>
      <c r="V165" s="1"/>
      <c r="FE165" s="37"/>
      <c r="FF165" s="37"/>
      <c r="FG165" s="37"/>
      <c r="FH165" s="37"/>
      <c r="FI165" s="37"/>
      <c r="FJ165" s="37"/>
      <c r="FK165" s="37"/>
      <c r="FL165" s="37"/>
      <c r="FM165" s="37"/>
      <c r="FN165" s="37"/>
      <c r="FO165" s="37"/>
    </row>
    <row r="166" spans="1:171" ht="16" x14ac:dyDescent="0.2">
      <c r="A166"/>
      <c r="F166" s="37"/>
      <c r="G166" s="13"/>
      <c r="R166" s="1"/>
      <c r="S166" s="1"/>
      <c r="T166" s="1"/>
      <c r="U166" s="1"/>
      <c r="V166" s="1"/>
      <c r="FE166" s="37"/>
      <c r="FF166" s="37"/>
      <c r="FG166" s="37"/>
      <c r="FH166" s="37"/>
      <c r="FI166" s="37"/>
      <c r="FJ166" s="37"/>
      <c r="FK166" s="37"/>
      <c r="FL166" s="37"/>
      <c r="FM166" s="37"/>
      <c r="FN166" s="37"/>
      <c r="FO166" s="37"/>
    </row>
    <row r="167" spans="1:171" ht="16" x14ac:dyDescent="0.2">
      <c r="A167"/>
      <c r="F167" s="37"/>
      <c r="G167" s="13"/>
      <c r="R167" s="1"/>
      <c r="S167" s="1"/>
      <c r="T167" s="1"/>
      <c r="U167" s="1"/>
      <c r="V167" s="1"/>
      <c r="FE167" s="37"/>
      <c r="FF167" s="37"/>
      <c r="FG167" s="37"/>
      <c r="FH167" s="37"/>
      <c r="FI167" s="37"/>
      <c r="FJ167" s="37"/>
      <c r="FK167" s="37"/>
      <c r="FL167" s="37"/>
      <c r="FM167" s="37"/>
      <c r="FN167" s="37"/>
      <c r="FO167" s="37"/>
    </row>
    <row r="168" spans="1:171" x14ac:dyDescent="0.15">
      <c r="A168"/>
      <c r="B168"/>
      <c r="C168"/>
      <c r="D168"/>
      <c r="E168"/>
      <c r="F168" s="7"/>
      <c r="G168"/>
      <c r="R168" s="1"/>
      <c r="S168" s="1"/>
      <c r="T168" s="1"/>
      <c r="U168" s="1"/>
      <c r="V168" s="1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</row>
    <row r="169" spans="1:171" x14ac:dyDescent="0.15">
      <c r="A169"/>
      <c r="B169"/>
      <c r="C169"/>
      <c r="D169"/>
      <c r="E169"/>
      <c r="F169" s="7"/>
      <c r="R169" s="1"/>
      <c r="S169" s="1"/>
      <c r="T169" s="1"/>
      <c r="U169" s="1"/>
      <c r="V169" s="1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</row>
    <row r="170" spans="1:171" x14ac:dyDescent="0.15">
      <c r="A170"/>
      <c r="B170"/>
      <c r="C170"/>
      <c r="D170"/>
      <c r="E170"/>
      <c r="F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</row>
    <row r="171" spans="1:171" x14ac:dyDescent="0.15">
      <c r="A171"/>
      <c r="B171"/>
      <c r="C171"/>
      <c r="D171"/>
      <c r="E171"/>
      <c r="F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</row>
    <row r="172" spans="1:171" x14ac:dyDescent="0.15">
      <c r="A172"/>
      <c r="B172"/>
      <c r="C172"/>
      <c r="D172"/>
      <c r="E172"/>
      <c r="F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</row>
    <row r="173" spans="1:171" x14ac:dyDescent="0.15">
      <c r="A173"/>
      <c r="B173"/>
      <c r="C173"/>
      <c r="D173"/>
      <c r="E173"/>
      <c r="F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</row>
    <row r="174" spans="1:171" x14ac:dyDescent="0.15">
      <c r="A174"/>
      <c r="B174"/>
      <c r="C174"/>
      <c r="D174"/>
      <c r="E174"/>
      <c r="F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</row>
    <row r="175" spans="1:171" x14ac:dyDescent="0.15">
      <c r="A175"/>
      <c r="B175"/>
      <c r="C175"/>
      <c r="D175"/>
      <c r="E175"/>
      <c r="F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</row>
    <row r="176" spans="1:171" x14ac:dyDescent="0.15">
      <c r="A176"/>
      <c r="B176"/>
      <c r="C176"/>
      <c r="D176"/>
      <c r="E176"/>
      <c r="F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</row>
    <row r="177" spans="1:171" x14ac:dyDescent="0.15">
      <c r="A177"/>
      <c r="B177"/>
      <c r="C177"/>
      <c r="D177"/>
      <c r="E177"/>
      <c r="F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</row>
    <row r="178" spans="1:171" x14ac:dyDescent="0.15">
      <c r="A178"/>
      <c r="B178"/>
      <c r="C178"/>
      <c r="D178"/>
      <c r="E178"/>
      <c r="F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</row>
    <row r="179" spans="1:171" x14ac:dyDescent="0.15">
      <c r="A179"/>
      <c r="B179"/>
      <c r="C179"/>
      <c r="D179"/>
      <c r="E179"/>
      <c r="F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</row>
    <row r="180" spans="1:171" x14ac:dyDescent="0.15">
      <c r="A180"/>
      <c r="B180"/>
      <c r="C180"/>
      <c r="D180"/>
      <c r="E180"/>
      <c r="F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</row>
    <row r="181" spans="1:171" x14ac:dyDescent="0.15">
      <c r="A181"/>
      <c r="B181"/>
      <c r="C181"/>
      <c r="D181"/>
      <c r="E181"/>
      <c r="F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</row>
    <row r="182" spans="1:171" x14ac:dyDescent="0.15">
      <c r="A182"/>
      <c r="B182"/>
      <c r="C182"/>
      <c r="D182"/>
      <c r="E182"/>
      <c r="F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</row>
    <row r="183" spans="1:171" x14ac:dyDescent="0.15">
      <c r="A183"/>
      <c r="B183"/>
      <c r="C183"/>
      <c r="D183"/>
      <c r="E183"/>
      <c r="F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</row>
    <row r="184" spans="1:171" x14ac:dyDescent="0.15">
      <c r="A184"/>
      <c r="B184"/>
      <c r="C184"/>
      <c r="D184"/>
      <c r="E184"/>
      <c r="F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</row>
    <row r="185" spans="1:171" x14ac:dyDescent="0.15">
      <c r="A185"/>
      <c r="B185"/>
      <c r="C185"/>
      <c r="D185"/>
      <c r="E185"/>
      <c r="F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</row>
    <row r="186" spans="1:171" x14ac:dyDescent="0.15">
      <c r="A186"/>
      <c r="B186"/>
      <c r="C186"/>
      <c r="D186"/>
      <c r="E186"/>
      <c r="F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</row>
    <row r="187" spans="1:171" x14ac:dyDescent="0.15">
      <c r="A187"/>
      <c r="B187"/>
      <c r="C187"/>
      <c r="D187"/>
      <c r="E187"/>
      <c r="F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</row>
    <row r="188" spans="1:171" x14ac:dyDescent="0.15">
      <c r="A188"/>
      <c r="B188"/>
      <c r="C188"/>
      <c r="D188"/>
      <c r="E188"/>
      <c r="F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</row>
    <row r="189" spans="1:171" x14ac:dyDescent="0.15">
      <c r="A189"/>
      <c r="B189"/>
      <c r="C189"/>
      <c r="D189"/>
      <c r="E189"/>
      <c r="F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</row>
    <row r="190" spans="1:171" x14ac:dyDescent="0.15">
      <c r="A190"/>
      <c r="B190"/>
      <c r="C190"/>
      <c r="D190"/>
      <c r="E190"/>
      <c r="F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</row>
    <row r="191" spans="1:171" x14ac:dyDescent="0.15">
      <c r="A191"/>
      <c r="B191"/>
      <c r="C191"/>
      <c r="D191"/>
      <c r="E191"/>
      <c r="F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</row>
    <row r="192" spans="1:171" x14ac:dyDescent="0.15">
      <c r="A192"/>
      <c r="B192"/>
      <c r="C192"/>
      <c r="D192"/>
      <c r="E192"/>
      <c r="F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</row>
    <row r="193" spans="1:171" x14ac:dyDescent="0.15">
      <c r="A193"/>
      <c r="B193"/>
      <c r="C193"/>
      <c r="D193"/>
      <c r="E193"/>
      <c r="F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</row>
    <row r="194" spans="1:171" x14ac:dyDescent="0.15">
      <c r="A194"/>
      <c r="B194"/>
      <c r="C194"/>
      <c r="D194"/>
      <c r="E194"/>
      <c r="F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</row>
    <row r="195" spans="1:171" x14ac:dyDescent="0.15">
      <c r="A195"/>
      <c r="B195"/>
      <c r="C195"/>
      <c r="D195"/>
      <c r="E195"/>
      <c r="F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</row>
    <row r="196" spans="1:171" x14ac:dyDescent="0.15">
      <c r="A196"/>
      <c r="B196"/>
      <c r="C196"/>
      <c r="D196"/>
      <c r="E196"/>
      <c r="F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</row>
    <row r="197" spans="1:171" x14ac:dyDescent="0.15">
      <c r="A197"/>
      <c r="B197"/>
      <c r="C197"/>
      <c r="D197"/>
      <c r="E197"/>
      <c r="F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</row>
    <row r="198" spans="1:171" x14ac:dyDescent="0.15">
      <c r="A198"/>
      <c r="B198"/>
      <c r="C198"/>
      <c r="D198"/>
      <c r="E198"/>
      <c r="F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</row>
    <row r="199" spans="1:171" x14ac:dyDescent="0.15">
      <c r="A199"/>
      <c r="B199"/>
      <c r="C199"/>
      <c r="D199"/>
      <c r="E199"/>
      <c r="F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</row>
    <row r="200" spans="1:171" x14ac:dyDescent="0.15">
      <c r="A200"/>
      <c r="B200"/>
      <c r="C200"/>
      <c r="D200"/>
      <c r="E200"/>
      <c r="F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</row>
    <row r="201" spans="1:171" x14ac:dyDescent="0.15">
      <c r="A201"/>
      <c r="B201"/>
      <c r="C201"/>
      <c r="D201"/>
      <c r="E201"/>
      <c r="F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</row>
    <row r="202" spans="1:171" x14ac:dyDescent="0.15">
      <c r="A202"/>
      <c r="B202"/>
      <c r="C202"/>
      <c r="D202"/>
      <c r="E202"/>
      <c r="F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</row>
    <row r="203" spans="1:171" x14ac:dyDescent="0.15">
      <c r="A203"/>
      <c r="B203"/>
      <c r="C203"/>
      <c r="D203"/>
      <c r="E203"/>
      <c r="F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</row>
    <row r="204" spans="1:171" x14ac:dyDescent="0.15">
      <c r="A204"/>
      <c r="B204"/>
      <c r="C204"/>
      <c r="D204"/>
      <c r="E204"/>
      <c r="F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</row>
    <row r="205" spans="1:171" x14ac:dyDescent="0.15">
      <c r="A205"/>
      <c r="B205"/>
      <c r="C205"/>
      <c r="D205"/>
      <c r="E205"/>
      <c r="F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</row>
    <row r="206" spans="1:171" x14ac:dyDescent="0.15">
      <c r="A206"/>
      <c r="B206"/>
      <c r="C206"/>
      <c r="D206"/>
      <c r="E206"/>
      <c r="F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</row>
    <row r="207" spans="1:171" x14ac:dyDescent="0.15">
      <c r="A207"/>
      <c r="B207"/>
      <c r="C207"/>
      <c r="D207"/>
      <c r="E207"/>
      <c r="F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</row>
    <row r="208" spans="1:171" x14ac:dyDescent="0.15">
      <c r="A208"/>
      <c r="B208"/>
      <c r="C208"/>
      <c r="D208"/>
      <c r="E208"/>
      <c r="F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</row>
    <row r="209" spans="1:171" x14ac:dyDescent="0.15">
      <c r="A209"/>
      <c r="B209"/>
      <c r="C209"/>
      <c r="D209"/>
      <c r="E209"/>
      <c r="F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</row>
    <row r="210" spans="1:171" x14ac:dyDescent="0.15">
      <c r="A210"/>
      <c r="B210"/>
      <c r="C210"/>
      <c r="D210"/>
      <c r="E210"/>
      <c r="F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</row>
    <row r="211" spans="1:171" x14ac:dyDescent="0.15">
      <c r="A211"/>
      <c r="B211"/>
      <c r="C211"/>
      <c r="D211"/>
      <c r="E211"/>
      <c r="F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</row>
  </sheetData>
  <phoneticPr fontId="1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B12" sqref="B12"/>
    </sheetView>
  </sheetViews>
  <sheetFormatPr baseColWidth="10" defaultRowHeight="13" x14ac:dyDescent="0.15"/>
  <sheetData>
    <row r="1" spans="1:5" x14ac:dyDescent="0.15">
      <c r="A1" s="39" t="s">
        <v>607</v>
      </c>
      <c r="B1" s="39"/>
    </row>
    <row r="2" spans="1:5" x14ac:dyDescent="0.15">
      <c r="A2" s="45"/>
      <c r="B2" s="39" t="s">
        <v>609</v>
      </c>
    </row>
    <row r="3" spans="1:5" x14ac:dyDescent="0.15">
      <c r="A3" s="47"/>
      <c r="B3" s="39" t="s">
        <v>610</v>
      </c>
    </row>
    <row r="4" spans="1:5" x14ac:dyDescent="0.15">
      <c r="A4" s="41"/>
      <c r="B4" s="39" t="s">
        <v>611</v>
      </c>
    </row>
    <row r="5" spans="1:5" x14ac:dyDescent="0.15">
      <c r="A5" s="40"/>
      <c r="B5" s="39" t="s">
        <v>612</v>
      </c>
    </row>
    <row r="6" spans="1:5" x14ac:dyDescent="0.15">
      <c r="A6" s="38"/>
      <c r="B6" s="39" t="s">
        <v>613</v>
      </c>
    </row>
    <row r="7" spans="1:5" x14ac:dyDescent="0.15">
      <c r="A7" s="50"/>
      <c r="B7" t="s">
        <v>614</v>
      </c>
    </row>
    <row r="8" spans="1:5" x14ac:dyDescent="0.15">
      <c r="A8" s="53"/>
      <c r="B8" t="s">
        <v>615</v>
      </c>
    </row>
    <row r="9" spans="1:5" ht="14" x14ac:dyDescent="0.15">
      <c r="A9" s="55"/>
      <c r="B9" s="16" t="s">
        <v>608</v>
      </c>
      <c r="C9" s="17"/>
      <c r="D9" s="17"/>
      <c r="E9" s="17"/>
    </row>
    <row r="10" spans="1:5" x14ac:dyDescent="0.15">
      <c r="A10" s="57"/>
      <c r="B10" s="39" t="s">
        <v>616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Bighorn and Hanna Basin</vt:lpstr>
      <vt:lpstr>Key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Diefendorf</dc:creator>
  <cp:lastModifiedBy>Microsoft Office User</cp:lastModifiedBy>
  <cp:lastPrinted>2019-11-01T20:54:39Z</cp:lastPrinted>
  <dcterms:created xsi:type="dcterms:W3CDTF">2014-03-24T18:00:23Z</dcterms:created>
  <dcterms:modified xsi:type="dcterms:W3CDTF">2020-02-12T20:36:51Z</dcterms:modified>
</cp:coreProperties>
</file>