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thyo\Company\Logo_Hathyo\"/>
    </mc:Choice>
  </mc:AlternateContent>
  <xr:revisionPtr revIDLastSave="0" documentId="13_ncr:1_{0B6C0573-ADFC-4858-800B-F9B30B6144F2}" xr6:coauthVersionLast="47" xr6:coauthVersionMax="47" xr10:uidLastSave="{00000000-0000-0000-0000-000000000000}"/>
  <bookViews>
    <workbookView xWindow="-120" yWindow="-120" windowWidth="29040" windowHeight="15720" xr2:uid="{564E0C1E-C9CD-4304-B684-C5A5375B9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C31" i="1"/>
  <c r="C35" i="1"/>
  <c r="D29" i="1"/>
  <c r="C33" i="1"/>
  <c r="C29" i="1"/>
  <c r="F28" i="1"/>
  <c r="D34" i="1"/>
  <c r="D32" i="1"/>
  <c r="F34" i="1" s="1"/>
  <c r="D36" i="1"/>
  <c r="D35" i="1" s="1"/>
  <c r="C36" i="1"/>
  <c r="S34" i="1"/>
  <c r="R41" i="1" s="1"/>
  <c r="S33" i="1"/>
  <c r="R38" i="1"/>
  <c r="Q38" i="1"/>
  <c r="Q44" i="1" s="1"/>
  <c r="R34" i="1"/>
  <c r="R33" i="1"/>
  <c r="J17" i="1"/>
  <c r="J20" i="1" s="1"/>
  <c r="D31" i="1" l="1"/>
  <c r="F36" i="1"/>
  <c r="F32" i="1"/>
  <c r="F30" i="1"/>
  <c r="Q35" i="1"/>
  <c r="R40" i="1"/>
  <c r="Q43" i="1"/>
  <c r="Q40" i="1"/>
  <c r="R43" i="1"/>
  <c r="Q41" i="1"/>
  <c r="T41" i="1" s="1"/>
  <c r="J19" i="1"/>
  <c r="F38" i="1" l="1"/>
  <c r="T40" i="1"/>
  <c r="T43" i="1"/>
  <c r="T38" i="1"/>
  <c r="U38" i="1" s="1"/>
  <c r="R44" i="1"/>
  <c r="T44" i="1" s="1"/>
  <c r="R39" i="1"/>
  <c r="Q39" i="1"/>
  <c r="Q42" i="1"/>
  <c r="R42" i="1"/>
  <c r="R47" i="1" l="1"/>
  <c r="T39" i="1"/>
  <c r="U39" i="1" s="1"/>
  <c r="U40" i="1" s="1"/>
  <c r="U41" i="1" s="1"/>
  <c r="T42" i="1"/>
  <c r="R46" i="1"/>
  <c r="Q46" i="1"/>
  <c r="Q47" i="1"/>
  <c r="U42" i="1" l="1"/>
  <c r="U43" i="1" s="1"/>
  <c r="U44" i="1" l="1"/>
</calcChain>
</file>

<file path=xl/sharedStrings.xml><?xml version="1.0" encoding="utf-8"?>
<sst xmlns="http://schemas.openxmlformats.org/spreadsheetml/2006/main" count="37" uniqueCount="33">
  <si>
    <t>R</t>
  </si>
  <si>
    <t>xc</t>
  </si>
  <si>
    <t>yc</t>
  </si>
  <si>
    <t>alpha</t>
  </si>
  <si>
    <t>độ</t>
  </si>
  <si>
    <t>radian</t>
  </si>
  <si>
    <t>(MC vs. Ox)</t>
  </si>
  <si>
    <t>xm</t>
  </si>
  <si>
    <t>ym</t>
  </si>
  <si>
    <t>Xác định 4 điểm</t>
  </si>
  <si>
    <t>R1</t>
  </si>
  <si>
    <t>R2</t>
  </si>
  <si>
    <t>a1</t>
  </si>
  <si>
    <t>a2</t>
  </si>
  <si>
    <t>shift</t>
  </si>
  <si>
    <t>x</t>
  </si>
  <si>
    <t>y</t>
  </si>
  <si>
    <t>R1.a1</t>
  </si>
  <si>
    <t>R2.a2</t>
  </si>
  <si>
    <t>R1.a2</t>
  </si>
  <si>
    <t>R2.a1</t>
  </si>
  <si>
    <t>q1</t>
  </si>
  <si>
    <t>q2</t>
  </si>
  <si>
    <t>R1.q</t>
  </si>
  <si>
    <t>q</t>
  </si>
  <si>
    <t>R2.q</t>
  </si>
  <si>
    <t>Max</t>
  </si>
  <si>
    <t>Min</t>
  </si>
  <si>
    <t>M125 476.3 Q542.4 531.3 876.3 275 Q1000 350 919.6 300 Q550 680 100 519.6 Q0 500 125 476.3z</t>
  </si>
  <si>
    <t>q3</t>
  </si>
  <si>
    <t>q4</t>
  </si>
  <si>
    <t>5=1</t>
  </si>
  <si>
    <t>Điên nhỉ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</si>
</sst>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0" fontId="0" fillId="2" borderId="0" xfId="0" applyFill="1"/>
    <xf numFmtId="167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532765</xdr:colOff>
      <xdr:row>6</xdr:row>
      <xdr:rowOff>169545</xdr:rowOff>
    </xdr:from>
    <xdr:to>
      <xdr:col>5</xdr:col>
      <xdr:colOff>242570</xdr:colOff>
      <xdr:row>18</xdr:row>
      <xdr:rowOff>31750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D3AA4F7-11FE-4C79-B915-CFC79CD41D3E}"/>
            </a:ext>
          </a:extLst>
        </xdr:cNvPr>
        <xdr:cNvSpPr/>
      </xdr:nvSpPr>
      <xdr:spPr>
        <a:xfrm>
          <a:off x="1142365" y="1312545"/>
          <a:ext cx="2148205" cy="214820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394970</xdr:colOff>
      <xdr:row>2</xdr:row>
      <xdr:rowOff>180975</xdr:rowOff>
    </xdr:from>
    <xdr:to>
      <xdr:col>3</xdr:col>
      <xdr:colOff>394970</xdr:colOff>
      <xdr:row>22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A7CB9F2-1652-49C4-A984-F34967084B28}"/>
            </a:ext>
          </a:extLst>
        </xdr:cNvPr>
        <xdr:cNvCxnSpPr/>
      </xdr:nvCxnSpPr>
      <xdr:spPr>
        <a:xfrm>
          <a:off x="2223770" y="561975"/>
          <a:ext cx="0" cy="3676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43180</xdr:colOff>
      <xdr:row>12</xdr:row>
      <xdr:rowOff>113665</xdr:rowOff>
    </xdr:from>
    <xdr:to>
      <xdr:col>7</xdr:col>
      <xdr:colOff>16510</xdr:colOff>
      <xdr:row>12</xdr:row>
      <xdr:rowOff>113665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EE1475E-1A13-4960-AFA1-19BAEFAF8EC1}"/>
            </a:ext>
          </a:extLst>
        </xdr:cNvPr>
        <xdr:cNvCxnSpPr/>
      </xdr:nvCxnSpPr>
      <xdr:spPr>
        <a:xfrm>
          <a:off x="43180" y="2399665"/>
          <a:ext cx="424053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318135</xdr:colOff>
      <xdr:row>11</xdr:row>
      <xdr:rowOff>76200</xdr:rowOff>
    </xdr:from>
    <xdr:to>
      <xdr:col>4</xdr:col>
      <xdr:colOff>314960</xdr:colOff>
      <xdr:row>13</xdr:row>
      <xdr:rowOff>45720</xdr:rowOff>
    </xdr:to>
    <xdr:sp macro="" textlink="">
      <xdr:nvSpPr>
        <xdr:cNvPr id="6" name="Text Box 141">
          <a:extLst>
            <a:ext uri="{FF2B5EF4-FFF2-40B4-BE49-F238E27FC236}">
              <a16:creationId xmlns:a16="http://schemas.microsoft.com/office/drawing/2014/main" id="{EF4A42AC-F77E-47D1-9BC9-2588C0EA1EAE}"/>
            </a:ext>
          </a:extLst>
        </xdr:cNvPr>
        <xdr:cNvSpPr txBox="1"/>
      </xdr:nvSpPr>
      <xdr:spPr>
        <a:xfrm>
          <a:off x="2146935" y="2171700"/>
          <a:ext cx="606425" cy="35052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O (0, 0)</a:t>
          </a:r>
        </a:p>
      </xdr:txBody>
    </xdr:sp>
    <xdr:clientData/>
  </xdr:twoCellAnchor>
  <xdr:twoCellAnchor>
    <xdr:from>
      <xdr:col>6</xdr:col>
      <xdr:colOff>177800</xdr:colOff>
      <xdr:row>10</xdr:row>
      <xdr:rowOff>114300</xdr:rowOff>
    </xdr:from>
    <xdr:to>
      <xdr:col>6</xdr:col>
      <xdr:colOff>427990</xdr:colOff>
      <xdr:row>12</xdr:row>
      <xdr:rowOff>83820</xdr:rowOff>
    </xdr:to>
    <xdr:sp macro="" textlink="">
      <xdr:nvSpPr>
        <xdr:cNvPr id="7" name="Text Box 142">
          <a:extLst>
            <a:ext uri="{FF2B5EF4-FFF2-40B4-BE49-F238E27FC236}">
              <a16:creationId xmlns:a16="http://schemas.microsoft.com/office/drawing/2014/main" id="{A0557D0B-7BC7-4A7B-BAF4-473CEA829B1F}"/>
            </a:ext>
          </a:extLst>
        </xdr:cNvPr>
        <xdr:cNvSpPr txBox="1"/>
      </xdr:nvSpPr>
      <xdr:spPr>
        <a:xfrm>
          <a:off x="3835400" y="2019300"/>
          <a:ext cx="250190" cy="35052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x</a:t>
          </a:r>
        </a:p>
      </xdr:txBody>
    </xdr:sp>
    <xdr:clientData/>
  </xdr:twoCellAnchor>
  <xdr:twoCellAnchor>
    <xdr:from>
      <xdr:col>4</xdr:col>
      <xdr:colOff>577850</xdr:colOff>
      <xdr:row>15</xdr:row>
      <xdr:rowOff>126365</xdr:rowOff>
    </xdr:from>
    <xdr:to>
      <xdr:col>6</xdr:col>
      <xdr:colOff>197485</xdr:colOff>
      <xdr:row>17</xdr:row>
      <xdr:rowOff>95250</xdr:rowOff>
    </xdr:to>
    <xdr:sp macro="" textlink="">
      <xdr:nvSpPr>
        <xdr:cNvPr id="8" name="Text Box 143">
          <a:extLst>
            <a:ext uri="{FF2B5EF4-FFF2-40B4-BE49-F238E27FC236}">
              <a16:creationId xmlns:a16="http://schemas.microsoft.com/office/drawing/2014/main" id="{1CA0FA1F-D424-4541-B9A5-32E2B40F91DD}"/>
            </a:ext>
          </a:extLst>
        </xdr:cNvPr>
        <xdr:cNvSpPr txBox="1"/>
      </xdr:nvSpPr>
      <xdr:spPr>
        <a:xfrm>
          <a:off x="3016250" y="2983865"/>
          <a:ext cx="838835" cy="349885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 (xm, ym)</a:t>
          </a:r>
        </a:p>
      </xdr:txBody>
    </xdr:sp>
    <xdr:clientData/>
  </xdr:twoCellAnchor>
  <xdr:twoCellAnchor>
    <xdr:from>
      <xdr:col>4</xdr:col>
      <xdr:colOff>577850</xdr:colOff>
      <xdr:row>15</xdr:row>
      <xdr:rowOff>165735</xdr:rowOff>
    </xdr:from>
    <xdr:to>
      <xdr:col>5</xdr:col>
      <xdr:colOff>46355</xdr:colOff>
      <xdr:row>16</xdr:row>
      <xdr:rowOff>53340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F529DDA-100C-4D3B-B1B1-96C30A353281}"/>
            </a:ext>
          </a:extLst>
        </xdr:cNvPr>
        <xdr:cNvSpPr/>
      </xdr:nvSpPr>
      <xdr:spPr>
        <a:xfrm>
          <a:off x="3016250" y="3023235"/>
          <a:ext cx="78105" cy="7810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356870</xdr:colOff>
      <xdr:row>12</xdr:row>
      <xdr:rowOff>75565</xdr:rowOff>
    </xdr:from>
    <xdr:to>
      <xdr:col>3</xdr:col>
      <xdr:colOff>434975</xdr:colOff>
      <xdr:row>12</xdr:row>
      <xdr:rowOff>153670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45E12C6-032F-4622-8949-1441F25EBAC9}"/>
            </a:ext>
          </a:extLst>
        </xdr:cNvPr>
        <xdr:cNvSpPr/>
      </xdr:nvSpPr>
      <xdr:spPr>
        <a:xfrm>
          <a:off x="2185670" y="2361565"/>
          <a:ext cx="78105" cy="7810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355600</xdr:colOff>
      <xdr:row>4</xdr:row>
      <xdr:rowOff>140970</xdr:rowOff>
    </xdr:from>
    <xdr:to>
      <xdr:col>3</xdr:col>
      <xdr:colOff>433705</xdr:colOff>
      <xdr:row>5</xdr:row>
      <xdr:rowOff>28575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997ACDC-8904-4074-8103-BF5EDE4C1528}"/>
            </a:ext>
          </a:extLst>
        </xdr:cNvPr>
        <xdr:cNvSpPr/>
      </xdr:nvSpPr>
      <xdr:spPr>
        <a:xfrm>
          <a:off x="2184400" y="902970"/>
          <a:ext cx="78105" cy="7810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423537</xdr:colOff>
      <xdr:row>12</xdr:row>
      <xdr:rowOff>142232</xdr:rowOff>
    </xdr:from>
    <xdr:to>
      <xdr:col>4</xdr:col>
      <xdr:colOff>588645</xdr:colOff>
      <xdr:row>15</xdr:row>
      <xdr:rowOff>177167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4180442-753B-4CAD-8388-E1E393E7100E}"/>
            </a:ext>
          </a:extLst>
        </xdr:cNvPr>
        <xdr:cNvCxnSpPr>
          <a:endCxn id="10" idx="5"/>
        </xdr:cNvCxnSpPr>
      </xdr:nvCxnSpPr>
      <xdr:spPr>
        <a:xfrm flipH="1" flipV="1">
          <a:off x="2252337" y="2428232"/>
          <a:ext cx="774708" cy="606435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10</xdr:row>
      <xdr:rowOff>104140</xdr:rowOff>
    </xdr:from>
    <xdr:to>
      <xdr:col>3</xdr:col>
      <xdr:colOff>248920</xdr:colOff>
      <xdr:row>12</xdr:row>
      <xdr:rowOff>73660</xdr:rowOff>
    </xdr:to>
    <xdr:sp macro="" textlink="">
      <xdr:nvSpPr>
        <xdr:cNvPr id="13" name="Text Box 147">
          <a:extLst>
            <a:ext uri="{FF2B5EF4-FFF2-40B4-BE49-F238E27FC236}">
              <a16:creationId xmlns:a16="http://schemas.microsoft.com/office/drawing/2014/main" id="{2050CC9E-0DC0-4B17-A84C-9C29274330F4}"/>
            </a:ext>
          </a:extLst>
        </xdr:cNvPr>
        <xdr:cNvSpPr txBox="1"/>
      </xdr:nvSpPr>
      <xdr:spPr>
        <a:xfrm>
          <a:off x="1821180" y="2009140"/>
          <a:ext cx="256540" cy="35052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8</xdr:col>
      <xdr:colOff>41274</xdr:colOff>
      <xdr:row>5</xdr:row>
      <xdr:rowOff>109220</xdr:rowOff>
    </xdr:from>
    <xdr:to>
      <xdr:col>10</xdr:col>
      <xdr:colOff>66674</xdr:colOff>
      <xdr:row>8</xdr:row>
      <xdr:rowOff>142875</xdr:rowOff>
    </xdr:to>
    <xdr:sp macro="" textlink="">
      <xdr:nvSpPr>
        <xdr:cNvPr id="14" name="Text Box 36">
          <a:extLst>
            <a:ext uri="{FF2B5EF4-FFF2-40B4-BE49-F238E27FC236}">
              <a16:creationId xmlns:a16="http://schemas.microsoft.com/office/drawing/2014/main" id="{8537C7D8-9FC6-41EA-A6AB-8AE9DE1EB9AC}"/>
            </a:ext>
          </a:extLst>
        </xdr:cNvPr>
        <xdr:cNvSpPr txBox="1"/>
      </xdr:nvSpPr>
      <xdr:spPr>
        <a:xfrm>
          <a:off x="4918074" y="1061720"/>
          <a:ext cx="1368425" cy="605155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Xm = R*Cosa + xc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Ym = R*Sina + yc</a:t>
          </a:r>
        </a:p>
      </xdr:txBody>
    </xdr:sp>
    <xdr:clientData/>
  </xdr:twoCellAnchor>
  <xdr:twoCellAnchor>
    <xdr:from>
      <xdr:col>2</xdr:col>
      <xdr:colOff>540067</xdr:colOff>
      <xdr:row>10</xdr:row>
      <xdr:rowOff>24447</xdr:rowOff>
    </xdr:from>
    <xdr:to>
      <xdr:col>4</xdr:col>
      <xdr:colOff>235267</xdr:colOff>
      <xdr:row>14</xdr:row>
      <xdr:rowOff>176847</xdr:rowOff>
    </xdr:to>
    <xdr:sp macro="" textlink="">
      <xdr:nvSpPr>
        <xdr:cNvPr id="17" name="Arc 16">
          <a:extLst>
            <a:ext uri="{FF2B5EF4-FFF2-40B4-BE49-F238E27FC236}">
              <a16:creationId xmlns:a16="http://schemas.microsoft.com/office/drawing/2014/main" id="{1EC1060C-E3D4-4CE0-87BA-1EB9A1B1EC4B}"/>
            </a:ext>
          </a:extLst>
        </xdr:cNvPr>
        <xdr:cNvSpPr/>
      </xdr:nvSpPr>
      <xdr:spPr>
        <a:xfrm>
          <a:off x="1759267" y="1929447"/>
          <a:ext cx="914400" cy="914400"/>
        </a:xfrm>
        <a:prstGeom prst="arc">
          <a:avLst>
            <a:gd name="adj1" fmla="val 2440496"/>
            <a:gd name="adj2" fmla="val 0"/>
          </a:avLst>
        </a:prstGeom>
        <a:ln>
          <a:headEnd type="triangle" w="med" len="med"/>
          <a:tailEnd type="non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142875</xdr:colOff>
      <xdr:row>0</xdr:row>
      <xdr:rowOff>0</xdr:rowOff>
    </xdr:from>
    <xdr:to>
      <xdr:col>20</xdr:col>
      <xdr:colOff>314325</xdr:colOff>
      <xdr:row>24</xdr:row>
      <xdr:rowOff>41864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DBC1F16E-7166-4AB5-B7EB-A1E0A75F454D}"/>
            </a:ext>
          </a:extLst>
        </xdr:cNvPr>
        <xdr:cNvGrpSpPr/>
      </xdr:nvGrpSpPr>
      <xdr:grpSpPr>
        <a:xfrm>
          <a:off x="8737787" y="0"/>
          <a:ext cx="4037479" cy="4613864"/>
          <a:chOff x="4508358" y="106764"/>
          <a:chExt cx="2048060" cy="2468211"/>
        </a:xfrm>
      </xdr:grpSpPr>
      <xdr:sp macro="" textlink="">
        <xdr:nvSpPr>
          <xdr:cNvPr id="19" name="Text Box 67">
            <a:extLst>
              <a:ext uri="{FF2B5EF4-FFF2-40B4-BE49-F238E27FC236}">
                <a16:creationId xmlns:a16="http://schemas.microsoft.com/office/drawing/2014/main" id="{3B5C3C04-E42A-40EA-98AE-2F79E8BC68DE}"/>
              </a:ext>
            </a:extLst>
          </xdr:cNvPr>
          <xdr:cNvSpPr txBox="1"/>
        </xdr:nvSpPr>
        <xdr:spPr>
          <a:xfrm>
            <a:off x="4527562" y="1807776"/>
            <a:ext cx="2009775" cy="29210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sp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20" name="Text Box 68">
            <a:extLst>
              <a:ext uri="{FF2B5EF4-FFF2-40B4-BE49-F238E27FC236}">
                <a16:creationId xmlns:a16="http://schemas.microsoft.com/office/drawing/2014/main" id="{B3166593-5403-4D51-82E7-214796152800}"/>
              </a:ext>
            </a:extLst>
          </xdr:cNvPr>
          <xdr:cNvSpPr txBox="1"/>
        </xdr:nvSpPr>
        <xdr:spPr>
          <a:xfrm>
            <a:off x="4508358" y="2368600"/>
            <a:ext cx="2048060" cy="206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sp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gradFill>
                  <a:gsLst>
                    <a:gs pos="0">
                      <a:srgbClr val="ED7D31"/>
                    </a:gs>
                    <a:gs pos="100000">
                      <a:srgbClr val="00B050"/>
                    </a:gs>
                  </a:gsLst>
                  <a:lin ang="5400000" scaled="0"/>
                </a:gradFill>
                <a:effectLst/>
                <a:latin typeface="Verdan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HAPPY HEALTHY YOU!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C5159DF6-EDEE-423D-B3B4-5EF789F1DE94}"/>
              </a:ext>
            </a:extLst>
          </xdr:cNvPr>
          <xdr:cNvGrpSpPr/>
        </xdr:nvGrpSpPr>
        <xdr:grpSpPr>
          <a:xfrm>
            <a:off x="4855994" y="106764"/>
            <a:ext cx="1188085" cy="1638934"/>
            <a:chOff x="0" y="0"/>
            <a:chExt cx="1188720" cy="1639257"/>
          </a:xfrm>
        </xdr:grpSpPr>
        <xdr:grpSp>
          <xdr:nvGrpSpPr>
            <xdr:cNvPr id="24" name="Group 23">
              <a:extLst>
                <a:ext uri="{FF2B5EF4-FFF2-40B4-BE49-F238E27FC236}">
                  <a16:creationId xmlns:a16="http://schemas.microsoft.com/office/drawing/2014/main" id="{1717BB7D-3B50-4C36-8300-5757B6B5440C}"/>
                </a:ext>
              </a:extLst>
            </xdr:cNvPr>
            <xdr:cNvGrpSpPr/>
          </xdr:nvGrpSpPr>
          <xdr:grpSpPr>
            <a:xfrm>
              <a:off x="682644" y="724857"/>
              <a:ext cx="228600" cy="914400"/>
              <a:chOff x="682644" y="724857"/>
              <a:chExt cx="228600" cy="914400"/>
            </a:xfrm>
          </xdr:grpSpPr>
          <xdr:sp macro="" textlink="">
            <xdr:nvSpPr>
              <xdr:cNvPr id="29" name="Rectangle: Rounded Corners 28">
                <a:extLst>
                  <a:ext uri="{FF2B5EF4-FFF2-40B4-BE49-F238E27FC236}">
                    <a16:creationId xmlns:a16="http://schemas.microsoft.com/office/drawing/2014/main" id="{DD6D667F-045D-47A6-925C-3D3FF3828440}"/>
                  </a:ext>
                </a:extLst>
              </xdr:cNvPr>
              <xdr:cNvSpPr/>
            </xdr:nvSpPr>
            <xdr:spPr>
              <a:xfrm>
                <a:off x="682644" y="724857"/>
                <a:ext cx="228600" cy="914400"/>
              </a:xfrm>
              <a:prstGeom prst="roundRect">
                <a:avLst>
                  <a:gd name="adj" fmla="val 50000"/>
                </a:avLst>
              </a:prstGeom>
              <a:solidFill>
                <a:srgbClr val="00B05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30" name="Oval 29">
                <a:extLst>
                  <a:ext uri="{FF2B5EF4-FFF2-40B4-BE49-F238E27FC236}">
                    <a16:creationId xmlns:a16="http://schemas.microsoft.com/office/drawing/2014/main" id="{AB3DF620-1591-486A-9982-DCBB10C7EF7D}"/>
                  </a:ext>
                </a:extLst>
              </xdr:cNvPr>
              <xdr:cNvSpPr/>
            </xdr:nvSpPr>
            <xdr:spPr>
              <a:xfrm>
                <a:off x="683343" y="793361"/>
                <a:ext cx="137233" cy="137187"/>
              </a:xfrm>
              <a:prstGeom prst="ellipse">
                <a:avLst/>
              </a:prstGeom>
              <a:solidFill>
                <a:schemeClr val="accent2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</xdr:grpSp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0DFC7681-03B9-4DC2-ABCF-5B0B980365B4}"/>
                </a:ext>
              </a:extLst>
            </xdr:cNvPr>
            <xdr:cNvGrpSpPr/>
          </xdr:nvGrpSpPr>
          <xdr:grpSpPr>
            <a:xfrm>
              <a:off x="349738" y="819445"/>
              <a:ext cx="228713" cy="731520"/>
              <a:chOff x="349738" y="819445"/>
              <a:chExt cx="228713" cy="731520"/>
            </a:xfrm>
          </xdr:grpSpPr>
          <xdr:sp macro="" textlink="">
            <xdr:nvSpPr>
              <xdr:cNvPr id="27" name="Rectangle: Rounded Corners 26">
                <a:extLst>
                  <a:ext uri="{FF2B5EF4-FFF2-40B4-BE49-F238E27FC236}">
                    <a16:creationId xmlns:a16="http://schemas.microsoft.com/office/drawing/2014/main" id="{2140F18D-7A21-4EF0-AFD5-A4BEA3DB9CB3}"/>
                  </a:ext>
                </a:extLst>
              </xdr:cNvPr>
              <xdr:cNvSpPr/>
            </xdr:nvSpPr>
            <xdr:spPr>
              <a:xfrm>
                <a:off x="349738" y="819445"/>
                <a:ext cx="228600" cy="731520"/>
              </a:xfrm>
              <a:prstGeom prst="roundRect">
                <a:avLst>
                  <a:gd name="adj" fmla="val 50000"/>
                </a:avLst>
              </a:prstGeom>
              <a:solidFill>
                <a:srgbClr val="00B05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28" name="Oval 27">
                <a:extLst>
                  <a:ext uri="{FF2B5EF4-FFF2-40B4-BE49-F238E27FC236}">
                    <a16:creationId xmlns:a16="http://schemas.microsoft.com/office/drawing/2014/main" id="{7EC7B3D5-7E53-42F4-AB40-D15125D889C0}"/>
                  </a:ext>
                </a:extLst>
              </xdr:cNvPr>
              <xdr:cNvSpPr/>
            </xdr:nvSpPr>
            <xdr:spPr>
              <a:xfrm>
                <a:off x="441218" y="887949"/>
                <a:ext cx="137233" cy="137187"/>
              </a:xfrm>
              <a:prstGeom prst="ellipse">
                <a:avLst/>
              </a:prstGeom>
              <a:solidFill>
                <a:schemeClr val="accent2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</xdr:grpSp>
        <xdr:sp macro="" textlink="">
          <xdr:nvSpPr>
            <xdr:cNvPr id="26" name="Arc 25">
              <a:extLst>
                <a:ext uri="{FF2B5EF4-FFF2-40B4-BE49-F238E27FC236}">
                  <a16:creationId xmlns:a16="http://schemas.microsoft.com/office/drawing/2014/main" id="{3AD9E5F3-68A0-4235-8129-28DD848FEB59}"/>
                </a:ext>
              </a:extLst>
            </xdr:cNvPr>
            <xdr:cNvSpPr/>
          </xdr:nvSpPr>
          <xdr:spPr>
            <a:xfrm rot="7500000">
              <a:off x="0" y="0"/>
              <a:ext cx="1188720" cy="1188720"/>
            </a:xfrm>
            <a:prstGeom prst="arc">
              <a:avLst/>
            </a:prstGeom>
            <a:noFill/>
            <a:ln w="76200" cap="rnd">
              <a:solidFill>
                <a:srgbClr val="00B050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  <xdr:sp macro="" textlink="">
        <xdr:nvSpPr>
          <xdr:cNvPr id="22" name="Text Box 67">
            <a:extLst>
              <a:ext uri="{FF2B5EF4-FFF2-40B4-BE49-F238E27FC236}">
                <a16:creationId xmlns:a16="http://schemas.microsoft.com/office/drawing/2014/main" id="{638D8334-CF85-487D-AE4E-77F41DDD4C99}"/>
              </a:ext>
            </a:extLst>
          </xdr:cNvPr>
          <xdr:cNvSpPr txBox="1"/>
        </xdr:nvSpPr>
        <xdr:spPr>
          <a:xfrm>
            <a:off x="4514862" y="1860927"/>
            <a:ext cx="2034940" cy="5619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sp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3600" b="1">
                <a:solidFill>
                  <a:srgbClr val="ED7D31"/>
                </a:solidFill>
                <a:effectLst/>
                <a:latin typeface="Arial Rounded MT Bold" panose="020F07040305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Text Box 67">
            <a:extLst>
              <a:ext uri="{FF2B5EF4-FFF2-40B4-BE49-F238E27FC236}">
                <a16:creationId xmlns:a16="http://schemas.microsoft.com/office/drawing/2014/main" id="{EFBFDF09-C39D-4DAE-A243-7995DB86591E}"/>
              </a:ext>
            </a:extLst>
          </xdr:cNvPr>
          <xdr:cNvSpPr txBox="1"/>
        </xdr:nvSpPr>
        <xdr:spPr>
          <a:xfrm>
            <a:off x="4517208" y="1842397"/>
            <a:ext cx="2031065" cy="5619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sp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3600" b="1">
                <a:solidFill>
                  <a:srgbClr val="ED7D31"/>
                </a:solidFill>
                <a:effectLst/>
                <a:latin typeface="Arial Rounded MT Bold" panose="020F07040305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HATHYO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200025</xdr:colOff>
      <xdr:row>0</xdr:row>
      <xdr:rowOff>95250</xdr:rowOff>
    </xdr:from>
    <xdr:to>
      <xdr:col>18</xdr:col>
      <xdr:colOff>561975</xdr:colOff>
      <xdr:row>12</xdr:row>
      <xdr:rowOff>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1CA9D4D6-2E11-4194-8C76-0533CF948198}"/>
            </a:ext>
          </a:extLst>
        </xdr:cNvPr>
        <xdr:cNvSpPr/>
      </xdr:nvSpPr>
      <xdr:spPr>
        <a:xfrm>
          <a:off x="9488542" y="95250"/>
          <a:ext cx="2194692" cy="219075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300038</xdr:colOff>
      <xdr:row>1</xdr:row>
      <xdr:rowOff>4763</xdr:rowOff>
    </xdr:from>
    <xdr:to>
      <xdr:col>18</xdr:col>
      <xdr:colOff>461963</xdr:colOff>
      <xdr:row>11</xdr:row>
      <xdr:rowOff>90488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24D399BA-A6CB-4DD5-8C4C-11C164129A8E}"/>
            </a:ext>
          </a:extLst>
        </xdr:cNvPr>
        <xdr:cNvSpPr/>
      </xdr:nvSpPr>
      <xdr:spPr>
        <a:xfrm>
          <a:off x="9588555" y="195263"/>
          <a:ext cx="1994667" cy="19907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70971</xdr:colOff>
      <xdr:row>6</xdr:row>
      <xdr:rowOff>43053</xdr:rowOff>
    </xdr:from>
    <xdr:to>
      <xdr:col>17</xdr:col>
      <xdr:colOff>80115</xdr:colOff>
      <xdr:row>6</xdr:row>
      <xdr:rowOff>52197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D646C3D1-102B-4F7D-B8BE-D7C5B929D939}"/>
            </a:ext>
          </a:extLst>
        </xdr:cNvPr>
        <xdr:cNvSpPr/>
      </xdr:nvSpPr>
      <xdr:spPr>
        <a:xfrm>
          <a:off x="10581316" y="1186053"/>
          <a:ext cx="9144" cy="914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72259</xdr:colOff>
      <xdr:row>6</xdr:row>
      <xdr:rowOff>50858</xdr:rowOff>
    </xdr:from>
    <xdr:to>
      <xdr:col>17</xdr:col>
      <xdr:colOff>72310</xdr:colOff>
      <xdr:row>14</xdr:row>
      <xdr:rowOff>13138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C07424C-17D0-4B41-8913-6C105AC9B46E}"/>
            </a:ext>
          </a:extLst>
        </xdr:cNvPr>
        <xdr:cNvCxnSpPr>
          <a:stCxn id="33" idx="3"/>
        </xdr:cNvCxnSpPr>
      </xdr:nvCxnSpPr>
      <xdr:spPr>
        <a:xfrm flipH="1">
          <a:off x="9360776" y="1193858"/>
          <a:ext cx="1221879" cy="1486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75543</xdr:colOff>
      <xdr:row>6</xdr:row>
      <xdr:rowOff>52197</xdr:rowOff>
    </xdr:from>
    <xdr:to>
      <xdr:col>19</xdr:col>
      <xdr:colOff>440121</xdr:colOff>
      <xdr:row>11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30DFAC92-DBDB-4D6A-BC33-827F73B81C0E}"/>
            </a:ext>
          </a:extLst>
        </xdr:cNvPr>
        <xdr:cNvCxnSpPr>
          <a:stCxn id="33" idx="4"/>
        </xdr:cNvCxnSpPr>
      </xdr:nvCxnSpPr>
      <xdr:spPr>
        <a:xfrm>
          <a:off x="10585888" y="1195197"/>
          <a:ext cx="1586405" cy="9003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368301</xdr:colOff>
      <xdr:row>10</xdr:row>
      <xdr:rowOff>22335</xdr:rowOff>
    </xdr:from>
    <xdr:to>
      <xdr:col>16</xdr:col>
      <xdr:colOff>7577</xdr:colOff>
      <xdr:row>11</xdr:row>
      <xdr:rowOff>182355</xdr:rowOff>
    </xdr:to>
    <xdr:sp macro="" textlink="">
      <xdr:nvSpPr>
        <xdr:cNvPr id="40" name="Text Box 142">
          <a:extLst>
            <a:ext uri="{FF2B5EF4-FFF2-40B4-BE49-F238E27FC236}">
              <a16:creationId xmlns:a16="http://schemas.microsoft.com/office/drawing/2014/main" id="{82F87F13-D822-405C-829A-B3F34D623E36}"/>
            </a:ext>
          </a:extLst>
        </xdr:cNvPr>
        <xdr:cNvSpPr txBox="1"/>
      </xdr:nvSpPr>
      <xdr:spPr>
        <a:xfrm>
          <a:off x="9656818" y="1927335"/>
          <a:ext cx="250190" cy="35052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15</xdr:col>
      <xdr:colOff>552232</xdr:colOff>
      <xdr:row>8</xdr:row>
      <xdr:rowOff>166853</xdr:rowOff>
    </xdr:from>
    <xdr:to>
      <xdr:col>16</xdr:col>
      <xdr:colOff>191508</xdr:colOff>
      <xdr:row>10</xdr:row>
      <xdr:rowOff>136373</xdr:rowOff>
    </xdr:to>
    <xdr:sp macro="" textlink="">
      <xdr:nvSpPr>
        <xdr:cNvPr id="41" name="Text Box 142">
          <a:extLst>
            <a:ext uri="{FF2B5EF4-FFF2-40B4-BE49-F238E27FC236}">
              <a16:creationId xmlns:a16="http://schemas.microsoft.com/office/drawing/2014/main" id="{D26D5A1C-ACD1-411A-BB5F-6ECAE3F08A3C}"/>
            </a:ext>
          </a:extLst>
        </xdr:cNvPr>
        <xdr:cNvSpPr txBox="1"/>
      </xdr:nvSpPr>
      <xdr:spPr>
        <a:xfrm>
          <a:off x="9840749" y="1690853"/>
          <a:ext cx="250190" cy="35052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18</xdr:col>
      <xdr:colOff>171232</xdr:colOff>
      <xdr:row>7</xdr:row>
      <xdr:rowOff>101164</xdr:rowOff>
    </xdr:from>
    <xdr:to>
      <xdr:col>18</xdr:col>
      <xdr:colOff>421422</xdr:colOff>
      <xdr:row>9</xdr:row>
      <xdr:rowOff>70684</xdr:rowOff>
    </xdr:to>
    <xdr:sp macro="" textlink="">
      <xdr:nvSpPr>
        <xdr:cNvPr id="42" name="Text Box 142">
          <a:extLst>
            <a:ext uri="{FF2B5EF4-FFF2-40B4-BE49-F238E27FC236}">
              <a16:creationId xmlns:a16="http://schemas.microsoft.com/office/drawing/2014/main" id="{ECAE03C0-6FAF-47B4-9878-AD471CD015DC}"/>
            </a:ext>
          </a:extLst>
        </xdr:cNvPr>
        <xdr:cNvSpPr txBox="1"/>
      </xdr:nvSpPr>
      <xdr:spPr>
        <a:xfrm>
          <a:off x="11292491" y="1434664"/>
          <a:ext cx="250190" cy="35052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18</xdr:col>
      <xdr:colOff>335456</xdr:colOff>
      <xdr:row>8</xdr:row>
      <xdr:rowOff>186560</xdr:rowOff>
    </xdr:from>
    <xdr:to>
      <xdr:col>18</xdr:col>
      <xdr:colOff>585646</xdr:colOff>
      <xdr:row>10</xdr:row>
      <xdr:rowOff>156080</xdr:rowOff>
    </xdr:to>
    <xdr:sp macro="" textlink="">
      <xdr:nvSpPr>
        <xdr:cNvPr id="43" name="Text Box 142">
          <a:extLst>
            <a:ext uri="{FF2B5EF4-FFF2-40B4-BE49-F238E27FC236}">
              <a16:creationId xmlns:a16="http://schemas.microsoft.com/office/drawing/2014/main" id="{3FE457FB-8242-47CC-89F0-B7F6E0F86330}"/>
            </a:ext>
          </a:extLst>
        </xdr:cNvPr>
        <xdr:cNvSpPr txBox="1"/>
      </xdr:nvSpPr>
      <xdr:spPr>
        <a:xfrm>
          <a:off x="11456715" y="1710560"/>
          <a:ext cx="250190" cy="35052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17</xdr:col>
      <xdr:colOff>78776</xdr:colOff>
      <xdr:row>6</xdr:row>
      <xdr:rowOff>39414</xdr:rowOff>
    </xdr:from>
    <xdr:to>
      <xdr:col>20</xdr:col>
      <xdr:colOff>216776</xdr:colOff>
      <xdr:row>6</xdr:row>
      <xdr:rowOff>44392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5AB543A1-19F6-4AFE-BC02-D0F288BF9251}"/>
            </a:ext>
          </a:extLst>
        </xdr:cNvPr>
        <xdr:cNvCxnSpPr>
          <a:stCxn id="33" idx="7"/>
        </xdr:cNvCxnSpPr>
      </xdr:nvCxnSpPr>
      <xdr:spPr>
        <a:xfrm flipV="1">
          <a:off x="10589121" y="1182414"/>
          <a:ext cx="1970741" cy="49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371853</xdr:colOff>
      <xdr:row>4</xdr:row>
      <xdr:rowOff>114922</xdr:rowOff>
    </xdr:from>
    <xdr:to>
      <xdr:col>17</xdr:col>
      <xdr:colOff>390147</xdr:colOff>
      <xdr:row>7</xdr:row>
      <xdr:rowOff>170828</xdr:rowOff>
    </xdr:to>
    <xdr:sp macro="" textlink="">
      <xdr:nvSpPr>
        <xdr:cNvPr id="47" name="Arc 46">
          <a:extLst>
            <a:ext uri="{FF2B5EF4-FFF2-40B4-BE49-F238E27FC236}">
              <a16:creationId xmlns:a16="http://schemas.microsoft.com/office/drawing/2014/main" id="{0668D100-0382-45B3-9C32-37074FEC9477}"/>
            </a:ext>
          </a:extLst>
        </xdr:cNvPr>
        <xdr:cNvSpPr/>
      </xdr:nvSpPr>
      <xdr:spPr>
        <a:xfrm>
          <a:off x="10271284" y="876922"/>
          <a:ext cx="629208" cy="627406"/>
        </a:xfrm>
        <a:prstGeom prst="arc">
          <a:avLst>
            <a:gd name="adj1" fmla="val 7800478"/>
            <a:gd name="adj2" fmla="val 0"/>
          </a:avLst>
        </a:prstGeom>
        <a:ln>
          <a:solidFill>
            <a:srgbClr val="0070C0"/>
          </a:solidFill>
          <a:headEnd type="triangle" w="med" len="med"/>
          <a:tailEnd type="non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481317</xdr:colOff>
      <xdr:row>5</xdr:row>
      <xdr:rowOff>33573</xdr:rowOff>
    </xdr:from>
    <xdr:to>
      <xdr:col>17</xdr:col>
      <xdr:colOff>280683</xdr:colOff>
      <xdr:row>7</xdr:row>
      <xdr:rowOff>61678</xdr:rowOff>
    </xdr:to>
    <xdr:sp macro="" textlink="">
      <xdr:nvSpPr>
        <xdr:cNvPr id="48" name="Arc 47">
          <a:extLst>
            <a:ext uri="{FF2B5EF4-FFF2-40B4-BE49-F238E27FC236}">
              <a16:creationId xmlns:a16="http://schemas.microsoft.com/office/drawing/2014/main" id="{9564C2EF-C0AC-4B8A-AC5F-F4A27CDF5DBF}"/>
            </a:ext>
          </a:extLst>
        </xdr:cNvPr>
        <xdr:cNvSpPr/>
      </xdr:nvSpPr>
      <xdr:spPr>
        <a:xfrm>
          <a:off x="10380748" y="986073"/>
          <a:ext cx="410280" cy="409105"/>
        </a:xfrm>
        <a:prstGeom prst="arc">
          <a:avLst>
            <a:gd name="adj1" fmla="val 2440496"/>
            <a:gd name="adj2" fmla="val 0"/>
          </a:avLst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111672</xdr:colOff>
      <xdr:row>6</xdr:row>
      <xdr:rowOff>153715</xdr:rowOff>
    </xdr:from>
    <xdr:to>
      <xdr:col>16</xdr:col>
      <xdr:colOff>473974</xdr:colOff>
      <xdr:row>8</xdr:row>
      <xdr:rowOff>123235</xdr:rowOff>
    </xdr:to>
    <xdr:sp macro="" textlink="">
      <xdr:nvSpPr>
        <xdr:cNvPr id="49" name="Text Box 142">
          <a:extLst>
            <a:ext uri="{FF2B5EF4-FFF2-40B4-BE49-F238E27FC236}">
              <a16:creationId xmlns:a16="http://schemas.microsoft.com/office/drawing/2014/main" id="{BAF7DB82-B5BF-4AC9-B37A-3427BD7D9924}"/>
            </a:ext>
          </a:extLst>
        </xdr:cNvPr>
        <xdr:cNvSpPr txBox="1"/>
      </xdr:nvSpPr>
      <xdr:spPr>
        <a:xfrm>
          <a:off x="10011103" y="1296715"/>
          <a:ext cx="362302" cy="35052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rgbClr val="0070C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a1</a:t>
          </a:r>
        </a:p>
      </xdr:txBody>
    </xdr:sp>
    <xdr:clientData/>
  </xdr:twoCellAnchor>
  <xdr:twoCellAnchor>
    <xdr:from>
      <xdr:col>16</xdr:col>
      <xdr:colOff>578068</xdr:colOff>
      <xdr:row>6</xdr:row>
      <xdr:rowOff>186560</xdr:rowOff>
    </xdr:from>
    <xdr:to>
      <xdr:col>17</xdr:col>
      <xdr:colOff>329456</xdr:colOff>
      <xdr:row>8</xdr:row>
      <xdr:rowOff>156080</xdr:rowOff>
    </xdr:to>
    <xdr:sp macro="" textlink="">
      <xdr:nvSpPr>
        <xdr:cNvPr id="50" name="Text Box 142">
          <a:extLst>
            <a:ext uri="{FF2B5EF4-FFF2-40B4-BE49-F238E27FC236}">
              <a16:creationId xmlns:a16="http://schemas.microsoft.com/office/drawing/2014/main" id="{A2CB2E94-0B0A-40B8-84CE-B3726EC34DFE}"/>
            </a:ext>
          </a:extLst>
        </xdr:cNvPr>
        <xdr:cNvSpPr txBox="1"/>
      </xdr:nvSpPr>
      <xdr:spPr>
        <a:xfrm>
          <a:off x="10477499" y="1329560"/>
          <a:ext cx="362302" cy="35052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a2</a:t>
          </a:r>
        </a:p>
      </xdr:txBody>
    </xdr:sp>
    <xdr:clientData/>
  </xdr:twoCellAnchor>
  <xdr:twoCellAnchor>
    <xdr:from>
      <xdr:col>15</xdr:col>
      <xdr:colOff>300038</xdr:colOff>
      <xdr:row>6</xdr:row>
      <xdr:rowOff>43053</xdr:rowOff>
    </xdr:from>
    <xdr:to>
      <xdr:col>17</xdr:col>
      <xdr:colOff>75543</xdr:colOff>
      <xdr:row>6</xdr:row>
      <xdr:rowOff>47626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421BFA36-1C86-410D-ACFD-63F752403FEC}"/>
            </a:ext>
          </a:extLst>
        </xdr:cNvPr>
        <xdr:cNvCxnSpPr>
          <a:stCxn id="33" idx="0"/>
          <a:endCxn id="32" idx="2"/>
        </xdr:cNvCxnSpPr>
      </xdr:nvCxnSpPr>
      <xdr:spPr>
        <a:xfrm flipH="1">
          <a:off x="9588555" y="1186053"/>
          <a:ext cx="997333" cy="4573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521430</xdr:colOff>
      <xdr:row>2</xdr:row>
      <xdr:rowOff>35078</xdr:rowOff>
    </xdr:from>
    <xdr:to>
      <xdr:col>17</xdr:col>
      <xdr:colOff>70971</xdr:colOff>
      <xdr:row>6</xdr:row>
      <xdr:rowOff>47625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21C4F45-3E48-4DBF-AB8C-732397B24EBA}"/>
            </a:ext>
          </a:extLst>
        </xdr:cNvPr>
        <xdr:cNvCxnSpPr>
          <a:stCxn id="33" idx="2"/>
          <a:endCxn id="31" idx="1"/>
        </xdr:cNvCxnSpPr>
      </xdr:nvCxnSpPr>
      <xdr:spPr>
        <a:xfrm flipH="1" flipV="1">
          <a:off x="9809947" y="416078"/>
          <a:ext cx="771369" cy="774547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518948</xdr:colOff>
      <xdr:row>4</xdr:row>
      <xdr:rowOff>186560</xdr:rowOff>
    </xdr:from>
    <xdr:to>
      <xdr:col>16</xdr:col>
      <xdr:colOff>270336</xdr:colOff>
      <xdr:row>6</xdr:row>
      <xdr:rowOff>156080</xdr:rowOff>
    </xdr:to>
    <xdr:sp macro="" textlink="">
      <xdr:nvSpPr>
        <xdr:cNvPr id="56" name="Text Box 142">
          <a:extLst>
            <a:ext uri="{FF2B5EF4-FFF2-40B4-BE49-F238E27FC236}">
              <a16:creationId xmlns:a16="http://schemas.microsoft.com/office/drawing/2014/main" id="{C17E1D2E-44FE-43D0-9C2B-7A3FD7B75431}"/>
            </a:ext>
          </a:extLst>
        </xdr:cNvPr>
        <xdr:cNvSpPr txBox="1"/>
      </xdr:nvSpPr>
      <xdr:spPr>
        <a:xfrm>
          <a:off x="9807465" y="948560"/>
          <a:ext cx="362302" cy="35052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chemeClr val="accent2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R1</a:t>
          </a:r>
        </a:p>
      </xdr:txBody>
    </xdr:sp>
    <xdr:clientData/>
  </xdr:twoCellAnchor>
  <xdr:twoCellAnchor>
    <xdr:from>
      <xdr:col>16</xdr:col>
      <xdr:colOff>216775</xdr:colOff>
      <xdr:row>2</xdr:row>
      <xdr:rowOff>173422</xdr:rowOff>
    </xdr:from>
    <xdr:to>
      <xdr:col>16</xdr:col>
      <xdr:colOff>579077</xdr:colOff>
      <xdr:row>4</xdr:row>
      <xdr:rowOff>142942</xdr:rowOff>
    </xdr:to>
    <xdr:sp macro="" textlink="">
      <xdr:nvSpPr>
        <xdr:cNvPr id="57" name="Text Box 142">
          <a:extLst>
            <a:ext uri="{FF2B5EF4-FFF2-40B4-BE49-F238E27FC236}">
              <a16:creationId xmlns:a16="http://schemas.microsoft.com/office/drawing/2014/main" id="{25605668-EB78-4536-B495-CA935277B7DA}"/>
            </a:ext>
          </a:extLst>
        </xdr:cNvPr>
        <xdr:cNvSpPr txBox="1"/>
      </xdr:nvSpPr>
      <xdr:spPr>
        <a:xfrm>
          <a:off x="10116206" y="554422"/>
          <a:ext cx="362302" cy="35052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rgbClr val="7030A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R2</a:t>
          </a:r>
        </a:p>
      </xdr:txBody>
    </xdr:sp>
    <xdr:clientData/>
  </xdr:twoCellAnchor>
  <xdr:twoCellAnchor>
    <xdr:from>
      <xdr:col>17</xdr:col>
      <xdr:colOff>75543</xdr:colOff>
      <xdr:row>6</xdr:row>
      <xdr:rowOff>52197</xdr:rowOff>
    </xdr:from>
    <xdr:to>
      <xdr:col>17</xdr:col>
      <xdr:colOff>75543</xdr:colOff>
      <xdr:row>16</xdr:row>
      <xdr:rowOff>118241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2D2C4BA6-99F3-4FA0-BF45-C94E76208C61}"/>
            </a:ext>
          </a:extLst>
        </xdr:cNvPr>
        <xdr:cNvCxnSpPr>
          <a:stCxn id="33" idx="4"/>
        </xdr:cNvCxnSpPr>
      </xdr:nvCxnSpPr>
      <xdr:spPr>
        <a:xfrm>
          <a:off x="10585888" y="1195197"/>
          <a:ext cx="0" cy="1971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75543</xdr:colOff>
      <xdr:row>6</xdr:row>
      <xdr:rowOff>52197</xdr:rowOff>
    </xdr:from>
    <xdr:to>
      <xdr:col>17</xdr:col>
      <xdr:colOff>456866</xdr:colOff>
      <xdr:row>16</xdr:row>
      <xdr:rowOff>15684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38DFB67A-A7F7-4CDE-9EF9-52C9087E45EF}"/>
            </a:ext>
          </a:extLst>
        </xdr:cNvPr>
        <xdr:cNvCxnSpPr>
          <a:stCxn id="33" idx="4"/>
          <a:endCxn id="29" idx="2"/>
        </xdr:cNvCxnSpPr>
      </xdr:nvCxnSpPr>
      <xdr:spPr>
        <a:xfrm>
          <a:off x="10530631" y="1195197"/>
          <a:ext cx="381323" cy="1868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C6F0-8D25-4CEE-8CDB-AFF2C8CA7A3D}">
  <dimension ref="B12:U47"/>
  <sheetViews>
    <sheetView tabSelected="1" topLeftCell="A4" zoomScale="85" zoomScaleNormal="85" workbookViewId="0">
      <selection activeCell="U21" sqref="U21"/>
    </sheetView>
  </sheetViews>
  <sheetFormatPr defaultRowHeight="15" x14ac:dyDescent="0.25"/>
  <cols>
    <col min="9" max="9" width="11" bestFit="1" customWidth="1"/>
    <col min="17" max="18" width="9.7109375" bestFit="1" customWidth="1"/>
    <col min="20" max="20" width="11.28515625" bestFit="1" customWidth="1"/>
  </cols>
  <sheetData>
    <row r="12" spans="9:11" x14ac:dyDescent="0.25">
      <c r="I12" t="s">
        <v>0</v>
      </c>
      <c r="J12">
        <v>1000</v>
      </c>
    </row>
    <row r="13" spans="9:11" x14ac:dyDescent="0.25">
      <c r="I13" t="s">
        <v>1</v>
      </c>
      <c r="J13">
        <v>0</v>
      </c>
    </row>
    <row r="14" spans="9:11" x14ac:dyDescent="0.25">
      <c r="I14" t="s">
        <v>2</v>
      </c>
      <c r="J14">
        <v>0</v>
      </c>
    </row>
    <row r="16" spans="9:11" x14ac:dyDescent="0.25">
      <c r="I16" t="s">
        <v>3</v>
      </c>
      <c r="J16">
        <v>-45</v>
      </c>
      <c r="K16" t="s">
        <v>4</v>
      </c>
    </row>
    <row r="17" spans="2:21" x14ac:dyDescent="0.25">
      <c r="I17" t="s">
        <v>6</v>
      </c>
      <c r="J17">
        <f>RADIANS(J16)</f>
        <v>-0.78539816339744828</v>
      </c>
      <c r="K17" t="s">
        <v>5</v>
      </c>
    </row>
    <row r="19" spans="2:21" x14ac:dyDescent="0.25">
      <c r="I19" t="s">
        <v>7</v>
      </c>
      <c r="J19">
        <f>J13+J12*COS(J17)</f>
        <v>707.10678118654755</v>
      </c>
    </row>
    <row r="20" spans="2:21" x14ac:dyDescent="0.25">
      <c r="I20" t="s">
        <v>8</v>
      </c>
      <c r="J20">
        <f>J13+J12*SIN(J17)</f>
        <v>-707.10678118654744</v>
      </c>
      <c r="U20" t="s">
        <v>32</v>
      </c>
    </row>
    <row r="26" spans="2:21" x14ac:dyDescent="0.25">
      <c r="C26" t="s">
        <v>28</v>
      </c>
    </row>
    <row r="27" spans="2:21" x14ac:dyDescent="0.25">
      <c r="P27" t="s">
        <v>9</v>
      </c>
    </row>
    <row r="28" spans="2:21" x14ac:dyDescent="0.25">
      <c r="B28">
        <v>1</v>
      </c>
      <c r="C28">
        <v>30</v>
      </c>
      <c r="D28">
        <v>450</v>
      </c>
      <c r="F28" t="str">
        <f>"M"&amp;C28&amp;" "&amp;D28</f>
        <v>M30 450</v>
      </c>
      <c r="P28" t="s">
        <v>1</v>
      </c>
      <c r="Q28">
        <v>400</v>
      </c>
    </row>
    <row r="29" spans="2:21" x14ac:dyDescent="0.25">
      <c r="B29" t="s">
        <v>21</v>
      </c>
      <c r="C29" s="5">
        <f>(C28+C30)/2</f>
        <v>495</v>
      </c>
      <c r="D29" s="5">
        <f>(D28+D30)/2+200</f>
        <v>575</v>
      </c>
      <c r="P29" t="s">
        <v>2</v>
      </c>
      <c r="Q29">
        <v>200</v>
      </c>
    </row>
    <row r="30" spans="2:21" x14ac:dyDescent="0.25">
      <c r="B30">
        <v>2</v>
      </c>
      <c r="C30">
        <v>960</v>
      </c>
      <c r="D30">
        <v>300</v>
      </c>
      <c r="F30" t="str">
        <f>"Q"&amp;C29&amp;" "&amp;D29&amp;" "&amp;C30&amp;" "&amp;D30</f>
        <v>Q495 575 960 300</v>
      </c>
      <c r="P30" t="s">
        <v>10</v>
      </c>
      <c r="Q30">
        <v>800</v>
      </c>
    </row>
    <row r="31" spans="2:21" x14ac:dyDescent="0.25">
      <c r="B31" t="s">
        <v>22</v>
      </c>
      <c r="C31" s="5">
        <f>(C30+C32)/2+25</f>
        <v>995</v>
      </c>
      <c r="D31" s="5">
        <f>(D30+D32)/2-10</f>
        <v>315</v>
      </c>
      <c r="P31" t="s">
        <v>11</v>
      </c>
      <c r="Q31">
        <v>850</v>
      </c>
    </row>
    <row r="32" spans="2:21" x14ac:dyDescent="0.25">
      <c r="B32">
        <v>3</v>
      </c>
      <c r="C32">
        <v>980</v>
      </c>
      <c r="D32" s="5">
        <f>D30+50</f>
        <v>350</v>
      </c>
      <c r="F32" t="str">
        <f>"Q"&amp;C31&amp;" "&amp;D31&amp;" "&amp;C32&amp;" "&amp;D32</f>
        <v>Q995 315 980 350</v>
      </c>
      <c r="P32" t="s">
        <v>14</v>
      </c>
      <c r="Q32">
        <v>15</v>
      </c>
    </row>
    <row r="33" spans="2:21" x14ac:dyDescent="0.25">
      <c r="B33" t="s">
        <v>29</v>
      </c>
      <c r="C33" s="5">
        <f>(C32+C34)/2</f>
        <v>500</v>
      </c>
      <c r="D33" s="5">
        <f>(D32+D34)/2+200+50</f>
        <v>675</v>
      </c>
      <c r="P33" t="s">
        <v>12</v>
      </c>
      <c r="Q33">
        <v>245</v>
      </c>
      <c r="R33">
        <f>180+45</f>
        <v>225</v>
      </c>
      <c r="S33">
        <f>R33</f>
        <v>225</v>
      </c>
    </row>
    <row r="34" spans="2:21" x14ac:dyDescent="0.25">
      <c r="B34">
        <v>4</v>
      </c>
      <c r="C34">
        <v>20</v>
      </c>
      <c r="D34">
        <f>D28+50</f>
        <v>500</v>
      </c>
      <c r="F34" t="str">
        <f>"Q"&amp;C33&amp;" "&amp;D33&amp;" "&amp;C34&amp;" "&amp;D34</f>
        <v>Q500 675 20 500</v>
      </c>
      <c r="P34" t="s">
        <v>13</v>
      </c>
      <c r="Q34">
        <v>325</v>
      </c>
      <c r="R34">
        <f>270+45</f>
        <v>315</v>
      </c>
      <c r="S34">
        <f>R34</f>
        <v>315</v>
      </c>
    </row>
    <row r="35" spans="2:21" x14ac:dyDescent="0.25">
      <c r="B35" t="s">
        <v>30</v>
      </c>
      <c r="C35" s="5">
        <f>(C34+C36)/2-25</f>
        <v>0</v>
      </c>
      <c r="D35" s="5">
        <f>(D34+D36)/2-10</f>
        <v>465</v>
      </c>
      <c r="P35" t="s">
        <v>24</v>
      </c>
      <c r="Q35">
        <f>(Q33+Q34)/2</f>
        <v>285</v>
      </c>
    </row>
    <row r="36" spans="2:21" x14ac:dyDescent="0.25">
      <c r="B36" t="s">
        <v>31</v>
      </c>
      <c r="C36">
        <f>C28</f>
        <v>30</v>
      </c>
      <c r="D36">
        <f>D28</f>
        <v>450</v>
      </c>
      <c r="F36" t="str">
        <f>"Q"&amp;C35&amp;" "&amp;D35&amp;" "&amp;C36&amp;" "&amp;D36</f>
        <v>Q0 465 30 450</v>
      </c>
    </row>
    <row r="37" spans="2:21" x14ac:dyDescent="0.25">
      <c r="Q37" t="s">
        <v>15</v>
      </c>
      <c r="R37" t="s">
        <v>16</v>
      </c>
    </row>
    <row r="38" spans="2:21" x14ac:dyDescent="0.25">
      <c r="F38" t="str">
        <f>F28&amp;" "&amp;F30&amp;" "&amp;F32&amp;" "&amp;F34&amp;" "&amp;F36&amp;"z"</f>
        <v>M30 450 Q495 575 960 300 Q995 315 980 350 Q500 675 20 500 Q0 465 30 450z</v>
      </c>
      <c r="O38" t="s">
        <v>17</v>
      </c>
      <c r="P38">
        <v>1</v>
      </c>
      <c r="Q38" s="1">
        <f>$Q$28+Q30*COS(RADIANS(Q33))</f>
        <v>61.905390607440665</v>
      </c>
      <c r="R38" s="1">
        <f>-($Q$29+Q30*SIN(RADIANS(Q33)))</f>
        <v>525.04622962932001</v>
      </c>
      <c r="T38" t="str">
        <f>ROUND(Q38,1)&amp;", "&amp;ROUND(R38,1)</f>
        <v>61.9, 525</v>
      </c>
      <c r="U38" t="str">
        <f>T38</f>
        <v>61.9, 525</v>
      </c>
    </row>
    <row r="39" spans="2:21" x14ac:dyDescent="0.25">
      <c r="O39" t="s">
        <v>23</v>
      </c>
      <c r="P39" t="s">
        <v>21</v>
      </c>
      <c r="Q39" s="1">
        <f>$Q$28+Q30*COS(RADIANS(Q35))</f>
        <v>607.05523608201622</v>
      </c>
      <c r="R39" s="1">
        <f>-($Q$29+Q30*SIN(RADIANS(Q35)))</f>
        <v>572.74066103125472</v>
      </c>
      <c r="T39" t="str">
        <f t="shared" ref="T39:T43" si="0">ROUND(Q39,1)&amp;", "&amp;ROUND(R39,1)</f>
        <v>607.1, 572.7</v>
      </c>
      <c r="U39" t="str">
        <f>U38&amp;" "&amp;T39</f>
        <v>61.9, 525 607.1, 572.7</v>
      </c>
    </row>
    <row r="40" spans="2:21" x14ac:dyDescent="0.25">
      <c r="O40" t="s">
        <v>19</v>
      </c>
      <c r="P40">
        <v>2</v>
      </c>
      <c r="Q40" s="1">
        <f>$Q$28+Q30*COS(RADIANS(Q34))</f>
        <v>1055.3216354311933</v>
      </c>
      <c r="R40" s="1">
        <f>-($Q$29+Q30*SIN(RADIANS(Q34)))</f>
        <v>258.86114908083721</v>
      </c>
      <c r="T40" t="str">
        <f t="shared" si="0"/>
        <v>1055.3, 258.9</v>
      </c>
      <c r="U40" t="str">
        <f t="shared" ref="U40:U43" si="1">U39&amp;" "&amp;T40</f>
        <v>61.9, 525 607.1, 572.7 1055.3, 258.9</v>
      </c>
    </row>
    <row r="41" spans="2:21" x14ac:dyDescent="0.25">
      <c r="O41" t="s">
        <v>18</v>
      </c>
      <c r="P41">
        <v>3</v>
      </c>
      <c r="Q41" s="1">
        <f>$Q$28+Q31*COS(RADIANS(Q34))</f>
        <v>1096.2792376456428</v>
      </c>
      <c r="R41" s="1">
        <f>-($Q$29+Q31*SIN(RADIANS(Q34)))</f>
        <v>287.53997089838953</v>
      </c>
      <c r="T41" t="str">
        <f t="shared" si="0"/>
        <v>1096.3, 287.5</v>
      </c>
      <c r="U41" t="str">
        <f t="shared" si="1"/>
        <v>61.9, 525 607.1, 572.7 1055.3, 258.9 1096.3, 287.5</v>
      </c>
    </row>
    <row r="42" spans="2:21" x14ac:dyDescent="0.25">
      <c r="O42" t="s">
        <v>25</v>
      </c>
      <c r="P42" t="s">
        <v>22</v>
      </c>
      <c r="Q42" s="1">
        <f>$Q$28+Q31*COS(RADIANS(Q35))</f>
        <v>619.99618833714226</v>
      </c>
      <c r="R42" s="1">
        <f>-($Q$29+Q31*SIN(RADIANS(Q35)))</f>
        <v>621.03695234570819</v>
      </c>
      <c r="T42" t="str">
        <f t="shared" si="0"/>
        <v>620, 621</v>
      </c>
      <c r="U42" t="str">
        <f t="shared" si="1"/>
        <v>61.9, 525 607.1, 572.7 1055.3, 258.9 1096.3, 287.5 620, 621</v>
      </c>
    </row>
    <row r="43" spans="2:21" x14ac:dyDescent="0.25">
      <c r="O43" t="s">
        <v>20</v>
      </c>
      <c r="P43">
        <v>4</v>
      </c>
      <c r="Q43" s="1">
        <f>$Q$28+Q31*COS(RADIANS(Q33))</f>
        <v>40.774477520405696</v>
      </c>
      <c r="R43" s="1">
        <f>-($Q$29+Q31*SIN(RADIANS(Q33)))</f>
        <v>570.36161898115256</v>
      </c>
      <c r="T43" t="str">
        <f t="shared" si="0"/>
        <v>40.8, 570.4</v>
      </c>
      <c r="U43" t="str">
        <f t="shared" si="1"/>
        <v>61.9, 525 607.1, 572.7 1055.3, 258.9 1096.3, 287.5 620, 621 40.8, 570.4</v>
      </c>
    </row>
    <row r="44" spans="2:21" x14ac:dyDescent="0.25">
      <c r="P44" s="2">
        <v>1</v>
      </c>
      <c r="Q44" s="3">
        <f>Q38</f>
        <v>61.905390607440665</v>
      </c>
      <c r="R44" s="3">
        <f>R38</f>
        <v>525.04622962932001</v>
      </c>
      <c r="T44" t="str">
        <f t="shared" ref="T44" si="2">ROUND(Q44,1)&amp;", "&amp;ROUND(R44,1)</f>
        <v>61.9, 525</v>
      </c>
      <c r="U44" s="4" t="str">
        <f t="shared" ref="U44" si="3">U43&amp;" "&amp;T44</f>
        <v>61.9, 525 607.1, 572.7 1055.3, 258.9 1096.3, 287.5 620, 621 40.8, 570.4 61.9, 525</v>
      </c>
    </row>
    <row r="46" spans="2:21" x14ac:dyDescent="0.25">
      <c r="O46" t="s">
        <v>26</v>
      </c>
      <c r="Q46" s="1">
        <f>MAX(Q38:Q43)</f>
        <v>1096.2792376456428</v>
      </c>
      <c r="R46" s="1">
        <f>MAX(R38:R43)</f>
        <v>621.03695234570819</v>
      </c>
    </row>
    <row r="47" spans="2:21" x14ac:dyDescent="0.25">
      <c r="O47" t="s">
        <v>27</v>
      </c>
      <c r="Q47" s="1">
        <f>MIN(Q38:Q43)</f>
        <v>40.774477520405696</v>
      </c>
      <c r="R47" s="1">
        <f>MIN(R38:R43)</f>
        <v>258.86114908083721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email@vuikhoe.ai</dc:creator>
  <cp:lastModifiedBy>email@vuikhoe.ai</cp:lastModifiedBy>
  <dcterms:created xsi:type="dcterms:W3CDTF">2024-09-30T06:46:29Z</dcterms:created>
  <dcterms:modified xsi:type="dcterms:W3CDTF">2024-09-30T14:25:44Z</dcterms:modified>
</cp:coreProperties>
</file>