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131"/>
  <workbookPr defaultThemeVersion="166925"/>
  <mc:AlternateContent xmlns:mc="http://schemas.openxmlformats.org/markup-compatibility/2006">
    <mc:Choice Requires="x15">
      <x15ac:absPath xmlns:x15ac="http://schemas.microsoft.com/office/spreadsheetml/2010/11/ac" url="D:\DNQT\web\assets\logos\ideas\"/>
    </mc:Choice>
  </mc:AlternateContent>
  <xr:revisionPtr revIDLastSave="0" documentId="13_ncr:1_{8AAD91B5-E444-488A-BEC4-6D1591D0E38A}" xr6:coauthVersionLast="47" xr6:coauthVersionMax="47" xr10:uidLastSave="{00000000-0000-0000-0000-000000000000}"/>
  <bookViews>
    <workbookView xWindow="-120" yWindow="-120" windowWidth="29040" windowHeight="15720" xr2:uid="{9808A0F6-881E-48C7-953E-01ED85DE6C7B}"/>
  </bookViews>
  <sheets>
    <sheet name="Mô-tả"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58" i="1" l="1"/>
  <c r="E57" i="1"/>
  <c r="D58" i="1"/>
  <c r="C58" i="1"/>
  <c r="D57" i="1"/>
  <c r="C57" i="1"/>
  <c r="D56" i="1"/>
  <c r="C56" i="1"/>
  <c r="D55" i="1"/>
  <c r="C55" i="1"/>
  <c r="C5" i="1"/>
  <c r="D5" i="1"/>
  <c r="C6" i="1" l="1"/>
  <c r="D6" i="1"/>
  <c r="C7" i="1"/>
  <c r="C8" i="1"/>
  <c r="C25" i="1" s="1"/>
  <c r="C9" i="1"/>
  <c r="C12" i="1"/>
  <c r="D12" i="1"/>
  <c r="D9" i="1"/>
  <c r="D7" i="1"/>
  <c r="D8" i="1"/>
  <c r="E12" i="1"/>
  <c r="F12" i="1"/>
  <c r="C13" i="1"/>
  <c r="D13" i="1"/>
  <c r="E13" i="1"/>
  <c r="F13" i="1"/>
  <c r="C14" i="1"/>
  <c r="D14" i="1"/>
  <c r="C15" i="1"/>
  <c r="D15" i="1"/>
  <c r="C16" i="1"/>
  <c r="D16" i="1"/>
  <c r="F15" i="1"/>
  <c r="E14" i="1"/>
  <c r="F14" i="1"/>
  <c r="E15" i="1"/>
  <c r="E16" i="1"/>
  <c r="F16" i="1"/>
  <c r="C17" i="1"/>
  <c r="D17" i="1"/>
  <c r="C18" i="1"/>
  <c r="D18" i="1"/>
  <c r="C19" i="1"/>
  <c r="D19" i="1"/>
  <c r="E17" i="1"/>
  <c r="F17" i="1"/>
  <c r="E18" i="1"/>
  <c r="F18" i="1"/>
  <c r="E19" i="1"/>
  <c r="F19" i="1"/>
  <c r="C20" i="1"/>
  <c r="D20" i="1"/>
  <c r="C21" i="1"/>
  <c r="D21" i="1"/>
  <c r="C22" i="1"/>
  <c r="D22" i="1"/>
  <c r="C23" i="1"/>
  <c r="D23" i="1"/>
  <c r="C24" i="1"/>
  <c r="D24" i="1"/>
  <c r="D25" i="1"/>
  <c r="C26" i="1"/>
  <c r="D26" i="1"/>
  <c r="D27" i="1"/>
  <c r="D28" i="1"/>
  <c r="D29" i="1"/>
  <c r="D30" i="1"/>
  <c r="D31" i="1"/>
  <c r="D32" i="1"/>
  <c r="D33" i="1"/>
  <c r="C34" i="1"/>
  <c r="C27" i="1" s="1"/>
  <c r="D34" i="1"/>
  <c r="C35" i="1"/>
  <c r="C37" i="1" s="1"/>
  <c r="D35" i="1"/>
  <c r="D36" i="1"/>
  <c r="D37" i="1" s="1"/>
  <c r="F21" i="1"/>
  <c r="F27" i="1"/>
  <c r="F33" i="1"/>
  <c r="F39" i="1"/>
  <c r="E22" i="1"/>
  <c r="E28" i="1"/>
  <c r="E34" i="1"/>
  <c r="E40" i="1"/>
  <c r="E20" i="1"/>
  <c r="E38" i="1"/>
  <c r="F35" i="1"/>
  <c r="E21" i="1"/>
  <c r="E24" i="1"/>
  <c r="E27" i="1"/>
  <c r="E30" i="1"/>
  <c r="E33" i="1"/>
  <c r="E36" i="1"/>
  <c r="E39" i="1"/>
  <c r="E42" i="1"/>
  <c r="F24" i="1"/>
  <c r="F30" i="1"/>
  <c r="F36" i="1"/>
  <c r="F42" i="1"/>
  <c r="E25" i="1"/>
  <c r="E31" i="1"/>
  <c r="E37" i="1"/>
  <c r="E26" i="1"/>
  <c r="E32" i="1"/>
  <c r="E41" i="1"/>
  <c r="F23" i="1"/>
  <c r="F29" i="1"/>
  <c r="F38" i="1"/>
  <c r="F22" i="1"/>
  <c r="F25" i="1"/>
  <c r="F28" i="1"/>
  <c r="F31" i="1"/>
  <c r="F34" i="1"/>
  <c r="F37" i="1"/>
  <c r="F40" i="1"/>
  <c r="E23" i="1"/>
  <c r="E29" i="1"/>
  <c r="E35" i="1"/>
  <c r="F20" i="1"/>
  <c r="F26" i="1"/>
  <c r="F32" i="1"/>
  <c r="F41" i="1"/>
  <c r="D40" i="1" l="1"/>
  <c r="D42" i="1"/>
  <c r="D38" i="1"/>
  <c r="D41" i="1"/>
  <c r="D39" i="1"/>
  <c r="C33" i="1"/>
  <c r="C30" i="1" s="1"/>
  <c r="C40" i="1" s="1"/>
  <c r="C36" i="1"/>
  <c r="C31" i="1" l="1"/>
  <c r="C41" i="1" s="1"/>
  <c r="C32" i="1"/>
  <c r="C42" i="1" s="1"/>
  <c r="C28" i="1"/>
  <c r="C38" i="1" s="1"/>
  <c r="C29" i="1"/>
  <c r="C39" i="1" s="1"/>
</calcChain>
</file>

<file path=xl/sharedStrings.xml><?xml version="1.0" encoding="utf-8"?>
<sst xmlns="http://schemas.openxmlformats.org/spreadsheetml/2006/main" count="103" uniqueCount="103">
  <si>
    <t>Co thêm hình svg sẵn có về chiếc tàu đính kèm để co đều nó với bề ngang của nó khoảng 900 và được đặt ở dưới cầu</t>
  </si>
  <si>
    <t>Vẽ chiếc cầu với: mặt là N1 đến N2. Khung cầu là N1 đến M3 đến M9 đến N2. Các trụ cầu M3 đến P1, M9 đến P2. Các chống đứng là M4 đến N4, M5 đến N5, M6 đến N6, M7 đến N7, M8 đến N8. Các đường chéo là M3 đến N4 đến M5 đến N6 đến M7 đến N8 đến M9; và N3 đến M4 đến N5 đến M6 đến N7 đến M8 đến N9</t>
  </si>
  <si>
    <t>Vẽ các đầu người tâm B1, B2, B3 cùng bán kính r</t>
  </si>
  <si>
    <t>Vẽ các hình tròn đồng tâm O, bán kính R0, R1, R2, R3</t>
  </si>
  <si>
    <t>Vẽ khung là hình vuông từ góc (0,0) với cạnh 1800</t>
  </si>
  <si>
    <t>Yêu cầu của tôi là từ bảng tính Excel này và file svg đính kèm (chiếc thuyền) hãy vẽ svg với các phần tử sau đây</t>
  </si>
  <si>
    <t>M8</t>
  </si>
  <si>
    <t>Điểm trên cầu thộc đường tròn lớp 3 điểm 7</t>
  </si>
  <si>
    <t>M7</t>
  </si>
  <si>
    <t>Điểm trên cầu thộc đường tròn lớp 3 điểm 6</t>
  </si>
  <si>
    <t>M6</t>
  </si>
  <si>
    <t>Điểm trên cầu thộc đường tròn lớp 3 điểm 5</t>
  </si>
  <si>
    <t>M5</t>
  </si>
  <si>
    <t>Điểm trên cầu thộc đường tròn lớp 3 điểm 4</t>
  </si>
  <si>
    <t>M4</t>
  </si>
  <si>
    <t>Điểm trên cầu thộc đường tròn lớp 3 điểm 3</t>
  </si>
  <si>
    <t>M9</t>
  </si>
  <si>
    <t>Điểm trên cầu thộc đường tròn lớp 3 điểm 2</t>
  </si>
  <si>
    <t>M3</t>
  </si>
  <si>
    <t>Điểm trên cầu thộc đường tròn lớp 3 điểm 1</t>
  </si>
  <si>
    <t>P2</t>
  </si>
  <si>
    <t>Điểm móng cầu 2</t>
  </si>
  <si>
    <t>P1</t>
  </si>
  <si>
    <t>Điểm móng cầu 1</t>
  </si>
  <si>
    <t>N9</t>
  </si>
  <si>
    <t>Điểm trên mặt cầu (bán kính trục hoành) 9</t>
  </si>
  <si>
    <t>N8</t>
  </si>
  <si>
    <t>Điểm trên mặt cầu (bán kính trục hoành) 8</t>
  </si>
  <si>
    <t>N7</t>
  </si>
  <si>
    <t>Điểm trên mặt cầu (bán kính trục hoành) 7</t>
  </si>
  <si>
    <t>N6</t>
  </si>
  <si>
    <t>Điểm trên mặt cầu (bán kính trục hoành) 6</t>
  </si>
  <si>
    <t>N5</t>
  </si>
  <si>
    <t>Điểm trên mặt cầu (bán kính trục hoành) 5</t>
  </si>
  <si>
    <t>N4</t>
  </si>
  <si>
    <t>Điểm trên mặt cầu (bán kính trục hoành) 4</t>
  </si>
  <si>
    <t>N3</t>
  </si>
  <si>
    <t>Điểm trên mặt cầu (bán kính trục hoành) 3</t>
  </si>
  <si>
    <t>N2</t>
  </si>
  <si>
    <t>Điểm trên mặt cầu (bán kính trục hoành) 2</t>
  </si>
  <si>
    <t>N1</t>
  </si>
  <si>
    <t>Điểm trên mặt cầu (bán kính trục hoành) 1</t>
  </si>
  <si>
    <t>D3</t>
  </si>
  <si>
    <t>Đỉnh đều trên đường tròn lớp 3 điểm 3</t>
  </si>
  <si>
    <t>D2</t>
  </si>
  <si>
    <t>Đỉnh đều trên đường tròn lớp 3 điểm 2</t>
  </si>
  <si>
    <t>D1</t>
  </si>
  <si>
    <t>Đỉnh đều trên đường tròn lớp 3 điểm 1</t>
  </si>
  <si>
    <t>C3</t>
  </si>
  <si>
    <t>Đỉnh đều trên đường tròn lớp 2 điểm 3</t>
  </si>
  <si>
    <t>C2</t>
  </si>
  <si>
    <t>Đỉnh đều trên đường tròn lớp 2 điểm 2</t>
  </si>
  <si>
    <t>C1</t>
  </si>
  <si>
    <t>Đỉnh đều trên đường tròn lớp 2 điểm 1</t>
  </si>
  <si>
    <t>B3</t>
  </si>
  <si>
    <t>Đỉnh đều trên đường tròn lớp 1 điểm 3</t>
  </si>
  <si>
    <t>B2</t>
  </si>
  <si>
    <t>Đỉnh đều trên đường tròn lớp 1 điểm 2</t>
  </si>
  <si>
    <t>B1</t>
  </si>
  <si>
    <t>Đỉnh đều trên đường tròn lớp 1 điểm 1</t>
  </si>
  <si>
    <t>A3</t>
  </si>
  <si>
    <t>Đỉnh đều trên đường tròn lớn điểm 3</t>
  </si>
  <si>
    <t>A2</t>
  </si>
  <si>
    <t>Đỉnh đều trên đường tròn lớn điểm 2</t>
  </si>
  <si>
    <t>A1</t>
  </si>
  <si>
    <t>Đỉnh đều trên đường tròn lớn điểm 1</t>
  </si>
  <si>
    <t>O</t>
  </si>
  <si>
    <t>Tâm O của hình vuông (và của toàn bộ)</t>
  </si>
  <si>
    <t>Công thức y</t>
  </si>
  <si>
    <t>Công thức x</t>
  </si>
  <si>
    <t>y</t>
  </si>
  <si>
    <t>x</t>
  </si>
  <si>
    <t>Tên điểm</t>
  </si>
  <si>
    <t>Mô tả</t>
  </si>
  <si>
    <t>Sau đây là tính toán các điểm</t>
  </si>
  <si>
    <t>r</t>
  </si>
  <si>
    <t>Bán kính đầu người</t>
  </si>
  <si>
    <t>R3</t>
  </si>
  <si>
    <t>Bán kính đường tròn trong lớp 3</t>
  </si>
  <si>
    <t>R2</t>
  </si>
  <si>
    <t>Bán kính đường tròn trong lớp 2</t>
  </si>
  <si>
    <t>R1</t>
  </si>
  <si>
    <t>Bán kính đường tròn trong lớp 1</t>
  </si>
  <si>
    <t>b</t>
  </si>
  <si>
    <t>Bán kính hình vuông</t>
  </si>
  <si>
    <t>d</t>
  </si>
  <si>
    <t>Độ lệch đơn vị giữa các vòng tròn lớn</t>
  </si>
  <si>
    <t>R0</t>
  </si>
  <si>
    <t>Bán kính đường tròn lớn</t>
  </si>
  <si>
    <t>a</t>
  </si>
  <si>
    <t>Cạnh hình vuông bao</t>
  </si>
  <si>
    <t>Công thức</t>
  </si>
  <si>
    <t>Kích thước</t>
  </si>
  <si>
    <t>Tên kích thước</t>
  </si>
  <si>
    <t>Khởi tạo các tham số</t>
  </si>
  <si>
    <t>Vẽ các đường cung tròn tâm O bán kính 800: Cung 1 đi từ A1 đến A2, cung 2 từ A2 đến A3, cung 3 từ A3 đến A1.</t>
  </si>
  <si>
    <t>Vẽ các đường cung tròn tâm O bán kính 750: Cung 4 đi từ A1 đến C2, cung 5 từ A2 đến C3, cung 6 từ A3 đến C1.</t>
  </si>
  <si>
    <t>Vẽ các đường cung tròn tâm O bán kính 700: Cung 7 đi từ C1 đến C2, cung 8 từ C2 đến C3, cung 9 từ C3 đến C1.</t>
  </si>
  <si>
    <t>Vẽ các đường cung tròn tâm O bán kính 650: Cung 10 đi từ P1 đến M3, cung 11 từ M9 đến P2, cung 12 từ M9 đến M3 (cùng kim đồng hồ)</t>
  </si>
  <si>
    <t>Giữa M3 và N4</t>
  </si>
  <si>
    <t>Giữa M9 và N8</t>
  </si>
  <si>
    <t>Q1</t>
  </si>
  <si>
    <t>Q2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</si>
</sst>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13</xdr:col>
      <xdr:colOff>203475</xdr:colOff>
      <xdr:row>8</xdr:row>
      <xdr:rowOff>104798</xdr:rowOff>
    </xdr:from>
    <xdr:to>
      <xdr:col>14</xdr:col>
      <xdr:colOff>313875</xdr:colOff>
      <xdr:row>12</xdr:row>
      <xdr:rowOff>62798</xdr:rowOff>
    </xdr:to>
    <xdr:sp macro="" textlink="">
      <xdr:nvSpPr>
        <xdr:cNvPr id="2" name="Oval 1">
          <a:extLst>
            <a:ext uri="{FF2B5EF4-FFF2-40B4-BE49-F238E27FC236}">
              <a16:creationId xmlns:a16="http://schemas.microsoft.com/office/drawing/2014/main" id="{506F57EF-6CF1-40E9-8385-D1ECF6093142}"/>
            </a:ext>
          </a:extLst>
        </xdr:cNvPr>
        <xdr:cNvSpPr/>
      </xdr:nvSpPr>
      <xdr:spPr>
        <a:xfrm>
          <a:off x="11919225" y="1628798"/>
          <a:ext cx="720000" cy="7200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9</xdr:col>
      <xdr:colOff>302445</xdr:colOff>
      <xdr:row>29</xdr:row>
      <xdr:rowOff>137798</xdr:rowOff>
    </xdr:from>
    <xdr:to>
      <xdr:col>10</xdr:col>
      <xdr:colOff>412845</xdr:colOff>
      <xdr:row>33</xdr:row>
      <xdr:rowOff>95798</xdr:rowOff>
    </xdr:to>
    <xdr:sp macro="" textlink="">
      <xdr:nvSpPr>
        <xdr:cNvPr id="3" name="Oval 2">
          <a:extLst>
            <a:ext uri="{FF2B5EF4-FFF2-40B4-BE49-F238E27FC236}">
              <a16:creationId xmlns:a16="http://schemas.microsoft.com/office/drawing/2014/main" id="{AFD9B701-3408-4606-BF9E-4EB2C843454B}"/>
            </a:ext>
          </a:extLst>
        </xdr:cNvPr>
        <xdr:cNvSpPr/>
      </xdr:nvSpPr>
      <xdr:spPr>
        <a:xfrm>
          <a:off x="9579795" y="5662298"/>
          <a:ext cx="720000" cy="7200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17</xdr:col>
      <xdr:colOff>104505</xdr:colOff>
      <xdr:row>29</xdr:row>
      <xdr:rowOff>137798</xdr:rowOff>
    </xdr:from>
    <xdr:to>
      <xdr:col>18</xdr:col>
      <xdr:colOff>214905</xdr:colOff>
      <xdr:row>33</xdr:row>
      <xdr:rowOff>95798</xdr:rowOff>
    </xdr:to>
    <xdr:sp macro="" textlink="">
      <xdr:nvSpPr>
        <xdr:cNvPr id="4" name="Oval 3">
          <a:extLst>
            <a:ext uri="{FF2B5EF4-FFF2-40B4-BE49-F238E27FC236}">
              <a16:creationId xmlns:a16="http://schemas.microsoft.com/office/drawing/2014/main" id="{E21504AA-424B-48B5-BDB0-A1FDCC612450}"/>
            </a:ext>
          </a:extLst>
        </xdr:cNvPr>
        <xdr:cNvSpPr/>
      </xdr:nvSpPr>
      <xdr:spPr>
        <a:xfrm>
          <a:off x="14258655" y="5662298"/>
          <a:ext cx="720000" cy="7200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8</xdr:col>
      <xdr:colOff>371475</xdr:colOff>
      <xdr:row>7</xdr:row>
      <xdr:rowOff>115298</xdr:rowOff>
    </xdr:from>
    <xdr:to>
      <xdr:col>19</xdr:col>
      <xdr:colOff>145875</xdr:colOff>
      <xdr:row>41</xdr:row>
      <xdr:rowOff>118298</xdr:rowOff>
    </xdr:to>
    <xdr:sp macro="" textlink="">
      <xdr:nvSpPr>
        <xdr:cNvPr id="5" name="Rectangle 4">
          <a:extLst>
            <a:ext uri="{FF2B5EF4-FFF2-40B4-BE49-F238E27FC236}">
              <a16:creationId xmlns:a16="http://schemas.microsoft.com/office/drawing/2014/main" id="{8A5BC719-120C-4B33-BFD3-266DE801C71A}"/>
            </a:ext>
          </a:extLst>
        </xdr:cNvPr>
        <xdr:cNvSpPr/>
      </xdr:nvSpPr>
      <xdr:spPr>
        <a:xfrm>
          <a:off x="9039225" y="1448798"/>
          <a:ext cx="6480000" cy="648000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9</xdr:col>
      <xdr:colOff>121875</xdr:colOff>
      <xdr:row>9</xdr:row>
      <xdr:rowOff>94298</xdr:rowOff>
    </xdr:from>
    <xdr:to>
      <xdr:col>18</xdr:col>
      <xdr:colOff>395475</xdr:colOff>
      <xdr:row>39</xdr:row>
      <xdr:rowOff>139298</xdr:rowOff>
    </xdr:to>
    <xdr:sp macro="" textlink="">
      <xdr:nvSpPr>
        <xdr:cNvPr id="6" name="Oval 5">
          <a:extLst>
            <a:ext uri="{FF2B5EF4-FFF2-40B4-BE49-F238E27FC236}">
              <a16:creationId xmlns:a16="http://schemas.microsoft.com/office/drawing/2014/main" id="{CFDF6615-05F0-414C-B5B3-C8E1D94C3152}"/>
            </a:ext>
          </a:extLst>
        </xdr:cNvPr>
        <xdr:cNvSpPr/>
      </xdr:nvSpPr>
      <xdr:spPr>
        <a:xfrm>
          <a:off x="9399225" y="1808798"/>
          <a:ext cx="5760000" cy="5760000"/>
        </a:xfrm>
        <a:prstGeom prst="ellipse">
          <a:avLst/>
        </a:prstGeom>
        <a:noFill/>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10</xdr:col>
      <xdr:colOff>52275</xdr:colOff>
      <xdr:row>12</xdr:row>
      <xdr:rowOff>62798</xdr:rowOff>
    </xdr:from>
    <xdr:to>
      <xdr:col>17</xdr:col>
      <xdr:colOff>465075</xdr:colOff>
      <xdr:row>36</xdr:row>
      <xdr:rowOff>170798</xdr:rowOff>
    </xdr:to>
    <xdr:sp macro="" textlink="">
      <xdr:nvSpPr>
        <xdr:cNvPr id="7" name="Oval 6">
          <a:extLst>
            <a:ext uri="{FF2B5EF4-FFF2-40B4-BE49-F238E27FC236}">
              <a16:creationId xmlns:a16="http://schemas.microsoft.com/office/drawing/2014/main" id="{19E5263E-33BD-474F-A5C6-FC2D56854D4C}"/>
            </a:ext>
          </a:extLst>
        </xdr:cNvPr>
        <xdr:cNvSpPr/>
      </xdr:nvSpPr>
      <xdr:spPr>
        <a:xfrm>
          <a:off x="9939225" y="2348798"/>
          <a:ext cx="4680000" cy="4680000"/>
        </a:xfrm>
        <a:prstGeom prst="ellipse">
          <a:avLst/>
        </a:prstGeom>
        <a:noFill/>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10</xdr:col>
      <xdr:colOff>52845</xdr:colOff>
      <xdr:row>10</xdr:row>
      <xdr:rowOff>83798</xdr:rowOff>
    </xdr:from>
    <xdr:to>
      <xdr:col>17</xdr:col>
      <xdr:colOff>464506</xdr:colOff>
      <xdr:row>31</xdr:row>
      <xdr:rowOff>116798</xdr:rowOff>
    </xdr:to>
    <xdr:sp macro="" textlink="">
      <xdr:nvSpPr>
        <xdr:cNvPr id="8" name="Isosceles Triangle 7">
          <a:extLst>
            <a:ext uri="{FF2B5EF4-FFF2-40B4-BE49-F238E27FC236}">
              <a16:creationId xmlns:a16="http://schemas.microsoft.com/office/drawing/2014/main" id="{95F7190F-DFF4-4ABD-A8C9-C3089F50D912}"/>
            </a:ext>
          </a:extLst>
        </xdr:cNvPr>
        <xdr:cNvSpPr/>
      </xdr:nvSpPr>
      <xdr:spPr>
        <a:xfrm>
          <a:off x="9939795" y="1988798"/>
          <a:ext cx="4678861" cy="4033500"/>
        </a:xfrm>
        <a:prstGeom prst="triangle">
          <a:avLst/>
        </a:prstGeom>
        <a:noFill/>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9</xdr:col>
      <xdr:colOff>301875</xdr:colOff>
      <xdr:row>10</xdr:row>
      <xdr:rowOff>83798</xdr:rowOff>
    </xdr:from>
    <xdr:to>
      <xdr:col>18</xdr:col>
      <xdr:colOff>215475</xdr:colOff>
      <xdr:row>38</xdr:row>
      <xdr:rowOff>149798</xdr:rowOff>
    </xdr:to>
    <xdr:sp macro="" textlink="">
      <xdr:nvSpPr>
        <xdr:cNvPr id="9" name="Oval 8">
          <a:extLst>
            <a:ext uri="{FF2B5EF4-FFF2-40B4-BE49-F238E27FC236}">
              <a16:creationId xmlns:a16="http://schemas.microsoft.com/office/drawing/2014/main" id="{E9A0C058-FAC1-4ED2-87C2-FDE132F299EF}"/>
            </a:ext>
          </a:extLst>
        </xdr:cNvPr>
        <xdr:cNvSpPr/>
      </xdr:nvSpPr>
      <xdr:spPr>
        <a:xfrm>
          <a:off x="9579225" y="1988798"/>
          <a:ext cx="5400000" cy="5400000"/>
        </a:xfrm>
        <a:prstGeom prst="ellipse">
          <a:avLst/>
        </a:prstGeom>
        <a:noFill/>
        <a:ln w="381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13</xdr:col>
      <xdr:colOff>563475</xdr:colOff>
      <xdr:row>7</xdr:row>
      <xdr:rowOff>115298</xdr:rowOff>
    </xdr:from>
    <xdr:to>
      <xdr:col>13</xdr:col>
      <xdr:colOff>563475</xdr:colOff>
      <xdr:row>41</xdr:row>
      <xdr:rowOff>118298</xdr:rowOff>
    </xdr:to>
    <xdr:cxnSp macro="">
      <xdr:nvCxnSpPr>
        <xdr:cNvPr id="10" name="Straight Connector 9">
          <a:extLst>
            <a:ext uri="{FF2B5EF4-FFF2-40B4-BE49-F238E27FC236}">
              <a16:creationId xmlns:a16="http://schemas.microsoft.com/office/drawing/2014/main" id="{10077077-B395-4AA8-8C7A-23605F14650A}"/>
            </a:ext>
          </a:extLst>
        </xdr:cNvPr>
        <xdr:cNvCxnSpPr>
          <a:stCxn id="5" idx="0"/>
          <a:endCxn id="5" idx="2"/>
        </xdr:cNvCxnSpPr>
      </xdr:nvCxnSpPr>
      <xdr:spPr>
        <a:xfrm>
          <a:off x="12279225" y="1448798"/>
          <a:ext cx="0" cy="64800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371475</xdr:colOff>
      <xdr:row>24</xdr:row>
      <xdr:rowOff>116798</xdr:rowOff>
    </xdr:from>
    <xdr:to>
      <xdr:col>19</xdr:col>
      <xdr:colOff>145875</xdr:colOff>
      <xdr:row>24</xdr:row>
      <xdr:rowOff>116798</xdr:rowOff>
    </xdr:to>
    <xdr:cxnSp macro="">
      <xdr:nvCxnSpPr>
        <xdr:cNvPr id="11" name="Straight Connector 10">
          <a:extLst>
            <a:ext uri="{FF2B5EF4-FFF2-40B4-BE49-F238E27FC236}">
              <a16:creationId xmlns:a16="http://schemas.microsoft.com/office/drawing/2014/main" id="{415A8A97-1E19-483A-9CFF-7194CCC88856}"/>
            </a:ext>
          </a:extLst>
        </xdr:cNvPr>
        <xdr:cNvCxnSpPr>
          <a:cxnSpLocks/>
          <a:stCxn id="5" idx="1"/>
          <a:endCxn id="5" idx="3"/>
        </xdr:cNvCxnSpPr>
      </xdr:nvCxnSpPr>
      <xdr:spPr>
        <a:xfrm>
          <a:off x="9039225" y="4688798"/>
          <a:ext cx="6480000"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372446</xdr:colOff>
      <xdr:row>7</xdr:row>
      <xdr:rowOff>9525</xdr:rowOff>
    </xdr:from>
    <xdr:to>
      <xdr:col>14</xdr:col>
      <xdr:colOff>197580</xdr:colOff>
      <xdr:row>8</xdr:row>
      <xdr:rowOff>188357</xdr:rowOff>
    </xdr:to>
    <xdr:sp macro="" textlink="">
      <xdr:nvSpPr>
        <xdr:cNvPr id="12" name="TextBox 30">
          <a:extLst>
            <a:ext uri="{FF2B5EF4-FFF2-40B4-BE49-F238E27FC236}">
              <a16:creationId xmlns:a16="http://schemas.microsoft.com/office/drawing/2014/main" id="{71F6BB54-BCD8-4514-9A4C-F200949330D6}"/>
            </a:ext>
          </a:extLst>
        </xdr:cNvPr>
        <xdr:cNvSpPr txBox="1"/>
      </xdr:nvSpPr>
      <xdr:spPr>
        <a:xfrm>
          <a:off x="12088196" y="1343025"/>
          <a:ext cx="434734" cy="36933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a:t>A1</a:t>
          </a:r>
        </a:p>
      </xdr:txBody>
    </xdr:sp>
    <xdr:clientData/>
  </xdr:twoCellAnchor>
  <xdr:twoCellAnchor>
    <xdr:from>
      <xdr:col>17</xdr:col>
      <xdr:colOff>394136</xdr:colOff>
      <xdr:row>15</xdr:row>
      <xdr:rowOff>100382</xdr:rowOff>
    </xdr:from>
    <xdr:to>
      <xdr:col>18</xdr:col>
      <xdr:colOff>328275</xdr:colOff>
      <xdr:row>17</xdr:row>
      <xdr:rowOff>88714</xdr:rowOff>
    </xdr:to>
    <xdr:sp macro="" textlink="">
      <xdr:nvSpPr>
        <xdr:cNvPr id="13" name="TextBox 31">
          <a:extLst>
            <a:ext uri="{FF2B5EF4-FFF2-40B4-BE49-F238E27FC236}">
              <a16:creationId xmlns:a16="http://schemas.microsoft.com/office/drawing/2014/main" id="{F7B926C2-97C6-420E-8CE6-70DEF3ADB741}"/>
            </a:ext>
          </a:extLst>
        </xdr:cNvPr>
        <xdr:cNvSpPr txBox="1"/>
      </xdr:nvSpPr>
      <xdr:spPr>
        <a:xfrm>
          <a:off x="14548286" y="2957882"/>
          <a:ext cx="543739" cy="36933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a:t>B12</a:t>
          </a:r>
        </a:p>
      </xdr:txBody>
    </xdr:sp>
    <xdr:clientData/>
  </xdr:twoCellAnchor>
  <xdr:twoCellAnchor>
    <xdr:from>
      <xdr:col>18</xdr:col>
      <xdr:colOff>5920</xdr:colOff>
      <xdr:row>31</xdr:row>
      <xdr:rowOff>144883</xdr:rowOff>
    </xdr:from>
    <xdr:to>
      <xdr:col>18</xdr:col>
      <xdr:colOff>440654</xdr:colOff>
      <xdr:row>33</xdr:row>
      <xdr:rowOff>133215</xdr:rowOff>
    </xdr:to>
    <xdr:sp macro="" textlink="">
      <xdr:nvSpPr>
        <xdr:cNvPr id="14" name="TextBox 32">
          <a:extLst>
            <a:ext uri="{FF2B5EF4-FFF2-40B4-BE49-F238E27FC236}">
              <a16:creationId xmlns:a16="http://schemas.microsoft.com/office/drawing/2014/main" id="{C13DA8C7-BE4A-448A-A091-71F7944F04D6}"/>
            </a:ext>
          </a:extLst>
        </xdr:cNvPr>
        <xdr:cNvSpPr txBox="1"/>
      </xdr:nvSpPr>
      <xdr:spPr>
        <a:xfrm>
          <a:off x="14769670" y="6050383"/>
          <a:ext cx="434734" cy="36933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a:t>A2</a:t>
          </a:r>
        </a:p>
      </xdr:txBody>
    </xdr:sp>
    <xdr:clientData/>
  </xdr:twoCellAnchor>
  <xdr:twoCellAnchor>
    <xdr:from>
      <xdr:col>9</xdr:col>
      <xdr:colOff>3810</xdr:colOff>
      <xdr:row>32</xdr:row>
      <xdr:rowOff>28132</xdr:rowOff>
    </xdr:from>
    <xdr:to>
      <xdr:col>9</xdr:col>
      <xdr:colOff>438544</xdr:colOff>
      <xdr:row>34</xdr:row>
      <xdr:rowOff>16464</xdr:rowOff>
    </xdr:to>
    <xdr:sp macro="" textlink="">
      <xdr:nvSpPr>
        <xdr:cNvPr id="15" name="TextBox 33">
          <a:extLst>
            <a:ext uri="{FF2B5EF4-FFF2-40B4-BE49-F238E27FC236}">
              <a16:creationId xmlns:a16="http://schemas.microsoft.com/office/drawing/2014/main" id="{E314692A-56C1-4210-80FC-FD12F91C8A8F}"/>
            </a:ext>
          </a:extLst>
        </xdr:cNvPr>
        <xdr:cNvSpPr txBox="1"/>
      </xdr:nvSpPr>
      <xdr:spPr>
        <a:xfrm>
          <a:off x="9281160" y="6124132"/>
          <a:ext cx="434734" cy="36933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a:t>A3</a:t>
          </a:r>
        </a:p>
      </xdr:txBody>
    </xdr:sp>
    <xdr:clientData/>
  </xdr:twoCellAnchor>
  <xdr:twoCellAnchor>
    <xdr:from>
      <xdr:col>9</xdr:col>
      <xdr:colOff>189078</xdr:colOff>
      <xdr:row>15</xdr:row>
      <xdr:rowOff>100382</xdr:rowOff>
    </xdr:from>
    <xdr:to>
      <xdr:col>10</xdr:col>
      <xdr:colOff>123217</xdr:colOff>
      <xdr:row>17</xdr:row>
      <xdr:rowOff>88714</xdr:rowOff>
    </xdr:to>
    <xdr:sp macro="" textlink="">
      <xdr:nvSpPr>
        <xdr:cNvPr id="16" name="TextBox 34">
          <a:extLst>
            <a:ext uri="{FF2B5EF4-FFF2-40B4-BE49-F238E27FC236}">
              <a16:creationId xmlns:a16="http://schemas.microsoft.com/office/drawing/2014/main" id="{D2C4E2E1-560B-4B8D-A026-456FC77FEFD4}"/>
            </a:ext>
          </a:extLst>
        </xdr:cNvPr>
        <xdr:cNvSpPr txBox="1"/>
      </xdr:nvSpPr>
      <xdr:spPr>
        <a:xfrm>
          <a:off x="9466428" y="2957882"/>
          <a:ext cx="543739" cy="36933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a:t>B31</a:t>
          </a:r>
        </a:p>
      </xdr:txBody>
    </xdr:sp>
    <xdr:clientData/>
  </xdr:twoCellAnchor>
  <xdr:twoCellAnchor>
    <xdr:from>
      <xdr:col>13</xdr:col>
      <xdr:colOff>100576</xdr:colOff>
      <xdr:row>37</xdr:row>
      <xdr:rowOff>137991</xdr:rowOff>
    </xdr:from>
    <xdr:to>
      <xdr:col>14</xdr:col>
      <xdr:colOff>34715</xdr:colOff>
      <xdr:row>39</xdr:row>
      <xdr:rowOff>126323</xdr:rowOff>
    </xdr:to>
    <xdr:sp macro="" textlink="">
      <xdr:nvSpPr>
        <xdr:cNvPr id="17" name="TextBox 35">
          <a:extLst>
            <a:ext uri="{FF2B5EF4-FFF2-40B4-BE49-F238E27FC236}">
              <a16:creationId xmlns:a16="http://schemas.microsoft.com/office/drawing/2014/main" id="{969F76AC-D392-4B12-BA94-26D0BD094D18}"/>
            </a:ext>
          </a:extLst>
        </xdr:cNvPr>
        <xdr:cNvSpPr txBox="1"/>
      </xdr:nvSpPr>
      <xdr:spPr>
        <a:xfrm>
          <a:off x="11816326" y="7186491"/>
          <a:ext cx="543739" cy="36933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a:t>B23</a:t>
          </a:r>
        </a:p>
      </xdr:txBody>
    </xdr:sp>
    <xdr:clientData/>
  </xdr:twoCellAnchor>
  <xdr:twoCellAnchor>
    <xdr:from>
      <xdr:col>16</xdr:col>
      <xdr:colOff>447086</xdr:colOff>
      <xdr:row>29</xdr:row>
      <xdr:rowOff>28550</xdr:rowOff>
    </xdr:from>
    <xdr:to>
      <xdr:col>17</xdr:col>
      <xdr:colOff>262602</xdr:colOff>
      <xdr:row>31</xdr:row>
      <xdr:rowOff>16882</xdr:rowOff>
    </xdr:to>
    <xdr:sp macro="" textlink="">
      <xdr:nvSpPr>
        <xdr:cNvPr id="18" name="TextBox 36">
          <a:extLst>
            <a:ext uri="{FF2B5EF4-FFF2-40B4-BE49-F238E27FC236}">
              <a16:creationId xmlns:a16="http://schemas.microsoft.com/office/drawing/2014/main" id="{9F48EB64-5761-4564-8103-0F90A1E1944D}"/>
            </a:ext>
          </a:extLst>
        </xdr:cNvPr>
        <xdr:cNvSpPr txBox="1"/>
      </xdr:nvSpPr>
      <xdr:spPr>
        <a:xfrm>
          <a:off x="13991636" y="5553050"/>
          <a:ext cx="425116" cy="36933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a:t>C2</a:t>
          </a:r>
        </a:p>
      </xdr:txBody>
    </xdr:sp>
    <xdr:clientData/>
  </xdr:twoCellAnchor>
  <xdr:twoCellAnchor>
    <xdr:from>
      <xdr:col>13</xdr:col>
      <xdr:colOff>406109</xdr:colOff>
      <xdr:row>12</xdr:row>
      <xdr:rowOff>5824</xdr:rowOff>
    </xdr:from>
    <xdr:to>
      <xdr:col>14</xdr:col>
      <xdr:colOff>221625</xdr:colOff>
      <xdr:row>13</xdr:row>
      <xdr:rowOff>184656</xdr:rowOff>
    </xdr:to>
    <xdr:sp macro="" textlink="">
      <xdr:nvSpPr>
        <xdr:cNvPr id="19" name="TextBox 37">
          <a:extLst>
            <a:ext uri="{FF2B5EF4-FFF2-40B4-BE49-F238E27FC236}">
              <a16:creationId xmlns:a16="http://schemas.microsoft.com/office/drawing/2014/main" id="{61A102BB-119E-4A7E-968E-9F7D102B3CFD}"/>
            </a:ext>
          </a:extLst>
        </xdr:cNvPr>
        <xdr:cNvSpPr txBox="1"/>
      </xdr:nvSpPr>
      <xdr:spPr>
        <a:xfrm>
          <a:off x="12121859" y="2291824"/>
          <a:ext cx="425116" cy="36933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a:t>C1</a:t>
          </a:r>
        </a:p>
      </xdr:txBody>
    </xdr:sp>
    <xdr:clientData/>
  </xdr:twoCellAnchor>
  <xdr:twoCellAnchor>
    <xdr:from>
      <xdr:col>10</xdr:col>
      <xdr:colOff>274559</xdr:colOff>
      <xdr:row>29</xdr:row>
      <xdr:rowOff>83015</xdr:rowOff>
    </xdr:from>
    <xdr:to>
      <xdr:col>11</xdr:col>
      <xdr:colOff>90075</xdr:colOff>
      <xdr:row>31</xdr:row>
      <xdr:rowOff>71347</xdr:rowOff>
    </xdr:to>
    <xdr:sp macro="" textlink="">
      <xdr:nvSpPr>
        <xdr:cNvPr id="20" name="TextBox 38">
          <a:extLst>
            <a:ext uri="{FF2B5EF4-FFF2-40B4-BE49-F238E27FC236}">
              <a16:creationId xmlns:a16="http://schemas.microsoft.com/office/drawing/2014/main" id="{58B46B33-C3C4-4757-AB2C-833865B199D8}"/>
            </a:ext>
          </a:extLst>
        </xdr:cNvPr>
        <xdr:cNvSpPr txBox="1"/>
      </xdr:nvSpPr>
      <xdr:spPr>
        <a:xfrm>
          <a:off x="10161509" y="5607515"/>
          <a:ext cx="425116" cy="36933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a:t>C3</a:t>
          </a:r>
        </a:p>
      </xdr:txBody>
    </xdr:sp>
    <xdr:clientData/>
  </xdr:twoCellAnchor>
  <xdr:twoCellAnchor>
    <xdr:from>
      <xdr:col>13</xdr:col>
      <xdr:colOff>196067</xdr:colOff>
      <xdr:row>24</xdr:row>
      <xdr:rowOff>108452</xdr:rowOff>
    </xdr:from>
    <xdr:to>
      <xdr:col>13</xdr:col>
      <xdr:colOff>497753</xdr:colOff>
      <xdr:row>26</xdr:row>
      <xdr:rowOff>96784</xdr:rowOff>
    </xdr:to>
    <xdr:sp macro="" textlink="">
      <xdr:nvSpPr>
        <xdr:cNvPr id="21" name="TextBox 39">
          <a:extLst>
            <a:ext uri="{FF2B5EF4-FFF2-40B4-BE49-F238E27FC236}">
              <a16:creationId xmlns:a16="http://schemas.microsoft.com/office/drawing/2014/main" id="{A427ECCF-2861-4C3F-B1DC-73B2159C714B}"/>
            </a:ext>
          </a:extLst>
        </xdr:cNvPr>
        <xdr:cNvSpPr txBox="1"/>
      </xdr:nvSpPr>
      <xdr:spPr>
        <a:xfrm>
          <a:off x="11911817" y="4680452"/>
          <a:ext cx="301686" cy="36933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a:t>0</a:t>
          </a:r>
        </a:p>
      </xdr:txBody>
    </xdr:sp>
    <xdr:clientData/>
  </xdr:twoCellAnchor>
  <xdr:twoCellAnchor>
    <xdr:from>
      <xdr:col>13</xdr:col>
      <xdr:colOff>488999</xdr:colOff>
      <xdr:row>9</xdr:row>
      <xdr:rowOff>26893</xdr:rowOff>
    </xdr:from>
    <xdr:to>
      <xdr:col>14</xdr:col>
      <xdr:colOff>306119</xdr:colOff>
      <xdr:row>11</xdr:row>
      <xdr:rowOff>15225</xdr:rowOff>
    </xdr:to>
    <xdr:sp macro="" textlink="">
      <xdr:nvSpPr>
        <xdr:cNvPr id="22" name="TextBox 40">
          <a:extLst>
            <a:ext uri="{FF2B5EF4-FFF2-40B4-BE49-F238E27FC236}">
              <a16:creationId xmlns:a16="http://schemas.microsoft.com/office/drawing/2014/main" id="{84F4BADD-9E04-47C8-82FE-66FBCF599F81}"/>
            </a:ext>
          </a:extLst>
        </xdr:cNvPr>
        <xdr:cNvSpPr txBox="1"/>
      </xdr:nvSpPr>
      <xdr:spPr>
        <a:xfrm>
          <a:off x="12204749" y="1741393"/>
          <a:ext cx="426720" cy="36933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a:t>B1</a:t>
          </a:r>
        </a:p>
      </xdr:txBody>
    </xdr:sp>
    <xdr:clientData/>
  </xdr:twoCellAnchor>
  <xdr:twoCellAnchor>
    <xdr:from>
      <xdr:col>16</xdr:col>
      <xdr:colOff>262119</xdr:colOff>
      <xdr:row>15</xdr:row>
      <xdr:rowOff>100382</xdr:rowOff>
    </xdr:from>
    <xdr:to>
      <xdr:col>17</xdr:col>
      <xdr:colOff>194655</xdr:colOff>
      <xdr:row>17</xdr:row>
      <xdr:rowOff>88714</xdr:rowOff>
    </xdr:to>
    <xdr:sp macro="" textlink="">
      <xdr:nvSpPr>
        <xdr:cNvPr id="23" name="TextBox 42">
          <a:extLst>
            <a:ext uri="{FF2B5EF4-FFF2-40B4-BE49-F238E27FC236}">
              <a16:creationId xmlns:a16="http://schemas.microsoft.com/office/drawing/2014/main" id="{EE606C6E-9342-4579-AB93-62F4493C1514}"/>
            </a:ext>
          </a:extLst>
        </xdr:cNvPr>
        <xdr:cNvSpPr txBox="1"/>
      </xdr:nvSpPr>
      <xdr:spPr>
        <a:xfrm>
          <a:off x="13806669" y="2957882"/>
          <a:ext cx="542136" cy="36933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a:t>C12</a:t>
          </a:r>
        </a:p>
      </xdr:txBody>
    </xdr:sp>
    <xdr:clientData/>
  </xdr:twoCellAnchor>
  <xdr:twoCellAnchor>
    <xdr:from>
      <xdr:col>10</xdr:col>
      <xdr:colOff>52275</xdr:colOff>
      <xdr:row>24</xdr:row>
      <xdr:rowOff>115165</xdr:rowOff>
    </xdr:from>
    <xdr:to>
      <xdr:col>17</xdr:col>
      <xdr:colOff>465075</xdr:colOff>
      <xdr:row>24</xdr:row>
      <xdr:rowOff>116798</xdr:rowOff>
    </xdr:to>
    <xdr:cxnSp macro="">
      <xdr:nvCxnSpPr>
        <xdr:cNvPr id="24" name="Straight Connector 23">
          <a:extLst>
            <a:ext uri="{FF2B5EF4-FFF2-40B4-BE49-F238E27FC236}">
              <a16:creationId xmlns:a16="http://schemas.microsoft.com/office/drawing/2014/main" id="{4D078705-9EEA-42C6-ACB2-8779E31D6D09}"/>
            </a:ext>
          </a:extLst>
        </xdr:cNvPr>
        <xdr:cNvCxnSpPr>
          <a:cxnSpLocks/>
          <a:endCxn id="7" idx="6"/>
        </xdr:cNvCxnSpPr>
      </xdr:nvCxnSpPr>
      <xdr:spPr>
        <a:xfrm>
          <a:off x="9939225" y="4687165"/>
          <a:ext cx="4680000" cy="1633"/>
        </a:xfrm>
        <a:prstGeom prst="line">
          <a:avLst/>
        </a:prstGeom>
        <a:ln>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184640</xdr:colOff>
      <xdr:row>21</xdr:row>
      <xdr:rowOff>3679</xdr:rowOff>
    </xdr:from>
    <xdr:to>
      <xdr:col>11</xdr:col>
      <xdr:colOff>359566</xdr:colOff>
      <xdr:row>24</xdr:row>
      <xdr:rowOff>106818</xdr:rowOff>
    </xdr:to>
    <xdr:sp macro="" textlink="">
      <xdr:nvSpPr>
        <xdr:cNvPr id="25" name="Rectangle 24">
          <a:extLst>
            <a:ext uri="{FF2B5EF4-FFF2-40B4-BE49-F238E27FC236}">
              <a16:creationId xmlns:a16="http://schemas.microsoft.com/office/drawing/2014/main" id="{14888AAF-E0A5-42FB-AE78-E2AF5EFF4B9B}"/>
            </a:ext>
          </a:extLst>
        </xdr:cNvPr>
        <xdr:cNvSpPr/>
      </xdr:nvSpPr>
      <xdr:spPr>
        <a:xfrm>
          <a:off x="10071590" y="4004179"/>
          <a:ext cx="784526" cy="674639"/>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10</xdr:col>
      <xdr:colOff>205429</xdr:colOff>
      <xdr:row>20</xdr:row>
      <xdr:rowOff>184532</xdr:rowOff>
    </xdr:from>
    <xdr:to>
      <xdr:col>11</xdr:col>
      <xdr:colOff>350936</xdr:colOff>
      <xdr:row>24</xdr:row>
      <xdr:rowOff>115165</xdr:rowOff>
    </xdr:to>
    <xdr:cxnSp macro="">
      <xdr:nvCxnSpPr>
        <xdr:cNvPr id="26" name="Straight Connector 25">
          <a:extLst>
            <a:ext uri="{FF2B5EF4-FFF2-40B4-BE49-F238E27FC236}">
              <a16:creationId xmlns:a16="http://schemas.microsoft.com/office/drawing/2014/main" id="{F026AA7A-BBCF-42DA-BBD2-2E6F19434D65}"/>
            </a:ext>
          </a:extLst>
        </xdr:cNvPr>
        <xdr:cNvCxnSpPr>
          <a:cxnSpLocks/>
        </xdr:cNvCxnSpPr>
      </xdr:nvCxnSpPr>
      <xdr:spPr>
        <a:xfrm>
          <a:off x="10092379" y="3994532"/>
          <a:ext cx="755107" cy="692633"/>
        </a:xfrm>
        <a:prstGeom prst="line">
          <a:avLst/>
        </a:prstGeom>
        <a:ln>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11</xdr:col>
      <xdr:colOff>270645</xdr:colOff>
      <xdr:row>21</xdr:row>
      <xdr:rowOff>141911</xdr:rowOff>
    </xdr:from>
    <xdr:to>
      <xdr:col>16</xdr:col>
      <xdr:colOff>371998</xdr:colOff>
      <xdr:row>38</xdr:row>
      <xdr:rowOff>52764</xdr:rowOff>
    </xdr:to>
    <xdr:pic>
      <xdr:nvPicPr>
        <xdr:cNvPr id="27" name="Picture 26">
          <a:extLst>
            <a:ext uri="{FF2B5EF4-FFF2-40B4-BE49-F238E27FC236}">
              <a16:creationId xmlns:a16="http://schemas.microsoft.com/office/drawing/2014/main" id="{2EC3C723-49E4-4651-91BE-9B382224E05D}"/>
            </a:ext>
          </a:extLst>
        </xdr:cNvPr>
        <xdr:cNvPicPr>
          <a:picLocks noChangeAspect="1"/>
        </xdr:cNvPicPr>
      </xdr:nvPicPr>
      <xdr:blipFill>
        <a:blip xmlns:r="http://schemas.openxmlformats.org/officeDocument/2006/relationships" r:embed="rId1"/>
        <a:stretch>
          <a:fillRect/>
        </a:stretch>
      </xdr:blipFill>
      <xdr:spPr>
        <a:xfrm flipH="1">
          <a:off x="10767195" y="4142411"/>
          <a:ext cx="3149353" cy="3149353"/>
        </a:xfrm>
        <a:prstGeom prst="rect">
          <a:avLst/>
        </a:prstGeom>
        <a:ln>
          <a:solidFill>
            <a:srgbClr val="FFC000"/>
          </a:solidFill>
        </a:ln>
      </xdr:spPr>
    </xdr:pic>
    <xdr:clientData/>
  </xdr:twoCellAnchor>
  <xdr:twoCellAnchor>
    <xdr:from>
      <xdr:col>9</xdr:col>
      <xdr:colOff>481875</xdr:colOff>
      <xdr:row>11</xdr:row>
      <xdr:rowOff>73298</xdr:rowOff>
    </xdr:from>
    <xdr:to>
      <xdr:col>18</xdr:col>
      <xdr:colOff>35475</xdr:colOff>
      <xdr:row>37</xdr:row>
      <xdr:rowOff>160298</xdr:rowOff>
    </xdr:to>
    <xdr:sp macro="" textlink="">
      <xdr:nvSpPr>
        <xdr:cNvPr id="28" name="Oval 27">
          <a:extLst>
            <a:ext uri="{FF2B5EF4-FFF2-40B4-BE49-F238E27FC236}">
              <a16:creationId xmlns:a16="http://schemas.microsoft.com/office/drawing/2014/main" id="{71D3ADC3-D576-4C9E-BD8B-DB81C593A9EF}"/>
            </a:ext>
          </a:extLst>
        </xdr:cNvPr>
        <xdr:cNvSpPr/>
      </xdr:nvSpPr>
      <xdr:spPr>
        <a:xfrm>
          <a:off x="9759225" y="2168798"/>
          <a:ext cx="5040000" cy="5040000"/>
        </a:xfrm>
        <a:prstGeom prst="ellipse">
          <a:avLst/>
        </a:prstGeom>
        <a:noFill/>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10</xdr:col>
      <xdr:colOff>166343</xdr:colOff>
      <xdr:row>21</xdr:row>
      <xdr:rowOff>3681</xdr:rowOff>
    </xdr:from>
    <xdr:to>
      <xdr:col>17</xdr:col>
      <xdr:colOff>394136</xdr:colOff>
      <xdr:row>21</xdr:row>
      <xdr:rowOff>3681</xdr:rowOff>
    </xdr:to>
    <xdr:cxnSp macro="">
      <xdr:nvCxnSpPr>
        <xdr:cNvPr id="29" name="Straight Connector 28">
          <a:extLst>
            <a:ext uri="{FF2B5EF4-FFF2-40B4-BE49-F238E27FC236}">
              <a16:creationId xmlns:a16="http://schemas.microsoft.com/office/drawing/2014/main" id="{F7D3C3F6-1DDD-47DA-9F87-E0974C13CE3C}"/>
            </a:ext>
          </a:extLst>
        </xdr:cNvPr>
        <xdr:cNvCxnSpPr>
          <a:cxnSpLocks/>
        </xdr:cNvCxnSpPr>
      </xdr:nvCxnSpPr>
      <xdr:spPr>
        <a:xfrm>
          <a:off x="10053293" y="4004181"/>
          <a:ext cx="4494993" cy="0"/>
        </a:xfrm>
        <a:prstGeom prst="line">
          <a:avLst/>
        </a:prstGeom>
        <a:ln>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470714</xdr:colOff>
      <xdr:row>15</xdr:row>
      <xdr:rowOff>23537</xdr:rowOff>
    </xdr:from>
    <xdr:to>
      <xdr:col>16</xdr:col>
      <xdr:colOff>584897</xdr:colOff>
      <xdr:row>20</xdr:row>
      <xdr:rowOff>25144</xdr:rowOff>
    </xdr:to>
    <xdr:sp macro="" textlink="">
      <xdr:nvSpPr>
        <xdr:cNvPr id="30" name="TextBox 95">
          <a:extLst>
            <a:ext uri="{FF2B5EF4-FFF2-40B4-BE49-F238E27FC236}">
              <a16:creationId xmlns:a16="http://schemas.microsoft.com/office/drawing/2014/main" id="{6D78B942-2FC8-4D71-9523-0AA2304F91C0}"/>
            </a:ext>
          </a:extLst>
        </xdr:cNvPr>
        <xdr:cNvSpPr txBox="1"/>
      </xdr:nvSpPr>
      <xdr:spPr>
        <a:xfrm>
          <a:off x="10357664" y="2881037"/>
          <a:ext cx="3771783" cy="954107"/>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sz="2800" b="1"/>
            <a:t>CLB DOANH NHÂN</a:t>
          </a:r>
        </a:p>
        <a:p>
          <a:pPr algn="ctr"/>
          <a:r>
            <a:rPr lang="en-US" sz="2800" b="1"/>
            <a:t>QUẢNG TRỊ MIỀN NAM</a:t>
          </a:r>
        </a:p>
      </xdr:txBody>
    </xdr:sp>
    <xdr:clientData/>
  </xdr:twoCellAnchor>
  <xdr:twoCellAnchor>
    <xdr:from>
      <xdr:col>11</xdr:col>
      <xdr:colOff>362992</xdr:colOff>
      <xdr:row>21</xdr:row>
      <xdr:rowOff>3679</xdr:rowOff>
    </xdr:from>
    <xdr:to>
      <xdr:col>12</xdr:col>
      <xdr:colOff>477374</xdr:colOff>
      <xdr:row>24</xdr:row>
      <xdr:rowOff>106818</xdr:rowOff>
    </xdr:to>
    <xdr:sp macro="" textlink="">
      <xdr:nvSpPr>
        <xdr:cNvPr id="31" name="Rectangle 30">
          <a:extLst>
            <a:ext uri="{FF2B5EF4-FFF2-40B4-BE49-F238E27FC236}">
              <a16:creationId xmlns:a16="http://schemas.microsoft.com/office/drawing/2014/main" id="{3E0769FA-3B80-4249-B3B1-B9843706E3D9}"/>
            </a:ext>
          </a:extLst>
        </xdr:cNvPr>
        <xdr:cNvSpPr/>
      </xdr:nvSpPr>
      <xdr:spPr>
        <a:xfrm>
          <a:off x="10859542" y="4004179"/>
          <a:ext cx="723982" cy="674639"/>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13</xdr:col>
      <xdr:colOff>553103</xdr:colOff>
      <xdr:row>21</xdr:row>
      <xdr:rowOff>19466</xdr:rowOff>
    </xdr:from>
    <xdr:to>
      <xdr:col>15</xdr:col>
      <xdr:colOff>57885</xdr:colOff>
      <xdr:row>24</xdr:row>
      <xdr:rowOff>122605</xdr:rowOff>
    </xdr:to>
    <xdr:sp macro="" textlink="">
      <xdr:nvSpPr>
        <xdr:cNvPr id="32" name="Rectangle 31">
          <a:extLst>
            <a:ext uri="{FF2B5EF4-FFF2-40B4-BE49-F238E27FC236}">
              <a16:creationId xmlns:a16="http://schemas.microsoft.com/office/drawing/2014/main" id="{14CF6DF5-8AB3-4798-8182-5069B990612F}"/>
            </a:ext>
          </a:extLst>
        </xdr:cNvPr>
        <xdr:cNvSpPr/>
      </xdr:nvSpPr>
      <xdr:spPr>
        <a:xfrm>
          <a:off x="12268853" y="4019966"/>
          <a:ext cx="723982" cy="674639"/>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15</xdr:col>
      <xdr:colOff>57885</xdr:colOff>
      <xdr:row>21</xdr:row>
      <xdr:rowOff>8867</xdr:rowOff>
    </xdr:from>
    <xdr:to>
      <xdr:col>16</xdr:col>
      <xdr:colOff>172267</xdr:colOff>
      <xdr:row>24</xdr:row>
      <xdr:rowOff>112006</xdr:rowOff>
    </xdr:to>
    <xdr:sp macro="" textlink="">
      <xdr:nvSpPr>
        <xdr:cNvPr id="33" name="Rectangle 32">
          <a:extLst>
            <a:ext uri="{FF2B5EF4-FFF2-40B4-BE49-F238E27FC236}">
              <a16:creationId xmlns:a16="http://schemas.microsoft.com/office/drawing/2014/main" id="{71EEC055-757C-4E84-B8D7-0299D02AFB11}"/>
            </a:ext>
          </a:extLst>
        </xdr:cNvPr>
        <xdr:cNvSpPr/>
      </xdr:nvSpPr>
      <xdr:spPr>
        <a:xfrm>
          <a:off x="12992835" y="4009367"/>
          <a:ext cx="723982" cy="674639"/>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16</xdr:col>
      <xdr:colOff>184323</xdr:colOff>
      <xdr:row>21</xdr:row>
      <xdr:rowOff>7363</xdr:rowOff>
    </xdr:from>
    <xdr:to>
      <xdr:col>17</xdr:col>
      <xdr:colOff>298705</xdr:colOff>
      <xdr:row>24</xdr:row>
      <xdr:rowOff>110502</xdr:rowOff>
    </xdr:to>
    <xdr:sp macro="" textlink="">
      <xdr:nvSpPr>
        <xdr:cNvPr id="34" name="Rectangle 33">
          <a:extLst>
            <a:ext uri="{FF2B5EF4-FFF2-40B4-BE49-F238E27FC236}">
              <a16:creationId xmlns:a16="http://schemas.microsoft.com/office/drawing/2014/main" id="{006DFF8E-D466-4DF4-ACA5-0D70C63EA2A4}"/>
            </a:ext>
          </a:extLst>
        </xdr:cNvPr>
        <xdr:cNvSpPr/>
      </xdr:nvSpPr>
      <xdr:spPr>
        <a:xfrm>
          <a:off x="13728873" y="4007863"/>
          <a:ext cx="723982" cy="674639"/>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10</xdr:col>
      <xdr:colOff>180600</xdr:colOff>
      <xdr:row>21</xdr:row>
      <xdr:rowOff>12029</xdr:rowOff>
    </xdr:from>
    <xdr:to>
      <xdr:col>11</xdr:col>
      <xdr:colOff>348100</xdr:colOff>
      <xdr:row>24</xdr:row>
      <xdr:rowOff>121109</xdr:rowOff>
    </xdr:to>
    <xdr:cxnSp macro="">
      <xdr:nvCxnSpPr>
        <xdr:cNvPr id="35" name="Straight Connector 34">
          <a:extLst>
            <a:ext uri="{FF2B5EF4-FFF2-40B4-BE49-F238E27FC236}">
              <a16:creationId xmlns:a16="http://schemas.microsoft.com/office/drawing/2014/main" id="{BFBF145C-84D2-4DDB-B2EE-D72B22D243B5}"/>
            </a:ext>
          </a:extLst>
        </xdr:cNvPr>
        <xdr:cNvCxnSpPr>
          <a:cxnSpLocks/>
        </xdr:cNvCxnSpPr>
      </xdr:nvCxnSpPr>
      <xdr:spPr>
        <a:xfrm flipV="1">
          <a:off x="10067550" y="4012529"/>
          <a:ext cx="777100" cy="680580"/>
        </a:xfrm>
        <a:prstGeom prst="line">
          <a:avLst/>
        </a:prstGeom>
        <a:ln>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318826</xdr:colOff>
      <xdr:row>20</xdr:row>
      <xdr:rowOff>173079</xdr:rowOff>
    </xdr:from>
    <xdr:to>
      <xdr:col>12</xdr:col>
      <xdr:colOff>464333</xdr:colOff>
      <xdr:row>24</xdr:row>
      <xdr:rowOff>103712</xdr:rowOff>
    </xdr:to>
    <xdr:cxnSp macro="">
      <xdr:nvCxnSpPr>
        <xdr:cNvPr id="36" name="Straight Connector 35">
          <a:extLst>
            <a:ext uri="{FF2B5EF4-FFF2-40B4-BE49-F238E27FC236}">
              <a16:creationId xmlns:a16="http://schemas.microsoft.com/office/drawing/2014/main" id="{37D24453-13AF-463D-B8F6-1AEE7059D3DF}"/>
            </a:ext>
          </a:extLst>
        </xdr:cNvPr>
        <xdr:cNvCxnSpPr>
          <a:cxnSpLocks/>
        </xdr:cNvCxnSpPr>
      </xdr:nvCxnSpPr>
      <xdr:spPr>
        <a:xfrm>
          <a:off x="10815376" y="3983079"/>
          <a:ext cx="755107" cy="692633"/>
        </a:xfrm>
        <a:prstGeom prst="line">
          <a:avLst/>
        </a:prstGeom>
        <a:ln>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293997</xdr:colOff>
      <xdr:row>21</xdr:row>
      <xdr:rowOff>576</xdr:rowOff>
    </xdr:from>
    <xdr:to>
      <xdr:col>12</xdr:col>
      <xdr:colOff>461497</xdr:colOff>
      <xdr:row>24</xdr:row>
      <xdr:rowOff>109656</xdr:rowOff>
    </xdr:to>
    <xdr:cxnSp macro="">
      <xdr:nvCxnSpPr>
        <xdr:cNvPr id="37" name="Straight Connector 36">
          <a:extLst>
            <a:ext uri="{FF2B5EF4-FFF2-40B4-BE49-F238E27FC236}">
              <a16:creationId xmlns:a16="http://schemas.microsoft.com/office/drawing/2014/main" id="{53DE56F9-B15F-459C-BD82-FFC0AFA78508}"/>
            </a:ext>
          </a:extLst>
        </xdr:cNvPr>
        <xdr:cNvCxnSpPr>
          <a:cxnSpLocks/>
        </xdr:cNvCxnSpPr>
      </xdr:nvCxnSpPr>
      <xdr:spPr>
        <a:xfrm flipV="1">
          <a:off x="10790547" y="4001076"/>
          <a:ext cx="777100" cy="680580"/>
        </a:xfrm>
        <a:prstGeom prst="line">
          <a:avLst/>
        </a:prstGeom>
        <a:ln>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485483</xdr:colOff>
      <xdr:row>21</xdr:row>
      <xdr:rowOff>7901</xdr:rowOff>
    </xdr:from>
    <xdr:to>
      <xdr:col>14</xdr:col>
      <xdr:colOff>21390</xdr:colOff>
      <xdr:row>24</xdr:row>
      <xdr:rowOff>129034</xdr:rowOff>
    </xdr:to>
    <xdr:cxnSp macro="">
      <xdr:nvCxnSpPr>
        <xdr:cNvPr id="38" name="Straight Connector 37">
          <a:extLst>
            <a:ext uri="{FF2B5EF4-FFF2-40B4-BE49-F238E27FC236}">
              <a16:creationId xmlns:a16="http://schemas.microsoft.com/office/drawing/2014/main" id="{0B416081-9DF0-4772-AF13-114B4EA2CAF5}"/>
            </a:ext>
          </a:extLst>
        </xdr:cNvPr>
        <xdr:cNvCxnSpPr>
          <a:cxnSpLocks/>
        </xdr:cNvCxnSpPr>
      </xdr:nvCxnSpPr>
      <xdr:spPr>
        <a:xfrm>
          <a:off x="11591633" y="4008401"/>
          <a:ext cx="755107" cy="692633"/>
        </a:xfrm>
        <a:prstGeom prst="line">
          <a:avLst/>
        </a:prstGeom>
        <a:ln>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460654</xdr:colOff>
      <xdr:row>21</xdr:row>
      <xdr:rowOff>25898</xdr:rowOff>
    </xdr:from>
    <xdr:to>
      <xdr:col>14</xdr:col>
      <xdr:colOff>18554</xdr:colOff>
      <xdr:row>24</xdr:row>
      <xdr:rowOff>134978</xdr:rowOff>
    </xdr:to>
    <xdr:cxnSp macro="">
      <xdr:nvCxnSpPr>
        <xdr:cNvPr id="39" name="Straight Connector 38">
          <a:extLst>
            <a:ext uri="{FF2B5EF4-FFF2-40B4-BE49-F238E27FC236}">
              <a16:creationId xmlns:a16="http://schemas.microsoft.com/office/drawing/2014/main" id="{3EBD0AFB-573C-4EEF-A326-510372E33919}"/>
            </a:ext>
          </a:extLst>
        </xdr:cNvPr>
        <xdr:cNvCxnSpPr>
          <a:cxnSpLocks/>
        </xdr:cNvCxnSpPr>
      </xdr:nvCxnSpPr>
      <xdr:spPr>
        <a:xfrm flipV="1">
          <a:off x="11566804" y="4026398"/>
          <a:ext cx="777100" cy="680580"/>
        </a:xfrm>
        <a:prstGeom prst="line">
          <a:avLst/>
        </a:prstGeom>
        <a:ln>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599295</xdr:colOff>
      <xdr:row>21</xdr:row>
      <xdr:rowOff>7901</xdr:rowOff>
    </xdr:from>
    <xdr:to>
      <xdr:col>15</xdr:col>
      <xdr:colOff>135202</xdr:colOff>
      <xdr:row>24</xdr:row>
      <xdr:rowOff>129034</xdr:rowOff>
    </xdr:to>
    <xdr:cxnSp macro="">
      <xdr:nvCxnSpPr>
        <xdr:cNvPr id="40" name="Straight Connector 39">
          <a:extLst>
            <a:ext uri="{FF2B5EF4-FFF2-40B4-BE49-F238E27FC236}">
              <a16:creationId xmlns:a16="http://schemas.microsoft.com/office/drawing/2014/main" id="{EC520EEB-A4BE-4A35-9760-5F8CE19B4BC1}"/>
            </a:ext>
          </a:extLst>
        </xdr:cNvPr>
        <xdr:cNvCxnSpPr>
          <a:cxnSpLocks/>
        </xdr:cNvCxnSpPr>
      </xdr:nvCxnSpPr>
      <xdr:spPr>
        <a:xfrm>
          <a:off x="12315045" y="4008401"/>
          <a:ext cx="755107" cy="692633"/>
        </a:xfrm>
        <a:prstGeom prst="line">
          <a:avLst/>
        </a:prstGeom>
        <a:ln>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574466</xdr:colOff>
      <xdr:row>21</xdr:row>
      <xdr:rowOff>25898</xdr:rowOff>
    </xdr:from>
    <xdr:to>
      <xdr:col>15</xdr:col>
      <xdr:colOff>132366</xdr:colOff>
      <xdr:row>24</xdr:row>
      <xdr:rowOff>134978</xdr:rowOff>
    </xdr:to>
    <xdr:cxnSp macro="">
      <xdr:nvCxnSpPr>
        <xdr:cNvPr id="41" name="Straight Connector 40">
          <a:extLst>
            <a:ext uri="{FF2B5EF4-FFF2-40B4-BE49-F238E27FC236}">
              <a16:creationId xmlns:a16="http://schemas.microsoft.com/office/drawing/2014/main" id="{B0E6FCCD-E494-464B-876F-6764EE28D9E1}"/>
            </a:ext>
          </a:extLst>
        </xdr:cNvPr>
        <xdr:cNvCxnSpPr>
          <a:cxnSpLocks/>
        </xdr:cNvCxnSpPr>
      </xdr:nvCxnSpPr>
      <xdr:spPr>
        <a:xfrm flipV="1">
          <a:off x="12290216" y="4026398"/>
          <a:ext cx="777100" cy="680580"/>
        </a:xfrm>
        <a:prstGeom prst="line">
          <a:avLst/>
        </a:prstGeom>
        <a:ln>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39977</xdr:colOff>
      <xdr:row>21</xdr:row>
      <xdr:rowOff>20060</xdr:rowOff>
    </xdr:from>
    <xdr:to>
      <xdr:col>16</xdr:col>
      <xdr:colOff>185484</xdr:colOff>
      <xdr:row>24</xdr:row>
      <xdr:rowOff>141193</xdr:rowOff>
    </xdr:to>
    <xdr:cxnSp macro="">
      <xdr:nvCxnSpPr>
        <xdr:cNvPr id="42" name="Straight Connector 41">
          <a:extLst>
            <a:ext uri="{FF2B5EF4-FFF2-40B4-BE49-F238E27FC236}">
              <a16:creationId xmlns:a16="http://schemas.microsoft.com/office/drawing/2014/main" id="{8297EE07-8932-479C-B79B-24BF32ACF8D3}"/>
            </a:ext>
          </a:extLst>
        </xdr:cNvPr>
        <xdr:cNvCxnSpPr>
          <a:cxnSpLocks/>
        </xdr:cNvCxnSpPr>
      </xdr:nvCxnSpPr>
      <xdr:spPr>
        <a:xfrm>
          <a:off x="12974927" y="4020560"/>
          <a:ext cx="755107" cy="692633"/>
        </a:xfrm>
        <a:prstGeom prst="line">
          <a:avLst/>
        </a:prstGeom>
        <a:ln>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15148</xdr:colOff>
      <xdr:row>21</xdr:row>
      <xdr:rowOff>38057</xdr:rowOff>
    </xdr:from>
    <xdr:to>
      <xdr:col>16</xdr:col>
      <xdr:colOff>182648</xdr:colOff>
      <xdr:row>24</xdr:row>
      <xdr:rowOff>147137</xdr:rowOff>
    </xdr:to>
    <xdr:cxnSp macro="">
      <xdr:nvCxnSpPr>
        <xdr:cNvPr id="43" name="Straight Connector 42">
          <a:extLst>
            <a:ext uri="{FF2B5EF4-FFF2-40B4-BE49-F238E27FC236}">
              <a16:creationId xmlns:a16="http://schemas.microsoft.com/office/drawing/2014/main" id="{FBAE764D-6054-4BBD-B4F6-FE3D6D9157EA}"/>
            </a:ext>
          </a:extLst>
        </xdr:cNvPr>
        <xdr:cNvCxnSpPr>
          <a:cxnSpLocks/>
        </xdr:cNvCxnSpPr>
      </xdr:nvCxnSpPr>
      <xdr:spPr>
        <a:xfrm flipV="1">
          <a:off x="12950098" y="4038557"/>
          <a:ext cx="777100" cy="680580"/>
        </a:xfrm>
        <a:prstGeom prst="line">
          <a:avLst/>
        </a:prstGeom>
        <a:ln>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313413</xdr:colOff>
      <xdr:row>21</xdr:row>
      <xdr:rowOff>25898</xdr:rowOff>
    </xdr:from>
    <xdr:to>
      <xdr:col>17</xdr:col>
      <xdr:colOff>322562</xdr:colOff>
      <xdr:row>28</xdr:row>
      <xdr:rowOff>144132</xdr:rowOff>
    </xdr:to>
    <xdr:cxnSp macro="">
      <xdr:nvCxnSpPr>
        <xdr:cNvPr id="44" name="Straight Connector 43">
          <a:extLst>
            <a:ext uri="{FF2B5EF4-FFF2-40B4-BE49-F238E27FC236}">
              <a16:creationId xmlns:a16="http://schemas.microsoft.com/office/drawing/2014/main" id="{283C74A2-9061-4D90-A70F-19E46D452A4B}"/>
            </a:ext>
          </a:extLst>
        </xdr:cNvPr>
        <xdr:cNvCxnSpPr>
          <a:cxnSpLocks/>
        </xdr:cNvCxnSpPr>
      </xdr:nvCxnSpPr>
      <xdr:spPr>
        <a:xfrm>
          <a:off x="14467563" y="4026398"/>
          <a:ext cx="9149" cy="1451734"/>
        </a:xfrm>
        <a:prstGeom prst="line">
          <a:avLst/>
        </a:prstGeom>
        <a:ln>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173189</xdr:colOff>
      <xdr:row>20</xdr:row>
      <xdr:rowOff>165167</xdr:rowOff>
    </xdr:from>
    <xdr:to>
      <xdr:col>10</xdr:col>
      <xdr:colOff>182338</xdr:colOff>
      <xdr:row>28</xdr:row>
      <xdr:rowOff>92901</xdr:rowOff>
    </xdr:to>
    <xdr:cxnSp macro="">
      <xdr:nvCxnSpPr>
        <xdr:cNvPr id="45" name="Straight Connector 44">
          <a:extLst>
            <a:ext uri="{FF2B5EF4-FFF2-40B4-BE49-F238E27FC236}">
              <a16:creationId xmlns:a16="http://schemas.microsoft.com/office/drawing/2014/main" id="{2921FF17-A957-47C7-90EC-B7454B962A04}"/>
            </a:ext>
          </a:extLst>
        </xdr:cNvPr>
        <xdr:cNvCxnSpPr>
          <a:cxnSpLocks/>
        </xdr:cNvCxnSpPr>
      </xdr:nvCxnSpPr>
      <xdr:spPr>
        <a:xfrm>
          <a:off x="10060139" y="3975167"/>
          <a:ext cx="9149" cy="1451734"/>
        </a:xfrm>
        <a:prstGeom prst="line">
          <a:avLst/>
        </a:prstGeom>
        <a:ln>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13943</xdr:colOff>
      <xdr:row>28</xdr:row>
      <xdr:rowOff>165606</xdr:rowOff>
    </xdr:from>
    <xdr:to>
      <xdr:col>17</xdr:col>
      <xdr:colOff>514350</xdr:colOff>
      <xdr:row>28</xdr:row>
      <xdr:rowOff>165606</xdr:rowOff>
    </xdr:to>
    <xdr:cxnSp macro="">
      <xdr:nvCxnSpPr>
        <xdr:cNvPr id="46" name="Straight Connector 45">
          <a:extLst>
            <a:ext uri="{FF2B5EF4-FFF2-40B4-BE49-F238E27FC236}">
              <a16:creationId xmlns:a16="http://schemas.microsoft.com/office/drawing/2014/main" id="{D55EA153-C8FC-4D04-AC33-E951EC3F0EE0}"/>
            </a:ext>
          </a:extLst>
        </xdr:cNvPr>
        <xdr:cNvCxnSpPr>
          <a:cxnSpLocks/>
        </xdr:cNvCxnSpPr>
      </xdr:nvCxnSpPr>
      <xdr:spPr>
        <a:xfrm>
          <a:off x="9900893" y="5499606"/>
          <a:ext cx="4767607" cy="0"/>
        </a:xfrm>
        <a:prstGeom prst="line">
          <a:avLst/>
        </a:prstGeom>
        <a:ln>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22C4C4-E4BF-406D-A800-CE381432A779}">
  <dimension ref="A1:F58"/>
  <sheetViews>
    <sheetView tabSelected="1" topLeftCell="A4" workbookViewId="0">
      <selection activeCell="F28" sqref="F28"/>
    </sheetView>
  </sheetViews>
  <sheetFormatPr defaultRowHeight="15" x14ac:dyDescent="0.25"/>
  <cols>
    <col min="1" max="1" width="38.7109375" bestFit="1" customWidth="1"/>
    <col min="2" max="2" width="14" bestFit="1" customWidth="1"/>
    <col min="5" max="5" width="18.5703125" bestFit="1" customWidth="1"/>
    <col min="6" max="6" width="22.140625" bestFit="1" customWidth="1"/>
  </cols>
  <sheetData>
    <row r="1" spans="1:6" x14ac:dyDescent="0.25">
      <c r="A1" t="s">
        <v>94</v>
      </c>
      <c r="B1" t="s">
        <v>93</v>
      </c>
      <c r="C1" t="s">
        <v>92</v>
      </c>
      <c r="D1" t="s">
        <v>91</v>
      </c>
    </row>
    <row r="2" spans="1:6" x14ac:dyDescent="0.25">
      <c r="A2" t="s">
        <v>90</v>
      </c>
      <c r="B2" t="s">
        <v>89</v>
      </c>
      <c r="C2">
        <v>1800</v>
      </c>
    </row>
    <row r="3" spans="1:6" x14ac:dyDescent="0.25">
      <c r="A3" t="s">
        <v>88</v>
      </c>
      <c r="B3" t="s">
        <v>87</v>
      </c>
      <c r="C3">
        <v>800</v>
      </c>
    </row>
    <row r="4" spans="1:6" x14ac:dyDescent="0.25">
      <c r="A4" t="s">
        <v>86</v>
      </c>
      <c r="B4" t="s">
        <v>85</v>
      </c>
      <c r="C4">
        <v>50</v>
      </c>
    </row>
    <row r="5" spans="1:6" x14ac:dyDescent="0.25">
      <c r="A5" t="s">
        <v>84</v>
      </c>
      <c r="B5" t="s">
        <v>83</v>
      </c>
      <c r="C5">
        <f>C2/2</f>
        <v>900</v>
      </c>
      <c r="D5" t="str">
        <f ca="1">_xlfn.FORMULATEXT(C5)</f>
        <v>=C2/2</v>
      </c>
    </row>
    <row r="6" spans="1:6" x14ac:dyDescent="0.25">
      <c r="A6" t="s">
        <v>82</v>
      </c>
      <c r="B6" t="s">
        <v>81</v>
      </c>
      <c r="C6">
        <f>$C$3-1*$C$4</f>
        <v>750</v>
      </c>
      <c r="D6" t="str">
        <f ca="1">_xlfn.FORMULATEXT(C6)</f>
        <v>=$C$3-1*$C$4</v>
      </c>
    </row>
    <row r="7" spans="1:6" x14ac:dyDescent="0.25">
      <c r="A7" t="s">
        <v>80</v>
      </c>
      <c r="B7" t="s">
        <v>79</v>
      </c>
      <c r="C7">
        <f>$C$3-2*$C$4</f>
        <v>700</v>
      </c>
      <c r="D7" t="str">
        <f ca="1">_xlfn.FORMULATEXT(C7)</f>
        <v>=$C$3-2*$C$4</v>
      </c>
    </row>
    <row r="8" spans="1:6" x14ac:dyDescent="0.25">
      <c r="A8" t="s">
        <v>78</v>
      </c>
      <c r="B8" t="s">
        <v>77</v>
      </c>
      <c r="C8">
        <f>$C$3-3*$C$4</f>
        <v>650</v>
      </c>
      <c r="D8" t="str">
        <f ca="1">_xlfn.FORMULATEXT(C8)</f>
        <v>=$C$3-3*$C$4</v>
      </c>
    </row>
    <row r="9" spans="1:6" x14ac:dyDescent="0.25">
      <c r="A9" t="s">
        <v>76</v>
      </c>
      <c r="B9" t="s">
        <v>75</v>
      </c>
      <c r="C9">
        <f>C4*2-10</f>
        <v>90</v>
      </c>
      <c r="D9" t="str">
        <f ca="1">_xlfn.FORMULATEXT(C9)</f>
        <v>=C4*2-10</v>
      </c>
    </row>
    <row r="10" spans="1:6" x14ac:dyDescent="0.25">
      <c r="A10" t="s">
        <v>74</v>
      </c>
    </row>
    <row r="11" spans="1:6" x14ac:dyDescent="0.25">
      <c r="A11" t="s">
        <v>73</v>
      </c>
      <c r="B11" t="s">
        <v>72</v>
      </c>
      <c r="C11" t="s">
        <v>71</v>
      </c>
      <c r="D11" t="s">
        <v>70</v>
      </c>
      <c r="E11" t="s">
        <v>69</v>
      </c>
      <c r="F11" t="s">
        <v>68</v>
      </c>
    </row>
    <row r="12" spans="1:6" x14ac:dyDescent="0.25">
      <c r="A12" t="s">
        <v>67</v>
      </c>
      <c r="B12" t="s">
        <v>66</v>
      </c>
      <c r="C12">
        <f>C5</f>
        <v>900</v>
      </c>
      <c r="D12">
        <f>C5</f>
        <v>900</v>
      </c>
      <c r="E12" t="str">
        <f ca="1">_xlfn.FORMULATEXT(C12)</f>
        <v>=C5</v>
      </c>
      <c r="F12" t="str">
        <f ca="1">_xlfn.FORMULATEXT(D12)</f>
        <v>=C5</v>
      </c>
    </row>
    <row r="13" spans="1:6" x14ac:dyDescent="0.25">
      <c r="A13" t="s">
        <v>65</v>
      </c>
      <c r="B13" t="s">
        <v>64</v>
      </c>
      <c r="C13">
        <f>$C$5</f>
        <v>900</v>
      </c>
      <c r="D13">
        <f>$C$5-$C$3</f>
        <v>100</v>
      </c>
      <c r="E13" t="str">
        <f ca="1">_xlfn.FORMULATEXT(C13)</f>
        <v>=$C$5</v>
      </c>
      <c r="F13" t="str">
        <f ca="1">_xlfn.FORMULATEXT(D13)</f>
        <v>=$C$5-$C$3</v>
      </c>
    </row>
    <row r="14" spans="1:6" x14ac:dyDescent="0.25">
      <c r="A14" t="s">
        <v>63</v>
      </c>
      <c r="B14" t="s">
        <v>62</v>
      </c>
      <c r="C14">
        <f>$C$5+$C$3*COS(PI()/6)</f>
        <v>1592.820323027551</v>
      </c>
      <c r="D14">
        <f>$C$5+$C$3*SIN(PI()/6)</f>
        <v>1300</v>
      </c>
      <c r="E14" t="str">
        <f ca="1">_xlfn.FORMULATEXT(C14)</f>
        <v>=$C$5+$C$3*COS(PI()/6)</v>
      </c>
      <c r="F14" t="str">
        <f ca="1">_xlfn.FORMULATEXT(D14)</f>
        <v>=$C$5+$C$3*SIN(PI()/6)</v>
      </c>
    </row>
    <row r="15" spans="1:6" x14ac:dyDescent="0.25">
      <c r="A15" t="s">
        <v>61</v>
      </c>
      <c r="B15" t="s">
        <v>60</v>
      </c>
      <c r="C15">
        <f>$C$5-$C$3*COS(PI()/6)</f>
        <v>207.17967697244899</v>
      </c>
      <c r="D15">
        <f>$C$5+$C$3*SIN(PI()/6)</f>
        <v>1300</v>
      </c>
      <c r="E15" t="str">
        <f ca="1">_xlfn.FORMULATEXT(C15)</f>
        <v>=$C$5-$C$3*COS(PI()/6)</v>
      </c>
      <c r="F15" t="str">
        <f ca="1">_xlfn.FORMULATEXT(D15)</f>
        <v>=$C$5+$C$3*SIN(PI()/6)</v>
      </c>
    </row>
    <row r="16" spans="1:6" x14ac:dyDescent="0.25">
      <c r="A16" t="s">
        <v>59</v>
      </c>
      <c r="B16" t="s">
        <v>58</v>
      </c>
      <c r="C16">
        <f>$C$5</f>
        <v>900</v>
      </c>
      <c r="D16">
        <f>$C$5-$C$6</f>
        <v>150</v>
      </c>
      <c r="E16" t="str">
        <f ca="1">_xlfn.FORMULATEXT(C16)</f>
        <v>=$C$5</v>
      </c>
      <c r="F16" t="str">
        <f ca="1">_xlfn.FORMULATEXT(D16)</f>
        <v>=$C$5-$C$6</v>
      </c>
    </row>
    <row r="17" spans="1:6" x14ac:dyDescent="0.25">
      <c r="A17" t="s">
        <v>57</v>
      </c>
      <c r="B17" t="s">
        <v>56</v>
      </c>
      <c r="C17">
        <f>$C$5+$C$6*COS(PI()/6)</f>
        <v>1549.5190528383291</v>
      </c>
      <c r="D17">
        <f>$C$5+$C$6*SIN(PI()/6)</f>
        <v>1275</v>
      </c>
      <c r="E17" t="str">
        <f ca="1">_xlfn.FORMULATEXT(C17)</f>
        <v>=$C$5+$C$6*COS(PI()/6)</v>
      </c>
      <c r="F17" t="str">
        <f ca="1">_xlfn.FORMULATEXT(D17)</f>
        <v>=$C$5+$C$6*SIN(PI()/6)</v>
      </c>
    </row>
    <row r="18" spans="1:6" x14ac:dyDescent="0.25">
      <c r="A18" t="s">
        <v>55</v>
      </c>
      <c r="B18" t="s">
        <v>54</v>
      </c>
      <c r="C18">
        <f>$C$5-$C$6*COS(PI()/6)</f>
        <v>250.480947161671</v>
      </c>
      <c r="D18">
        <f>$C$5+$C$6*SIN(PI()/6)</f>
        <v>1275</v>
      </c>
      <c r="E18" t="str">
        <f ca="1">_xlfn.FORMULATEXT(C18)</f>
        <v>=$C$5-$C$6*COS(PI()/6)</v>
      </c>
      <c r="F18" t="str">
        <f ca="1">_xlfn.FORMULATEXT(D18)</f>
        <v>=$C$5+$C$6*SIN(PI()/6)</v>
      </c>
    </row>
    <row r="19" spans="1:6" x14ac:dyDescent="0.25">
      <c r="A19" t="s">
        <v>53</v>
      </c>
      <c r="B19" t="s">
        <v>52</v>
      </c>
      <c r="C19">
        <f>$C$5</f>
        <v>900</v>
      </c>
      <c r="D19">
        <f>$C$5-$C$7</f>
        <v>200</v>
      </c>
      <c r="E19" t="str">
        <f ca="1">_xlfn.FORMULATEXT(C19)</f>
        <v>=$C$5</v>
      </c>
      <c r="F19" t="str">
        <f ca="1">_xlfn.FORMULATEXT(D19)</f>
        <v>=$C$5-$C$7</v>
      </c>
    </row>
    <row r="20" spans="1:6" x14ac:dyDescent="0.25">
      <c r="A20" t="s">
        <v>51</v>
      </c>
      <c r="B20" t="s">
        <v>50</v>
      </c>
      <c r="C20">
        <f>$C$5+$C$7*COS(PI()/6)</f>
        <v>1506.217782649107</v>
      </c>
      <c r="D20">
        <f>$C$5+$C$7*SIN(PI()/6)</f>
        <v>1250</v>
      </c>
      <c r="E20" t="str">
        <f ca="1">_xlfn.FORMULATEXT(C20)</f>
        <v>=$C$5+$C$7*COS(PI()/6)</v>
      </c>
      <c r="F20" t="str">
        <f ca="1">_xlfn.FORMULATEXT(D20)</f>
        <v>=$C$5+$C$7*SIN(PI()/6)</v>
      </c>
    </row>
    <row r="21" spans="1:6" x14ac:dyDescent="0.25">
      <c r="A21" t="s">
        <v>49</v>
      </c>
      <c r="B21" t="s">
        <v>48</v>
      </c>
      <c r="C21">
        <f>$C$5-$C$7*COS(PI()/6)</f>
        <v>293.78221735089289</v>
      </c>
      <c r="D21">
        <f>$C$5+$C$7*SIN(PI()/6)</f>
        <v>1250</v>
      </c>
      <c r="E21" t="str">
        <f ca="1">_xlfn.FORMULATEXT(C21)</f>
        <v>=$C$5-$C$7*COS(PI()/6)</v>
      </c>
      <c r="F21" t="str">
        <f ca="1">_xlfn.FORMULATEXT(D21)</f>
        <v>=$C$5+$C$7*SIN(PI()/6)</v>
      </c>
    </row>
    <row r="22" spans="1:6" x14ac:dyDescent="0.25">
      <c r="A22" t="s">
        <v>47</v>
      </c>
      <c r="B22" t="s">
        <v>46</v>
      </c>
      <c r="C22">
        <f>$C$5</f>
        <v>900</v>
      </c>
      <c r="D22">
        <f>$C$5-$C$8</f>
        <v>250</v>
      </c>
      <c r="E22" t="str">
        <f ca="1">_xlfn.FORMULATEXT(C22)</f>
        <v>=$C$5</v>
      </c>
      <c r="F22" t="str">
        <f ca="1">_xlfn.FORMULATEXT(D22)</f>
        <v>=$C$5-$C$8</v>
      </c>
    </row>
    <row r="23" spans="1:6" x14ac:dyDescent="0.25">
      <c r="A23" t="s">
        <v>45</v>
      </c>
      <c r="B23" t="s">
        <v>44</v>
      </c>
      <c r="C23">
        <f>$C$5+$C$8*COS(PI()/6)</f>
        <v>1462.9165124598853</v>
      </c>
      <c r="D23">
        <f>$C$5+$C$8*SIN(PI()/6)</f>
        <v>1225</v>
      </c>
      <c r="E23" t="str">
        <f ca="1">_xlfn.FORMULATEXT(C23)</f>
        <v>=$C$5+$C$8*COS(PI()/6)</v>
      </c>
      <c r="F23" t="str">
        <f ca="1">_xlfn.FORMULATEXT(D23)</f>
        <v>=$C$5+$C$8*SIN(PI()/6)</v>
      </c>
    </row>
    <row r="24" spans="1:6" x14ac:dyDescent="0.25">
      <c r="A24" t="s">
        <v>43</v>
      </c>
      <c r="B24" t="s">
        <v>42</v>
      </c>
      <c r="C24">
        <f>$C$5-$C$8*COS(PI()/6)</f>
        <v>337.08348754011479</v>
      </c>
      <c r="D24">
        <f>$C$5+$C$8*SIN(PI()/6)</f>
        <v>1225</v>
      </c>
      <c r="E24" t="str">
        <f ca="1">_xlfn.FORMULATEXT(C24)</f>
        <v>=$C$5-$C$8*COS(PI()/6)</v>
      </c>
      <c r="F24" t="str">
        <f ca="1">_xlfn.FORMULATEXT(D24)</f>
        <v>=$C$5+$C$8*SIN(PI()/6)</v>
      </c>
    </row>
    <row r="25" spans="1:6" x14ac:dyDescent="0.25">
      <c r="A25" t="s">
        <v>41</v>
      </c>
      <c r="B25" t="s">
        <v>40</v>
      </c>
      <c r="C25">
        <f>C5-C8</f>
        <v>250</v>
      </c>
      <c r="D25">
        <f>$C$5</f>
        <v>900</v>
      </c>
      <c r="E25" t="str">
        <f ca="1">_xlfn.FORMULATEXT(C25)</f>
        <v>=C5-C8</v>
      </c>
      <c r="F25" t="str">
        <f ca="1">_xlfn.FORMULATEXT(D25)</f>
        <v>=$C$5</v>
      </c>
    </row>
    <row r="26" spans="1:6" x14ac:dyDescent="0.25">
      <c r="A26" t="s">
        <v>39</v>
      </c>
      <c r="B26" t="s">
        <v>38</v>
      </c>
      <c r="C26">
        <f>C5+C8</f>
        <v>1550</v>
      </c>
      <c r="D26">
        <f>$C$5</f>
        <v>900</v>
      </c>
      <c r="E26" t="str">
        <f ca="1">_xlfn.FORMULATEXT(C26)</f>
        <v>=C5+C8</v>
      </c>
      <c r="F26" t="str">
        <f ca="1">_xlfn.FORMULATEXT(D26)</f>
        <v>=$C$5</v>
      </c>
    </row>
    <row r="27" spans="1:6" x14ac:dyDescent="0.25">
      <c r="A27" t="s">
        <v>37</v>
      </c>
      <c r="B27" t="s">
        <v>36</v>
      </c>
      <c r="C27">
        <f>C34</f>
        <v>272.14821291210558</v>
      </c>
      <c r="D27">
        <f>$C$5</f>
        <v>900</v>
      </c>
      <c r="E27" t="str">
        <f ca="1">_xlfn.FORMULATEXT(C27)</f>
        <v>=C34</v>
      </c>
      <c r="F27" t="str">
        <f ca="1">_xlfn.FORMULATEXT(D27)</f>
        <v>=$C$5</v>
      </c>
    </row>
    <row r="28" spans="1:6" x14ac:dyDescent="0.25">
      <c r="A28" t="s">
        <v>35</v>
      </c>
      <c r="B28" t="s">
        <v>34</v>
      </c>
      <c r="C28">
        <f>$C$27+1*($C$33-$C$27)/6</f>
        <v>481.43214194140376</v>
      </c>
      <c r="D28">
        <f>$C$5</f>
        <v>900</v>
      </c>
      <c r="E28" t="str">
        <f ca="1">_xlfn.FORMULATEXT(C28)</f>
        <v>=$C$27+1*($C$33-$C$27)/6</v>
      </c>
      <c r="F28" t="str">
        <f ca="1">_xlfn.FORMULATEXT(D28)</f>
        <v>=$C$5</v>
      </c>
    </row>
    <row r="29" spans="1:6" x14ac:dyDescent="0.25">
      <c r="A29" t="s">
        <v>33</v>
      </c>
      <c r="B29" t="s">
        <v>32</v>
      </c>
      <c r="C29">
        <f>$C$27+2*($C$33-$C$27)/6</f>
        <v>690.71607097070194</v>
      </c>
      <c r="D29">
        <f>$C$5</f>
        <v>900</v>
      </c>
      <c r="E29" t="str">
        <f ca="1">_xlfn.FORMULATEXT(C29)</f>
        <v>=$C$27+2*($C$33-$C$27)/6</v>
      </c>
      <c r="F29" t="str">
        <f ca="1">_xlfn.FORMULATEXT(D29)</f>
        <v>=$C$5</v>
      </c>
    </row>
    <row r="30" spans="1:6" x14ac:dyDescent="0.25">
      <c r="A30" t="s">
        <v>31</v>
      </c>
      <c r="B30" t="s">
        <v>30</v>
      </c>
      <c r="C30">
        <f>$C$27+3*($C$33-$C$27)/6</f>
        <v>900.00000000000011</v>
      </c>
      <c r="D30">
        <f>$C$5</f>
        <v>900</v>
      </c>
      <c r="E30" t="str">
        <f ca="1">_xlfn.FORMULATEXT(C30)</f>
        <v>=$C$27+3*($C$33-$C$27)/6</v>
      </c>
      <c r="F30" t="str">
        <f ca="1">_xlfn.FORMULATEXT(D30)</f>
        <v>=$C$5</v>
      </c>
    </row>
    <row r="31" spans="1:6" x14ac:dyDescent="0.25">
      <c r="A31" t="s">
        <v>29</v>
      </c>
      <c r="B31" t="s">
        <v>28</v>
      </c>
      <c r="C31">
        <f>$C$27+4*($C$33-$C$27)/6</f>
        <v>1109.2839290292982</v>
      </c>
      <c r="D31">
        <f>$C$5</f>
        <v>900</v>
      </c>
      <c r="E31" t="str">
        <f ca="1">_xlfn.FORMULATEXT(C31)</f>
        <v>=$C$27+4*($C$33-$C$27)/6</v>
      </c>
      <c r="F31" t="str">
        <f ca="1">_xlfn.FORMULATEXT(D31)</f>
        <v>=$C$5</v>
      </c>
    </row>
    <row r="32" spans="1:6" x14ac:dyDescent="0.25">
      <c r="A32" t="s">
        <v>27</v>
      </c>
      <c r="B32" t="s">
        <v>26</v>
      </c>
      <c r="C32">
        <f>$C$27+5*($C$33-$C$27)/6</f>
        <v>1318.5678580585964</v>
      </c>
      <c r="D32">
        <f>$C$5</f>
        <v>900</v>
      </c>
      <c r="E32" t="str">
        <f ca="1">_xlfn.FORMULATEXT(C32)</f>
        <v>=$C$27+5*($C$33-$C$27)/6</v>
      </c>
      <c r="F32" t="str">
        <f ca="1">_xlfn.FORMULATEXT(D32)</f>
        <v>=$C$5</v>
      </c>
    </row>
    <row r="33" spans="1:6" x14ac:dyDescent="0.25">
      <c r="A33" t="s">
        <v>25</v>
      </c>
      <c r="B33" t="s">
        <v>24</v>
      </c>
      <c r="C33">
        <f>C35</f>
        <v>1527.8517870878945</v>
      </c>
      <c r="D33">
        <f>$C$5</f>
        <v>900</v>
      </c>
      <c r="E33" t="str">
        <f ca="1">_xlfn.FORMULATEXT(C33)</f>
        <v>=C35</v>
      </c>
      <c r="F33" t="str">
        <f ca="1">_xlfn.FORMULATEXT(D33)</f>
        <v>=$C$5</v>
      </c>
    </row>
    <row r="34" spans="1:6" x14ac:dyDescent="0.25">
      <c r="A34" t="s">
        <v>23</v>
      </c>
      <c r="B34" t="s">
        <v>22</v>
      </c>
      <c r="C34">
        <f>C5-C8*COS(PI()/12)</f>
        <v>272.14821291210558</v>
      </c>
      <c r="D34">
        <f>C5+C8*SIN(PI()/12)</f>
        <v>1068.2323793166386</v>
      </c>
      <c r="E34" t="str">
        <f ca="1">_xlfn.FORMULATEXT(C34)</f>
        <v>=C5-C8*COS(PI()/12)</v>
      </c>
      <c r="F34" t="str">
        <f ca="1">_xlfn.FORMULATEXT(D34)</f>
        <v>=C5+C8*SIN(PI()/12)</v>
      </c>
    </row>
    <row r="35" spans="1:6" x14ac:dyDescent="0.25">
      <c r="A35" t="s">
        <v>21</v>
      </c>
      <c r="B35" t="s">
        <v>20</v>
      </c>
      <c r="C35">
        <f>C5+C8*COS(PI()/12)</f>
        <v>1527.8517870878945</v>
      </c>
      <c r="D35">
        <f>C5+C8*SIN(PI()/12)</f>
        <v>1068.2323793166386</v>
      </c>
      <c r="E35" t="str">
        <f ca="1">_xlfn.FORMULATEXT(C35)</f>
        <v>=C5+C8*COS(PI()/12)</v>
      </c>
      <c r="F35" t="str">
        <f ca="1">_xlfn.FORMULATEXT(D35)</f>
        <v>=C5+C8*SIN(PI()/12)</v>
      </c>
    </row>
    <row r="36" spans="1:6" x14ac:dyDescent="0.25">
      <c r="A36" t="s">
        <v>19</v>
      </c>
      <c r="B36" t="s">
        <v>18</v>
      </c>
      <c r="C36">
        <f>C34</f>
        <v>272.14821291210558</v>
      </c>
      <c r="D36">
        <f>C5-C8*SIN(PI()/12)</f>
        <v>731.76762068336154</v>
      </c>
      <c r="E36" t="str">
        <f ca="1">_xlfn.FORMULATEXT(C36)</f>
        <v>=C34</v>
      </c>
      <c r="F36" t="str">
        <f ca="1">_xlfn.FORMULATEXT(D36)</f>
        <v>=C5-C8*SIN(PI()/12)</v>
      </c>
    </row>
    <row r="37" spans="1:6" x14ac:dyDescent="0.25">
      <c r="A37" t="s">
        <v>17</v>
      </c>
      <c r="B37" t="s">
        <v>16</v>
      </c>
      <c r="C37">
        <f>C35</f>
        <v>1527.8517870878945</v>
      </c>
      <c r="D37">
        <f>$D$36</f>
        <v>731.76762068336154</v>
      </c>
      <c r="E37" t="str">
        <f ca="1">_xlfn.FORMULATEXT(C37)</f>
        <v>=C35</v>
      </c>
      <c r="F37" t="str">
        <f ca="1">_xlfn.FORMULATEXT(D37)</f>
        <v>=$D$36</v>
      </c>
    </row>
    <row r="38" spans="1:6" x14ac:dyDescent="0.25">
      <c r="A38" t="s">
        <v>15</v>
      </c>
      <c r="B38" t="s">
        <v>14</v>
      </c>
      <c r="C38">
        <f>C28</f>
        <v>481.43214194140376</v>
      </c>
      <c r="D38">
        <f>$D$36</f>
        <v>731.76762068336154</v>
      </c>
      <c r="E38" t="str">
        <f ca="1">_xlfn.FORMULATEXT(C38)</f>
        <v>=C28</v>
      </c>
      <c r="F38" t="str">
        <f ca="1">_xlfn.FORMULATEXT(D38)</f>
        <v>=$D$36</v>
      </c>
    </row>
    <row r="39" spans="1:6" x14ac:dyDescent="0.25">
      <c r="A39" t="s">
        <v>13</v>
      </c>
      <c r="B39" t="s">
        <v>12</v>
      </c>
      <c r="C39">
        <f>C29</f>
        <v>690.71607097070194</v>
      </c>
      <c r="D39">
        <f>$D$36</f>
        <v>731.76762068336154</v>
      </c>
      <c r="E39" t="str">
        <f ca="1">_xlfn.FORMULATEXT(C39)</f>
        <v>=C29</v>
      </c>
      <c r="F39" t="str">
        <f ca="1">_xlfn.FORMULATEXT(D39)</f>
        <v>=$D$36</v>
      </c>
    </row>
    <row r="40" spans="1:6" x14ac:dyDescent="0.25">
      <c r="A40" t="s">
        <v>11</v>
      </c>
      <c r="B40" t="s">
        <v>10</v>
      </c>
      <c r="C40">
        <f>C30</f>
        <v>900.00000000000011</v>
      </c>
      <c r="D40">
        <f>$D$36</f>
        <v>731.76762068336154</v>
      </c>
      <c r="E40" t="str">
        <f ca="1">_xlfn.FORMULATEXT(C40)</f>
        <v>=C30</v>
      </c>
      <c r="F40" t="str">
        <f ca="1">_xlfn.FORMULATEXT(D40)</f>
        <v>=$D$36</v>
      </c>
    </row>
    <row r="41" spans="1:6" x14ac:dyDescent="0.25">
      <c r="A41" t="s">
        <v>9</v>
      </c>
      <c r="B41" t="s">
        <v>8</v>
      </c>
      <c r="C41">
        <f>C31</f>
        <v>1109.2839290292982</v>
      </c>
      <c r="D41">
        <f>$D$36</f>
        <v>731.76762068336154</v>
      </c>
      <c r="E41" t="str">
        <f ca="1">_xlfn.FORMULATEXT(C41)</f>
        <v>=C31</v>
      </c>
      <c r="F41" t="str">
        <f ca="1">_xlfn.FORMULATEXT(D41)</f>
        <v>=$D$36</v>
      </c>
    </row>
    <row r="42" spans="1:6" x14ac:dyDescent="0.25">
      <c r="A42" t="s">
        <v>7</v>
      </c>
      <c r="B42" t="s">
        <v>6</v>
      </c>
      <c r="C42">
        <f>C32</f>
        <v>1318.5678580585964</v>
      </c>
      <c r="D42">
        <f>$D$36</f>
        <v>731.76762068336154</v>
      </c>
      <c r="E42" t="str">
        <f ca="1">_xlfn.FORMULATEXT(C42)</f>
        <v>=C32</v>
      </c>
      <c r="F42" t="str">
        <f ca="1">_xlfn.FORMULATEXT(D42)</f>
        <v>=$D$36</v>
      </c>
    </row>
    <row r="44" spans="1:6" x14ac:dyDescent="0.25">
      <c r="A44" t="s">
        <v>5</v>
      </c>
    </row>
    <row r="45" spans="1:6" x14ac:dyDescent="0.25">
      <c r="A45" t="s">
        <v>4</v>
      </c>
    </row>
    <row r="46" spans="1:6" x14ac:dyDescent="0.25">
      <c r="A46" t="s">
        <v>3</v>
      </c>
    </row>
    <row r="47" spans="1:6" x14ac:dyDescent="0.25">
      <c r="A47" t="s">
        <v>95</v>
      </c>
    </row>
    <row r="48" spans="1:6" x14ac:dyDescent="0.25">
      <c r="A48" t="s">
        <v>96</v>
      </c>
    </row>
    <row r="49" spans="1:5" x14ac:dyDescent="0.25">
      <c r="A49" t="s">
        <v>97</v>
      </c>
    </row>
    <row r="50" spans="1:5" x14ac:dyDescent="0.25">
      <c r="A50" t="s">
        <v>98</v>
      </c>
    </row>
    <row r="51" spans="1:5" x14ac:dyDescent="0.25">
      <c r="A51" t="s">
        <v>2</v>
      </c>
    </row>
    <row r="52" spans="1:5" x14ac:dyDescent="0.25">
      <c r="A52" t="s">
        <v>1</v>
      </c>
    </row>
    <row r="53" spans="1:5" x14ac:dyDescent="0.25">
      <c r="A53" t="s">
        <v>0</v>
      </c>
    </row>
    <row r="55" spans="1:5" x14ac:dyDescent="0.25">
      <c r="A55" t="s">
        <v>99</v>
      </c>
      <c r="C55">
        <f>AVERAGE(C36, C28)</f>
        <v>376.79017742675467</v>
      </c>
      <c r="D55">
        <f>AVERAGE(D36, D28)</f>
        <v>815.88381034168083</v>
      </c>
    </row>
    <row r="56" spans="1:5" x14ac:dyDescent="0.25">
      <c r="A56" t="s">
        <v>100</v>
      </c>
      <c r="C56">
        <f>AVERAGE(C37,C32)</f>
        <v>1423.2098225732454</v>
      </c>
      <c r="D56">
        <f>AVERAGE(D37,D32)</f>
        <v>815.88381034168083</v>
      </c>
    </row>
    <row r="57" spans="1:5" x14ac:dyDescent="0.25">
      <c r="B57" t="s">
        <v>101</v>
      </c>
      <c r="C57">
        <f>C5-C7*COS(PI()/12)</f>
        <v>223.85192159765222</v>
      </c>
      <c r="D57">
        <f>C5+C7*SIN(PI()/12)</f>
        <v>1081.1733315717645</v>
      </c>
      <c r="E57" t="str">
        <f>C57&amp;","&amp;D57</f>
        <v>223.851921597652,1081.17333157176</v>
      </c>
    </row>
    <row r="58" spans="1:5" x14ac:dyDescent="0.25">
      <c r="B58" t="s">
        <v>102</v>
      </c>
      <c r="C58">
        <f>C5+C7*COS(PI()/12)</f>
        <v>1576.1480784023479</v>
      </c>
      <c r="D58">
        <f>C5+C7*SIN(PI()/12)</f>
        <v>1081.1733315717645</v>
      </c>
      <c r="E58" t="str">
        <f>C58&amp;","&amp;D58</f>
        <v>1576.14807840235,1081.17333157176</v>
      </c>
    </row>
  </sheetData>
  <phoneticPr fontId="1" type="noConversion"/>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Mô-tả</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Phung Hoang Digital Technologies</dc:creator>
  <cp:lastModifiedBy>Phung Hoang Digital Technologies</cp:lastModifiedBy>
  <dcterms:created xsi:type="dcterms:W3CDTF">2025-06-09T08:54:43Z</dcterms:created>
  <dcterms:modified xsi:type="dcterms:W3CDTF">2025-06-09T14:24:39Z</dcterms:modified>
</cp:coreProperties>
</file>