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User\OneDrive\Desktop\School\PMAN635\Week 11 deliverables\"/>
    </mc:Choice>
  </mc:AlternateContent>
  <xr:revisionPtr revIDLastSave="0" documentId="13_ncr:1_{D30F58F1-3FEC-471C-90B4-818F913F53CD}" xr6:coauthVersionLast="47" xr6:coauthVersionMax="47" xr10:uidLastSave="{00000000-0000-0000-0000-000000000000}"/>
  <bookViews>
    <workbookView xWindow="-98" yWindow="-98" windowWidth="22695" windowHeight="15196" tabRatio="741" activeTab="8" xr2:uid="{9BA07E69-0242-45AA-A648-D617FCF33B16}"/>
  </bookViews>
  <sheets>
    <sheet name=" Product Backlog" sheetId="2" r:id="rId1"/>
    <sheet name="Sprint 1-1" sheetId="1" r:id="rId2"/>
    <sheet name="Sprint 1-2" sheetId="6" r:id="rId3"/>
    <sheet name="Sprint 1-3" sheetId="7" r:id="rId4"/>
    <sheet name="Sprint 2-1" sheetId="8" r:id="rId5"/>
    <sheet name="Sprint 2-2" sheetId="9" r:id="rId6"/>
    <sheet name="Sprint 2-3" sheetId="10" r:id="rId7"/>
    <sheet name="Calculation" sheetId="11" r:id="rId8"/>
    <sheet name="Doube S Curve" sheetId="12"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2" l="1"/>
  <c r="K3" i="12"/>
  <c r="M3" i="12"/>
  <c r="Q6" i="10"/>
  <c r="Q7" i="10"/>
  <c r="J3" i="12"/>
  <c r="M2" i="12"/>
  <c r="L2" i="12"/>
  <c r="K2" i="12"/>
  <c r="J2" i="12"/>
  <c r="Q9" i="10"/>
  <c r="Q8" i="10"/>
  <c r="Q9" i="7"/>
  <c r="Q8" i="7"/>
  <c r="Q7" i="7"/>
  <c r="Q6" i="7"/>
  <c r="B9" i="11"/>
  <c r="I3" i="12"/>
  <c r="H3" i="12"/>
  <c r="I2" i="12"/>
  <c r="H2" i="12"/>
  <c r="G3" i="12"/>
  <c r="G2" i="12"/>
  <c r="F3" i="12"/>
  <c r="F2" i="12"/>
  <c r="E2" i="12"/>
  <c r="E3" i="12"/>
  <c r="D3" i="12"/>
  <c r="C3" i="12"/>
  <c r="B3" i="12"/>
  <c r="D2" i="12"/>
  <c r="C2" i="12"/>
  <c r="B2" i="12"/>
  <c r="T9" i="9"/>
  <c r="T7" i="9"/>
  <c r="T6" i="9"/>
  <c r="T6" i="8"/>
  <c r="T7" i="8" s="1"/>
  <c r="T8" i="8" s="1"/>
  <c r="T9" i="8" s="1"/>
  <c r="T9" i="6"/>
  <c r="T8" i="6"/>
  <c r="T7" i="6"/>
  <c r="T6" i="6"/>
  <c r="T9" i="1"/>
  <c r="T8" i="1"/>
  <c r="T6" i="1"/>
  <c r="T7" i="1"/>
  <c r="P9" i="10"/>
  <c r="Q11" i="10" s="1"/>
  <c r="B10" i="11"/>
  <c r="S9" i="9"/>
  <c r="S8" i="9"/>
  <c r="S7" i="9"/>
  <c r="S6" i="9"/>
  <c r="S9" i="8"/>
  <c r="S8" i="8"/>
  <c r="S7" i="8"/>
  <c r="S6" i="8"/>
  <c r="S9" i="6"/>
  <c r="S8" i="6"/>
  <c r="S7" i="6"/>
  <c r="S6" i="6"/>
  <c r="S7" i="1"/>
  <c r="S8" i="1"/>
  <c r="S9" i="1"/>
  <c r="S6" i="1"/>
  <c r="S11" i="6"/>
  <c r="S11" i="8"/>
  <c r="S11" i="9"/>
  <c r="L25" i="9"/>
  <c r="L24" i="9"/>
  <c r="N17" i="9"/>
  <c r="O17" i="9"/>
  <c r="N11" i="9"/>
  <c r="O8" i="9"/>
  <c r="O7" i="9"/>
  <c r="O6" i="9"/>
  <c r="O11" i="9" s="1"/>
  <c r="L25" i="8"/>
  <c r="L24" i="8"/>
  <c r="N17" i="8"/>
  <c r="O14" i="8"/>
  <c r="O13" i="8"/>
  <c r="O12" i="8"/>
  <c r="O17" i="8" s="1"/>
  <c r="N11" i="8"/>
  <c r="O8" i="8"/>
  <c r="O7" i="8"/>
  <c r="O6" i="8"/>
  <c r="O11" i="8" s="1"/>
  <c r="L24" i="6"/>
  <c r="N17" i="6"/>
  <c r="O14" i="6"/>
  <c r="O13" i="6"/>
  <c r="O12" i="6"/>
  <c r="O17" i="6" s="1"/>
  <c r="N11" i="6"/>
  <c r="L25" i="6" s="1"/>
  <c r="O8" i="6"/>
  <c r="O11" i="6" s="1"/>
  <c r="O7" i="6"/>
  <c r="O6" i="6"/>
  <c r="S11" i="1"/>
  <c r="M25" i="1"/>
  <c r="N17" i="1"/>
  <c r="N11" i="1"/>
  <c r="H2" i="11"/>
  <c r="H3" i="11"/>
  <c r="H5" i="11"/>
  <c r="G4" i="11"/>
  <c r="D4" i="11"/>
  <c r="E4" i="11"/>
  <c r="F4" i="11"/>
  <c r="C4" i="11"/>
  <c r="B4" i="11"/>
  <c r="B11" i="11" s="1"/>
  <c r="O13" i="1"/>
  <c r="O14" i="1"/>
  <c r="O15" i="1"/>
  <c r="O16" i="1"/>
  <c r="O12" i="1"/>
  <c r="O17" i="1" s="1"/>
  <c r="O10" i="1"/>
  <c r="O9" i="1"/>
  <c r="O8" i="1"/>
  <c r="O7" i="1"/>
  <c r="O6" i="1"/>
  <c r="R9" i="9"/>
  <c r="Q11" i="7"/>
  <c r="M23" i="1"/>
  <c r="M23" i="10"/>
  <c r="M23" i="9"/>
  <c r="M23" i="8"/>
  <c r="M23" i="7"/>
  <c r="M23" i="6"/>
  <c r="B15" i="11" l="1"/>
  <c r="H4" i="11"/>
  <c r="B14" i="11"/>
  <c r="T8" i="9"/>
  <c r="O11" i="1"/>
  <c r="M24" i="1" s="1"/>
</calcChain>
</file>

<file path=xl/sharedStrings.xml><?xml version="1.0" encoding="utf-8"?>
<sst xmlns="http://schemas.openxmlformats.org/spreadsheetml/2006/main" count="644" uniqueCount="157">
  <si>
    <t xml:space="preserve">Product Backlog </t>
  </si>
  <si>
    <t>Epic, feature, requirement</t>
  </si>
  <si>
    <t>Story ID</t>
  </si>
  <si>
    <t>User Story</t>
  </si>
  <si>
    <t>Story Points</t>
  </si>
  <si>
    <t>Owner</t>
  </si>
  <si>
    <t xml:space="preserve"> Sprint</t>
  </si>
  <si>
    <t>Epic 001</t>
  </si>
  <si>
    <t>US001</t>
  </si>
  <si>
    <t>As a project manager, I want to define the project scope so that all stakeholders are aligned.</t>
  </si>
  <si>
    <t>Alina</t>
  </si>
  <si>
    <t>1-1</t>
  </si>
  <si>
    <t>US002</t>
  </si>
  <si>
    <t>As a marketer, I want to conduct market research so that I can identify audience preferences.</t>
  </si>
  <si>
    <t>Bailey</t>
  </si>
  <si>
    <t>For example, 1-2 means the second sprint in the first stream of sprints</t>
  </si>
  <si>
    <t>US003</t>
  </si>
  <si>
    <t>As a researcher, I want to identify the target audience so that we can refine our content strategy.</t>
  </si>
  <si>
    <t>Consultant</t>
  </si>
  <si>
    <t>1-2</t>
  </si>
  <si>
    <t>Requirement 002</t>
  </si>
  <si>
    <t>US004</t>
  </si>
  <si>
    <t>As a producer, I want to select a podcast format so that we maintain consistency.</t>
  </si>
  <si>
    <r>
      <t xml:space="preserve">"Define project scope" → </t>
    </r>
    <r>
      <rPr>
        <b/>
        <sz val="11"/>
        <color theme="1"/>
        <rFont val="Calibri"/>
        <family val="2"/>
        <scheme val="minor"/>
      </rPr>
      <t>Sprint 1-1</t>
    </r>
    <r>
      <rPr>
        <sz val="11"/>
        <color theme="1"/>
        <rFont val="Calibri"/>
        <family val="2"/>
        <scheme val="minor"/>
      </rPr>
      <t xml:space="preserve"> (initial planning)</t>
    </r>
  </si>
  <si>
    <t>US005</t>
  </si>
  <si>
    <t>As a content strategist, I want to define podcast topics so that we have a structured content plan.</t>
  </si>
  <si>
    <t>1-3</t>
  </si>
  <si>
    <r>
      <t xml:space="preserve">"Identify target audience" → </t>
    </r>
    <r>
      <rPr>
        <b/>
        <sz val="11"/>
        <color theme="1"/>
        <rFont val="Calibri"/>
        <family val="2"/>
        <scheme val="minor"/>
      </rPr>
      <t>Sprint 1-2</t>
    </r>
    <r>
      <rPr>
        <sz val="11"/>
        <color theme="1"/>
        <rFont val="Calibri"/>
        <family val="2"/>
        <scheme val="minor"/>
      </rPr>
      <t xml:space="preserve"> (follows market research)</t>
    </r>
  </si>
  <si>
    <t>US006</t>
  </si>
  <si>
    <t>As a scriptwriter, I want to draft episode scripts so that recordings are efficient and engaging.</t>
  </si>
  <si>
    <r>
      <t xml:space="preserve">"Set up recording equipment" → </t>
    </r>
    <r>
      <rPr>
        <b/>
        <sz val="11"/>
        <color theme="1"/>
        <rFont val="Calibri"/>
        <family val="2"/>
        <scheme val="minor"/>
      </rPr>
      <t>Sprint 2-2</t>
    </r>
    <r>
      <rPr>
        <sz val="11"/>
        <color theme="1"/>
        <rFont val="Calibri"/>
        <family val="2"/>
        <scheme val="minor"/>
      </rPr>
      <t xml:space="preserve"> (technical execution)</t>
    </r>
  </si>
  <si>
    <r>
      <t xml:space="preserve">"Create a launch campaign" → </t>
    </r>
    <r>
      <rPr>
        <b/>
        <sz val="11"/>
        <color theme="1"/>
        <rFont val="Calibri"/>
        <family val="2"/>
        <scheme val="minor"/>
      </rPr>
      <t>Sprint 2-3</t>
    </r>
    <r>
      <rPr>
        <sz val="11"/>
        <color theme="1"/>
        <rFont val="Calibri"/>
        <family val="2"/>
        <scheme val="minor"/>
      </rPr>
      <t xml:space="preserve"> (final phase)</t>
    </r>
  </si>
  <si>
    <t>Feature 003</t>
  </si>
  <si>
    <t>US007</t>
  </si>
  <si>
    <t>As an audio engineer, I want to set up recording equipment so that we achieve high-quality sound.</t>
  </si>
  <si>
    <t>Varun</t>
  </si>
  <si>
    <t>2-1</t>
  </si>
  <si>
    <t>US008</t>
  </si>
  <si>
    <t>As a technician, I want to test the recording software so that we avoid technical issues.</t>
  </si>
  <si>
    <t>Requirement 004</t>
  </si>
  <si>
    <t>US009</t>
  </si>
  <si>
    <t>As a marketing lead, I want to create a launch campaign so that we can build an audience.</t>
  </si>
  <si>
    <t>2-2</t>
  </si>
  <si>
    <t>US010</t>
  </si>
  <si>
    <t>As a social media manager, I want to schedule promotional posts so that we engage our audience.</t>
  </si>
  <si>
    <t>2-3</t>
  </si>
  <si>
    <r>
      <t xml:space="preserve">Note that product backlog entries (in Column A) are granularized as they move up, so not all entries in Column A will </t>
    </r>
    <r>
      <rPr>
        <b/>
        <u/>
        <sz val="11"/>
        <color theme="1"/>
        <rFont val="Calibri"/>
        <family val="2"/>
        <scheme val="minor"/>
      </rPr>
      <t>initially</t>
    </r>
    <r>
      <rPr>
        <b/>
        <sz val="11"/>
        <color theme="1"/>
        <rFont val="Calibri"/>
        <family val="2"/>
        <scheme val="minor"/>
      </rPr>
      <t xml:space="preserve"> be broken down into user stories. This decomposition into user stories may happen after sprints have begun. You can adjust the number and type of entries in all the columns to your project needs. For example, you could have three instead of four user stories for Epic 001.</t>
    </r>
  </si>
  <si>
    <r>
      <t xml:space="preserve">PRODUCT BACKLOG </t>
    </r>
    <r>
      <rPr>
        <b/>
        <u/>
        <sz val="11"/>
        <color theme="1"/>
        <rFont val="Calibri"/>
        <family val="2"/>
        <scheme val="minor"/>
      </rPr>
      <t>AFTER</t>
    </r>
    <r>
      <rPr>
        <b/>
        <sz val="11"/>
        <color theme="1"/>
        <rFont val="Calibri"/>
        <family val="2"/>
        <scheme val="minor"/>
      </rPr>
      <t xml:space="preserve"> THIS SPRINT STARTS</t>
    </r>
  </si>
  <si>
    <t xml:space="preserve">Sprint Backlog </t>
  </si>
  <si>
    <t>Story</t>
  </si>
  <si>
    <t>Sprint 1-1 (first sprint in first stream of sprints)</t>
  </si>
  <si>
    <t>Definition of Done: The Project Scope document is drafted and reviewed by all stakeholders.
Market research surveys are completed and summarized into a report.
The target audience profile is identified with supporting data.</t>
  </si>
  <si>
    <t>ID</t>
  </si>
  <si>
    <t>Tasks</t>
  </si>
  <si>
    <t>Status</t>
  </si>
  <si>
    <t>ACTUAL</t>
  </si>
  <si>
    <r>
      <rPr>
        <b/>
        <sz val="12"/>
        <color theme="1"/>
        <rFont val="Calibri"/>
        <family val="2"/>
        <scheme val="minor"/>
      </rPr>
      <t>CUMULATIVE</t>
    </r>
    <r>
      <rPr>
        <sz val="12"/>
        <color theme="1"/>
        <rFont val="Calibri"/>
        <family val="2"/>
        <scheme val="minor"/>
      </rPr>
      <t xml:space="preserve">           </t>
    </r>
    <r>
      <rPr>
        <b/>
        <sz val="12"/>
        <color theme="1"/>
        <rFont val="Calibri"/>
        <family val="2"/>
        <scheme val="minor"/>
      </rPr>
      <t xml:space="preserve">Story points </t>
    </r>
  </si>
  <si>
    <r>
      <t>Task 1:</t>
    </r>
    <r>
      <rPr>
        <sz val="11"/>
        <color theme="1"/>
        <rFont val="Calibri"/>
        <family val="2"/>
        <scheme val="minor"/>
      </rPr>
      <t xml:space="preserve"> Research project requirements</t>
    </r>
  </si>
  <si>
    <t>Alina (Project Manager)</t>
  </si>
  <si>
    <t>In-Progress</t>
  </si>
  <si>
    <t>Week 1</t>
  </si>
  <si>
    <r>
      <t>Task 2:</t>
    </r>
    <r>
      <rPr>
        <sz val="11"/>
        <color theme="1"/>
        <rFont val="Calibri"/>
        <family val="2"/>
        <scheme val="minor"/>
      </rPr>
      <t xml:space="preserve"> Identify stakeholders</t>
    </r>
  </si>
  <si>
    <t>Dwayne (Core Team)</t>
  </si>
  <si>
    <t>Week 2</t>
  </si>
  <si>
    <r>
      <t>Task 3:</t>
    </r>
    <r>
      <rPr>
        <sz val="11"/>
        <color theme="1"/>
        <rFont val="Calibri"/>
        <family val="2"/>
        <scheme val="minor"/>
      </rPr>
      <t xml:space="preserve"> Draft initial scope document</t>
    </r>
  </si>
  <si>
    <t>Consultant 1</t>
  </si>
  <si>
    <t>Week 3</t>
  </si>
  <si>
    <r>
      <t>Task 4:</t>
    </r>
    <r>
      <rPr>
        <sz val="11"/>
        <color theme="1"/>
        <rFont val="Calibri"/>
        <family val="2"/>
        <scheme val="minor"/>
      </rPr>
      <t xml:space="preserve"> Review scope with team</t>
    </r>
  </si>
  <si>
    <t>Consultant 2</t>
  </si>
  <si>
    <t>Not Started</t>
  </si>
  <si>
    <t>Week 4</t>
  </si>
  <si>
    <r>
      <t>Task 5:</t>
    </r>
    <r>
      <rPr>
        <sz val="11"/>
        <color theme="1"/>
        <rFont val="Calibri"/>
        <family val="2"/>
        <scheme val="minor"/>
      </rPr>
      <t xml:space="preserve"> Finalize scope</t>
    </r>
  </si>
  <si>
    <t>Project Manager</t>
  </si>
  <si>
    <t>Average velocity for this stream =</t>
  </si>
  <si>
    <r>
      <t>Task 1:</t>
    </r>
    <r>
      <rPr>
        <sz val="11"/>
        <color theme="1"/>
        <rFont val="Calibri"/>
        <family val="2"/>
        <scheme val="minor"/>
      </rPr>
      <t xml:space="preserve"> Identify target audience</t>
    </r>
  </si>
  <si>
    <t>Bailey (Core Team)</t>
  </si>
  <si>
    <r>
      <t>Task 2:</t>
    </r>
    <r>
      <rPr>
        <sz val="11"/>
        <color theme="1"/>
        <rFont val="Calibri"/>
        <family val="2"/>
        <scheme val="minor"/>
      </rPr>
      <t xml:space="preserve"> Analyze competitor trends</t>
    </r>
  </si>
  <si>
    <t>Amulya (Marketing)</t>
  </si>
  <si>
    <r>
      <t>Task 3:</t>
    </r>
    <r>
      <rPr>
        <sz val="11"/>
        <color theme="1"/>
        <rFont val="Calibri"/>
        <family val="2"/>
        <scheme val="minor"/>
      </rPr>
      <t xml:space="preserve"> Conduct surveys</t>
    </r>
  </si>
  <si>
    <t>Choua (Communications)</t>
  </si>
  <si>
    <r>
      <t>Task 4:</t>
    </r>
    <r>
      <rPr>
        <sz val="11"/>
        <color theme="1"/>
        <rFont val="Calibri"/>
        <family val="2"/>
        <scheme val="minor"/>
      </rPr>
      <t xml:space="preserve"> Review data and insights</t>
    </r>
  </si>
  <si>
    <t>Bob (Core Team)</t>
  </si>
  <si>
    <r>
      <t>Task 5:</t>
    </r>
    <r>
      <rPr>
        <sz val="11"/>
        <color theme="1"/>
        <rFont val="Calibri"/>
        <family val="2"/>
        <scheme val="minor"/>
      </rPr>
      <t xml:space="preserve"> Create final market research report</t>
    </r>
  </si>
  <si>
    <t>Jessica (Core Team)</t>
  </si>
  <si>
    <t>Total Planned Sprint Story Points =</t>
  </si>
  <si>
    <t>Sprint 1-2 (second sprint in first stream of sprints)</t>
  </si>
  <si>
    <t>Definition of Done: Audience segmentation analysis is completed and validated with research data.
A final audience persona document is ready for content planning.
Podcast format options are compared and the best format is selected with justification.</t>
  </si>
  <si>
    <t>As a researcher, I want to identify the target audience so that we can refine our content strategy</t>
  </si>
  <si>
    <r>
      <t>Task 1:</t>
    </r>
    <r>
      <rPr>
        <sz val="11"/>
        <color theme="1"/>
        <rFont val="Calibri"/>
        <family val="2"/>
        <scheme val="minor"/>
      </rPr>
      <t xml:space="preserve"> Conduct audience segmentation</t>
    </r>
  </si>
  <si>
    <t>Alina (Core Team)</t>
  </si>
  <si>
    <r>
      <t>Task 2:</t>
    </r>
    <r>
      <rPr>
        <sz val="11"/>
        <color theme="1"/>
        <rFont val="Calibri"/>
        <family val="2"/>
        <scheme val="minor"/>
      </rPr>
      <t xml:space="preserve"> Analyze demographics &amp; behaviors</t>
    </r>
  </si>
  <si>
    <r>
      <t>Task 3:</t>
    </r>
    <r>
      <rPr>
        <sz val="11"/>
        <color theme="1"/>
        <rFont val="Calibri"/>
        <family val="2"/>
        <scheme val="minor"/>
      </rPr>
      <t xml:space="preserve"> Create audience persona profiles</t>
    </r>
  </si>
  <si>
    <r>
      <t>Task 1:</t>
    </r>
    <r>
      <rPr>
        <sz val="11"/>
        <color theme="1"/>
        <rFont val="Calibri"/>
        <family val="2"/>
        <scheme val="minor"/>
      </rPr>
      <t xml:space="preserve"> Research existing podcast formats</t>
    </r>
  </si>
  <si>
    <r>
      <t>Task 2:</t>
    </r>
    <r>
      <rPr>
        <sz val="11"/>
        <color theme="1"/>
        <rFont val="Calibri"/>
        <family val="2"/>
        <scheme val="minor"/>
      </rPr>
      <t xml:space="preserve"> Compare format suitability</t>
    </r>
  </si>
  <si>
    <r>
      <t>Task 3:</t>
    </r>
    <r>
      <rPr>
        <sz val="11"/>
        <color theme="1"/>
        <rFont val="Calibri"/>
        <family val="2"/>
        <scheme val="minor"/>
      </rPr>
      <t xml:space="preserve"> Choose the final format</t>
    </r>
  </si>
  <si>
    <t>Sprint 1-3 (third sprint in first stream of sprints)</t>
  </si>
  <si>
    <t>Definition of Done: A structured episode topic plan is created for at least 5 episodes.
Industry research confirms that topics align with audience interest.
Episode script templates are drafted, reviewed, and approved by the content team.</t>
  </si>
  <si>
    <r>
      <t>Task 1:</t>
    </r>
    <r>
      <rPr>
        <sz val="11"/>
        <color theme="1"/>
        <rFont val="Calibri"/>
        <family val="2"/>
        <scheme val="minor"/>
      </rPr>
      <t xml:space="preserve"> Brainstorm potential episode topics</t>
    </r>
  </si>
  <si>
    <r>
      <t>Task 2:</t>
    </r>
    <r>
      <rPr>
        <sz val="11"/>
        <color theme="1"/>
        <rFont val="Calibri"/>
        <family val="2"/>
        <scheme val="minor"/>
      </rPr>
      <t xml:space="preserve"> Research trending topics in the industry</t>
    </r>
  </si>
  <si>
    <r>
      <t>Task 3:</t>
    </r>
    <r>
      <rPr>
        <sz val="11"/>
        <color theme="1"/>
        <rFont val="Calibri"/>
        <family val="2"/>
        <scheme val="minor"/>
      </rPr>
      <t xml:space="preserve"> Categorize topics into thematic seasons</t>
    </r>
  </si>
  <si>
    <r>
      <t>Task 1:</t>
    </r>
    <r>
      <rPr>
        <sz val="11"/>
        <color theme="1"/>
        <rFont val="Calibri"/>
        <family val="2"/>
        <scheme val="minor"/>
      </rPr>
      <t xml:space="preserve"> Develop episode structure templates</t>
    </r>
  </si>
  <si>
    <r>
      <t>Task 2:</t>
    </r>
    <r>
      <rPr>
        <sz val="11"/>
        <color theme="1"/>
        <rFont val="Calibri"/>
        <family val="2"/>
        <scheme val="minor"/>
      </rPr>
      <t xml:space="preserve"> Write draft scripts for first episodes</t>
    </r>
  </si>
  <si>
    <r>
      <t>Task 3:</t>
    </r>
    <r>
      <rPr>
        <sz val="11"/>
        <color theme="1"/>
        <rFont val="Calibri"/>
        <family val="2"/>
        <scheme val="minor"/>
      </rPr>
      <t xml:space="preserve"> Review and refine scripts for engagement</t>
    </r>
  </si>
  <si>
    <t>Sprint 2-1 (first sprint in second stream of sprints)</t>
  </si>
  <si>
    <t>Definition of Done: All necessary recording equipment is selected and purchased.
Software is installed and tested for compatibility with recording setup.
Audio quality checks confirm acceptable sound levels and clarity.</t>
  </si>
  <si>
    <r>
      <t>Task 1:</t>
    </r>
    <r>
      <rPr>
        <sz val="11"/>
        <color theme="1"/>
        <rFont val="Calibri"/>
        <family val="2"/>
        <scheme val="minor"/>
      </rPr>
      <t xml:space="preserve"> Research and select recording equipment</t>
    </r>
  </si>
  <si>
    <t>John</t>
  </si>
  <si>
    <r>
      <t>Task 2:</t>
    </r>
    <r>
      <rPr>
        <sz val="11"/>
        <color theme="1"/>
        <rFont val="Calibri"/>
        <family val="2"/>
        <scheme val="minor"/>
      </rPr>
      <t xml:space="preserve"> Purchase and set up recording devices</t>
    </r>
  </si>
  <si>
    <t>Jack</t>
  </si>
  <si>
    <r>
      <t>Task 3:</t>
    </r>
    <r>
      <rPr>
        <sz val="11"/>
        <color theme="1"/>
        <rFont val="Calibri"/>
        <family val="2"/>
        <scheme val="minor"/>
      </rPr>
      <t xml:space="preserve"> Test equipment for audio quality</t>
    </r>
  </si>
  <si>
    <t>Emily</t>
  </si>
  <si>
    <r>
      <t>Task 1:</t>
    </r>
    <r>
      <rPr>
        <sz val="11"/>
        <color theme="1"/>
        <rFont val="Calibri"/>
        <family val="2"/>
        <scheme val="minor"/>
      </rPr>
      <t xml:space="preserve"> Research suitable recording software</t>
    </r>
  </si>
  <si>
    <r>
      <t>Task 2:</t>
    </r>
    <r>
      <rPr>
        <sz val="11"/>
        <color theme="1"/>
        <rFont val="Calibri"/>
        <family val="2"/>
        <scheme val="minor"/>
      </rPr>
      <t xml:space="preserve"> Install and configure software</t>
    </r>
  </si>
  <si>
    <r>
      <t>Task 3:</t>
    </r>
    <r>
      <rPr>
        <sz val="11"/>
        <color theme="1"/>
        <rFont val="Calibri"/>
        <family val="2"/>
        <scheme val="minor"/>
      </rPr>
      <t xml:space="preserve"> Perform test recordings and troubleshoot</t>
    </r>
  </si>
  <si>
    <t>Sprint 2-2 (second sprint in second stream of sprints)</t>
  </si>
  <si>
    <t>Definition of Done: A marketing strategy document is drafted, reviewed, and finalized.
Promotional content drafts are created and scheduled for review.
The podcast launch timeline is confirmed with key dates and milestones.</t>
  </si>
  <si>
    <r>
      <t>Task 1:</t>
    </r>
    <r>
      <rPr>
        <sz val="11"/>
        <color theme="1"/>
        <rFont val="Calibri"/>
        <family val="2"/>
        <scheme val="minor"/>
      </rPr>
      <t xml:space="preserve"> Develop marketing strategy</t>
    </r>
  </si>
  <si>
    <r>
      <t>Task 2:</t>
    </r>
    <r>
      <rPr>
        <sz val="11"/>
        <color theme="1"/>
        <rFont val="Calibri"/>
        <family val="2"/>
        <scheme val="minor"/>
      </rPr>
      <t xml:space="preserve"> Create promotional content</t>
    </r>
  </si>
  <si>
    <r>
      <t>Task 3:</t>
    </r>
    <r>
      <rPr>
        <sz val="11"/>
        <color theme="1"/>
        <rFont val="Calibri"/>
        <family val="2"/>
        <scheme val="minor"/>
      </rPr>
      <t xml:space="preserve"> Plan campaign launch timeline</t>
    </r>
  </si>
  <si>
    <t>Sprint 2-3 (third sprint in second stream of sprints)</t>
  </si>
  <si>
    <t>Definition of Done: The social media content calendar is fully planned.
Promotional designs are completed and approved by the marketing team.
All promotional posts are scheduled across multiple platforms.</t>
  </si>
  <si>
    <r>
      <t>Task 1:</t>
    </r>
    <r>
      <rPr>
        <sz val="11"/>
        <color theme="1"/>
        <rFont val="Calibri"/>
        <family val="2"/>
        <scheme val="minor"/>
      </rPr>
      <t xml:space="preserve"> Plan social media content calendar</t>
    </r>
  </si>
  <si>
    <r>
      <t>Task 2:</t>
    </r>
    <r>
      <rPr>
        <sz val="11"/>
        <color theme="1"/>
        <rFont val="Calibri"/>
        <family val="2"/>
        <scheme val="minor"/>
      </rPr>
      <t xml:space="preserve"> Design promotional posts</t>
    </r>
  </si>
  <si>
    <r>
      <t>Task 3:</t>
    </r>
    <r>
      <rPr>
        <sz val="11"/>
        <color theme="1"/>
        <rFont val="Calibri"/>
        <family val="2"/>
        <scheme val="minor"/>
      </rPr>
      <t xml:space="preserve"> Schedule posts on multiple platforms</t>
    </r>
  </si>
  <si>
    <t>Total</t>
  </si>
  <si>
    <t>Complete</t>
  </si>
  <si>
    <t>Sprint 1-1</t>
  </si>
  <si>
    <t>Sprint 1-2</t>
  </si>
  <si>
    <t>Sprint 1-3</t>
  </si>
  <si>
    <t>Sprint 2-1</t>
  </si>
  <si>
    <t>Sprint 2-2</t>
  </si>
  <si>
    <t>Sprint 2-3</t>
  </si>
  <si>
    <t>Planned SP</t>
  </si>
  <si>
    <t>Completed SP</t>
  </si>
  <si>
    <t>Planned Cost</t>
  </si>
  <si>
    <t>Actual Cost</t>
  </si>
  <si>
    <t>EV</t>
  </si>
  <si>
    <t>AC</t>
  </si>
  <si>
    <t>PV</t>
  </si>
  <si>
    <t>Planned Cost (1k/SP)</t>
  </si>
  <si>
    <t>Total Planned Cost of Sprint =</t>
  </si>
  <si>
    <t>Total Actual Cost of Sprint =</t>
  </si>
  <si>
    <t xml:space="preserve">Cumulative Planned Cost </t>
  </si>
  <si>
    <t xml:space="preserve">Table is as of the end of Month 2 </t>
  </si>
  <si>
    <t>CPI=</t>
  </si>
  <si>
    <t>SPI=</t>
  </si>
  <si>
    <t>Cumulative Planned Cost</t>
  </si>
  <si>
    <t>Cumulative Actual Cost</t>
  </si>
  <si>
    <t xml:space="preserve">Cumulative Actual Cost </t>
  </si>
  <si>
    <t>Week</t>
  </si>
  <si>
    <t>Explanation</t>
  </si>
  <si>
    <t>EV, AC, and PV were calculated from the planned cost, actual cost, planned story point, and actual story point completed in each Sprint during the first two months. Then, those values were used to calculate the CPI and SPI for the project at the end of month 2. The project is slightly behind schedule (SPI 0.94) due to task 3 in both US003 and US004 not being completed at the end of Sprint 1-2 (this was done deliverately to inject realism into the assignment.) The project is performing as expected or slightly worse than expected on cost at the end of month 2 (CPI 0.98) due mostly to Sprint 1-2 not being completed, while cost is running a little high for the 14 completed Story Points (this was also done deliberately to inject realism into the assignment.)</t>
  </si>
  <si>
    <t>Note</t>
  </si>
  <si>
    <t>Current as of end of week</t>
  </si>
  <si>
    <t>The Cumulative Actual Cost and Planned Cost per week (for precision) were calculated by extracting the data from the corresponding cell in each Sprint Sheet. Each Week includes the cost for the corresponding Story Points on the two simultaneous Sprints. These values were used to build a Double-S Curve Chart that shows the project largely fell within the planned budget up to week 8. The Cumulative Actual Cost line remains constart after week 8 because that is the "current as of" date.</t>
  </si>
  <si>
    <t>The assignment didn’t specify which Double-S Curve to make, so we decided to show the cumulative Planned vs Actual Cost chart.</t>
  </si>
  <si>
    <t>Solution for cumulative planned cost and actual cost was cross-referenced with the weekly costs from the double S curve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</si>
</sst>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b/>
      <sz val="11"/>
      <color theme="1"/>
      <name val="Calibri"/>
      <family val="2"/>
      <scheme val="minor"/>
    </font>
    <font>
      <b/>
      <sz val="16"/>
      <color theme="4"/>
      <name val="Calibri"/>
      <family val="2"/>
      <scheme val="minor"/>
    </font>
    <font>
      <sz val="11"/>
      <name val="Calibri"/>
      <family val="2"/>
      <scheme val="minor"/>
    </font>
    <font>
      <b/>
      <sz val="18"/>
      <color theme="1"/>
      <name val="Calibri"/>
      <family val="2"/>
      <scheme val="minor"/>
    </font>
    <font>
      <sz val="8"/>
      <name val="Calibri"/>
      <family val="2"/>
      <scheme val="minor"/>
    </font>
    <font>
      <b/>
      <u/>
      <sz val="11"/>
      <color theme="1"/>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sz val="10"/>
      <color theme="1"/>
      <name val="Calibri"/>
      <family val="2"/>
      <scheme val="minor"/>
    </font>
    <font>
      <sz val="10"/>
      <color theme="1"/>
      <name val="Calibri"/>
      <family val="2"/>
      <scheme val="minor"/>
    </font>
    <font>
      <strike/>
      <sz val="11"/>
      <color theme="1"/>
      <name val="Calibri"/>
      <family val="2"/>
      <scheme val="minor"/>
    </font>
    <font>
      <strike/>
      <sz val="11"/>
      <color theme="9" tint="0.79998168889431442"/>
      <name val="Calibri"/>
      <family val="2"/>
      <scheme val="minor"/>
    </font>
    <font>
      <sz val="11"/>
      <color rgb="FFFF000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3"/>
        <bgColor indexed="64"/>
      </patternFill>
    </fill>
    <fill>
      <patternFill patternType="solid">
        <fgColor rgb="FFFFFF00"/>
        <bgColor indexed="64"/>
      </patternFill>
    </fill>
    <fill>
      <patternFill patternType="solid">
        <fgColor theme="9" tint="0.59996337778862885"/>
        <bgColor indexed="64"/>
      </patternFill>
    </fill>
    <fill>
      <patternFill patternType="solid">
        <fgColor theme="8" tint="0.59996337778862885"/>
        <bgColor indexed="64"/>
      </patternFill>
    </fill>
    <fill>
      <patternFill patternType="solid">
        <fgColor theme="6"/>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thin">
        <color indexed="64"/>
      </right>
      <top style="thin">
        <color indexed="64"/>
      </top>
      <bottom style="thin">
        <color indexed="64"/>
      </bottom>
      <diagonal/>
    </border>
    <border>
      <left style="thick">
        <color indexed="64"/>
      </left>
      <right style="thick">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bottom/>
      <diagonal/>
    </border>
    <border>
      <left style="thin">
        <color indexed="64"/>
      </left>
      <right style="thick">
        <color indexed="64"/>
      </right>
      <top style="thick">
        <color auto="1"/>
      </top>
      <bottom style="thin">
        <color indexed="64"/>
      </bottom>
      <diagonal/>
    </border>
    <border>
      <left/>
      <right style="thin">
        <color indexed="64"/>
      </right>
      <top style="thin">
        <color indexed="64"/>
      </top>
      <bottom/>
      <diagonal/>
    </border>
    <border>
      <left style="medium">
        <color indexed="64"/>
      </left>
      <right style="thick">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ck">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auto="1"/>
      </left>
      <right/>
      <top style="medium">
        <color auto="1"/>
      </top>
      <bottom style="medium">
        <color auto="1"/>
      </bottom>
      <diagonal/>
    </border>
  </borders>
  <cellStyleXfs count="1">
    <xf numFmtId="0" fontId="0" fillId="0" borderId="0"/>
  </cellStyleXfs>
  <cellXfs count="156">
    <xf numFmtId="0" fontId="0" fillId="0" borderId="0" xfId="0"/>
    <xf numFmtId="0" fontId="0" fillId="2" borderId="1" xfId="0" applyFill="1" applyBorder="1"/>
    <xf numFmtId="0" fontId="0" fillId="0" borderId="0" xfId="0" applyAlignment="1">
      <alignment horizontal="center"/>
    </xf>
    <xf numFmtId="0" fontId="4"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0" fillId="2" borderId="1" xfId="0" applyFill="1" applyBorder="1" applyAlignment="1">
      <alignment horizontal="center"/>
    </xf>
    <xf numFmtId="0" fontId="4" fillId="2" borderId="1" xfId="0" applyFont="1" applyFill="1" applyBorder="1" applyAlignment="1">
      <alignment horizontal="center"/>
    </xf>
    <xf numFmtId="0" fontId="0" fillId="3" borderId="1" xfId="0" applyFill="1" applyBorder="1"/>
    <xf numFmtId="0" fontId="0" fillId="3" borderId="1" xfId="0" applyFill="1" applyBorder="1" applyAlignment="1">
      <alignment horizontal="center"/>
    </xf>
    <xf numFmtId="0" fontId="2" fillId="2" borderId="4" xfId="0" applyFont="1" applyFill="1" applyBorder="1" applyAlignment="1">
      <alignment horizontal="center"/>
    </xf>
    <xf numFmtId="0" fontId="0" fillId="2" borderId="18" xfId="0" applyFill="1" applyBorder="1" applyAlignment="1">
      <alignment horizontal="center"/>
    </xf>
    <xf numFmtId="0" fontId="0" fillId="4" borderId="0" xfId="0" applyFill="1" applyAlignment="1">
      <alignment horizontal="center"/>
    </xf>
    <xf numFmtId="0" fontId="0" fillId="2" borderId="21" xfId="0" applyFill="1" applyBorder="1" applyAlignment="1">
      <alignment horizontal="center"/>
    </xf>
    <xf numFmtId="0" fontId="2" fillId="4" borderId="0" xfId="0" applyFont="1" applyFill="1" applyAlignment="1">
      <alignment horizontal="left" vertical="center"/>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2" fillId="5"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0" fillId="2" borderId="27" xfId="0" applyFill="1" applyBorder="1" applyAlignment="1">
      <alignment horizontal="center"/>
    </xf>
    <xf numFmtId="0" fontId="0" fillId="2" borderId="21" xfId="0" applyFill="1" applyBorder="1"/>
    <xf numFmtId="0" fontId="8" fillId="6" borderId="17"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8" fillId="4" borderId="0" xfId="0" applyFont="1" applyFill="1" applyAlignment="1">
      <alignment horizontal="left"/>
    </xf>
    <xf numFmtId="0" fontId="0" fillId="2" borderId="32" xfId="0" applyFill="1" applyBorder="1" applyAlignment="1">
      <alignment horizontal="center"/>
    </xf>
    <xf numFmtId="0" fontId="0" fillId="2" borderId="33" xfId="0" applyFill="1" applyBorder="1" applyAlignment="1">
      <alignment horizontal="center"/>
    </xf>
    <xf numFmtId="49" fontId="0" fillId="2" borderId="34" xfId="0" applyNumberFormat="1" applyFill="1" applyBorder="1" applyAlignment="1">
      <alignment horizontal="center"/>
    </xf>
    <xf numFmtId="49" fontId="0" fillId="2" borderId="36" xfId="0" applyNumberFormat="1" applyFill="1" applyBorder="1" applyAlignment="1">
      <alignment horizontal="center"/>
    </xf>
    <xf numFmtId="0" fontId="0" fillId="2" borderId="38" xfId="0" applyFill="1" applyBorder="1" applyAlignment="1">
      <alignment horizontal="center"/>
    </xf>
    <xf numFmtId="0" fontId="0" fillId="2" borderId="39" xfId="0" applyFill="1" applyBorder="1" applyAlignment="1">
      <alignment horizontal="center"/>
    </xf>
    <xf numFmtId="49" fontId="0" fillId="2" borderId="40" xfId="0" applyNumberFormat="1"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2" fillId="5" borderId="47"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2" borderId="33" xfId="0" applyFill="1" applyBorder="1"/>
    <xf numFmtId="0" fontId="4" fillId="2" borderId="1" xfId="0" applyFont="1" applyFill="1" applyBorder="1" applyAlignment="1">
      <alignment wrapText="1"/>
    </xf>
    <xf numFmtId="0" fontId="0" fillId="2" borderId="1" xfId="0" applyFill="1" applyBorder="1" applyAlignment="1">
      <alignment wrapText="1"/>
    </xf>
    <xf numFmtId="0" fontId="0" fillId="2" borderId="1" xfId="0" applyFill="1" applyBorder="1" applyAlignment="1">
      <alignment horizontal="center" wrapText="1"/>
    </xf>
    <xf numFmtId="0" fontId="4" fillId="2" borderId="1" xfId="0" applyFont="1" applyFill="1" applyBorder="1" applyAlignment="1">
      <alignment horizontal="center" wrapText="1"/>
    </xf>
    <xf numFmtId="0" fontId="2" fillId="2" borderId="1" xfId="0" applyFont="1" applyFill="1" applyBorder="1" applyAlignment="1">
      <alignment wrapText="1"/>
    </xf>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0" fillId="2" borderId="33" xfId="0" applyFill="1" applyBorder="1" applyAlignment="1">
      <alignment wrapText="1"/>
    </xf>
    <xf numFmtId="0" fontId="0" fillId="2" borderId="39" xfId="0" applyFill="1" applyBorder="1" applyAlignment="1">
      <alignment horizontal="center" wrapText="1"/>
    </xf>
    <xf numFmtId="0" fontId="14" fillId="2" borderId="32" xfId="0" applyFont="1" applyFill="1" applyBorder="1" applyAlignment="1">
      <alignment horizontal="center"/>
    </xf>
    <xf numFmtId="0" fontId="14" fillId="2" borderId="33" xfId="0" applyFont="1" applyFill="1" applyBorder="1" applyAlignment="1">
      <alignment wrapText="1"/>
    </xf>
    <xf numFmtId="0" fontId="14" fillId="2" borderId="33" xfId="0" applyFont="1" applyFill="1" applyBorder="1" applyAlignment="1">
      <alignment horizontal="center"/>
    </xf>
    <xf numFmtId="0" fontId="14" fillId="2" borderId="33" xfId="0" applyFont="1" applyFill="1" applyBorder="1"/>
    <xf numFmtId="49" fontId="14" fillId="2" borderId="34" xfId="0" applyNumberFormat="1" applyFont="1" applyFill="1" applyBorder="1" applyAlignment="1">
      <alignment horizontal="center"/>
    </xf>
    <xf numFmtId="0" fontId="14" fillId="2" borderId="18" xfId="0" applyFont="1" applyFill="1" applyBorder="1" applyAlignment="1">
      <alignment horizontal="center"/>
    </xf>
    <xf numFmtId="0" fontId="14" fillId="2" borderId="1" xfId="0" applyFont="1" applyFill="1" applyBorder="1" applyAlignment="1">
      <alignment wrapText="1"/>
    </xf>
    <xf numFmtId="0" fontId="14" fillId="2" borderId="1" xfId="0" applyFont="1" applyFill="1" applyBorder="1" applyAlignment="1">
      <alignment horizontal="center"/>
    </xf>
    <xf numFmtId="0" fontId="14" fillId="2" borderId="1" xfId="0" applyFont="1" applyFill="1" applyBorder="1"/>
    <xf numFmtId="49" fontId="14" fillId="2" borderId="36" xfId="0" applyNumberFormat="1"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wrapText="1"/>
    </xf>
    <xf numFmtId="0" fontId="14" fillId="2" borderId="39" xfId="0" applyFont="1" applyFill="1" applyBorder="1" applyAlignment="1">
      <alignment horizontal="center"/>
    </xf>
    <xf numFmtId="49" fontId="14" fillId="2" borderId="40" xfId="0" applyNumberFormat="1" applyFont="1" applyFill="1" applyBorder="1" applyAlignment="1">
      <alignment horizontal="center"/>
    </xf>
    <xf numFmtId="0" fontId="14" fillId="2" borderId="44" xfId="0" applyFont="1" applyFill="1" applyBorder="1" applyAlignment="1">
      <alignment horizontal="center"/>
    </xf>
    <xf numFmtId="0" fontId="14" fillId="2" borderId="1" xfId="0" applyFont="1" applyFill="1" applyBorder="1" applyAlignment="1">
      <alignment horizontal="center" wrapText="1"/>
    </xf>
    <xf numFmtId="0" fontId="14" fillId="2" borderId="45" xfId="0" applyFont="1" applyFill="1" applyBorder="1" applyAlignment="1">
      <alignment horizontal="center"/>
    </xf>
    <xf numFmtId="0" fontId="14" fillId="2" borderId="46" xfId="0" applyFont="1" applyFill="1" applyBorder="1" applyAlignment="1">
      <alignment horizontal="center"/>
    </xf>
    <xf numFmtId="0" fontId="8" fillId="4" borderId="28" xfId="0" applyFont="1" applyFill="1" applyBorder="1" applyAlignment="1">
      <alignment vertical="center" wrapText="1"/>
    </xf>
    <xf numFmtId="0" fontId="8" fillId="4" borderId="0" xfId="0" applyFont="1" applyFill="1" applyAlignment="1">
      <alignment vertical="center" wrapText="1"/>
    </xf>
    <xf numFmtId="0" fontId="0" fillId="4" borderId="28" xfId="0" applyFill="1" applyBorder="1" applyAlignment="1">
      <alignment horizontal="center" wrapText="1"/>
    </xf>
    <xf numFmtId="0" fontId="0" fillId="4" borderId="3" xfId="0" applyFill="1" applyBorder="1" applyAlignment="1">
      <alignment horizontal="center" wrapText="1"/>
    </xf>
    <xf numFmtId="0" fontId="0" fillId="0" borderId="1" xfId="0" applyBorder="1"/>
    <xf numFmtId="0" fontId="2" fillId="7" borderId="6" xfId="0" applyFont="1" applyFill="1" applyBorder="1" applyAlignment="1">
      <alignment horizontal="center"/>
    </xf>
    <xf numFmtId="16" fontId="2" fillId="7" borderId="7" xfId="0" applyNumberFormat="1" applyFont="1" applyFill="1" applyBorder="1" applyAlignment="1">
      <alignment horizontal="center"/>
    </xf>
    <xf numFmtId="16" fontId="2" fillId="7" borderId="8" xfId="0" applyNumberFormat="1" applyFont="1" applyFill="1" applyBorder="1" applyAlignment="1">
      <alignment horizontal="center"/>
    </xf>
    <xf numFmtId="0" fontId="0" fillId="0" borderId="45" xfId="0" applyBorder="1"/>
    <xf numFmtId="0" fontId="0" fillId="0" borderId="46" xfId="0" applyBorder="1"/>
    <xf numFmtId="0" fontId="0" fillId="0" borderId="39" xfId="0" applyBorder="1"/>
    <xf numFmtId="0" fontId="0" fillId="0" borderId="49" xfId="0" applyBorder="1"/>
    <xf numFmtId="0" fontId="0" fillId="0" borderId="50" xfId="0" applyBorder="1"/>
    <xf numFmtId="0" fontId="0" fillId="2" borderId="0" xfId="0" applyFill="1" applyAlignment="1">
      <alignment horizontal="center"/>
    </xf>
    <xf numFmtId="0" fontId="1" fillId="6" borderId="17" xfId="0" applyFont="1" applyFill="1" applyBorder="1" applyAlignment="1">
      <alignment horizontal="center" vertical="center" wrapText="1"/>
    </xf>
    <xf numFmtId="0" fontId="2" fillId="6" borderId="51"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2" fillId="8" borderId="1" xfId="0" applyFont="1" applyFill="1" applyBorder="1"/>
    <xf numFmtId="0" fontId="2" fillId="0" borderId="0" xfId="0" applyFont="1"/>
    <xf numFmtId="0" fontId="0" fillId="4" borderId="0" xfId="0" applyFill="1"/>
    <xf numFmtId="0" fontId="15" fillId="0" borderId="0" xfId="0" applyFont="1"/>
    <xf numFmtId="0" fontId="2" fillId="4"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3"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0" fillId="5" borderId="31" xfId="0" applyFill="1" applyBorder="1" applyAlignment="1">
      <alignment horizontal="center" vertical="center" wrapText="1"/>
    </xf>
    <xf numFmtId="0" fontId="0" fillId="5" borderId="35"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41" xfId="0" applyFill="1" applyBorder="1" applyAlignment="1">
      <alignment horizontal="center" vertical="center" wrapText="1"/>
    </xf>
    <xf numFmtId="0" fontId="0" fillId="5" borderId="42" xfId="0" applyFill="1" applyBorder="1" applyAlignment="1">
      <alignment horizontal="center" vertical="center" wrapText="1"/>
    </xf>
    <xf numFmtId="0" fontId="0" fillId="5" borderId="43" xfId="0" applyFill="1" applyBorder="1" applyAlignment="1">
      <alignment horizontal="center" vertical="center" wrapText="1"/>
    </xf>
    <xf numFmtId="0" fontId="0" fillId="4" borderId="23" xfId="0" applyFill="1" applyBorder="1" applyAlignment="1">
      <alignment horizontal="center"/>
    </xf>
    <xf numFmtId="0" fontId="0" fillId="4" borderId="0" xfId="0" applyFill="1" applyAlignment="1">
      <alignment horizontal="center"/>
    </xf>
    <xf numFmtId="0" fontId="2" fillId="5" borderId="22"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0" fillId="2" borderId="25" xfId="0" applyFill="1" applyBorder="1" applyAlignment="1">
      <alignment horizontal="right" vertical="center" wrapText="1"/>
    </xf>
    <xf numFmtId="0" fontId="0" fillId="2" borderId="26" xfId="0" applyFill="1" applyBorder="1" applyAlignment="1">
      <alignment horizontal="right" vertical="center" wrapText="1"/>
    </xf>
    <xf numFmtId="0" fontId="13" fillId="5" borderId="31" xfId="0" applyFont="1" applyFill="1" applyBorder="1" applyAlignment="1">
      <alignment horizontal="center" vertical="center" wrapText="1"/>
    </xf>
    <xf numFmtId="0" fontId="13" fillId="5" borderId="35" xfId="0" applyFont="1" applyFill="1" applyBorder="1" applyAlignment="1">
      <alignment horizontal="center" vertical="center" wrapText="1"/>
    </xf>
    <xf numFmtId="0" fontId="13" fillId="5" borderId="37" xfId="0" applyFont="1" applyFill="1" applyBorder="1" applyAlignment="1">
      <alignment horizontal="center" vertical="center" wrapText="1"/>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0" fillId="2"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1" xfId="0" applyFont="1" applyBorder="1" applyAlignment="1">
      <alignment horizontal="left" vertical="top" wrapText="1"/>
    </xf>
    <xf numFmtId="0" fontId="0" fillId="0" borderId="12" xfId="0" applyBorder="1" applyAlignment="1">
      <alignment horizontal="left" vertical="top"/>
    </xf>
    <xf numFmtId="0" fontId="0" fillId="0" borderId="13" xfId="0" applyBorder="1" applyAlignment="1">
      <alignment horizontal="left" vertical="top"/>
    </xf>
    <xf numFmtId="0" fontId="8" fillId="4" borderId="28" xfId="0" applyFont="1" applyFill="1" applyBorder="1" applyAlignment="1">
      <alignment horizontal="left" vertical="center" wrapText="1"/>
    </xf>
    <xf numFmtId="0" fontId="8" fillId="4" borderId="0" xfId="0" applyFont="1" applyFill="1" applyAlignment="1">
      <alignment horizontal="left" vertical="center" wrapText="1"/>
    </xf>
    <xf numFmtId="0" fontId="11" fillId="0" borderId="11" xfId="0" applyFont="1" applyBorder="1" applyAlignment="1">
      <alignment horizontal="left" vertical="top" wrapText="1"/>
    </xf>
    <xf numFmtId="0" fontId="12" fillId="0" borderId="12" xfId="0" applyFont="1" applyBorder="1" applyAlignment="1">
      <alignment horizontal="left" vertical="top"/>
    </xf>
    <xf numFmtId="0" fontId="12" fillId="0" borderId="13" xfId="0" applyFont="1" applyBorder="1" applyAlignment="1">
      <alignment horizontal="left" vertical="top"/>
    </xf>
    <xf numFmtId="0" fontId="13" fillId="5" borderId="41" xfId="0" applyFont="1" applyFill="1" applyBorder="1" applyAlignment="1">
      <alignment horizontal="center" vertical="center" wrapText="1"/>
    </xf>
    <xf numFmtId="0" fontId="13" fillId="5" borderId="42" xfId="0" applyFont="1" applyFill="1" applyBorder="1" applyAlignment="1">
      <alignment horizontal="center" vertical="center" wrapText="1"/>
    </xf>
    <xf numFmtId="0" fontId="13" fillId="5" borderId="43" xfId="0" applyFont="1" applyFill="1" applyBorder="1" applyAlignment="1">
      <alignment horizontal="center" vertical="center" wrapText="1"/>
    </xf>
    <xf numFmtId="0" fontId="9" fillId="0" borderId="12" xfId="0" applyFont="1" applyBorder="1" applyAlignment="1">
      <alignment horizontal="left" vertical="top"/>
    </xf>
    <xf numFmtId="0" fontId="9" fillId="0" borderId="13" xfId="0" applyFont="1" applyBorder="1" applyAlignment="1">
      <alignment horizontal="left" vertical="top"/>
    </xf>
    <xf numFmtId="0" fontId="14" fillId="5" borderId="31" xfId="0" applyFont="1" applyFill="1" applyBorder="1" applyAlignment="1">
      <alignment horizontal="center" vertical="center" wrapText="1"/>
    </xf>
    <xf numFmtId="0" fontId="14" fillId="5" borderId="35" xfId="0" applyFont="1" applyFill="1" applyBorder="1" applyAlignment="1">
      <alignment horizontal="center" vertical="center" wrapText="1"/>
    </xf>
    <xf numFmtId="0" fontId="14" fillId="5" borderId="37" xfId="0" applyFont="1" applyFill="1" applyBorder="1" applyAlignment="1">
      <alignment horizontal="center" vertical="center" wrapText="1"/>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1" fillId="0" borderId="12" xfId="0" applyFont="1" applyBorder="1" applyAlignment="1">
      <alignment horizontal="left" vertical="top"/>
    </xf>
    <xf numFmtId="0" fontId="11" fillId="0" borderId="13" xfId="0" applyFont="1" applyBorder="1" applyAlignment="1">
      <alignment horizontal="left" vertical="top"/>
    </xf>
    <xf numFmtId="0" fontId="0" fillId="2" borderId="1" xfId="0" applyFill="1" applyBorder="1" applyAlignment="1">
      <alignment horizontal="center" vertical="center" wrapText="1"/>
    </xf>
    <xf numFmtId="0" fontId="0" fillId="4" borderId="0" xfId="0" applyFill="1" applyAlignment="1">
      <alignment horizontal="left" vertical="top" wrapText="1"/>
    </xf>
    <xf numFmtId="0" fontId="15" fillId="0" borderId="0" xfId="0" applyFont="1" applyAlignment="1">
      <alignment horizontal="left" vertical="top" wrapText="1"/>
    </xf>
    <xf numFmtId="0" fontId="2" fillId="9" borderId="1" xfId="0" applyFont="1" applyFill="1" applyBorder="1" applyAlignment="1">
      <alignment horizontal="center" vertical="center" wrapText="1"/>
    </xf>
    <xf numFmtId="0" fontId="2" fillId="9" borderId="1" xfId="0" applyFont="1" applyFill="1" applyBorder="1" applyAlignment="1">
      <alignment vertical="center" wrapText="1"/>
    </xf>
    <xf numFmtId="0" fontId="0" fillId="0" borderId="1" xfId="0" applyBorder="1" applyAlignment="1">
      <alignment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0" fillId="10" borderId="36" xfId="0" applyFill="1" applyBorder="1"/>
    <xf numFmtId="0" fontId="0" fillId="10" borderId="40" xfId="0" applyFill="1" applyBorder="1"/>
    <xf numFmtId="0" fontId="0" fillId="1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Sprint Buildup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'Sprint 1-1'!$P$6:$P$9</c:f>
              <c:strCache>
                <c:ptCount val="4"/>
                <c:pt idx="0">
                  <c:v>Week 1</c:v>
                </c:pt>
                <c:pt idx="1">
                  <c:v>Week 2</c:v>
                </c:pt>
                <c:pt idx="2">
                  <c:v>Week 3</c:v>
                </c:pt>
                <c:pt idx="3">
                  <c:v>Total</c:v>
                </c:pt>
              </c:strCache>
            </c:strRef>
          </c:xVal>
          <c:yVal>
            <c:numRef>
              <c:f>'Sprint 1-1'!$R$6:$R$9</c:f>
              <c:numCache>
                <c:formatCode>General</c:formatCode>
                <c:ptCount val="4"/>
                <c:pt idx="0">
                  <c:v>16</c:v>
                </c:pt>
                <c:pt idx="1">
                  <c:v>24</c:v>
                </c:pt>
                <c:pt idx="2">
                  <c:v>32</c:v>
                </c:pt>
                <c:pt idx="3">
                  <c:v>40</c:v>
                </c:pt>
              </c:numCache>
            </c:numRef>
          </c:yVal>
          <c:smooth val="1"/>
          <c:extLst>
            <c:ext xmlns:c16="http://schemas.microsoft.com/office/drawing/2014/chart" uri="{C3380CC4-5D6E-409C-BE32-E72D297353CC}">
              <c16:uniqueId val="{00000000-C0FD-49CF-9556-F35DC32D2AE7}"/>
            </c:ext>
          </c:extLst>
        </c:ser>
        <c:dLbls>
          <c:showLegendKey val="0"/>
          <c:showVal val="0"/>
          <c:showCatName val="0"/>
          <c:showSerName val="0"/>
          <c:showPercent val="0"/>
          <c:showBubbleSize val="0"/>
        </c:dLbls>
        <c:axId val="965641000"/>
        <c:axId val="965633800"/>
      </c:scatterChart>
      <c:valAx>
        <c:axId val="965641000"/>
        <c:scaling>
          <c:orientation val="minMax"/>
          <c:max val="4"/>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33800"/>
        <c:crosses val="autoZero"/>
        <c:crossBetween val="midCat"/>
      </c:valAx>
      <c:valAx>
        <c:axId val="96563380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41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Sprint Buildup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'Sprint 1-2'!$Q$6:$Q$9</c:f>
              <c:strCache>
                <c:ptCount val="4"/>
                <c:pt idx="0">
                  <c:v>Week 1</c:v>
                </c:pt>
                <c:pt idx="1">
                  <c:v>Week 2</c:v>
                </c:pt>
                <c:pt idx="2">
                  <c:v>Week 3</c:v>
                </c:pt>
                <c:pt idx="3">
                  <c:v>Total</c:v>
                </c:pt>
              </c:strCache>
            </c:strRef>
          </c:xVal>
          <c:yVal>
            <c:numRef>
              <c:f>'Sprint 1-2'!$R$6:$R$9</c:f>
              <c:numCache>
                <c:formatCode>General</c:formatCode>
                <c:ptCount val="4"/>
                <c:pt idx="0">
                  <c:v>7</c:v>
                </c:pt>
                <c:pt idx="1">
                  <c:v>14</c:v>
                </c:pt>
                <c:pt idx="2">
                  <c:v>17</c:v>
                </c:pt>
                <c:pt idx="3">
                  <c:v>21</c:v>
                </c:pt>
              </c:numCache>
            </c:numRef>
          </c:yVal>
          <c:smooth val="1"/>
          <c:extLst>
            <c:ext xmlns:c16="http://schemas.microsoft.com/office/drawing/2014/chart" uri="{C3380CC4-5D6E-409C-BE32-E72D297353CC}">
              <c16:uniqueId val="{00000000-004C-4421-BC5D-0186E895D09A}"/>
            </c:ext>
          </c:extLst>
        </c:ser>
        <c:dLbls>
          <c:showLegendKey val="0"/>
          <c:showVal val="0"/>
          <c:showCatName val="0"/>
          <c:showSerName val="0"/>
          <c:showPercent val="0"/>
          <c:showBubbleSize val="0"/>
        </c:dLbls>
        <c:axId val="965641000"/>
        <c:axId val="965633800"/>
      </c:scatterChart>
      <c:valAx>
        <c:axId val="965641000"/>
        <c:scaling>
          <c:orientation val="minMax"/>
          <c:max val="4"/>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33800"/>
        <c:crosses val="autoZero"/>
        <c:crossBetween val="midCat"/>
      </c:valAx>
      <c:valAx>
        <c:axId val="96563380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41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Sprint Buildup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'Sprint 1-3'!$O$6:$O$9</c:f>
              <c:strCache>
                <c:ptCount val="4"/>
                <c:pt idx="0">
                  <c:v>Week 1</c:v>
                </c:pt>
                <c:pt idx="1">
                  <c:v>Week 2</c:v>
                </c:pt>
                <c:pt idx="2">
                  <c:v>Week 3</c:v>
                </c:pt>
                <c:pt idx="3">
                  <c:v>Total</c:v>
                </c:pt>
              </c:strCache>
            </c:strRef>
          </c:xVal>
          <c:yVal>
            <c:numRef>
              <c:f>'Sprint 1-3'!$P$6:$P$9</c:f>
              <c:numCache>
                <c:formatCode>General</c:formatCode>
                <c:ptCount val="4"/>
                <c:pt idx="0">
                  <c:v>12</c:v>
                </c:pt>
                <c:pt idx="1">
                  <c:v>30</c:v>
                </c:pt>
                <c:pt idx="2">
                  <c:v>38</c:v>
                </c:pt>
                <c:pt idx="3">
                  <c:v>52</c:v>
                </c:pt>
              </c:numCache>
            </c:numRef>
          </c:yVal>
          <c:smooth val="1"/>
          <c:extLst>
            <c:ext xmlns:c16="http://schemas.microsoft.com/office/drawing/2014/chart" uri="{C3380CC4-5D6E-409C-BE32-E72D297353CC}">
              <c16:uniqueId val="{00000000-B14C-449F-96EC-BAE0E9000841}"/>
            </c:ext>
          </c:extLst>
        </c:ser>
        <c:dLbls>
          <c:showLegendKey val="0"/>
          <c:showVal val="0"/>
          <c:showCatName val="0"/>
          <c:showSerName val="0"/>
          <c:showPercent val="0"/>
          <c:showBubbleSize val="0"/>
        </c:dLbls>
        <c:axId val="965641000"/>
        <c:axId val="965633800"/>
      </c:scatterChart>
      <c:valAx>
        <c:axId val="965641000"/>
        <c:scaling>
          <c:orientation val="minMax"/>
          <c:max val="4"/>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33800"/>
        <c:crosses val="autoZero"/>
        <c:crossBetween val="midCat"/>
      </c:valAx>
      <c:valAx>
        <c:axId val="96563380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41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Sprint Buildup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'Sprint 2-1'!$Q$6:$Q$9</c:f>
              <c:strCache>
                <c:ptCount val="4"/>
                <c:pt idx="0">
                  <c:v>Week 1</c:v>
                </c:pt>
                <c:pt idx="1">
                  <c:v>Week 2</c:v>
                </c:pt>
                <c:pt idx="2">
                  <c:v>Week 3</c:v>
                </c:pt>
                <c:pt idx="3">
                  <c:v>Total</c:v>
                </c:pt>
              </c:strCache>
            </c:strRef>
          </c:xVal>
          <c:yVal>
            <c:numRef>
              <c:f>'Sprint 2-1'!$R$6:$R$9</c:f>
              <c:numCache>
                <c:formatCode>General</c:formatCode>
                <c:ptCount val="4"/>
                <c:pt idx="0">
                  <c:v>8</c:v>
                </c:pt>
                <c:pt idx="1">
                  <c:v>21</c:v>
                </c:pt>
                <c:pt idx="2">
                  <c:v>29</c:v>
                </c:pt>
                <c:pt idx="3">
                  <c:v>39</c:v>
                </c:pt>
              </c:numCache>
            </c:numRef>
          </c:yVal>
          <c:smooth val="1"/>
          <c:extLst>
            <c:ext xmlns:c16="http://schemas.microsoft.com/office/drawing/2014/chart" uri="{C3380CC4-5D6E-409C-BE32-E72D297353CC}">
              <c16:uniqueId val="{00000000-2ECB-4806-8DA1-7F8A8B09C883}"/>
            </c:ext>
          </c:extLst>
        </c:ser>
        <c:dLbls>
          <c:showLegendKey val="0"/>
          <c:showVal val="0"/>
          <c:showCatName val="0"/>
          <c:showSerName val="0"/>
          <c:showPercent val="0"/>
          <c:showBubbleSize val="0"/>
        </c:dLbls>
        <c:axId val="965641000"/>
        <c:axId val="965633800"/>
      </c:scatterChart>
      <c:valAx>
        <c:axId val="965641000"/>
        <c:scaling>
          <c:orientation val="minMax"/>
          <c:max val="4"/>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33800"/>
        <c:crosses val="autoZero"/>
        <c:crossBetween val="midCat"/>
      </c:valAx>
      <c:valAx>
        <c:axId val="96563380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41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Sprint Buildup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'Sprint 2-2'!$Q$6:$Q$9</c:f>
              <c:strCache>
                <c:ptCount val="4"/>
                <c:pt idx="0">
                  <c:v>Week 1</c:v>
                </c:pt>
                <c:pt idx="1">
                  <c:v>Week 2</c:v>
                </c:pt>
                <c:pt idx="2">
                  <c:v>Week 3</c:v>
                </c:pt>
                <c:pt idx="3">
                  <c:v>Total</c:v>
                </c:pt>
              </c:strCache>
            </c:strRef>
          </c:xVal>
          <c:yVal>
            <c:numRef>
              <c:f>'Sprint 2-2'!$R$6:$R$9</c:f>
              <c:numCache>
                <c:formatCode>General</c:formatCode>
                <c:ptCount val="4"/>
                <c:pt idx="0">
                  <c:v>0</c:v>
                </c:pt>
                <c:pt idx="1">
                  <c:v>6</c:v>
                </c:pt>
                <c:pt idx="2">
                  <c:v>12</c:v>
                </c:pt>
                <c:pt idx="3">
                  <c:v>18</c:v>
                </c:pt>
              </c:numCache>
            </c:numRef>
          </c:yVal>
          <c:smooth val="1"/>
          <c:extLst>
            <c:ext xmlns:c16="http://schemas.microsoft.com/office/drawing/2014/chart" uri="{C3380CC4-5D6E-409C-BE32-E72D297353CC}">
              <c16:uniqueId val="{00000000-61A0-41E7-8F59-4E7DDE736214}"/>
            </c:ext>
          </c:extLst>
        </c:ser>
        <c:dLbls>
          <c:showLegendKey val="0"/>
          <c:showVal val="0"/>
          <c:showCatName val="0"/>
          <c:showSerName val="0"/>
          <c:showPercent val="0"/>
          <c:showBubbleSize val="0"/>
        </c:dLbls>
        <c:axId val="965641000"/>
        <c:axId val="965633800"/>
      </c:scatterChart>
      <c:valAx>
        <c:axId val="965641000"/>
        <c:scaling>
          <c:orientation val="minMax"/>
          <c:max val="4"/>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33800"/>
        <c:crosses val="autoZero"/>
        <c:crossBetween val="midCat"/>
      </c:valAx>
      <c:valAx>
        <c:axId val="96563380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41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Sprint Buildup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'Sprint 2-3'!$O$6:$O$9</c:f>
              <c:strCache>
                <c:ptCount val="4"/>
                <c:pt idx="0">
                  <c:v>Week 1</c:v>
                </c:pt>
                <c:pt idx="1">
                  <c:v>Week 2</c:v>
                </c:pt>
                <c:pt idx="2">
                  <c:v>Week 3</c:v>
                </c:pt>
                <c:pt idx="3">
                  <c:v>Week 4</c:v>
                </c:pt>
              </c:strCache>
            </c:strRef>
          </c:xVal>
          <c:yVal>
            <c:numRef>
              <c:f>'Sprint 2-3'!$P$6:$P$9</c:f>
              <c:numCache>
                <c:formatCode>General</c:formatCode>
                <c:ptCount val="4"/>
                <c:pt idx="0">
                  <c:v>0</c:v>
                </c:pt>
                <c:pt idx="1">
                  <c:v>4</c:v>
                </c:pt>
                <c:pt idx="2">
                  <c:v>8</c:v>
                </c:pt>
                <c:pt idx="3">
                  <c:v>12</c:v>
                </c:pt>
              </c:numCache>
            </c:numRef>
          </c:yVal>
          <c:smooth val="1"/>
          <c:extLst>
            <c:ext xmlns:c16="http://schemas.microsoft.com/office/drawing/2014/chart" uri="{C3380CC4-5D6E-409C-BE32-E72D297353CC}">
              <c16:uniqueId val="{00000000-FCED-455A-AEC3-D2471C994A10}"/>
            </c:ext>
          </c:extLst>
        </c:ser>
        <c:dLbls>
          <c:showLegendKey val="0"/>
          <c:showVal val="0"/>
          <c:showCatName val="0"/>
          <c:showSerName val="0"/>
          <c:showPercent val="0"/>
          <c:showBubbleSize val="0"/>
        </c:dLbls>
        <c:axId val="965641000"/>
        <c:axId val="965633800"/>
      </c:scatterChart>
      <c:valAx>
        <c:axId val="965641000"/>
        <c:scaling>
          <c:orientation val="minMax"/>
          <c:max val="4"/>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33800"/>
        <c:crosses val="autoZero"/>
        <c:crossBetween val="midCat"/>
      </c:valAx>
      <c:valAx>
        <c:axId val="96563380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641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Double-S Curve: Planned vs Actual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'Doube S Curve'!$A$1</c:f>
              <c:strCache>
                <c:ptCount val="1"/>
                <c:pt idx="0">
                  <c:v>Week</c:v>
                </c:pt>
              </c:strCache>
            </c:strRef>
          </c:tx>
          <c:spPr>
            <a:ln w="28575" cap="rnd">
              <a:solidFill>
                <a:schemeClr val="accent1"/>
              </a:solidFill>
              <a:round/>
            </a:ln>
            <a:effectLst/>
          </c:spPr>
          <c:marker>
            <c:symbol val="none"/>
          </c:marker>
          <c:val>
            <c:numRef>
              <c:f>'Doube S Curve'!$B$1:$M$1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0-DA52-4DB4-9AA0-3779E4AA16E4}"/>
            </c:ext>
          </c:extLst>
        </c:ser>
        <c:ser>
          <c:idx val="1"/>
          <c:order val="1"/>
          <c:tx>
            <c:strRef>
              <c:f>'Doube S Curve'!$A$2</c:f>
              <c:strCache>
                <c:ptCount val="1"/>
                <c:pt idx="0">
                  <c:v>Cumulative Actual Cost</c:v>
                </c:pt>
              </c:strCache>
            </c:strRef>
          </c:tx>
          <c:spPr>
            <a:ln w="28575" cap="rnd">
              <a:solidFill>
                <a:srgbClr val="FF0000"/>
              </a:solidFill>
              <a:round/>
            </a:ln>
            <a:effectLst/>
          </c:spPr>
          <c:marker>
            <c:symbol val="none"/>
          </c:marker>
          <c:val>
            <c:numRef>
              <c:f>'Doube S Curve'!$B$2:$M$2</c:f>
              <c:numCache>
                <c:formatCode>General</c:formatCode>
                <c:ptCount val="12"/>
                <c:pt idx="0">
                  <c:v>20600</c:v>
                </c:pt>
                <c:pt idx="1">
                  <c:v>43400</c:v>
                </c:pt>
                <c:pt idx="2">
                  <c:v>65650</c:v>
                </c:pt>
                <c:pt idx="3">
                  <c:v>78650</c:v>
                </c:pt>
                <c:pt idx="4">
                  <c:v>91450</c:v>
                </c:pt>
                <c:pt idx="5">
                  <c:v>105250</c:v>
                </c:pt>
                <c:pt idx="6">
                  <c:v>112150</c:v>
                </c:pt>
                <c:pt idx="7">
                  <c:v>113150</c:v>
                </c:pt>
                <c:pt idx="8">
                  <c:v>113150</c:v>
                </c:pt>
                <c:pt idx="9">
                  <c:v>113150</c:v>
                </c:pt>
                <c:pt idx="10">
                  <c:v>113150</c:v>
                </c:pt>
                <c:pt idx="11">
                  <c:v>113150</c:v>
                </c:pt>
              </c:numCache>
            </c:numRef>
          </c:val>
          <c:smooth val="0"/>
          <c:extLst>
            <c:ext xmlns:c16="http://schemas.microsoft.com/office/drawing/2014/chart" uri="{C3380CC4-5D6E-409C-BE32-E72D297353CC}">
              <c16:uniqueId val="{00000001-DA52-4DB4-9AA0-3779E4AA16E4}"/>
            </c:ext>
          </c:extLst>
        </c:ser>
        <c:ser>
          <c:idx val="2"/>
          <c:order val="2"/>
          <c:tx>
            <c:strRef>
              <c:f>'Doube S Curve'!$A$3</c:f>
              <c:strCache>
                <c:ptCount val="1"/>
                <c:pt idx="0">
                  <c:v>Cumulative Planned Cost</c:v>
                </c:pt>
              </c:strCache>
            </c:strRef>
          </c:tx>
          <c:spPr>
            <a:ln w="28575" cap="rnd">
              <a:solidFill>
                <a:schemeClr val="accent1"/>
              </a:solidFill>
              <a:prstDash val="dash"/>
              <a:round/>
            </a:ln>
            <a:effectLst/>
          </c:spPr>
          <c:marker>
            <c:symbol val="none"/>
          </c:marker>
          <c:val>
            <c:numRef>
              <c:f>'Doube S Curve'!$B$3:$M$3</c:f>
              <c:numCache>
                <c:formatCode>General</c:formatCode>
                <c:ptCount val="12"/>
                <c:pt idx="0">
                  <c:v>24000</c:v>
                </c:pt>
                <c:pt idx="1">
                  <c:v>45000</c:v>
                </c:pt>
                <c:pt idx="2">
                  <c:v>61000</c:v>
                </c:pt>
                <c:pt idx="3">
                  <c:v>79000</c:v>
                </c:pt>
                <c:pt idx="4">
                  <c:v>86000</c:v>
                </c:pt>
                <c:pt idx="5">
                  <c:v>99000</c:v>
                </c:pt>
                <c:pt idx="6">
                  <c:v>108000</c:v>
                </c:pt>
                <c:pt idx="7">
                  <c:v>118000</c:v>
                </c:pt>
                <c:pt idx="8">
                  <c:v>130000</c:v>
                </c:pt>
                <c:pt idx="9">
                  <c:v>152000</c:v>
                </c:pt>
                <c:pt idx="10">
                  <c:v>164000</c:v>
                </c:pt>
                <c:pt idx="11">
                  <c:v>182000</c:v>
                </c:pt>
              </c:numCache>
            </c:numRef>
          </c:val>
          <c:smooth val="0"/>
          <c:extLst>
            <c:ext xmlns:c16="http://schemas.microsoft.com/office/drawing/2014/chart" uri="{C3380CC4-5D6E-409C-BE32-E72D297353CC}">
              <c16:uniqueId val="{00000002-DA52-4DB4-9AA0-3779E4AA16E4}"/>
            </c:ext>
          </c:extLst>
        </c:ser>
        <c:dLbls>
          <c:showLegendKey val="0"/>
          <c:showVal val="0"/>
          <c:showCatName val="0"/>
          <c:showSerName val="0"/>
          <c:showPercent val="0"/>
          <c:showBubbleSize val="0"/>
        </c:dLbls>
        <c:smooth val="0"/>
        <c:axId val="710737264"/>
        <c:axId val="710744104"/>
      </c:lineChart>
      <c:catAx>
        <c:axId val="7107372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44104"/>
        <c:crosses val="autoZero"/>
        <c:auto val="1"/>
        <c:lblAlgn val="ctr"/>
        <c:lblOffset val="100"/>
        <c:noMultiLvlLbl val="0"/>
      </c:catAx>
      <c:valAx>
        <c:axId val="71074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3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16</xdr:col>
      <xdr:colOff>611159</xdr:colOff>
      <xdr:row>11</xdr:row>
      <xdr:rowOff>315710</xdr:rowOff>
    </xdr:from>
    <xdr:to>
      <xdr:col>22</xdr:col>
      <xdr:colOff>275185</xdr:colOff>
      <xdr:row>21</xdr:row>
      <xdr:rowOff>103390</xdr:rowOff>
    </xdr:to>
    <xdr:graphicFrame macro="">
      <xdr:nvGraphicFramePr>
        <xdr:cNvPr id="2" name="Chart 1" descr="‘Sprint Buildup Chart’ with a line graph showing an upward trend over four sprints.">
          <a:extLst>
            <a:ext uri="{FF2B5EF4-FFF2-40B4-BE49-F238E27FC236}">
              <a16:creationId xmlns:a16="http://schemas.microsoft.com/office/drawing/2014/main" id="{79196318-4211-0F32-7BB6-68FE8B9C7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121920</xdr:colOff>
      <xdr:row>11</xdr:row>
      <xdr:rowOff>167640</xdr:rowOff>
    </xdr:from>
    <xdr:to>
      <xdr:col>19</xdr:col>
      <xdr:colOff>22860</xdr:colOff>
      <xdr:row>20</xdr:row>
      <xdr:rowOff>99060</xdr:rowOff>
    </xdr:to>
    <xdr:graphicFrame macro="">
      <xdr:nvGraphicFramePr>
        <xdr:cNvPr id="2" name="Chart 1" descr="‘Sprint Buildup Chart’ with a line graph showing an upward trend over four sprints.">
          <a:extLst>
            <a:ext uri="{FF2B5EF4-FFF2-40B4-BE49-F238E27FC236}">
              <a16:creationId xmlns:a16="http://schemas.microsoft.com/office/drawing/2014/main" id="{AB25AD4C-0C41-4058-8565-23EEFD31A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91440</xdr:colOff>
      <xdr:row>11</xdr:row>
      <xdr:rowOff>121920</xdr:rowOff>
    </xdr:from>
    <xdr:to>
      <xdr:col>17</xdr:col>
      <xdr:colOff>0</xdr:colOff>
      <xdr:row>19</xdr:row>
      <xdr:rowOff>144780</xdr:rowOff>
    </xdr:to>
    <xdr:graphicFrame macro="">
      <xdr:nvGraphicFramePr>
        <xdr:cNvPr id="2" name="Chart 1" descr="‘Sprint Buildup Chart’ with a line graph showing an upward trend over four sprints.">
          <a:extLst>
            <a:ext uri="{FF2B5EF4-FFF2-40B4-BE49-F238E27FC236}">
              <a16:creationId xmlns:a16="http://schemas.microsoft.com/office/drawing/2014/main" id="{8E937710-4013-495F-B282-BD37DC41B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106680</xdr:colOff>
      <xdr:row>11</xdr:row>
      <xdr:rowOff>144780</xdr:rowOff>
    </xdr:from>
    <xdr:to>
      <xdr:col>19</xdr:col>
      <xdr:colOff>53340</xdr:colOff>
      <xdr:row>20</xdr:row>
      <xdr:rowOff>30480</xdr:rowOff>
    </xdr:to>
    <xdr:graphicFrame macro="">
      <xdr:nvGraphicFramePr>
        <xdr:cNvPr id="2" name="Chart 1" descr="‘Sprint Buildup Chart’ with a line graph showing an upward trend over four sprints.">
          <a:extLst>
            <a:ext uri="{FF2B5EF4-FFF2-40B4-BE49-F238E27FC236}">
              <a16:creationId xmlns:a16="http://schemas.microsoft.com/office/drawing/2014/main" id="{2D86E92D-C720-44FC-B0C6-FC9D4AF24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121920</xdr:colOff>
      <xdr:row>11</xdr:row>
      <xdr:rowOff>205740</xdr:rowOff>
    </xdr:from>
    <xdr:to>
      <xdr:col>19</xdr:col>
      <xdr:colOff>38100</xdr:colOff>
      <xdr:row>20</xdr:row>
      <xdr:rowOff>99060</xdr:rowOff>
    </xdr:to>
    <xdr:graphicFrame macro="">
      <xdr:nvGraphicFramePr>
        <xdr:cNvPr id="2" name="Chart 1" descr="‘Sprint Buildup Chart’ with a line graph showing an upward trend over four sprints.">
          <a:extLst>
            <a:ext uri="{FF2B5EF4-FFF2-40B4-BE49-F238E27FC236}">
              <a16:creationId xmlns:a16="http://schemas.microsoft.com/office/drawing/2014/main" id="{4C9FDF50-E8A6-4A1C-83F6-E4EFF9278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106680</xdr:colOff>
      <xdr:row>11</xdr:row>
      <xdr:rowOff>160020</xdr:rowOff>
    </xdr:from>
    <xdr:to>
      <xdr:col>17</xdr:col>
      <xdr:colOff>60960</xdr:colOff>
      <xdr:row>20</xdr:row>
      <xdr:rowOff>30480</xdr:rowOff>
    </xdr:to>
    <xdr:graphicFrame macro="">
      <xdr:nvGraphicFramePr>
        <xdr:cNvPr id="2" name="Chart 1" descr="‘Sprint Buildup Chart’ with a line graph showing an upward trend over four sprints.">
          <a:extLst>
            <a:ext uri="{FF2B5EF4-FFF2-40B4-BE49-F238E27FC236}">
              <a16:creationId xmlns:a16="http://schemas.microsoft.com/office/drawing/2014/main" id="{922622F0-B26B-4388-A894-788588D75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4</xdr:row>
      <xdr:rowOff>135731</xdr:rowOff>
    </xdr:from>
    <xdr:to>
      <xdr:col>9</xdr:col>
      <xdr:colOff>273843</xdr:colOff>
      <xdr:row>26</xdr:row>
      <xdr:rowOff>4763</xdr:rowOff>
    </xdr:to>
    <xdr:graphicFrame macro="">
      <xdr:nvGraphicFramePr>
        <xdr:cNvPr id="3" name="Chart 2">
          <a:extLst>
            <a:ext uri="{FF2B5EF4-FFF2-40B4-BE49-F238E27FC236}">
              <a16:creationId xmlns:a16="http://schemas.microsoft.com/office/drawing/2014/main" id="{3A26BA9E-019B-EA37-A444-C37AEEABB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6AF2-7DAD-41D3-B6FD-584DDC008093}">
  <dimension ref="A1:M26"/>
  <sheetViews>
    <sheetView topLeftCell="B1" zoomScaleNormal="100" workbookViewId="0">
      <selection activeCell="A3" sqref="A3"/>
    </sheetView>
  </sheetViews>
  <sheetFormatPr defaultColWidth="9" defaultRowHeight="15" customHeight="1" x14ac:dyDescent="0.45"/>
  <cols>
    <col min="1" max="1" width="12.46484375" style="2" customWidth="1"/>
    <col min="2" max="2" width="8.1328125" style="2" customWidth="1"/>
    <col min="3" max="3" width="86.46484375" style="2" customWidth="1"/>
    <col min="4" max="4" width="7.46484375" style="2" customWidth="1"/>
    <col min="5" max="5" width="11.46484375" style="2" customWidth="1"/>
    <col min="6" max="6" width="8.1328125" style="2" customWidth="1"/>
    <col min="7" max="7" width="9" style="2"/>
    <col min="8" max="8" width="61" style="2" customWidth="1"/>
    <col min="9" max="16384" width="9" style="2"/>
  </cols>
  <sheetData>
    <row r="1" spans="1:13" ht="14.25" x14ac:dyDescent="0.45">
      <c r="C1" s="93" t="s">
        <v>0</v>
      </c>
      <c r="D1" s="94"/>
      <c r="E1" s="95"/>
    </row>
    <row r="2" spans="1:13" ht="14.65" thickBot="1" x14ac:dyDescent="0.5">
      <c r="C2" s="96"/>
      <c r="D2" s="97"/>
      <c r="E2" s="98"/>
    </row>
    <row r="3" spans="1:13" ht="38.549999999999997" customHeight="1" thickTop="1" thickBot="1" x14ac:dyDescent="0.5">
      <c r="A3" s="37" t="s">
        <v>1</v>
      </c>
      <c r="B3" s="38" t="s">
        <v>2</v>
      </c>
      <c r="C3" s="39" t="s">
        <v>3</v>
      </c>
      <c r="D3" s="39" t="s">
        <v>4</v>
      </c>
      <c r="E3" s="39" t="s">
        <v>5</v>
      </c>
      <c r="F3" s="39" t="s">
        <v>6</v>
      </c>
    </row>
    <row r="4" spans="1:13" ht="14.25" x14ac:dyDescent="0.45">
      <c r="A4" s="99" t="s">
        <v>7</v>
      </c>
      <c r="B4" s="27" t="s">
        <v>8</v>
      </c>
      <c r="C4" s="40" t="s">
        <v>9</v>
      </c>
      <c r="D4" s="28">
        <v>3</v>
      </c>
      <c r="E4" s="40" t="s">
        <v>10</v>
      </c>
      <c r="F4" s="29" t="s">
        <v>11</v>
      </c>
    </row>
    <row r="5" spans="1:13" ht="14.25" x14ac:dyDescent="0.45">
      <c r="A5" s="100"/>
      <c r="B5" s="11" t="s">
        <v>12</v>
      </c>
      <c r="C5" s="1" t="s">
        <v>13</v>
      </c>
      <c r="D5" s="6">
        <v>5</v>
      </c>
      <c r="E5" s="1" t="s">
        <v>14</v>
      </c>
      <c r="F5" s="30" t="s">
        <v>11</v>
      </c>
      <c r="G5" s="14" t="s">
        <v>15</v>
      </c>
      <c r="H5" s="12"/>
      <c r="I5" s="12"/>
      <c r="J5" s="12"/>
      <c r="K5" s="12"/>
      <c r="L5" s="12"/>
      <c r="M5" s="12"/>
    </row>
    <row r="6" spans="1:13" ht="14.25" x14ac:dyDescent="0.45">
      <c r="A6" s="100"/>
      <c r="B6" s="11" t="s">
        <v>16</v>
      </c>
      <c r="C6" s="1" t="s">
        <v>17</v>
      </c>
      <c r="D6" s="6">
        <v>5</v>
      </c>
      <c r="E6" s="1" t="s">
        <v>18</v>
      </c>
      <c r="F6" s="30" t="s">
        <v>19</v>
      </c>
    </row>
    <row r="7" spans="1:13" ht="14.65" thickBot="1" x14ac:dyDescent="0.5">
      <c r="A7" s="101"/>
      <c r="B7" s="31"/>
      <c r="C7" s="32"/>
      <c r="D7" s="32"/>
      <c r="E7" s="32"/>
      <c r="F7" s="33"/>
    </row>
    <row r="8" spans="1:13" ht="14.25" x14ac:dyDescent="0.45">
      <c r="A8" s="99" t="s">
        <v>20</v>
      </c>
      <c r="B8" s="27" t="s">
        <v>21</v>
      </c>
      <c r="C8" s="40" t="s">
        <v>22</v>
      </c>
      <c r="D8" s="28">
        <v>3</v>
      </c>
      <c r="E8" s="40" t="s">
        <v>14</v>
      </c>
      <c r="F8" s="29" t="s">
        <v>19</v>
      </c>
      <c r="H8" t="s">
        <v>23</v>
      </c>
    </row>
    <row r="9" spans="1:13" ht="14.25" x14ac:dyDescent="0.45">
      <c r="A9" s="100"/>
      <c r="B9" s="11" t="s">
        <v>24</v>
      </c>
      <c r="C9" s="1" t="s">
        <v>25</v>
      </c>
      <c r="D9" s="6">
        <v>5</v>
      </c>
      <c r="E9" s="1" t="s">
        <v>10</v>
      </c>
      <c r="F9" s="30" t="s">
        <v>26</v>
      </c>
      <c r="H9" t="s">
        <v>27</v>
      </c>
    </row>
    <row r="10" spans="1:13" ht="14.25" x14ac:dyDescent="0.45">
      <c r="A10" s="100"/>
      <c r="B10" s="11" t="s">
        <v>28</v>
      </c>
      <c r="C10" s="1" t="s">
        <v>29</v>
      </c>
      <c r="D10" s="6">
        <v>8</v>
      </c>
      <c r="E10" s="1" t="s">
        <v>18</v>
      </c>
      <c r="F10" s="30" t="s">
        <v>26</v>
      </c>
      <c r="H10" t="s">
        <v>30</v>
      </c>
    </row>
    <row r="11" spans="1:13" ht="14.25" x14ac:dyDescent="0.45">
      <c r="A11" s="100"/>
      <c r="B11" s="11"/>
      <c r="C11" s="6"/>
      <c r="D11" s="6"/>
      <c r="E11" s="6"/>
      <c r="F11" s="30"/>
      <c r="H11" t="s">
        <v>31</v>
      </c>
    </row>
    <row r="12" spans="1:13" ht="14.65" thickBot="1" x14ac:dyDescent="0.5">
      <c r="A12" s="101"/>
      <c r="B12" s="31"/>
      <c r="C12" s="32"/>
      <c r="D12" s="32"/>
      <c r="E12" s="32"/>
      <c r="F12" s="33"/>
    </row>
    <row r="13" spans="1:13" ht="14.25" x14ac:dyDescent="0.45">
      <c r="A13" s="99" t="s">
        <v>32</v>
      </c>
      <c r="B13" s="27" t="s">
        <v>33</v>
      </c>
      <c r="C13" s="40" t="s">
        <v>34</v>
      </c>
      <c r="D13" s="28">
        <v>8</v>
      </c>
      <c r="E13" s="40" t="s">
        <v>35</v>
      </c>
      <c r="F13" s="29" t="s">
        <v>36</v>
      </c>
    </row>
    <row r="14" spans="1:13" ht="14.25" x14ac:dyDescent="0.45">
      <c r="A14" s="100"/>
      <c r="B14" s="11" t="s">
        <v>37</v>
      </c>
      <c r="C14" s="1" t="s">
        <v>38</v>
      </c>
      <c r="D14" s="6">
        <v>5</v>
      </c>
      <c r="E14" s="1" t="s">
        <v>14</v>
      </c>
      <c r="F14" s="30" t="s">
        <v>36</v>
      </c>
    </row>
    <row r="15" spans="1:13" ht="14.65" thickBot="1" x14ac:dyDescent="0.5">
      <c r="A15" s="101"/>
      <c r="B15" s="31"/>
      <c r="C15" s="32"/>
      <c r="D15" s="32"/>
      <c r="E15" s="32"/>
      <c r="F15" s="33"/>
    </row>
    <row r="16" spans="1:13" ht="14.25" x14ac:dyDescent="0.45">
      <c r="A16" s="102" t="s">
        <v>39</v>
      </c>
      <c r="B16" s="34" t="s">
        <v>40</v>
      </c>
      <c r="C16" s="40" t="s">
        <v>41</v>
      </c>
      <c r="D16" s="28">
        <v>8</v>
      </c>
      <c r="E16" s="40" t="s">
        <v>10</v>
      </c>
      <c r="F16" s="29" t="s">
        <v>42</v>
      </c>
    </row>
    <row r="17" spans="1:6" ht="14.25" x14ac:dyDescent="0.45">
      <c r="A17" s="103"/>
      <c r="B17" s="35" t="s">
        <v>43</v>
      </c>
      <c r="C17" s="1" t="s">
        <v>44</v>
      </c>
      <c r="D17" s="6">
        <v>5</v>
      </c>
      <c r="E17" s="1" t="s">
        <v>14</v>
      </c>
      <c r="F17" s="30" t="s">
        <v>45</v>
      </c>
    </row>
    <row r="18" spans="1:6" ht="14.25" x14ac:dyDescent="0.45">
      <c r="A18" s="103"/>
      <c r="B18" s="35"/>
      <c r="C18" s="6"/>
      <c r="D18" s="6"/>
      <c r="E18" s="6"/>
      <c r="F18" s="30"/>
    </row>
    <row r="19" spans="1:6" ht="14.65" thickBot="1" x14ac:dyDescent="0.5">
      <c r="A19" s="104"/>
      <c r="B19" s="36"/>
      <c r="C19" s="32"/>
      <c r="D19" s="32"/>
      <c r="E19" s="32"/>
      <c r="F19" s="33"/>
    </row>
    <row r="20" spans="1:6" ht="15" customHeight="1" thickTop="1" x14ac:dyDescent="0.45"/>
    <row r="21" spans="1:6" ht="15" customHeight="1" x14ac:dyDescent="0.45">
      <c r="B21" s="90" t="s">
        <v>46</v>
      </c>
      <c r="C21" s="90"/>
      <c r="D21" s="91"/>
      <c r="E21" s="91"/>
    </row>
    <row r="22" spans="1:6" ht="15" customHeight="1" x14ac:dyDescent="0.45">
      <c r="B22" s="90"/>
      <c r="C22" s="90"/>
      <c r="D22" s="91"/>
      <c r="E22" s="91"/>
    </row>
    <row r="23" spans="1:6" ht="15" customHeight="1" x14ac:dyDescent="0.45">
      <c r="B23" s="90"/>
      <c r="C23" s="90"/>
      <c r="D23" s="91"/>
      <c r="E23" s="91"/>
    </row>
    <row r="24" spans="1:6" ht="15" customHeight="1" x14ac:dyDescent="0.45">
      <c r="B24" s="90"/>
      <c r="C24" s="90"/>
      <c r="D24" s="91"/>
      <c r="E24" s="91"/>
    </row>
    <row r="25" spans="1:6" ht="15" customHeight="1" x14ac:dyDescent="0.45">
      <c r="B25" s="92"/>
      <c r="C25" s="92"/>
      <c r="D25" s="91"/>
      <c r="E25" s="91"/>
    </row>
    <row r="26" spans="1:6" ht="15" customHeight="1" x14ac:dyDescent="0.45">
      <c r="B26" s="92"/>
      <c r="C26" s="92"/>
      <c r="D26" s="91"/>
      <c r="E26" s="91"/>
    </row>
  </sheetData>
  <mergeCells count="6">
    <mergeCell ref="B21:E26"/>
    <mergeCell ref="C1:E2"/>
    <mergeCell ref="A4:A7"/>
    <mergeCell ref="A8:A12"/>
    <mergeCell ref="A13:A15"/>
    <mergeCell ref="A16:A19"/>
  </mergeCells>
  <phoneticPr fontId="6"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28A55-C882-4A78-A8D7-AA37FCF3FEB2}">
  <dimension ref="A1:T25"/>
  <sheetViews>
    <sheetView topLeftCell="A6" zoomScale="76" zoomScaleNormal="110" workbookViewId="0">
      <selection activeCell="T6" sqref="T6"/>
    </sheetView>
  </sheetViews>
  <sheetFormatPr defaultColWidth="8.796875" defaultRowHeight="15" customHeight="1" x14ac:dyDescent="0.45"/>
  <cols>
    <col min="1" max="1" width="13.46484375" customWidth="1"/>
    <col min="2" max="2" width="6.6640625" bestFit="1" customWidth="1"/>
    <col min="3" max="3" width="22.1328125" customWidth="1"/>
    <col min="4" max="4" width="6.796875" customWidth="1"/>
    <col min="5" max="5" width="7.1328125" customWidth="1"/>
    <col min="6" max="6" width="7" customWidth="1"/>
    <col min="7" max="7" width="3.1328125" customWidth="1"/>
    <col min="8" max="8" width="6.796875" customWidth="1"/>
    <col min="9" max="9" width="35.796875" customWidth="1"/>
    <col min="10" max="10" width="23.46484375" customWidth="1"/>
    <col min="11" max="11" width="21.796875" style="2" customWidth="1"/>
    <col min="12" max="12" width="17" customWidth="1"/>
    <col min="13" max="14" width="9" style="2" customWidth="1"/>
    <col min="15" max="15" width="11.265625" customWidth="1"/>
    <col min="18" max="18" width="17.796875" customWidth="1"/>
    <col min="19" max="19" width="14.9296875" customWidth="1"/>
    <col min="20" max="20" width="14.6640625" customWidth="1"/>
  </cols>
  <sheetData>
    <row r="1" spans="1:20" ht="14.65" thickTop="1" x14ac:dyDescent="0.45">
      <c r="A1" s="107" t="s">
        <v>47</v>
      </c>
      <c r="B1" s="108"/>
      <c r="C1" s="108"/>
      <c r="D1" s="108"/>
      <c r="E1" s="108"/>
      <c r="F1" s="109"/>
      <c r="I1" s="93" t="s">
        <v>48</v>
      </c>
      <c r="J1" s="94"/>
      <c r="K1" s="95"/>
    </row>
    <row r="2" spans="1:20" ht="14.65" thickBot="1" x14ac:dyDescent="0.5">
      <c r="A2" s="110"/>
      <c r="B2" s="111"/>
      <c r="C2" s="111"/>
      <c r="D2" s="111"/>
      <c r="E2" s="111"/>
      <c r="F2" s="112"/>
      <c r="I2" s="96"/>
      <c r="J2" s="97"/>
      <c r="K2" s="98"/>
    </row>
    <row r="3" spans="1:20" ht="29.25" thickTop="1" thickBot="1" x14ac:dyDescent="0.5">
      <c r="A3" s="17" t="s">
        <v>1</v>
      </c>
      <c r="B3" s="18" t="s">
        <v>2</v>
      </c>
      <c r="C3" s="19" t="s">
        <v>49</v>
      </c>
      <c r="D3" s="19" t="s">
        <v>4</v>
      </c>
      <c r="E3" s="19" t="s">
        <v>5</v>
      </c>
      <c r="F3" s="21" t="s">
        <v>6</v>
      </c>
      <c r="I3" s="118" t="s">
        <v>50</v>
      </c>
      <c r="J3" s="119"/>
      <c r="K3" s="120"/>
    </row>
    <row r="4" spans="1:20" ht="66" customHeight="1" thickBot="1" x14ac:dyDescent="0.5">
      <c r="A4" s="99" t="s">
        <v>7</v>
      </c>
      <c r="B4" s="51" t="s">
        <v>8</v>
      </c>
      <c r="C4" s="52" t="s">
        <v>9</v>
      </c>
      <c r="D4" s="53">
        <v>3</v>
      </c>
      <c r="E4" s="54" t="s">
        <v>10</v>
      </c>
      <c r="F4" s="55" t="s">
        <v>11</v>
      </c>
      <c r="I4" s="124" t="s">
        <v>51</v>
      </c>
      <c r="J4" s="125"/>
      <c r="K4" s="126"/>
    </row>
    <row r="5" spans="1:20" s="2" customFormat="1" ht="29.55" customHeight="1" thickBot="1" x14ac:dyDescent="0.5">
      <c r="A5" s="100"/>
      <c r="B5" s="56" t="s">
        <v>12</v>
      </c>
      <c r="C5" s="57" t="s">
        <v>13</v>
      </c>
      <c r="D5" s="58">
        <v>5</v>
      </c>
      <c r="E5" s="59" t="s">
        <v>14</v>
      </c>
      <c r="F5" s="60" t="s">
        <v>11</v>
      </c>
      <c r="G5"/>
      <c r="H5" s="4" t="s">
        <v>52</v>
      </c>
      <c r="I5" s="10" t="s">
        <v>3</v>
      </c>
      <c r="J5" s="10" t="s">
        <v>53</v>
      </c>
      <c r="K5" s="10" t="s">
        <v>5</v>
      </c>
      <c r="L5" s="4" t="s">
        <v>54</v>
      </c>
      <c r="M5" s="5" t="s">
        <v>4</v>
      </c>
      <c r="N5" s="5" t="s">
        <v>135</v>
      </c>
      <c r="O5" s="5" t="s">
        <v>139</v>
      </c>
      <c r="P5" s="24" t="s">
        <v>55</v>
      </c>
      <c r="Q5" s="24"/>
      <c r="R5" s="83" t="s">
        <v>56</v>
      </c>
      <c r="S5" s="85" t="s">
        <v>142</v>
      </c>
      <c r="T5" s="85" t="s">
        <v>148</v>
      </c>
    </row>
    <row r="6" spans="1:20" ht="71.650000000000006" thickBot="1" x14ac:dyDescent="0.5">
      <c r="A6" s="100"/>
      <c r="B6" s="11" t="s">
        <v>16</v>
      </c>
      <c r="C6" s="42" t="s">
        <v>17</v>
      </c>
      <c r="D6" s="6">
        <v>5</v>
      </c>
      <c r="E6" s="1" t="s">
        <v>18</v>
      </c>
      <c r="F6" s="30" t="s">
        <v>19</v>
      </c>
      <c r="H6" s="121" t="s">
        <v>8</v>
      </c>
      <c r="I6" s="42" t="s">
        <v>9</v>
      </c>
      <c r="J6" s="45" t="s">
        <v>57</v>
      </c>
      <c r="K6" s="42" t="s">
        <v>58</v>
      </c>
      <c r="L6" s="42" t="s">
        <v>125</v>
      </c>
      <c r="M6" s="43">
        <v>3</v>
      </c>
      <c r="N6" s="43">
        <v>2700</v>
      </c>
      <c r="O6" s="43">
        <f>1000*M6</f>
        <v>3000</v>
      </c>
      <c r="P6" s="20" t="s">
        <v>60</v>
      </c>
      <c r="Q6" s="20"/>
      <c r="R6" s="84">
        <v>16</v>
      </c>
      <c r="S6" s="86">
        <f>R6*1000</f>
        <v>16000</v>
      </c>
      <c r="T6" s="86">
        <f>SUM(N6,N12)</f>
        <v>8200</v>
      </c>
    </row>
    <row r="7" spans="1:20" ht="14.65" thickBot="1" x14ac:dyDescent="0.5">
      <c r="A7" s="101"/>
      <c r="B7" s="31"/>
      <c r="C7" s="50"/>
      <c r="D7" s="32"/>
      <c r="E7" s="32"/>
      <c r="F7" s="33"/>
      <c r="H7" s="122"/>
      <c r="I7" s="16"/>
      <c r="J7" s="45" t="s">
        <v>61</v>
      </c>
      <c r="K7" s="42" t="s">
        <v>62</v>
      </c>
      <c r="L7" s="41" t="s">
        <v>125</v>
      </c>
      <c r="M7" s="44">
        <v>3</v>
      </c>
      <c r="N7" s="44">
        <v>2500</v>
      </c>
      <c r="O7" s="43">
        <f>1000*M7</f>
        <v>3000</v>
      </c>
      <c r="P7" s="20" t="s">
        <v>63</v>
      </c>
      <c r="Q7" s="20"/>
      <c r="R7" s="84">
        <v>24</v>
      </c>
      <c r="S7" s="86">
        <f t="shared" ref="S7:S9" si="0">R7*1000</f>
        <v>24000</v>
      </c>
      <c r="T7" s="86">
        <f>T6+N7+N8+N13</f>
        <v>18400</v>
      </c>
    </row>
    <row r="8" spans="1:20" ht="57.4" thickBot="1" x14ac:dyDescent="0.5">
      <c r="A8" s="99" t="s">
        <v>20</v>
      </c>
      <c r="B8" s="27" t="s">
        <v>21</v>
      </c>
      <c r="C8" s="49" t="s">
        <v>22</v>
      </c>
      <c r="D8" s="28">
        <v>3</v>
      </c>
      <c r="E8" s="40" t="s">
        <v>14</v>
      </c>
      <c r="F8" s="29" t="s">
        <v>19</v>
      </c>
      <c r="H8" s="122"/>
      <c r="I8" s="16"/>
      <c r="J8" s="45" t="s">
        <v>64</v>
      </c>
      <c r="K8" s="42" t="s">
        <v>65</v>
      </c>
      <c r="L8" s="42" t="s">
        <v>125</v>
      </c>
      <c r="M8" s="43">
        <v>3</v>
      </c>
      <c r="N8" s="43">
        <v>3400</v>
      </c>
      <c r="O8" s="43">
        <f>1000*M8</f>
        <v>3000</v>
      </c>
      <c r="P8" s="20" t="s">
        <v>66</v>
      </c>
      <c r="Q8" s="20"/>
      <c r="R8" s="84">
        <v>32</v>
      </c>
      <c r="S8" s="86">
        <f t="shared" si="0"/>
        <v>32000</v>
      </c>
      <c r="T8" s="86">
        <f>T7+N9+N14+N15</f>
        <v>32550</v>
      </c>
    </row>
    <row r="9" spans="1:20" ht="57.4" thickBot="1" x14ac:dyDescent="0.5">
      <c r="A9" s="100"/>
      <c r="B9" s="11" t="s">
        <v>24</v>
      </c>
      <c r="C9" s="42" t="s">
        <v>25</v>
      </c>
      <c r="D9" s="6">
        <v>5</v>
      </c>
      <c r="E9" s="1" t="s">
        <v>10</v>
      </c>
      <c r="F9" s="30" t="s">
        <v>26</v>
      </c>
      <c r="H9" s="122"/>
      <c r="I9" s="16"/>
      <c r="J9" s="45" t="s">
        <v>67</v>
      </c>
      <c r="K9" s="42" t="s">
        <v>68</v>
      </c>
      <c r="L9" s="42" t="s">
        <v>125</v>
      </c>
      <c r="M9" s="43">
        <v>3</v>
      </c>
      <c r="N9" s="43">
        <v>3100</v>
      </c>
      <c r="O9" s="43">
        <f>1000*M9</f>
        <v>3000</v>
      </c>
      <c r="P9" s="20" t="s">
        <v>124</v>
      </c>
      <c r="Q9" s="20"/>
      <c r="R9" s="84">
        <v>40</v>
      </c>
      <c r="S9" s="86">
        <f t="shared" si="0"/>
        <v>40000</v>
      </c>
      <c r="T9" s="86">
        <f>T8+N10+N16</f>
        <v>40650</v>
      </c>
    </row>
    <row r="10" spans="1:20" ht="57" x14ac:dyDescent="0.45">
      <c r="A10" s="100"/>
      <c r="B10" s="11" t="s">
        <v>28</v>
      </c>
      <c r="C10" s="42" t="s">
        <v>29</v>
      </c>
      <c r="D10" s="6">
        <v>8</v>
      </c>
      <c r="E10" s="1" t="s">
        <v>18</v>
      </c>
      <c r="F10" s="30" t="s">
        <v>26</v>
      </c>
      <c r="H10" s="123"/>
      <c r="I10" s="16"/>
      <c r="J10" s="45" t="s">
        <v>71</v>
      </c>
      <c r="K10" s="42" t="s">
        <v>72</v>
      </c>
      <c r="L10" s="42" t="s">
        <v>125</v>
      </c>
      <c r="M10" s="43">
        <v>3</v>
      </c>
      <c r="N10" s="43">
        <v>3200</v>
      </c>
      <c r="O10" s="43">
        <f>1000*M10</f>
        <v>3000</v>
      </c>
    </row>
    <row r="11" spans="1:20" ht="15.5" customHeight="1" x14ac:dyDescent="0.5">
      <c r="A11" s="100"/>
      <c r="B11" s="11"/>
      <c r="C11" s="43"/>
      <c r="D11" s="6"/>
      <c r="E11" s="6"/>
      <c r="F11" s="30"/>
      <c r="H11" s="8"/>
      <c r="I11" s="15"/>
      <c r="J11" s="8"/>
      <c r="K11" s="9"/>
      <c r="L11" s="8"/>
      <c r="M11" s="9"/>
      <c r="N11" s="71">
        <f>SUM(N6:N10)</f>
        <v>14900</v>
      </c>
      <c r="O11" s="71">
        <f>SUM(O6:O10)</f>
        <v>15000</v>
      </c>
      <c r="P11" s="69" t="s">
        <v>73</v>
      </c>
      <c r="Q11" s="70"/>
      <c r="R11" s="70"/>
      <c r="S11" s="26">
        <f>R9/4</f>
        <v>10</v>
      </c>
    </row>
    <row r="12" spans="1:20" ht="43.25" customHeight="1" thickBot="1" x14ac:dyDescent="0.5">
      <c r="A12" s="101"/>
      <c r="B12" s="31"/>
      <c r="C12" s="50"/>
      <c r="D12" s="32"/>
      <c r="E12" s="32"/>
      <c r="F12" s="33"/>
      <c r="H12" s="121" t="s">
        <v>12</v>
      </c>
      <c r="I12" s="42" t="s">
        <v>13</v>
      </c>
      <c r="J12" s="45" t="s">
        <v>74</v>
      </c>
      <c r="K12" s="42" t="s">
        <v>75</v>
      </c>
      <c r="L12" s="1" t="s">
        <v>125</v>
      </c>
      <c r="M12" s="6">
        <v>5</v>
      </c>
      <c r="N12" s="6">
        <v>5500</v>
      </c>
      <c r="O12" s="43">
        <f>1000*M12</f>
        <v>5000</v>
      </c>
    </row>
    <row r="13" spans="1:20" ht="29" customHeight="1" x14ac:dyDescent="0.45">
      <c r="A13" s="115" t="s">
        <v>32</v>
      </c>
      <c r="B13" s="51" t="s">
        <v>33</v>
      </c>
      <c r="C13" s="52" t="s">
        <v>34</v>
      </c>
      <c r="D13" s="53">
        <v>8</v>
      </c>
      <c r="E13" s="54" t="s">
        <v>35</v>
      </c>
      <c r="F13" s="55" t="s">
        <v>36</v>
      </c>
      <c r="H13" s="122"/>
      <c r="I13" s="16"/>
      <c r="J13" s="45" t="s">
        <v>76</v>
      </c>
      <c r="K13" s="42" t="s">
        <v>77</v>
      </c>
      <c r="L13" s="1" t="s">
        <v>125</v>
      </c>
      <c r="M13" s="6">
        <v>5</v>
      </c>
      <c r="N13" s="6">
        <v>4300</v>
      </c>
      <c r="O13" s="43">
        <f t="shared" ref="O13:O16" si="1">1000*M13</f>
        <v>5000</v>
      </c>
    </row>
    <row r="14" spans="1:20" ht="14.25" customHeight="1" x14ac:dyDescent="0.45">
      <c r="A14" s="116"/>
      <c r="B14" s="56" t="s">
        <v>37</v>
      </c>
      <c r="C14" s="57" t="s">
        <v>38</v>
      </c>
      <c r="D14" s="58">
        <v>5</v>
      </c>
      <c r="E14" s="59" t="s">
        <v>14</v>
      </c>
      <c r="F14" s="60" t="s">
        <v>36</v>
      </c>
      <c r="H14" s="122"/>
      <c r="I14" s="16"/>
      <c r="J14" s="45" t="s">
        <v>78</v>
      </c>
      <c r="K14" s="42" t="s">
        <v>79</v>
      </c>
      <c r="L14" s="1" t="s">
        <v>125</v>
      </c>
      <c r="M14" s="6">
        <v>5</v>
      </c>
      <c r="N14" s="6">
        <v>5050</v>
      </c>
      <c r="O14" s="43">
        <f t="shared" si="1"/>
        <v>5000</v>
      </c>
    </row>
    <row r="15" spans="1:20" ht="29" customHeight="1" thickBot="1" x14ac:dyDescent="0.5">
      <c r="A15" s="117"/>
      <c r="B15" s="61"/>
      <c r="C15" s="62"/>
      <c r="D15" s="63"/>
      <c r="E15" s="63"/>
      <c r="F15" s="64"/>
      <c r="H15" s="122"/>
      <c r="I15" s="16"/>
      <c r="J15" s="45" t="s">
        <v>80</v>
      </c>
      <c r="K15" s="42" t="s">
        <v>81</v>
      </c>
      <c r="L15" s="1" t="s">
        <v>125</v>
      </c>
      <c r="M15" s="6">
        <v>5</v>
      </c>
      <c r="N15" s="6">
        <v>6000</v>
      </c>
      <c r="O15" s="43">
        <f t="shared" si="1"/>
        <v>5000</v>
      </c>
    </row>
    <row r="16" spans="1:20" ht="29" customHeight="1" x14ac:dyDescent="0.45">
      <c r="A16" s="102" t="s">
        <v>39</v>
      </c>
      <c r="B16" s="34" t="s">
        <v>40</v>
      </c>
      <c r="C16" s="49" t="s">
        <v>41</v>
      </c>
      <c r="D16" s="28">
        <v>8</v>
      </c>
      <c r="E16" s="40" t="s">
        <v>10</v>
      </c>
      <c r="F16" s="29" t="s">
        <v>42</v>
      </c>
      <c r="H16" s="123"/>
      <c r="I16" s="16"/>
      <c r="J16" s="45" t="s">
        <v>82</v>
      </c>
      <c r="K16" s="42" t="s">
        <v>83</v>
      </c>
      <c r="L16" s="1" t="s">
        <v>125</v>
      </c>
      <c r="M16" s="6">
        <v>5</v>
      </c>
      <c r="N16" s="6">
        <v>4900</v>
      </c>
      <c r="O16" s="43">
        <f t="shared" si="1"/>
        <v>5000</v>
      </c>
    </row>
    <row r="17" spans="1:15" ht="14.25" customHeight="1" x14ac:dyDescent="0.45">
      <c r="A17" s="103"/>
      <c r="B17" s="35" t="s">
        <v>43</v>
      </c>
      <c r="C17" s="42" t="s">
        <v>44</v>
      </c>
      <c r="D17" s="6">
        <v>5</v>
      </c>
      <c r="E17" s="1" t="s">
        <v>14</v>
      </c>
      <c r="F17" s="30" t="s">
        <v>45</v>
      </c>
      <c r="H17" s="8"/>
      <c r="I17" s="8"/>
      <c r="J17" s="8"/>
      <c r="K17" s="9"/>
      <c r="L17" s="8"/>
      <c r="M17" s="9"/>
      <c r="N17" s="72">
        <f>SUM(N12:N16)</f>
        <v>25750</v>
      </c>
      <c r="O17" s="72">
        <f>SUM(O12:O16)</f>
        <v>25000</v>
      </c>
    </row>
    <row r="18" spans="1:15" ht="14.25" customHeight="1" x14ac:dyDescent="0.45">
      <c r="A18" s="103"/>
      <c r="B18" s="35"/>
      <c r="C18" s="43"/>
      <c r="D18" s="6"/>
      <c r="E18" s="6"/>
      <c r="F18" s="30"/>
      <c r="H18" s="1"/>
      <c r="I18" s="1"/>
      <c r="J18" s="1"/>
      <c r="K18" s="6"/>
      <c r="L18" s="1"/>
      <c r="M18" s="6"/>
      <c r="N18" s="82"/>
    </row>
    <row r="19" spans="1:15" ht="14.75" customHeight="1" thickBot="1" x14ac:dyDescent="0.5">
      <c r="A19" s="104"/>
      <c r="B19" s="36"/>
      <c r="C19" s="50"/>
      <c r="D19" s="32"/>
      <c r="E19" s="32"/>
      <c r="F19" s="33"/>
      <c r="H19" s="1"/>
      <c r="I19" s="1"/>
      <c r="J19" s="1"/>
      <c r="K19" s="6"/>
      <c r="L19" s="1"/>
      <c r="M19" s="6"/>
      <c r="N19" s="82"/>
    </row>
    <row r="20" spans="1:15" ht="14.65" thickTop="1" x14ac:dyDescent="0.45">
      <c r="H20" s="1"/>
      <c r="I20" s="1"/>
      <c r="J20" s="1"/>
      <c r="K20" s="6"/>
      <c r="L20" s="1"/>
      <c r="M20" s="6"/>
      <c r="N20" s="82"/>
    </row>
    <row r="21" spans="1:15" ht="14.25" x14ac:dyDescent="0.45">
      <c r="H21" s="1"/>
      <c r="I21" s="1"/>
      <c r="J21" s="1"/>
      <c r="K21" s="6"/>
      <c r="L21" s="1"/>
      <c r="M21" s="6"/>
      <c r="N21" s="82"/>
    </row>
    <row r="22" spans="1:15" ht="14.65" thickBot="1" x14ac:dyDescent="0.5">
      <c r="H22" s="23"/>
      <c r="I22" s="23"/>
      <c r="J22" s="23"/>
      <c r="K22" s="13"/>
      <c r="L22" s="23"/>
      <c r="M22" s="13"/>
      <c r="N22" s="82"/>
    </row>
    <row r="23" spans="1:15" thickTop="1" thickBot="1" x14ac:dyDescent="0.5">
      <c r="J23" s="113" t="s">
        <v>84</v>
      </c>
      <c r="K23" s="114"/>
      <c r="L23" s="114"/>
      <c r="M23" s="22">
        <f>SUM(M6:M22)</f>
        <v>40</v>
      </c>
      <c r="N23" s="82"/>
    </row>
    <row r="24" spans="1:15" ht="14.65" thickTop="1" x14ac:dyDescent="0.45">
      <c r="K24" s="105" t="s">
        <v>140</v>
      </c>
      <c r="L24" s="105"/>
      <c r="M24" s="106">
        <f>SUM(O11,O17)</f>
        <v>40000</v>
      </c>
      <c r="N24" s="106"/>
    </row>
    <row r="25" spans="1:15" ht="15" customHeight="1" x14ac:dyDescent="0.45">
      <c r="K25" s="106" t="s">
        <v>141</v>
      </c>
      <c r="L25" s="106"/>
      <c r="M25" s="106">
        <f>N11+N17</f>
        <v>40650</v>
      </c>
      <c r="N25" s="106"/>
    </row>
  </sheetData>
  <mergeCells count="15">
    <mergeCell ref="K24:L24"/>
    <mergeCell ref="K25:L25"/>
    <mergeCell ref="M24:N24"/>
    <mergeCell ref="M25:N25"/>
    <mergeCell ref="A1:F2"/>
    <mergeCell ref="J23:L23"/>
    <mergeCell ref="A4:A7"/>
    <mergeCell ref="A8:A12"/>
    <mergeCell ref="A13:A15"/>
    <mergeCell ref="A16:A19"/>
    <mergeCell ref="I1:K2"/>
    <mergeCell ref="I3:K3"/>
    <mergeCell ref="H6:H10"/>
    <mergeCell ref="H12:H16"/>
    <mergeCell ref="I4:K4"/>
  </mergeCells>
  <dataValidations count="1">
    <dataValidation type="list" allowBlank="1" showInputMessage="1" showErrorMessage="1" sqref="L5:L6 L8:L22" xr:uid="{7DFDF50A-B6C6-40BD-A668-70B9960904C2}">
      <formula1>"Not Started, In-Progress, Complete"</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E50F-1D52-44F1-97F0-272AA26E3143}">
  <dimension ref="A1:T25"/>
  <sheetViews>
    <sheetView topLeftCell="A8" zoomScale="77" workbookViewId="0">
      <selection activeCell="N1" sqref="N1:O1048576"/>
    </sheetView>
  </sheetViews>
  <sheetFormatPr defaultColWidth="8.796875" defaultRowHeight="14.25" x14ac:dyDescent="0.45"/>
  <cols>
    <col min="1" max="1" width="13.46484375" customWidth="1"/>
    <col min="2" max="2" width="5.796875" customWidth="1"/>
    <col min="3" max="3" width="22.1328125" customWidth="1"/>
    <col min="4" max="4" width="6.796875" customWidth="1"/>
    <col min="5" max="5" width="7.1328125" customWidth="1"/>
    <col min="6" max="6" width="7" customWidth="1"/>
    <col min="7" max="7" width="3.1328125" customWidth="1"/>
    <col min="8" max="8" width="6.796875" customWidth="1"/>
    <col min="9" max="9" width="35.796875" customWidth="1"/>
    <col min="10" max="10" width="29" customWidth="1"/>
    <col min="11" max="11" width="18" style="2" customWidth="1"/>
    <col min="12" max="12" width="14.46484375" customWidth="1"/>
    <col min="13" max="13" width="16.33203125" style="2" customWidth="1"/>
    <col min="14" max="14" width="9" style="2" customWidth="1"/>
    <col min="15" max="15" width="11.265625" customWidth="1"/>
    <col min="16" max="16" width="5.46484375" customWidth="1"/>
    <col min="18" max="18" width="17.796875" customWidth="1"/>
    <col min="19" max="19" width="14.86328125" customWidth="1"/>
    <col min="20" max="20" width="21.796875" bestFit="1" customWidth="1"/>
  </cols>
  <sheetData>
    <row r="1" spans="1:20" ht="14.65" thickTop="1" x14ac:dyDescent="0.45">
      <c r="A1" s="107" t="s">
        <v>47</v>
      </c>
      <c r="B1" s="108"/>
      <c r="C1" s="108"/>
      <c r="D1" s="108"/>
      <c r="E1" s="108"/>
      <c r="F1" s="109"/>
      <c r="I1" s="93" t="s">
        <v>48</v>
      </c>
      <c r="J1" s="94"/>
      <c r="K1" s="95"/>
    </row>
    <row r="2" spans="1:20" ht="14.65" thickBot="1" x14ac:dyDescent="0.5">
      <c r="A2" s="110"/>
      <c r="B2" s="111"/>
      <c r="C2" s="111"/>
      <c r="D2" s="111"/>
      <c r="E2" s="111"/>
      <c r="F2" s="112"/>
      <c r="I2" s="96"/>
      <c r="J2" s="97"/>
      <c r="K2" s="98"/>
    </row>
    <row r="3" spans="1:20" ht="28.5" x14ac:dyDescent="0.45">
      <c r="A3" s="17" t="s">
        <v>1</v>
      </c>
      <c r="B3" s="18" t="s">
        <v>2</v>
      </c>
      <c r="C3" s="19" t="s">
        <v>49</v>
      </c>
      <c r="D3" s="19" t="s">
        <v>4</v>
      </c>
      <c r="E3" s="19" t="s">
        <v>5</v>
      </c>
      <c r="F3" s="21" t="s">
        <v>6</v>
      </c>
      <c r="I3" s="118" t="s">
        <v>85</v>
      </c>
      <c r="J3" s="119"/>
      <c r="K3" s="120"/>
    </row>
    <row r="4" spans="1:20" ht="42.5" customHeight="1" thickBot="1" x14ac:dyDescent="0.5">
      <c r="A4" s="115" t="s">
        <v>7</v>
      </c>
      <c r="B4" s="51" t="s">
        <v>8</v>
      </c>
      <c r="C4" s="52" t="s">
        <v>9</v>
      </c>
      <c r="D4" s="53">
        <v>3</v>
      </c>
      <c r="E4" s="54" t="s">
        <v>10</v>
      </c>
      <c r="F4" s="55" t="s">
        <v>11</v>
      </c>
      <c r="I4" s="129" t="s">
        <v>86</v>
      </c>
      <c r="J4" s="130"/>
      <c r="K4" s="131"/>
    </row>
    <row r="5" spans="1:20" s="2" customFormat="1" ht="29.55" customHeight="1" thickBot="1" x14ac:dyDescent="0.5">
      <c r="A5" s="116"/>
      <c r="B5" s="56" t="s">
        <v>12</v>
      </c>
      <c r="C5" s="57" t="s">
        <v>13</v>
      </c>
      <c r="D5" s="58">
        <v>5</v>
      </c>
      <c r="E5" s="59" t="s">
        <v>14</v>
      </c>
      <c r="F5" s="60" t="s">
        <v>11</v>
      </c>
      <c r="G5"/>
      <c r="H5" s="4" t="s">
        <v>52</v>
      </c>
      <c r="I5" s="10" t="s">
        <v>3</v>
      </c>
      <c r="J5" s="10" t="s">
        <v>53</v>
      </c>
      <c r="K5" s="10" t="s">
        <v>5</v>
      </c>
      <c r="L5" s="4" t="s">
        <v>54</v>
      </c>
      <c r="M5" s="5" t="s">
        <v>4</v>
      </c>
      <c r="N5" s="5" t="s">
        <v>135</v>
      </c>
      <c r="O5" s="5" t="s">
        <v>139</v>
      </c>
      <c r="Q5" s="24" t="s">
        <v>55</v>
      </c>
      <c r="R5" s="25" t="s">
        <v>56</v>
      </c>
      <c r="S5" s="85" t="s">
        <v>142</v>
      </c>
      <c r="T5" s="85" t="s">
        <v>148</v>
      </c>
    </row>
    <row r="6" spans="1:20" ht="43.25" customHeight="1" thickBot="1" x14ac:dyDescent="0.5">
      <c r="A6" s="116"/>
      <c r="B6" s="56" t="s">
        <v>16</v>
      </c>
      <c r="C6" s="57" t="s">
        <v>17</v>
      </c>
      <c r="D6" s="58">
        <v>4</v>
      </c>
      <c r="E6" s="59" t="s">
        <v>18</v>
      </c>
      <c r="F6" s="60" t="s">
        <v>19</v>
      </c>
      <c r="H6" s="121" t="s">
        <v>16</v>
      </c>
      <c r="I6" s="42" t="s">
        <v>87</v>
      </c>
      <c r="J6" s="45" t="s">
        <v>88</v>
      </c>
      <c r="K6" s="42" t="s">
        <v>89</v>
      </c>
      <c r="L6" s="1" t="s">
        <v>125</v>
      </c>
      <c r="M6" s="6">
        <v>4</v>
      </c>
      <c r="N6" s="43">
        <v>4200</v>
      </c>
      <c r="O6" s="43">
        <f>1000*M6</f>
        <v>4000</v>
      </c>
      <c r="Q6" s="20" t="s">
        <v>60</v>
      </c>
      <c r="R6" s="20">
        <v>7</v>
      </c>
      <c r="S6" s="86">
        <f>R6*1000</f>
        <v>7000</v>
      </c>
      <c r="T6" s="86">
        <f>SUM(N6,N12)</f>
        <v>6900</v>
      </c>
    </row>
    <row r="7" spans="1:20" ht="28.9" thickBot="1" x14ac:dyDescent="0.5">
      <c r="A7" s="117"/>
      <c r="B7" s="61"/>
      <c r="C7" s="62"/>
      <c r="D7" s="63"/>
      <c r="E7" s="63"/>
      <c r="F7" s="64"/>
      <c r="H7" s="122"/>
      <c r="I7" s="16"/>
      <c r="J7" s="45" t="s">
        <v>90</v>
      </c>
      <c r="K7" s="42" t="s">
        <v>65</v>
      </c>
      <c r="L7" s="3" t="s">
        <v>125</v>
      </c>
      <c r="M7" s="7">
        <v>4</v>
      </c>
      <c r="N7" s="44">
        <v>3900</v>
      </c>
      <c r="O7" s="43">
        <f>1000*M7</f>
        <v>4000</v>
      </c>
      <c r="Q7" s="20" t="s">
        <v>63</v>
      </c>
      <c r="R7" s="20">
        <v>14</v>
      </c>
      <c r="S7" s="86">
        <f t="shared" ref="S7:S9" si="0">R7*1000</f>
        <v>14000</v>
      </c>
      <c r="T7" s="86">
        <f>T6+N7+N13</f>
        <v>13700</v>
      </c>
    </row>
    <row r="8" spans="1:20" ht="57.4" thickBot="1" x14ac:dyDescent="0.5">
      <c r="A8" s="99" t="s">
        <v>20</v>
      </c>
      <c r="B8" s="51" t="s">
        <v>21</v>
      </c>
      <c r="C8" s="52" t="s">
        <v>22</v>
      </c>
      <c r="D8" s="53">
        <v>3</v>
      </c>
      <c r="E8" s="54" t="s">
        <v>14</v>
      </c>
      <c r="F8" s="55" t="s">
        <v>19</v>
      </c>
      <c r="H8" s="122"/>
      <c r="I8" s="16"/>
      <c r="J8" s="45" t="s">
        <v>91</v>
      </c>
      <c r="K8" s="42" t="s">
        <v>68</v>
      </c>
      <c r="L8" s="1" t="s">
        <v>59</v>
      </c>
      <c r="M8" s="6">
        <v>4</v>
      </c>
      <c r="N8" s="43">
        <v>2000</v>
      </c>
      <c r="O8" s="43">
        <f>1000*M8</f>
        <v>4000</v>
      </c>
      <c r="Q8" s="20" t="s">
        <v>66</v>
      </c>
      <c r="R8" s="20">
        <v>17</v>
      </c>
      <c r="S8" s="86">
        <f t="shared" si="0"/>
        <v>17000</v>
      </c>
      <c r="T8" s="86">
        <f>T7+N8</f>
        <v>15700</v>
      </c>
    </row>
    <row r="9" spans="1:20" ht="57.4" thickBot="1" x14ac:dyDescent="0.5">
      <c r="A9" s="100"/>
      <c r="B9" s="11" t="s">
        <v>24</v>
      </c>
      <c r="C9" s="42" t="s">
        <v>25</v>
      </c>
      <c r="D9" s="6">
        <v>5</v>
      </c>
      <c r="E9" s="1" t="s">
        <v>10</v>
      </c>
      <c r="F9" s="30" t="s">
        <v>26</v>
      </c>
      <c r="H9" s="122"/>
      <c r="I9" s="16"/>
      <c r="J9" s="42"/>
      <c r="K9" s="43"/>
      <c r="L9" s="1"/>
      <c r="M9" s="6"/>
      <c r="N9" s="43"/>
      <c r="O9" s="43"/>
      <c r="Q9" s="20" t="s">
        <v>124</v>
      </c>
      <c r="R9" s="20">
        <v>21</v>
      </c>
      <c r="S9" s="86">
        <f t="shared" si="0"/>
        <v>21000</v>
      </c>
      <c r="T9" s="86">
        <f>T8+N14</f>
        <v>16700</v>
      </c>
    </row>
    <row r="10" spans="1:20" ht="57" x14ac:dyDescent="0.45">
      <c r="A10" s="100"/>
      <c r="B10" s="11" t="s">
        <v>28</v>
      </c>
      <c r="C10" s="42" t="s">
        <v>29</v>
      </c>
      <c r="D10" s="6">
        <v>8</v>
      </c>
      <c r="E10" s="1" t="s">
        <v>18</v>
      </c>
      <c r="F10" s="30" t="s">
        <v>26</v>
      </c>
      <c r="H10" s="123"/>
      <c r="I10" s="16"/>
      <c r="J10" s="42"/>
      <c r="K10" s="43"/>
      <c r="L10" s="1"/>
      <c r="M10" s="6"/>
      <c r="N10" s="43"/>
      <c r="O10" s="43"/>
    </row>
    <row r="11" spans="1:20" ht="15.5" customHeight="1" x14ac:dyDescent="0.5">
      <c r="A11" s="100"/>
      <c r="B11" s="11"/>
      <c r="C11" s="43"/>
      <c r="D11" s="6"/>
      <c r="E11" s="6"/>
      <c r="F11" s="30"/>
      <c r="H11" s="8"/>
      <c r="I11" s="15"/>
      <c r="J11" s="8"/>
      <c r="K11" s="9"/>
      <c r="L11" s="8"/>
      <c r="M11" s="9"/>
      <c r="N11" s="71">
        <f>SUM(N6:N10)</f>
        <v>10100</v>
      </c>
      <c r="O11" s="71">
        <f>SUM(O6:O10)</f>
        <v>12000</v>
      </c>
      <c r="P11" s="127" t="s">
        <v>73</v>
      </c>
      <c r="Q11" s="128"/>
      <c r="R11" s="128"/>
      <c r="S11" s="26">
        <f>R9/4</f>
        <v>5.25</v>
      </c>
    </row>
    <row r="12" spans="1:20" ht="28.5" x14ac:dyDescent="0.45">
      <c r="A12" s="101"/>
      <c r="B12" s="31"/>
      <c r="C12" s="50"/>
      <c r="D12" s="32"/>
      <c r="E12" s="32"/>
      <c r="F12" s="33"/>
      <c r="H12" s="121" t="s">
        <v>21</v>
      </c>
      <c r="I12" s="42" t="s">
        <v>22</v>
      </c>
      <c r="J12" s="45" t="s">
        <v>92</v>
      </c>
      <c r="K12" s="1" t="s">
        <v>75</v>
      </c>
      <c r="L12" s="1" t="s">
        <v>125</v>
      </c>
      <c r="M12" s="6">
        <v>3</v>
      </c>
      <c r="N12" s="6">
        <v>2700</v>
      </c>
      <c r="O12" s="43">
        <f>1000*M12</f>
        <v>3000</v>
      </c>
    </row>
    <row r="13" spans="1:20" ht="48.75" customHeight="1" x14ac:dyDescent="0.45">
      <c r="A13" s="115" t="s">
        <v>32</v>
      </c>
      <c r="B13" s="51" t="s">
        <v>33</v>
      </c>
      <c r="C13" s="52" t="s">
        <v>34</v>
      </c>
      <c r="D13" s="53">
        <v>8</v>
      </c>
      <c r="E13" s="54" t="s">
        <v>35</v>
      </c>
      <c r="F13" s="55" t="s">
        <v>36</v>
      </c>
      <c r="H13" s="122"/>
      <c r="I13" s="16"/>
      <c r="J13" s="45" t="s">
        <v>93</v>
      </c>
      <c r="K13" s="1" t="s">
        <v>81</v>
      </c>
      <c r="L13" s="1" t="s">
        <v>125</v>
      </c>
      <c r="M13" s="6">
        <v>3</v>
      </c>
      <c r="N13" s="6">
        <v>2900</v>
      </c>
      <c r="O13" s="43">
        <f t="shared" ref="O13:O14" si="1">1000*M13</f>
        <v>3000</v>
      </c>
    </row>
    <row r="14" spans="1:20" ht="14.25" customHeight="1" x14ac:dyDescent="0.45">
      <c r="A14" s="116"/>
      <c r="B14" s="56" t="s">
        <v>37</v>
      </c>
      <c r="C14" s="57" t="s">
        <v>38</v>
      </c>
      <c r="D14" s="58">
        <v>5</v>
      </c>
      <c r="E14" s="59" t="s">
        <v>14</v>
      </c>
      <c r="F14" s="60" t="s">
        <v>36</v>
      </c>
      <c r="H14" s="122"/>
      <c r="I14" s="16"/>
      <c r="J14" s="45" t="s">
        <v>94</v>
      </c>
      <c r="K14" s="1" t="s">
        <v>75</v>
      </c>
      <c r="L14" s="1" t="s">
        <v>59</v>
      </c>
      <c r="M14" s="6">
        <v>3</v>
      </c>
      <c r="N14" s="6">
        <v>1000</v>
      </c>
      <c r="O14" s="43">
        <f t="shared" si="1"/>
        <v>3000</v>
      </c>
    </row>
    <row r="15" spans="1:20" ht="14.75" customHeight="1" x14ac:dyDescent="0.45">
      <c r="A15" s="117"/>
      <c r="B15" s="61"/>
      <c r="C15" s="62"/>
      <c r="D15" s="63"/>
      <c r="E15" s="63"/>
      <c r="F15" s="64"/>
      <c r="H15" s="122"/>
      <c r="I15" s="16"/>
      <c r="J15" s="42"/>
      <c r="K15" s="6"/>
      <c r="L15" s="1"/>
      <c r="M15" s="6"/>
      <c r="N15" s="6"/>
      <c r="O15" s="43"/>
    </row>
    <row r="16" spans="1:20" ht="57" x14ac:dyDescent="0.45">
      <c r="A16" s="102" t="s">
        <v>39</v>
      </c>
      <c r="B16" s="65" t="s">
        <v>40</v>
      </c>
      <c r="C16" s="52" t="s">
        <v>41</v>
      </c>
      <c r="D16" s="53">
        <v>6</v>
      </c>
      <c r="E16" s="54" t="s">
        <v>10</v>
      </c>
      <c r="F16" s="55" t="s">
        <v>42</v>
      </c>
      <c r="H16" s="123"/>
      <c r="I16" s="16"/>
      <c r="J16" s="42"/>
      <c r="K16" s="6"/>
      <c r="L16" s="1"/>
      <c r="M16" s="6"/>
      <c r="N16" s="6"/>
      <c r="O16" s="43"/>
    </row>
    <row r="17" spans="1:15" ht="14.25" customHeight="1" x14ac:dyDescent="0.45">
      <c r="A17" s="103"/>
      <c r="B17" s="35" t="s">
        <v>43</v>
      </c>
      <c r="C17" s="42" t="s">
        <v>44</v>
      </c>
      <c r="D17" s="6">
        <v>5</v>
      </c>
      <c r="E17" s="1" t="s">
        <v>14</v>
      </c>
      <c r="F17" s="30" t="s">
        <v>45</v>
      </c>
      <c r="H17" s="8"/>
      <c r="I17" s="8"/>
      <c r="J17" s="8"/>
      <c r="K17" s="9"/>
      <c r="L17" s="8"/>
      <c r="M17" s="9"/>
      <c r="N17" s="72">
        <f>SUM(N12:N16)</f>
        <v>6600</v>
      </c>
      <c r="O17" s="72">
        <f>SUM(O12:O16)</f>
        <v>9000</v>
      </c>
    </row>
    <row r="18" spans="1:15" ht="14.25" customHeight="1" x14ac:dyDescent="0.45">
      <c r="A18" s="103"/>
      <c r="B18" s="35"/>
      <c r="C18" s="43"/>
      <c r="D18" s="6"/>
      <c r="E18" s="6"/>
      <c r="F18" s="30"/>
      <c r="H18" s="1"/>
      <c r="I18" s="1"/>
      <c r="J18" s="1"/>
      <c r="K18" s="6"/>
      <c r="L18" s="1"/>
      <c r="M18" s="6"/>
      <c r="N18" s="82"/>
    </row>
    <row r="19" spans="1:15" ht="14.75" customHeight="1" x14ac:dyDescent="0.45">
      <c r="A19" s="104"/>
      <c r="B19" s="36"/>
      <c r="C19" s="50"/>
      <c r="D19" s="32"/>
      <c r="E19" s="32"/>
      <c r="F19" s="33"/>
      <c r="H19" s="1"/>
      <c r="I19" s="1"/>
      <c r="J19" s="1"/>
      <c r="K19" s="6"/>
      <c r="L19" s="1"/>
      <c r="M19" s="6"/>
      <c r="N19" s="82"/>
    </row>
    <row r="20" spans="1:15" x14ac:dyDescent="0.45">
      <c r="H20" s="1"/>
      <c r="I20" s="1"/>
      <c r="J20" s="1"/>
      <c r="K20" s="6"/>
      <c r="L20" s="1"/>
      <c r="M20" s="6"/>
      <c r="N20" s="82"/>
    </row>
    <row r="21" spans="1:15" x14ac:dyDescent="0.45">
      <c r="H21" s="1"/>
      <c r="I21" s="1"/>
      <c r="J21" s="1"/>
      <c r="K21" s="6"/>
      <c r="L21" s="1"/>
      <c r="M21" s="6"/>
      <c r="N21" s="82"/>
    </row>
    <row r="22" spans="1:15" ht="14.65" thickBot="1" x14ac:dyDescent="0.5">
      <c r="H22" s="23"/>
      <c r="I22" s="23"/>
      <c r="J22" s="23"/>
      <c r="K22" s="13"/>
      <c r="L22" s="23"/>
      <c r="M22" s="13"/>
      <c r="N22" s="82"/>
    </row>
    <row r="23" spans="1:15" ht="15" thickTop="1" thickBot="1" x14ac:dyDescent="0.5">
      <c r="J23" s="113" t="s">
        <v>84</v>
      </c>
      <c r="K23" s="114"/>
      <c r="L23" s="114"/>
      <c r="M23" s="22">
        <f>SUM(M6:M22)</f>
        <v>21</v>
      </c>
      <c r="N23" s="82"/>
    </row>
    <row r="24" spans="1:15" ht="14.65" thickTop="1" x14ac:dyDescent="0.45">
      <c r="J24" s="105" t="s">
        <v>140</v>
      </c>
      <c r="K24" s="105"/>
      <c r="L24" s="106">
        <f>O11+O17</f>
        <v>21000</v>
      </c>
      <c r="M24" s="106"/>
    </row>
    <row r="25" spans="1:15" x14ac:dyDescent="0.45">
      <c r="J25" s="106" t="s">
        <v>141</v>
      </c>
      <c r="K25" s="106"/>
      <c r="L25" s="106">
        <f>N11+N17</f>
        <v>16700</v>
      </c>
      <c r="M25" s="106"/>
    </row>
  </sheetData>
  <mergeCells count="16">
    <mergeCell ref="J24:K24"/>
    <mergeCell ref="L24:M24"/>
    <mergeCell ref="J25:K25"/>
    <mergeCell ref="L25:M25"/>
    <mergeCell ref="A1:F2"/>
    <mergeCell ref="I1:K2"/>
    <mergeCell ref="I3:K3"/>
    <mergeCell ref="A4:A7"/>
    <mergeCell ref="I4:K4"/>
    <mergeCell ref="H6:H10"/>
    <mergeCell ref="A8:A12"/>
    <mergeCell ref="P11:R11"/>
    <mergeCell ref="H12:H16"/>
    <mergeCell ref="A13:A15"/>
    <mergeCell ref="A16:A19"/>
    <mergeCell ref="J23:L23"/>
  </mergeCells>
  <dataValidations count="1">
    <dataValidation type="list" allowBlank="1" showInputMessage="1" showErrorMessage="1" sqref="L5:L6 L8:L22" xr:uid="{4F3F85C9-5338-41A1-B24A-60D08B46FAAA}">
      <formula1>"Not Started, In-Progress, Complete"</formula1>
    </dataValidation>
  </dataValidation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91059-80AA-4AE6-AC4B-C8C7F70CF554}">
  <dimension ref="A1:R24"/>
  <sheetViews>
    <sheetView topLeftCell="I1" zoomScale="77" workbookViewId="0">
      <selection activeCell="Q6" sqref="Q6"/>
    </sheetView>
  </sheetViews>
  <sheetFormatPr defaultColWidth="8.796875" defaultRowHeight="14.25" x14ac:dyDescent="0.45"/>
  <cols>
    <col min="1" max="1" width="13.46484375" customWidth="1"/>
    <col min="2" max="2" width="5.796875" customWidth="1"/>
    <col min="3" max="3" width="22.1328125" customWidth="1"/>
    <col min="4" max="4" width="6.796875" customWidth="1"/>
    <col min="5" max="5" width="7.1328125" customWidth="1"/>
    <col min="6" max="6" width="7" customWidth="1"/>
    <col min="7" max="7" width="3.1328125" customWidth="1"/>
    <col min="8" max="8" width="6.796875" customWidth="1"/>
    <col min="9" max="9" width="35.796875" customWidth="1"/>
    <col min="10" max="10" width="23.46484375" customWidth="1"/>
    <col min="11" max="11" width="10.46484375" style="2" customWidth="1"/>
    <col min="12" max="12" width="9.796875" bestFit="1" customWidth="1"/>
    <col min="13" max="13" width="9" style="2" customWidth="1"/>
    <col min="14" max="14" width="5.46484375" customWidth="1"/>
    <col min="16" max="16" width="17.796875" customWidth="1"/>
    <col min="17" max="17" width="16.86328125" customWidth="1"/>
    <col min="18" max="18" width="21.86328125" bestFit="1" customWidth="1"/>
  </cols>
  <sheetData>
    <row r="1" spans="1:18" ht="14.65" thickTop="1" x14ac:dyDescent="0.45">
      <c r="A1" s="107" t="s">
        <v>47</v>
      </c>
      <c r="B1" s="108"/>
      <c r="C1" s="108"/>
      <c r="D1" s="108"/>
      <c r="E1" s="108"/>
      <c r="F1" s="109"/>
      <c r="I1" s="93" t="s">
        <v>48</v>
      </c>
      <c r="J1" s="94"/>
      <c r="K1" s="95"/>
    </row>
    <row r="2" spans="1:18" ht="14.65" thickBot="1" x14ac:dyDescent="0.5">
      <c r="A2" s="110"/>
      <c r="B2" s="111"/>
      <c r="C2" s="111"/>
      <c r="D2" s="111"/>
      <c r="E2" s="111"/>
      <c r="F2" s="112"/>
      <c r="I2" s="96"/>
      <c r="J2" s="97"/>
      <c r="K2" s="98"/>
    </row>
    <row r="3" spans="1:18" ht="29.25" thickTop="1" thickBot="1" x14ac:dyDescent="0.5">
      <c r="A3" s="17" t="s">
        <v>1</v>
      </c>
      <c r="B3" s="18" t="s">
        <v>2</v>
      </c>
      <c r="C3" s="19" t="s">
        <v>49</v>
      </c>
      <c r="D3" s="19" t="s">
        <v>4</v>
      </c>
      <c r="E3" s="19" t="s">
        <v>5</v>
      </c>
      <c r="F3" s="21" t="s">
        <v>6</v>
      </c>
      <c r="I3" s="118" t="s">
        <v>95</v>
      </c>
      <c r="J3" s="119"/>
      <c r="K3" s="120"/>
    </row>
    <row r="4" spans="1:18" ht="42.5" customHeight="1" thickBot="1" x14ac:dyDescent="0.5">
      <c r="A4" s="115" t="s">
        <v>7</v>
      </c>
      <c r="B4" s="51" t="s">
        <v>8</v>
      </c>
      <c r="C4" s="52" t="s">
        <v>9</v>
      </c>
      <c r="D4" s="53">
        <v>3</v>
      </c>
      <c r="E4" s="54" t="s">
        <v>10</v>
      </c>
      <c r="F4" s="55" t="s">
        <v>11</v>
      </c>
      <c r="I4" s="129" t="s">
        <v>96</v>
      </c>
      <c r="J4" s="135"/>
      <c r="K4" s="136"/>
    </row>
    <row r="5" spans="1:18" s="2" customFormat="1" ht="29.55" customHeight="1" thickBot="1" x14ac:dyDescent="0.5">
      <c r="A5" s="116"/>
      <c r="B5" s="56" t="s">
        <v>12</v>
      </c>
      <c r="C5" s="57" t="s">
        <v>13</v>
      </c>
      <c r="D5" s="58">
        <v>5</v>
      </c>
      <c r="E5" s="59" t="s">
        <v>14</v>
      </c>
      <c r="F5" s="60" t="s">
        <v>11</v>
      </c>
      <c r="G5"/>
      <c r="H5" s="4" t="s">
        <v>52</v>
      </c>
      <c r="I5" s="10" t="s">
        <v>3</v>
      </c>
      <c r="J5" s="10" t="s">
        <v>53</v>
      </c>
      <c r="K5" s="10" t="s">
        <v>5</v>
      </c>
      <c r="L5" s="4" t="s">
        <v>54</v>
      </c>
      <c r="M5" s="5" t="s">
        <v>4</v>
      </c>
      <c r="O5" s="24" t="s">
        <v>55</v>
      </c>
      <c r="P5" s="25" t="s">
        <v>56</v>
      </c>
      <c r="Q5" s="85" t="s">
        <v>142</v>
      </c>
      <c r="R5" s="85" t="s">
        <v>148</v>
      </c>
    </row>
    <row r="6" spans="1:18" ht="43.25" customHeight="1" thickBot="1" x14ac:dyDescent="0.5">
      <c r="A6" s="116"/>
      <c r="B6" s="56" t="s">
        <v>16</v>
      </c>
      <c r="C6" s="57" t="s">
        <v>17</v>
      </c>
      <c r="D6" s="58">
        <v>4</v>
      </c>
      <c r="E6" s="59" t="s">
        <v>18</v>
      </c>
      <c r="F6" s="60" t="s">
        <v>19</v>
      </c>
      <c r="H6" s="121" t="s">
        <v>24</v>
      </c>
      <c r="I6" s="42" t="s">
        <v>25</v>
      </c>
      <c r="J6" s="45" t="s">
        <v>97</v>
      </c>
      <c r="K6" s="42" t="s">
        <v>89</v>
      </c>
      <c r="L6" s="42" t="s">
        <v>69</v>
      </c>
      <c r="M6" s="43">
        <v>12</v>
      </c>
      <c r="O6" s="20" t="s">
        <v>60</v>
      </c>
      <c r="P6" s="20">
        <v>12</v>
      </c>
      <c r="Q6" s="86">
        <f>P6*1000</f>
        <v>12000</v>
      </c>
      <c r="R6" s="86">
        <v>0</v>
      </c>
    </row>
    <row r="7" spans="1:18" ht="29" customHeight="1" thickBot="1" x14ac:dyDescent="0.5">
      <c r="A7" s="117"/>
      <c r="B7" s="61"/>
      <c r="C7" s="62"/>
      <c r="D7" s="63"/>
      <c r="E7" s="63"/>
      <c r="F7" s="64"/>
      <c r="H7" s="122"/>
      <c r="I7" s="16"/>
      <c r="J7" s="45" t="s">
        <v>98</v>
      </c>
      <c r="K7" s="42" t="s">
        <v>65</v>
      </c>
      <c r="L7" s="41" t="s">
        <v>69</v>
      </c>
      <c r="M7" s="44">
        <v>10</v>
      </c>
      <c r="O7" s="20" t="s">
        <v>63</v>
      </c>
      <c r="P7" s="20">
        <v>30</v>
      </c>
      <c r="Q7" s="86">
        <f t="shared" ref="Q7:Q9" si="0">P7*1000</f>
        <v>30000</v>
      </c>
      <c r="R7" s="86">
        <v>0</v>
      </c>
    </row>
    <row r="8" spans="1:18" ht="29.25" customHeight="1" thickBot="1" x14ac:dyDescent="0.5">
      <c r="A8" s="115" t="s">
        <v>20</v>
      </c>
      <c r="B8" s="51" t="s">
        <v>21</v>
      </c>
      <c r="C8" s="52" t="s">
        <v>22</v>
      </c>
      <c r="D8" s="53">
        <v>3</v>
      </c>
      <c r="E8" s="54" t="s">
        <v>14</v>
      </c>
      <c r="F8" s="55" t="s">
        <v>19</v>
      </c>
      <c r="H8" s="122"/>
      <c r="I8" s="16"/>
      <c r="J8" s="45" t="s">
        <v>99</v>
      </c>
      <c r="K8" s="42" t="s">
        <v>68</v>
      </c>
      <c r="L8" s="42" t="s">
        <v>69</v>
      </c>
      <c r="M8" s="43">
        <v>6</v>
      </c>
      <c r="O8" s="20" t="s">
        <v>66</v>
      </c>
      <c r="P8" s="20">
        <v>38</v>
      </c>
      <c r="Q8" s="86">
        <f t="shared" si="0"/>
        <v>38000</v>
      </c>
      <c r="R8" s="86">
        <v>0</v>
      </c>
    </row>
    <row r="9" spans="1:18" ht="14.75" customHeight="1" thickBot="1" x14ac:dyDescent="0.5">
      <c r="A9" s="116"/>
      <c r="B9" s="56" t="s">
        <v>24</v>
      </c>
      <c r="C9" s="57" t="s">
        <v>25</v>
      </c>
      <c r="D9" s="58">
        <v>5</v>
      </c>
      <c r="E9" s="59" t="s">
        <v>10</v>
      </c>
      <c r="F9" s="60" t="s">
        <v>26</v>
      </c>
      <c r="H9" s="122"/>
      <c r="I9" s="16"/>
      <c r="J9" s="42"/>
      <c r="K9" s="43"/>
      <c r="L9" s="42"/>
      <c r="M9" s="43"/>
      <c r="O9" s="20" t="s">
        <v>124</v>
      </c>
      <c r="P9" s="20">
        <v>52</v>
      </c>
      <c r="Q9" s="86">
        <f t="shared" si="0"/>
        <v>52000</v>
      </c>
      <c r="R9" s="86">
        <v>0</v>
      </c>
    </row>
    <row r="10" spans="1:18" ht="14.25" customHeight="1" x14ac:dyDescent="0.45">
      <c r="A10" s="116"/>
      <c r="B10" s="56" t="s">
        <v>28</v>
      </c>
      <c r="C10" s="57" t="s">
        <v>29</v>
      </c>
      <c r="D10" s="58">
        <v>8</v>
      </c>
      <c r="E10" s="59" t="s">
        <v>18</v>
      </c>
      <c r="F10" s="60" t="s">
        <v>26</v>
      </c>
      <c r="H10" s="123"/>
      <c r="I10" s="16"/>
      <c r="J10" s="42"/>
      <c r="K10" s="43"/>
      <c r="L10" s="42"/>
      <c r="M10" s="43"/>
    </row>
    <row r="11" spans="1:18" ht="15.75" x14ac:dyDescent="0.5">
      <c r="A11" s="116"/>
      <c r="B11" s="56"/>
      <c r="C11" s="66"/>
      <c r="D11" s="58"/>
      <c r="E11" s="58"/>
      <c r="F11" s="60"/>
      <c r="H11" s="8"/>
      <c r="I11" s="15"/>
      <c r="J11" s="8"/>
      <c r="K11" s="9"/>
      <c r="L11" s="8"/>
      <c r="M11" s="9"/>
      <c r="N11" s="127" t="s">
        <v>73</v>
      </c>
      <c r="O11" s="128"/>
      <c r="P11" s="128"/>
      <c r="Q11" s="26">
        <f>P9/3</f>
        <v>17.333333333333332</v>
      </c>
    </row>
    <row r="12" spans="1:18" ht="43.25" customHeight="1" thickBot="1" x14ac:dyDescent="0.5">
      <c r="A12" s="117"/>
      <c r="B12" s="61"/>
      <c r="C12" s="62"/>
      <c r="D12" s="63"/>
      <c r="E12" s="63"/>
      <c r="F12" s="64"/>
      <c r="H12" s="121" t="s">
        <v>28</v>
      </c>
      <c r="I12" s="42" t="s">
        <v>29</v>
      </c>
      <c r="J12" s="45" t="s">
        <v>100</v>
      </c>
      <c r="K12" s="42" t="s">
        <v>75</v>
      </c>
      <c r="L12" s="42" t="s">
        <v>69</v>
      </c>
      <c r="M12" s="43">
        <v>8</v>
      </c>
    </row>
    <row r="13" spans="1:18" ht="29" customHeight="1" x14ac:dyDescent="0.45">
      <c r="A13" s="115" t="s">
        <v>32</v>
      </c>
      <c r="B13" s="51" t="s">
        <v>33</v>
      </c>
      <c r="C13" s="52" t="s">
        <v>34</v>
      </c>
      <c r="D13" s="53">
        <v>8</v>
      </c>
      <c r="E13" s="54" t="s">
        <v>35</v>
      </c>
      <c r="F13" s="55" t="s">
        <v>36</v>
      </c>
      <c r="H13" s="122"/>
      <c r="I13" s="16"/>
      <c r="J13" s="45" t="s">
        <v>101</v>
      </c>
      <c r="K13" s="42" t="s">
        <v>81</v>
      </c>
      <c r="L13" s="42" t="s">
        <v>69</v>
      </c>
      <c r="M13" s="43">
        <v>8</v>
      </c>
    </row>
    <row r="14" spans="1:18" ht="28.5" customHeight="1" x14ac:dyDescent="0.45">
      <c r="A14" s="116"/>
      <c r="B14" s="56" t="s">
        <v>37</v>
      </c>
      <c r="C14" s="57" t="s">
        <v>38</v>
      </c>
      <c r="D14" s="58">
        <v>5</v>
      </c>
      <c r="E14" s="59" t="s">
        <v>14</v>
      </c>
      <c r="F14" s="60" t="s">
        <v>36</v>
      </c>
      <c r="H14" s="122"/>
      <c r="I14" s="16"/>
      <c r="J14" s="45" t="s">
        <v>102</v>
      </c>
      <c r="K14" s="42" t="s">
        <v>68</v>
      </c>
      <c r="L14" s="42" t="s">
        <v>69</v>
      </c>
      <c r="M14" s="43">
        <v>8</v>
      </c>
    </row>
    <row r="15" spans="1:18" ht="14.75" customHeight="1" thickBot="1" x14ac:dyDescent="0.5">
      <c r="A15" s="117"/>
      <c r="B15" s="61"/>
      <c r="C15" s="62"/>
      <c r="D15" s="63"/>
      <c r="E15" s="63"/>
      <c r="F15" s="64"/>
      <c r="H15" s="122"/>
      <c r="I15" s="16"/>
      <c r="J15" s="42"/>
      <c r="K15" s="43"/>
      <c r="L15" s="42"/>
      <c r="M15" s="43"/>
    </row>
    <row r="16" spans="1:18" ht="14.75" customHeight="1" x14ac:dyDescent="0.45">
      <c r="A16" s="132" t="s">
        <v>39</v>
      </c>
      <c r="B16" s="65" t="s">
        <v>40</v>
      </c>
      <c r="C16" s="52" t="s">
        <v>41</v>
      </c>
      <c r="D16" s="53">
        <v>6</v>
      </c>
      <c r="E16" s="54" t="s">
        <v>10</v>
      </c>
      <c r="F16" s="55" t="s">
        <v>42</v>
      </c>
      <c r="H16" s="123"/>
      <c r="I16" s="16"/>
      <c r="J16" s="42"/>
      <c r="K16" s="43"/>
      <c r="L16" s="42"/>
      <c r="M16" s="43"/>
    </row>
    <row r="17" spans="1:13" ht="14.25" customHeight="1" x14ac:dyDescent="0.45">
      <c r="A17" s="133"/>
      <c r="B17" s="67" t="s">
        <v>43</v>
      </c>
      <c r="C17" s="57" t="s">
        <v>44</v>
      </c>
      <c r="D17" s="58">
        <v>4</v>
      </c>
      <c r="E17" s="59" t="s">
        <v>14</v>
      </c>
      <c r="F17" s="60" t="s">
        <v>45</v>
      </c>
      <c r="H17" s="8"/>
      <c r="I17" s="8"/>
      <c r="J17" s="8"/>
      <c r="K17" s="9"/>
      <c r="L17" s="8"/>
      <c r="M17" s="9"/>
    </row>
    <row r="18" spans="1:13" ht="14.25" customHeight="1" x14ac:dyDescent="0.45">
      <c r="A18" s="133"/>
      <c r="B18" s="67"/>
      <c r="C18" s="66"/>
      <c r="D18" s="58"/>
      <c r="E18" s="58"/>
      <c r="F18" s="60"/>
      <c r="H18" s="1"/>
      <c r="I18" s="1"/>
      <c r="J18" s="1"/>
      <c r="K18" s="6"/>
      <c r="L18" s="1"/>
      <c r="M18" s="6"/>
    </row>
    <row r="19" spans="1:13" ht="14.75" customHeight="1" thickBot="1" x14ac:dyDescent="0.5">
      <c r="A19" s="134"/>
      <c r="B19" s="68"/>
      <c r="C19" s="62"/>
      <c r="D19" s="63"/>
      <c r="E19" s="63"/>
      <c r="F19" s="64"/>
      <c r="H19" s="1"/>
      <c r="I19" s="1"/>
      <c r="J19" s="1"/>
      <c r="K19" s="6"/>
      <c r="L19" s="1"/>
      <c r="M19" s="6"/>
    </row>
    <row r="20" spans="1:13" ht="14.65" thickTop="1" x14ac:dyDescent="0.45">
      <c r="H20" s="1"/>
      <c r="I20" s="1"/>
      <c r="J20" s="1"/>
      <c r="K20" s="6"/>
      <c r="L20" s="1"/>
      <c r="M20" s="6"/>
    </row>
    <row r="21" spans="1:13" x14ac:dyDescent="0.45">
      <c r="H21" s="1"/>
      <c r="I21" s="1"/>
      <c r="J21" s="1"/>
      <c r="K21" s="6"/>
      <c r="L21" s="1"/>
      <c r="M21" s="6"/>
    </row>
    <row r="22" spans="1:13" ht="14.65" thickBot="1" x14ac:dyDescent="0.5">
      <c r="H22" s="23"/>
      <c r="I22" s="23"/>
      <c r="J22" s="23"/>
      <c r="K22" s="13"/>
      <c r="L22" s="23"/>
      <c r="M22" s="13"/>
    </row>
    <row r="23" spans="1:13" ht="15" thickTop="1" thickBot="1" x14ac:dyDescent="0.5">
      <c r="J23" s="113" t="s">
        <v>84</v>
      </c>
      <c r="K23" s="114"/>
      <c r="L23" s="114"/>
      <c r="M23" s="22">
        <f>SUM(M6:M22)</f>
        <v>52</v>
      </c>
    </row>
    <row r="24" spans="1:13" ht="14.65" thickTop="1" x14ac:dyDescent="0.45"/>
  </sheetData>
  <mergeCells count="12">
    <mergeCell ref="A1:F2"/>
    <mergeCell ref="I1:K2"/>
    <mergeCell ref="I3:K3"/>
    <mergeCell ref="A4:A7"/>
    <mergeCell ref="I4:K4"/>
    <mergeCell ref="H6:H10"/>
    <mergeCell ref="A8:A12"/>
    <mergeCell ref="N11:P11"/>
    <mergeCell ref="H12:H16"/>
    <mergeCell ref="A13:A15"/>
    <mergeCell ref="A16:A19"/>
    <mergeCell ref="J23:L23"/>
  </mergeCells>
  <dataValidations count="1">
    <dataValidation type="list" allowBlank="1" showInputMessage="1" showErrorMessage="1" sqref="L5:L6 L8:L22" xr:uid="{9BCD498A-B546-4E44-BF0B-B3675D747033}">
      <formula1>"Not Started, In-Progress, Complete"</formula1>
    </dataValidation>
  </dataValidation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FF623-D922-4DD6-A62E-00E310312CA1}">
  <dimension ref="A1:T25"/>
  <sheetViews>
    <sheetView topLeftCell="K3" zoomScale="77" zoomScaleNormal="100" workbookViewId="0">
      <selection activeCell="T7" sqref="T7"/>
    </sheetView>
  </sheetViews>
  <sheetFormatPr defaultColWidth="8.796875" defaultRowHeight="14.25" x14ac:dyDescent="0.45"/>
  <cols>
    <col min="1" max="1" width="13.46484375" customWidth="1"/>
    <col min="2" max="2" width="5.796875" customWidth="1"/>
    <col min="3" max="3" width="22.1328125" customWidth="1"/>
    <col min="4" max="4" width="6.796875" customWidth="1"/>
    <col min="5" max="5" width="7.1328125" customWidth="1"/>
    <col min="6" max="6" width="7" customWidth="1"/>
    <col min="7" max="7" width="3.1328125" customWidth="1"/>
    <col min="8" max="8" width="6.796875" customWidth="1"/>
    <col min="9" max="9" width="35.796875" customWidth="1"/>
    <col min="10" max="10" width="23.46484375" customWidth="1"/>
    <col min="11" max="11" width="16.33203125" style="2" customWidth="1"/>
    <col min="12" max="12" width="14.46484375" customWidth="1"/>
    <col min="13" max="14" width="9" style="2" customWidth="1"/>
    <col min="15" max="15" width="11.265625" customWidth="1"/>
    <col min="16" max="16" width="5.46484375" customWidth="1"/>
    <col min="18" max="18" width="17.796875" customWidth="1"/>
    <col min="19" max="19" width="13.19921875" customWidth="1"/>
    <col min="20" max="20" width="21.796875" bestFit="1" customWidth="1"/>
  </cols>
  <sheetData>
    <row r="1" spans="1:20" ht="14.65" thickTop="1" x14ac:dyDescent="0.45">
      <c r="A1" s="107" t="s">
        <v>47</v>
      </c>
      <c r="B1" s="108"/>
      <c r="C1" s="108"/>
      <c r="D1" s="108"/>
      <c r="E1" s="108"/>
      <c r="F1" s="109"/>
      <c r="I1" s="93" t="s">
        <v>48</v>
      </c>
      <c r="J1" s="94"/>
      <c r="K1" s="95"/>
    </row>
    <row r="2" spans="1:20" ht="14.65" thickBot="1" x14ac:dyDescent="0.5">
      <c r="A2" s="110"/>
      <c r="B2" s="111"/>
      <c r="C2" s="111"/>
      <c r="D2" s="111"/>
      <c r="E2" s="111"/>
      <c r="F2" s="112"/>
      <c r="I2" s="96"/>
      <c r="J2" s="97"/>
      <c r="K2" s="98"/>
    </row>
    <row r="3" spans="1:20" ht="29.25" thickTop="1" thickBot="1" x14ac:dyDescent="0.5">
      <c r="A3" s="17" t="s">
        <v>1</v>
      </c>
      <c r="B3" s="18" t="s">
        <v>2</v>
      </c>
      <c r="C3" s="19" t="s">
        <v>49</v>
      </c>
      <c r="D3" s="19" t="s">
        <v>4</v>
      </c>
      <c r="E3" s="19" t="s">
        <v>5</v>
      </c>
      <c r="F3" s="21" t="s">
        <v>6</v>
      </c>
      <c r="I3" s="140" t="s">
        <v>103</v>
      </c>
      <c r="J3" s="141"/>
      <c r="K3" s="142"/>
    </row>
    <row r="4" spans="1:20" ht="42.5" customHeight="1" thickBot="1" x14ac:dyDescent="0.5">
      <c r="A4" s="99" t="s">
        <v>7</v>
      </c>
      <c r="B4" s="51" t="s">
        <v>8</v>
      </c>
      <c r="C4" s="52" t="s">
        <v>9</v>
      </c>
      <c r="D4" s="53">
        <v>3</v>
      </c>
      <c r="E4" s="54" t="s">
        <v>10</v>
      </c>
      <c r="F4" s="55" t="s">
        <v>11</v>
      </c>
      <c r="I4" s="129" t="s">
        <v>104</v>
      </c>
      <c r="J4" s="143"/>
      <c r="K4" s="144"/>
    </row>
    <row r="5" spans="1:20" s="2" customFormat="1" ht="29.55" customHeight="1" thickBot="1" x14ac:dyDescent="0.5">
      <c r="A5" s="100"/>
      <c r="B5" s="56" t="s">
        <v>12</v>
      </c>
      <c r="C5" s="57" t="s">
        <v>13</v>
      </c>
      <c r="D5" s="58">
        <v>5</v>
      </c>
      <c r="E5" s="59" t="s">
        <v>14</v>
      </c>
      <c r="F5" s="60" t="s">
        <v>11</v>
      </c>
      <c r="G5"/>
      <c r="H5" s="4" t="s">
        <v>52</v>
      </c>
      <c r="I5" s="10" t="s">
        <v>3</v>
      </c>
      <c r="J5" s="10" t="s">
        <v>53</v>
      </c>
      <c r="K5" s="10" t="s">
        <v>5</v>
      </c>
      <c r="L5" s="4" t="s">
        <v>54</v>
      </c>
      <c r="M5" s="5" t="s">
        <v>4</v>
      </c>
      <c r="N5" s="5" t="s">
        <v>135</v>
      </c>
      <c r="O5" s="5" t="s">
        <v>139</v>
      </c>
      <c r="Q5" s="24" t="s">
        <v>55</v>
      </c>
      <c r="R5" s="25" t="s">
        <v>56</v>
      </c>
      <c r="S5" s="85" t="s">
        <v>142</v>
      </c>
      <c r="T5" s="85" t="s">
        <v>148</v>
      </c>
    </row>
    <row r="6" spans="1:20" ht="43.25" customHeight="1" thickBot="1" x14ac:dyDescent="0.5">
      <c r="A6" s="100"/>
      <c r="B6" s="11" t="s">
        <v>16</v>
      </c>
      <c r="C6" s="42" t="s">
        <v>17</v>
      </c>
      <c r="D6" s="6">
        <v>5</v>
      </c>
      <c r="E6" s="1" t="s">
        <v>18</v>
      </c>
      <c r="F6" s="30" t="s">
        <v>19</v>
      </c>
      <c r="H6" s="121" t="s">
        <v>33</v>
      </c>
      <c r="I6" s="42" t="s">
        <v>34</v>
      </c>
      <c r="J6" s="45" t="s">
        <v>105</v>
      </c>
      <c r="K6" s="43" t="s">
        <v>106</v>
      </c>
      <c r="L6" s="1" t="s">
        <v>125</v>
      </c>
      <c r="M6" s="43">
        <v>8</v>
      </c>
      <c r="N6" s="43">
        <v>7900</v>
      </c>
      <c r="O6" s="43">
        <f>1000*M6</f>
        <v>8000</v>
      </c>
      <c r="Q6" s="20" t="s">
        <v>60</v>
      </c>
      <c r="R6" s="20">
        <v>8</v>
      </c>
      <c r="S6" s="86">
        <f>R6*1000</f>
        <v>8000</v>
      </c>
      <c r="T6" s="86">
        <f>SUM(N6,N12)</f>
        <v>12400</v>
      </c>
    </row>
    <row r="7" spans="1:20" ht="29" customHeight="1" thickBot="1" x14ac:dyDescent="0.5">
      <c r="A7" s="101"/>
      <c r="B7" s="31"/>
      <c r="C7" s="50"/>
      <c r="D7" s="32"/>
      <c r="E7" s="32"/>
      <c r="F7" s="33"/>
      <c r="H7" s="122"/>
      <c r="I7" s="16"/>
      <c r="J7" s="45" t="s">
        <v>107</v>
      </c>
      <c r="K7" s="44" t="s">
        <v>108</v>
      </c>
      <c r="L7" s="3" t="s">
        <v>125</v>
      </c>
      <c r="M7" s="44">
        <v>8</v>
      </c>
      <c r="N7" s="44">
        <v>7000</v>
      </c>
      <c r="O7" s="43">
        <f>1000*M7</f>
        <v>8000</v>
      </c>
      <c r="Q7" s="20" t="s">
        <v>63</v>
      </c>
      <c r="R7" s="20">
        <v>21</v>
      </c>
      <c r="S7" s="86">
        <f t="shared" ref="S7:S9" si="0">R7*1000</f>
        <v>21000</v>
      </c>
      <c r="T7" s="86">
        <f>T6+N7+N13</f>
        <v>25000</v>
      </c>
    </row>
    <row r="8" spans="1:20" ht="29.25" customHeight="1" thickBot="1" x14ac:dyDescent="0.5">
      <c r="A8" s="99" t="s">
        <v>20</v>
      </c>
      <c r="B8" s="27" t="s">
        <v>21</v>
      </c>
      <c r="C8" s="49" t="s">
        <v>22</v>
      </c>
      <c r="D8" s="28">
        <v>3</v>
      </c>
      <c r="E8" s="40" t="s">
        <v>14</v>
      </c>
      <c r="F8" s="29" t="s">
        <v>19</v>
      </c>
      <c r="H8" s="122"/>
      <c r="I8" s="16"/>
      <c r="J8" s="45" t="s">
        <v>109</v>
      </c>
      <c r="K8" s="43" t="s">
        <v>110</v>
      </c>
      <c r="L8" s="1" t="s">
        <v>125</v>
      </c>
      <c r="M8" s="43">
        <v>8</v>
      </c>
      <c r="N8" s="43">
        <v>8100</v>
      </c>
      <c r="O8" s="43">
        <f>1000*M8</f>
        <v>8000</v>
      </c>
      <c r="Q8" s="20" t="s">
        <v>66</v>
      </c>
      <c r="R8" s="20">
        <v>29</v>
      </c>
      <c r="S8" s="86">
        <f t="shared" si="0"/>
        <v>29000</v>
      </c>
      <c r="T8" s="86">
        <f>T7+N8</f>
        <v>33100</v>
      </c>
    </row>
    <row r="9" spans="1:20" ht="14.75" customHeight="1" thickBot="1" x14ac:dyDescent="0.5">
      <c r="A9" s="100"/>
      <c r="B9" s="11" t="s">
        <v>24</v>
      </c>
      <c r="C9" s="42" t="s">
        <v>25</v>
      </c>
      <c r="D9" s="6">
        <v>5</v>
      </c>
      <c r="E9" s="1" t="s">
        <v>10</v>
      </c>
      <c r="F9" s="30" t="s">
        <v>26</v>
      </c>
      <c r="H9" s="122"/>
      <c r="I9" s="16"/>
      <c r="J9" s="42"/>
      <c r="K9" s="43"/>
      <c r="L9" s="42"/>
      <c r="M9" s="43"/>
      <c r="N9" s="43"/>
      <c r="O9" s="43"/>
      <c r="Q9" s="20" t="s">
        <v>124</v>
      </c>
      <c r="R9" s="20">
        <v>39</v>
      </c>
      <c r="S9" s="86">
        <f t="shared" si="0"/>
        <v>39000</v>
      </c>
      <c r="T9" s="86">
        <f>T8+N14</f>
        <v>38000</v>
      </c>
    </row>
    <row r="10" spans="1:20" ht="14.25" customHeight="1" x14ac:dyDescent="0.45">
      <c r="A10" s="100"/>
      <c r="B10" s="11" t="s">
        <v>28</v>
      </c>
      <c r="C10" s="42" t="s">
        <v>29</v>
      </c>
      <c r="D10" s="6">
        <v>8</v>
      </c>
      <c r="E10" s="1" t="s">
        <v>18</v>
      </c>
      <c r="F10" s="30" t="s">
        <v>26</v>
      </c>
      <c r="H10" s="123"/>
      <c r="I10" s="16"/>
      <c r="J10" s="42"/>
      <c r="K10" s="43"/>
      <c r="L10" s="42"/>
      <c r="M10" s="43"/>
      <c r="N10" s="43"/>
      <c r="O10" s="43"/>
    </row>
    <row r="11" spans="1:20" ht="15.75" x14ac:dyDescent="0.5">
      <c r="A11" s="100"/>
      <c r="B11" s="11"/>
      <c r="C11" s="43"/>
      <c r="D11" s="6"/>
      <c r="E11" s="6"/>
      <c r="F11" s="30"/>
      <c r="H11" s="8"/>
      <c r="I11" s="15"/>
      <c r="J11" s="8"/>
      <c r="K11" s="9"/>
      <c r="L11" s="8"/>
      <c r="M11" s="9"/>
      <c r="N11" s="71">
        <f>SUM(N6:N10)</f>
        <v>23000</v>
      </c>
      <c r="O11" s="71">
        <f>SUM(O6:O10)</f>
        <v>24000</v>
      </c>
      <c r="P11" s="127" t="s">
        <v>73</v>
      </c>
      <c r="Q11" s="128"/>
      <c r="R11" s="128"/>
      <c r="S11" s="26">
        <f>R9/4</f>
        <v>9.75</v>
      </c>
    </row>
    <row r="12" spans="1:20" ht="28.9" thickBot="1" x14ac:dyDescent="0.5">
      <c r="A12" s="101"/>
      <c r="B12" s="31"/>
      <c r="C12" s="50"/>
      <c r="D12" s="32"/>
      <c r="E12" s="32"/>
      <c r="F12" s="33"/>
      <c r="H12" s="121" t="s">
        <v>37</v>
      </c>
      <c r="I12" s="42" t="s">
        <v>38</v>
      </c>
      <c r="J12" s="45" t="s">
        <v>111</v>
      </c>
      <c r="K12" s="42" t="s">
        <v>75</v>
      </c>
      <c r="L12" s="1" t="s">
        <v>125</v>
      </c>
      <c r="M12" s="43">
        <v>5</v>
      </c>
      <c r="N12" s="6">
        <v>4500</v>
      </c>
      <c r="O12" s="43">
        <f>1000*M12</f>
        <v>5000</v>
      </c>
    </row>
    <row r="13" spans="1:20" ht="29" customHeight="1" x14ac:dyDescent="0.45">
      <c r="A13" s="137" t="s">
        <v>32</v>
      </c>
      <c r="B13" s="51" t="s">
        <v>33</v>
      </c>
      <c r="C13" s="52" t="s">
        <v>34</v>
      </c>
      <c r="D13" s="53">
        <v>8</v>
      </c>
      <c r="E13" s="54" t="s">
        <v>35</v>
      </c>
      <c r="F13" s="55" t="s">
        <v>36</v>
      </c>
      <c r="H13" s="122"/>
      <c r="I13" s="16"/>
      <c r="J13" s="45" t="s">
        <v>112</v>
      </c>
      <c r="K13" s="42" t="s">
        <v>68</v>
      </c>
      <c r="L13" s="3" t="s">
        <v>125</v>
      </c>
      <c r="M13" s="43">
        <v>5</v>
      </c>
      <c r="N13" s="6">
        <v>5600</v>
      </c>
      <c r="O13" s="43">
        <f t="shared" ref="O13:O14" si="1">1000*M13</f>
        <v>5000</v>
      </c>
    </row>
    <row r="14" spans="1:20" ht="28.5" customHeight="1" x14ac:dyDescent="0.45">
      <c r="A14" s="138"/>
      <c r="B14" s="56" t="s">
        <v>37</v>
      </c>
      <c r="C14" s="57" t="s">
        <v>38</v>
      </c>
      <c r="D14" s="58">
        <v>5</v>
      </c>
      <c r="E14" s="59" t="s">
        <v>14</v>
      </c>
      <c r="F14" s="60" t="s">
        <v>36</v>
      </c>
      <c r="H14" s="122"/>
      <c r="I14" s="16"/>
      <c r="J14" s="45" t="s">
        <v>113</v>
      </c>
      <c r="K14" s="42" t="s">
        <v>65</v>
      </c>
      <c r="L14" s="1" t="s">
        <v>125</v>
      </c>
      <c r="M14" s="43">
        <v>5</v>
      </c>
      <c r="N14" s="6">
        <v>4900</v>
      </c>
      <c r="O14" s="43">
        <f t="shared" si="1"/>
        <v>5000</v>
      </c>
    </row>
    <row r="15" spans="1:20" ht="14.75" customHeight="1" thickBot="1" x14ac:dyDescent="0.5">
      <c r="A15" s="139"/>
      <c r="B15" s="61"/>
      <c r="C15" s="62"/>
      <c r="D15" s="63"/>
      <c r="E15" s="63"/>
      <c r="F15" s="64"/>
      <c r="H15" s="122"/>
      <c r="I15" s="16"/>
      <c r="J15" s="42"/>
      <c r="K15" s="43"/>
      <c r="L15" s="42"/>
      <c r="M15" s="43"/>
      <c r="N15" s="6"/>
      <c r="O15" s="43"/>
    </row>
    <row r="16" spans="1:20" ht="14.75" customHeight="1" x14ac:dyDescent="0.45">
      <c r="A16" s="102" t="s">
        <v>39</v>
      </c>
      <c r="B16" s="34" t="s">
        <v>40</v>
      </c>
      <c r="C16" s="49" t="s">
        <v>41</v>
      </c>
      <c r="D16" s="28">
        <v>8</v>
      </c>
      <c r="E16" s="40" t="s">
        <v>10</v>
      </c>
      <c r="F16" s="29" t="s">
        <v>42</v>
      </c>
      <c r="H16" s="123"/>
      <c r="I16" s="16"/>
      <c r="J16" s="42"/>
      <c r="K16" s="43"/>
      <c r="L16" s="42"/>
      <c r="M16" s="43"/>
      <c r="N16" s="6"/>
      <c r="O16" s="43"/>
    </row>
    <row r="17" spans="1:15" ht="14.25" customHeight="1" x14ac:dyDescent="0.45">
      <c r="A17" s="103"/>
      <c r="B17" s="35" t="s">
        <v>43</v>
      </c>
      <c r="C17" s="42" t="s">
        <v>44</v>
      </c>
      <c r="D17" s="6">
        <v>5</v>
      </c>
      <c r="E17" s="1" t="s">
        <v>14</v>
      </c>
      <c r="F17" s="30" t="s">
        <v>45</v>
      </c>
      <c r="H17" s="8"/>
      <c r="I17" s="8"/>
      <c r="J17" s="8"/>
      <c r="K17" s="9"/>
      <c r="L17" s="8"/>
      <c r="M17" s="9"/>
      <c r="N17" s="72">
        <f>SUM(N12:N16)</f>
        <v>15000</v>
      </c>
      <c r="O17" s="72">
        <f>SUM(O12:O16)</f>
        <v>15000</v>
      </c>
    </row>
    <row r="18" spans="1:15" ht="14.25" customHeight="1" x14ac:dyDescent="0.45">
      <c r="A18" s="103"/>
      <c r="B18" s="35"/>
      <c r="C18" s="43"/>
      <c r="D18" s="6"/>
      <c r="E18" s="6"/>
      <c r="F18" s="30"/>
      <c r="H18" s="1"/>
      <c r="I18" s="1"/>
      <c r="J18" s="1"/>
      <c r="K18" s="6"/>
      <c r="L18" s="1"/>
      <c r="M18" s="6"/>
      <c r="N18" s="82"/>
    </row>
    <row r="19" spans="1:15" ht="14.75" customHeight="1" thickBot="1" x14ac:dyDescent="0.5">
      <c r="A19" s="104"/>
      <c r="B19" s="36"/>
      <c r="C19" s="50"/>
      <c r="D19" s="32"/>
      <c r="E19" s="32"/>
      <c r="F19" s="33"/>
      <c r="H19" s="1"/>
      <c r="I19" s="1"/>
      <c r="J19" s="1"/>
      <c r="K19" s="6"/>
      <c r="L19" s="1"/>
      <c r="M19" s="6"/>
      <c r="N19" s="82"/>
    </row>
    <row r="20" spans="1:15" ht="14.65" thickTop="1" x14ac:dyDescent="0.45">
      <c r="H20" s="1"/>
      <c r="I20" s="1"/>
      <c r="J20" s="1"/>
      <c r="K20" s="6"/>
      <c r="L20" s="1"/>
      <c r="M20" s="6"/>
      <c r="N20" s="82"/>
    </row>
    <row r="21" spans="1:15" x14ac:dyDescent="0.45">
      <c r="H21" s="1"/>
      <c r="I21" s="1"/>
      <c r="J21" s="1"/>
      <c r="K21" s="6"/>
      <c r="L21" s="1"/>
      <c r="M21" s="6"/>
      <c r="N21" s="82"/>
    </row>
    <row r="22" spans="1:15" ht="14.65" thickBot="1" x14ac:dyDescent="0.5">
      <c r="H22" s="23"/>
      <c r="I22" s="23"/>
      <c r="J22" s="23"/>
      <c r="K22" s="13"/>
      <c r="L22" s="23"/>
      <c r="M22" s="13"/>
      <c r="N22" s="82"/>
    </row>
    <row r="23" spans="1:15" ht="15" thickTop="1" thickBot="1" x14ac:dyDescent="0.5">
      <c r="J23" s="113" t="s">
        <v>84</v>
      </c>
      <c r="K23" s="114"/>
      <c r="L23" s="114"/>
      <c r="M23" s="22">
        <f>SUM(M6:M22)</f>
        <v>39</v>
      </c>
      <c r="N23" s="82"/>
    </row>
    <row r="24" spans="1:15" ht="14.65" thickTop="1" x14ac:dyDescent="0.45">
      <c r="J24" s="105" t="s">
        <v>140</v>
      </c>
      <c r="K24" s="105"/>
      <c r="L24" s="106">
        <f>O11+O17</f>
        <v>39000</v>
      </c>
      <c r="M24" s="106"/>
    </row>
    <row r="25" spans="1:15" x14ac:dyDescent="0.45">
      <c r="J25" s="106" t="s">
        <v>141</v>
      </c>
      <c r="K25" s="106"/>
      <c r="L25" s="106">
        <f>N11+N17</f>
        <v>38000</v>
      </c>
      <c r="M25" s="106"/>
    </row>
  </sheetData>
  <mergeCells count="16">
    <mergeCell ref="J24:K24"/>
    <mergeCell ref="L24:M24"/>
    <mergeCell ref="J25:K25"/>
    <mergeCell ref="L25:M25"/>
    <mergeCell ref="A1:F2"/>
    <mergeCell ref="I1:K2"/>
    <mergeCell ref="I3:K3"/>
    <mergeCell ref="A4:A7"/>
    <mergeCell ref="I4:K4"/>
    <mergeCell ref="H6:H10"/>
    <mergeCell ref="A8:A12"/>
    <mergeCell ref="P11:R11"/>
    <mergeCell ref="H12:H16"/>
    <mergeCell ref="A13:A15"/>
    <mergeCell ref="A16:A19"/>
    <mergeCell ref="J23:L23"/>
  </mergeCells>
  <dataValidations count="1">
    <dataValidation type="list" allowBlank="1" showInputMessage="1" showErrorMessage="1" sqref="L5:L6 L8:L12 L14:L22" xr:uid="{C3775C0D-2C7B-49CD-99DF-A3AAFCEAC101}">
      <formula1>"Not Started, In-Progress, Complete"</formula1>
    </dataValidation>
  </dataValidation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7833B-43A2-4E7A-A3A0-C256181DE4AA}">
  <dimension ref="A1:T25"/>
  <sheetViews>
    <sheetView topLeftCell="I2" zoomScale="90" workbookViewId="0">
      <selection activeCell="U14" sqref="U14"/>
    </sheetView>
  </sheetViews>
  <sheetFormatPr defaultColWidth="8.796875" defaultRowHeight="14.25" x14ac:dyDescent="0.45"/>
  <cols>
    <col min="1" max="1" width="13.46484375" customWidth="1"/>
    <col min="2" max="2" width="5.796875" customWidth="1"/>
    <col min="3" max="3" width="22.1328125" customWidth="1"/>
    <col min="4" max="4" width="6.796875" customWidth="1"/>
    <col min="5" max="5" width="7.1328125" customWidth="1"/>
    <col min="6" max="6" width="7" customWidth="1"/>
    <col min="7" max="7" width="3.1328125" customWidth="1"/>
    <col min="8" max="8" width="6.796875" customWidth="1"/>
    <col min="9" max="9" width="35.796875" customWidth="1"/>
    <col min="10" max="10" width="23.46484375" customWidth="1"/>
    <col min="11" max="11" width="13.33203125" style="2" customWidth="1"/>
    <col min="12" max="12" width="9.796875" bestFit="1" customWidth="1"/>
    <col min="13" max="14" width="9" style="2" customWidth="1"/>
    <col min="15" max="15" width="11.265625" customWidth="1"/>
    <col min="16" max="16" width="5.46484375" customWidth="1"/>
    <col min="18" max="18" width="17.796875" customWidth="1"/>
    <col min="19" max="19" width="11.9296875" customWidth="1"/>
    <col min="20" max="20" width="13.19921875" customWidth="1"/>
  </cols>
  <sheetData>
    <row r="1" spans="1:20" ht="14.65" thickTop="1" x14ac:dyDescent="0.45">
      <c r="A1" s="107" t="s">
        <v>47</v>
      </c>
      <c r="B1" s="108"/>
      <c r="C1" s="108"/>
      <c r="D1" s="108"/>
      <c r="E1" s="108"/>
      <c r="F1" s="109"/>
      <c r="I1" s="93" t="s">
        <v>48</v>
      </c>
      <c r="J1" s="94"/>
      <c r="K1" s="95"/>
    </row>
    <row r="2" spans="1:20" ht="14.65" thickBot="1" x14ac:dyDescent="0.5">
      <c r="A2" s="110"/>
      <c r="B2" s="111"/>
      <c r="C2" s="111"/>
      <c r="D2" s="111"/>
      <c r="E2" s="111"/>
      <c r="F2" s="112"/>
      <c r="I2" s="96"/>
      <c r="J2" s="97"/>
      <c r="K2" s="98"/>
    </row>
    <row r="3" spans="1:20" ht="29.25" thickTop="1" thickBot="1" x14ac:dyDescent="0.5">
      <c r="A3" s="17" t="s">
        <v>1</v>
      </c>
      <c r="B3" s="18" t="s">
        <v>2</v>
      </c>
      <c r="C3" s="19" t="s">
        <v>49</v>
      </c>
      <c r="D3" s="19" t="s">
        <v>4</v>
      </c>
      <c r="E3" s="19" t="s">
        <v>5</v>
      </c>
      <c r="F3" s="21" t="s">
        <v>6</v>
      </c>
      <c r="I3" s="140" t="s">
        <v>114</v>
      </c>
      <c r="J3" s="141"/>
      <c r="K3" s="142"/>
    </row>
    <row r="4" spans="1:20" ht="42.5" customHeight="1" thickBot="1" x14ac:dyDescent="0.5">
      <c r="A4" s="115" t="s">
        <v>7</v>
      </c>
      <c r="B4" s="51" t="s">
        <v>8</v>
      </c>
      <c r="C4" s="52" t="s">
        <v>9</v>
      </c>
      <c r="D4" s="53">
        <v>3</v>
      </c>
      <c r="E4" s="54" t="s">
        <v>10</v>
      </c>
      <c r="F4" s="55" t="s">
        <v>11</v>
      </c>
      <c r="I4" s="129" t="s">
        <v>115</v>
      </c>
      <c r="J4" s="135"/>
      <c r="K4" s="136"/>
    </row>
    <row r="5" spans="1:20" s="2" customFormat="1" ht="29.55" customHeight="1" thickBot="1" x14ac:dyDescent="0.5">
      <c r="A5" s="116"/>
      <c r="B5" s="56" t="s">
        <v>12</v>
      </c>
      <c r="C5" s="57" t="s">
        <v>13</v>
      </c>
      <c r="D5" s="58">
        <v>5</v>
      </c>
      <c r="E5" s="59" t="s">
        <v>14</v>
      </c>
      <c r="F5" s="60" t="s">
        <v>11</v>
      </c>
      <c r="G5"/>
      <c r="H5" s="4" t="s">
        <v>52</v>
      </c>
      <c r="I5" s="10" t="s">
        <v>3</v>
      </c>
      <c r="J5" s="10" t="s">
        <v>53</v>
      </c>
      <c r="K5" s="10" t="s">
        <v>5</v>
      </c>
      <c r="L5" s="4" t="s">
        <v>54</v>
      </c>
      <c r="M5" s="5" t="s">
        <v>4</v>
      </c>
      <c r="N5" s="5" t="s">
        <v>135</v>
      </c>
      <c r="O5" s="5" t="s">
        <v>139</v>
      </c>
      <c r="Q5" s="24" t="s">
        <v>55</v>
      </c>
      <c r="R5" s="25" t="s">
        <v>56</v>
      </c>
      <c r="S5" s="85" t="s">
        <v>142</v>
      </c>
      <c r="T5" s="85" t="s">
        <v>148</v>
      </c>
    </row>
    <row r="6" spans="1:20" ht="43.25" customHeight="1" thickBot="1" x14ac:dyDescent="0.5">
      <c r="A6" s="116"/>
      <c r="B6" s="56" t="s">
        <v>16</v>
      </c>
      <c r="C6" s="57" t="s">
        <v>17</v>
      </c>
      <c r="D6" s="58">
        <v>4</v>
      </c>
      <c r="E6" s="59" t="s">
        <v>18</v>
      </c>
      <c r="F6" s="60" t="s">
        <v>19</v>
      </c>
      <c r="H6" s="121" t="s">
        <v>40</v>
      </c>
      <c r="I6" s="42" t="s">
        <v>41</v>
      </c>
      <c r="J6" s="45" t="s">
        <v>116</v>
      </c>
      <c r="K6" s="42" t="s">
        <v>89</v>
      </c>
      <c r="L6" s="1" t="s">
        <v>125</v>
      </c>
      <c r="M6" s="43">
        <v>6</v>
      </c>
      <c r="N6" s="43">
        <v>5900</v>
      </c>
      <c r="O6" s="43">
        <f>1000*M6</f>
        <v>6000</v>
      </c>
      <c r="Q6" s="20" t="s">
        <v>60</v>
      </c>
      <c r="R6" s="20">
        <v>0</v>
      </c>
      <c r="S6" s="86">
        <f>R6*1000</f>
        <v>0</v>
      </c>
      <c r="T6" s="86">
        <f>SUM(N6)</f>
        <v>5900</v>
      </c>
    </row>
    <row r="7" spans="1:20" ht="29" customHeight="1" thickBot="1" x14ac:dyDescent="0.5">
      <c r="A7" s="117"/>
      <c r="B7" s="61"/>
      <c r="C7" s="62"/>
      <c r="D7" s="63"/>
      <c r="E7" s="63"/>
      <c r="F7" s="64"/>
      <c r="H7" s="122"/>
      <c r="I7" s="16"/>
      <c r="J7" s="45" t="s">
        <v>117</v>
      </c>
      <c r="K7" s="42" t="s">
        <v>75</v>
      </c>
      <c r="L7" s="3" t="s">
        <v>125</v>
      </c>
      <c r="M7" s="44">
        <v>6</v>
      </c>
      <c r="N7" s="44">
        <v>7000</v>
      </c>
      <c r="O7" s="43">
        <f>1000*M7</f>
        <v>6000</v>
      </c>
      <c r="Q7" s="20" t="s">
        <v>63</v>
      </c>
      <c r="R7" s="20">
        <v>6</v>
      </c>
      <c r="S7" s="86">
        <f t="shared" ref="S7:S9" si="0">R7*1000</f>
        <v>6000</v>
      </c>
      <c r="T7" s="86">
        <f>T6+N7</f>
        <v>12900</v>
      </c>
    </row>
    <row r="8" spans="1:20" ht="29.25" customHeight="1" thickBot="1" x14ac:dyDescent="0.5">
      <c r="A8" s="99" t="s">
        <v>20</v>
      </c>
      <c r="B8" s="51" t="s">
        <v>21</v>
      </c>
      <c r="C8" s="52" t="s">
        <v>22</v>
      </c>
      <c r="D8" s="53">
        <v>3</v>
      </c>
      <c r="E8" s="54" t="s">
        <v>14</v>
      </c>
      <c r="F8" s="55" t="s">
        <v>19</v>
      </c>
      <c r="H8" s="122"/>
      <c r="I8" s="16"/>
      <c r="J8" s="45" t="s">
        <v>118</v>
      </c>
      <c r="K8" s="42" t="s">
        <v>65</v>
      </c>
      <c r="L8" s="1" t="s">
        <v>125</v>
      </c>
      <c r="M8" s="43">
        <v>6</v>
      </c>
      <c r="N8" s="43">
        <v>4900</v>
      </c>
      <c r="O8" s="43">
        <f>1000*M8</f>
        <v>6000</v>
      </c>
      <c r="Q8" s="20" t="s">
        <v>66</v>
      </c>
      <c r="R8" s="20">
        <v>12</v>
      </c>
      <c r="S8" s="86">
        <f t="shared" si="0"/>
        <v>12000</v>
      </c>
      <c r="T8" s="86">
        <f>T7+N8</f>
        <v>17800</v>
      </c>
    </row>
    <row r="9" spans="1:20" ht="14.75" customHeight="1" thickBot="1" x14ac:dyDescent="0.5">
      <c r="A9" s="100"/>
      <c r="B9" s="11" t="s">
        <v>24</v>
      </c>
      <c r="C9" s="42" t="s">
        <v>25</v>
      </c>
      <c r="D9" s="6">
        <v>5</v>
      </c>
      <c r="E9" s="1" t="s">
        <v>10</v>
      </c>
      <c r="F9" s="30" t="s">
        <v>26</v>
      </c>
      <c r="H9" s="122"/>
      <c r="I9" s="16"/>
      <c r="J9" s="42"/>
      <c r="K9" s="43"/>
      <c r="L9" s="42"/>
      <c r="M9" s="43"/>
      <c r="N9" s="43"/>
      <c r="O9" s="43"/>
      <c r="Q9" s="20" t="s">
        <v>124</v>
      </c>
      <c r="R9" s="20">
        <f>SUM(R6:R8)</f>
        <v>18</v>
      </c>
      <c r="S9" s="86">
        <f t="shared" si="0"/>
        <v>18000</v>
      </c>
      <c r="T9" s="86">
        <f>T8</f>
        <v>17800</v>
      </c>
    </row>
    <row r="10" spans="1:20" ht="14.25" customHeight="1" x14ac:dyDescent="0.45">
      <c r="A10" s="100"/>
      <c r="B10" s="11" t="s">
        <v>28</v>
      </c>
      <c r="C10" s="42" t="s">
        <v>29</v>
      </c>
      <c r="D10" s="6">
        <v>8</v>
      </c>
      <c r="E10" s="1" t="s">
        <v>18</v>
      </c>
      <c r="F10" s="30" t="s">
        <v>26</v>
      </c>
      <c r="H10" s="123"/>
      <c r="I10" s="16"/>
      <c r="J10" s="42"/>
      <c r="K10" s="43"/>
      <c r="L10" s="42"/>
      <c r="M10" s="43"/>
      <c r="N10" s="43"/>
      <c r="O10" s="43"/>
    </row>
    <row r="11" spans="1:20" ht="15.75" x14ac:dyDescent="0.5">
      <c r="A11" s="100"/>
      <c r="B11" s="11"/>
      <c r="C11" s="43"/>
      <c r="D11" s="6"/>
      <c r="E11" s="6"/>
      <c r="F11" s="30"/>
      <c r="H11" s="8"/>
      <c r="I11" s="15"/>
      <c r="J11" s="8"/>
      <c r="K11" s="9"/>
      <c r="L11" s="8"/>
      <c r="M11" s="9"/>
      <c r="N11" s="71">
        <f>SUM(N6:N10)</f>
        <v>17800</v>
      </c>
      <c r="O11" s="71">
        <f>SUM(O6:O10)</f>
        <v>18000</v>
      </c>
      <c r="P11" s="127" t="s">
        <v>73</v>
      </c>
      <c r="Q11" s="128"/>
      <c r="R11" s="128"/>
      <c r="S11" s="26">
        <f>R9/4</f>
        <v>4.5</v>
      </c>
    </row>
    <row r="12" spans="1:20" ht="14.75" customHeight="1" thickBot="1" x14ac:dyDescent="0.5">
      <c r="A12" s="101"/>
      <c r="B12" s="31"/>
      <c r="C12" s="50"/>
      <c r="D12" s="32"/>
      <c r="E12" s="32"/>
      <c r="F12" s="33"/>
      <c r="H12" s="121"/>
      <c r="I12" s="16"/>
      <c r="J12" s="1"/>
      <c r="K12" s="6"/>
      <c r="L12" s="1"/>
      <c r="M12" s="6"/>
      <c r="N12" s="6"/>
      <c r="O12" s="43"/>
    </row>
    <row r="13" spans="1:20" ht="14.75" customHeight="1" x14ac:dyDescent="0.45">
      <c r="A13" s="115" t="s">
        <v>32</v>
      </c>
      <c r="B13" s="51" t="s">
        <v>33</v>
      </c>
      <c r="C13" s="52" t="s">
        <v>34</v>
      </c>
      <c r="D13" s="53">
        <v>8</v>
      </c>
      <c r="E13" s="54" t="s">
        <v>35</v>
      </c>
      <c r="F13" s="55" t="s">
        <v>36</v>
      </c>
      <c r="H13" s="122"/>
      <c r="I13" s="16"/>
      <c r="J13" s="3"/>
      <c r="K13" s="6"/>
      <c r="L13" s="1"/>
      <c r="M13" s="6"/>
      <c r="N13" s="6"/>
      <c r="O13" s="43"/>
    </row>
    <row r="14" spans="1:20" ht="14.25" customHeight="1" x14ac:dyDescent="0.45">
      <c r="A14" s="116"/>
      <c r="B14" s="56" t="s">
        <v>37</v>
      </c>
      <c r="C14" s="57" t="s">
        <v>38</v>
      </c>
      <c r="D14" s="58">
        <v>5</v>
      </c>
      <c r="E14" s="59" t="s">
        <v>14</v>
      </c>
      <c r="F14" s="60" t="s">
        <v>36</v>
      </c>
      <c r="H14" s="122"/>
      <c r="I14" s="16"/>
      <c r="J14" s="1"/>
      <c r="K14" s="6"/>
      <c r="L14" s="1"/>
      <c r="M14" s="6"/>
      <c r="N14" s="6"/>
      <c r="O14" s="43"/>
    </row>
    <row r="15" spans="1:20" ht="14.75" customHeight="1" thickBot="1" x14ac:dyDescent="0.5">
      <c r="A15" s="117"/>
      <c r="B15" s="61"/>
      <c r="C15" s="62"/>
      <c r="D15" s="63"/>
      <c r="E15" s="63"/>
      <c r="F15" s="64"/>
      <c r="H15" s="122"/>
      <c r="I15" s="16"/>
      <c r="J15" s="1"/>
      <c r="K15" s="6"/>
      <c r="L15" s="1"/>
      <c r="M15" s="6"/>
      <c r="N15" s="6"/>
      <c r="O15" s="43"/>
    </row>
    <row r="16" spans="1:20" ht="14.75" customHeight="1" x14ac:dyDescent="0.45">
      <c r="A16" s="102" t="s">
        <v>39</v>
      </c>
      <c r="B16" s="65" t="s">
        <v>40</v>
      </c>
      <c r="C16" s="52" t="s">
        <v>41</v>
      </c>
      <c r="D16" s="53">
        <v>6</v>
      </c>
      <c r="E16" s="54" t="s">
        <v>10</v>
      </c>
      <c r="F16" s="55" t="s">
        <v>42</v>
      </c>
      <c r="H16" s="123"/>
      <c r="I16" s="16"/>
      <c r="J16" s="1"/>
      <c r="K16" s="6"/>
      <c r="L16" s="1"/>
      <c r="M16" s="6"/>
      <c r="N16" s="6"/>
      <c r="O16" s="43"/>
    </row>
    <row r="17" spans="1:15" ht="14.25" customHeight="1" x14ac:dyDescent="0.45">
      <c r="A17" s="103"/>
      <c r="B17" s="35" t="s">
        <v>43</v>
      </c>
      <c r="C17" s="42" t="s">
        <v>44</v>
      </c>
      <c r="D17" s="6">
        <v>5</v>
      </c>
      <c r="E17" s="1" t="s">
        <v>14</v>
      </c>
      <c r="F17" s="30" t="s">
        <v>45</v>
      </c>
      <c r="H17" s="8"/>
      <c r="I17" s="8"/>
      <c r="J17" s="8"/>
      <c r="K17" s="9"/>
      <c r="L17" s="8"/>
      <c r="M17" s="9"/>
      <c r="N17" s="72">
        <f>SUM(N12:N16)</f>
        <v>0</v>
      </c>
      <c r="O17" s="72">
        <f>SUM(O12:O16)</f>
        <v>0</v>
      </c>
    </row>
    <row r="18" spans="1:15" ht="14.25" customHeight="1" x14ac:dyDescent="0.45">
      <c r="A18" s="103"/>
      <c r="B18" s="35"/>
      <c r="C18" s="43"/>
      <c r="D18" s="6"/>
      <c r="E18" s="6"/>
      <c r="F18" s="30"/>
      <c r="H18" s="1"/>
      <c r="I18" s="1"/>
      <c r="J18" s="1"/>
      <c r="K18" s="6"/>
      <c r="L18" s="1"/>
      <c r="M18" s="6"/>
      <c r="N18" s="82"/>
    </row>
    <row r="19" spans="1:15" ht="14.75" customHeight="1" thickBot="1" x14ac:dyDescent="0.5">
      <c r="A19" s="104"/>
      <c r="B19" s="36"/>
      <c r="C19" s="50"/>
      <c r="D19" s="32"/>
      <c r="E19" s="32"/>
      <c r="F19" s="33"/>
      <c r="H19" s="1"/>
      <c r="I19" s="1"/>
      <c r="J19" s="1"/>
      <c r="K19" s="6"/>
      <c r="L19" s="1"/>
      <c r="M19" s="6"/>
      <c r="N19" s="82"/>
    </row>
    <row r="20" spans="1:15" ht="14.65" thickTop="1" x14ac:dyDescent="0.45">
      <c r="H20" s="1"/>
      <c r="I20" s="1"/>
      <c r="J20" s="1"/>
      <c r="K20" s="6"/>
      <c r="L20" s="1"/>
      <c r="M20" s="6"/>
      <c r="N20" s="82"/>
    </row>
    <row r="21" spans="1:15" x14ac:dyDescent="0.45">
      <c r="H21" s="1"/>
      <c r="I21" s="1"/>
      <c r="J21" s="1"/>
      <c r="K21" s="6"/>
      <c r="L21" s="1"/>
      <c r="M21" s="6"/>
      <c r="N21" s="82"/>
    </row>
    <row r="22" spans="1:15" ht="14.65" thickBot="1" x14ac:dyDescent="0.5">
      <c r="H22" s="23"/>
      <c r="I22" s="23"/>
      <c r="J22" s="23"/>
      <c r="K22" s="13"/>
      <c r="L22" s="23"/>
      <c r="M22" s="13"/>
      <c r="N22" s="82"/>
    </row>
    <row r="23" spans="1:15" ht="15" thickTop="1" thickBot="1" x14ac:dyDescent="0.5">
      <c r="J23" s="113" t="s">
        <v>84</v>
      </c>
      <c r="K23" s="114"/>
      <c r="L23" s="114"/>
      <c r="M23" s="22">
        <f>SUM(M6:M22)</f>
        <v>18</v>
      </c>
      <c r="N23" s="82"/>
    </row>
    <row r="24" spans="1:15" ht="14.65" thickTop="1" x14ac:dyDescent="0.45">
      <c r="J24" s="105" t="s">
        <v>140</v>
      </c>
      <c r="K24" s="105"/>
      <c r="L24" s="106">
        <f>O11+O17</f>
        <v>18000</v>
      </c>
      <c r="M24" s="106"/>
    </row>
    <row r="25" spans="1:15" x14ac:dyDescent="0.45">
      <c r="J25" s="106" t="s">
        <v>141</v>
      </c>
      <c r="K25" s="106"/>
      <c r="L25" s="106">
        <f>N11+N17</f>
        <v>17800</v>
      </c>
      <c r="M25" s="106"/>
    </row>
  </sheetData>
  <mergeCells count="16">
    <mergeCell ref="J24:K24"/>
    <mergeCell ref="L24:M24"/>
    <mergeCell ref="J25:K25"/>
    <mergeCell ref="L25:M25"/>
    <mergeCell ref="A1:F2"/>
    <mergeCell ref="I1:K2"/>
    <mergeCell ref="I3:K3"/>
    <mergeCell ref="A4:A7"/>
    <mergeCell ref="I4:K4"/>
    <mergeCell ref="H6:H10"/>
    <mergeCell ref="A8:A12"/>
    <mergeCell ref="P11:R11"/>
    <mergeCell ref="H12:H16"/>
    <mergeCell ref="A13:A15"/>
    <mergeCell ref="A16:A19"/>
    <mergeCell ref="J23:L23"/>
  </mergeCells>
  <dataValidations count="1">
    <dataValidation type="list" allowBlank="1" showInputMessage="1" showErrorMessage="1" sqref="L5:L6 L8:L22" xr:uid="{2A9C54D5-7F77-4F97-984E-813F3B5E388F}">
      <formula1>"Not Started, In-Progress, Complete"</formula1>
    </dataValidation>
  </dataValidation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3E14D-05A6-4F40-8039-B46C4C40B13E}">
  <dimension ref="A1:R24"/>
  <sheetViews>
    <sheetView topLeftCell="I4" workbookViewId="0">
      <selection activeCell="Q9" sqref="Q9"/>
    </sheetView>
  </sheetViews>
  <sheetFormatPr defaultColWidth="8.796875" defaultRowHeight="14.25" x14ac:dyDescent="0.45"/>
  <cols>
    <col min="1" max="1" width="13.46484375" customWidth="1"/>
    <col min="2" max="2" width="5.796875" customWidth="1"/>
    <col min="3" max="3" width="22.1328125" customWidth="1"/>
    <col min="4" max="4" width="6.796875" customWidth="1"/>
    <col min="5" max="5" width="7.1328125" customWidth="1"/>
    <col min="6" max="6" width="7" customWidth="1"/>
    <col min="7" max="7" width="3.1328125" customWidth="1"/>
    <col min="8" max="8" width="6.796875" customWidth="1"/>
    <col min="9" max="9" width="35.796875" customWidth="1"/>
    <col min="10" max="10" width="23.46484375" customWidth="1"/>
    <col min="11" max="11" width="20.1328125" style="2" customWidth="1"/>
    <col min="12" max="12" width="9.796875" bestFit="1" customWidth="1"/>
    <col min="13" max="13" width="9" style="2" customWidth="1"/>
    <col min="14" max="14" width="5.46484375" customWidth="1"/>
    <col min="16" max="16" width="17.796875" customWidth="1"/>
    <col min="17" max="17" width="13.796875" customWidth="1"/>
    <col min="18" max="18" width="16.6640625" customWidth="1"/>
  </cols>
  <sheetData>
    <row r="1" spans="1:18" ht="14.65" thickTop="1" x14ac:dyDescent="0.45">
      <c r="A1" s="107" t="s">
        <v>47</v>
      </c>
      <c r="B1" s="108"/>
      <c r="C1" s="108"/>
      <c r="D1" s="108"/>
      <c r="E1" s="108"/>
      <c r="F1" s="109"/>
      <c r="I1" s="93" t="s">
        <v>48</v>
      </c>
      <c r="J1" s="94"/>
      <c r="K1" s="95"/>
    </row>
    <row r="2" spans="1:18" ht="14.65" thickBot="1" x14ac:dyDescent="0.5">
      <c r="A2" s="110"/>
      <c r="B2" s="111"/>
      <c r="C2" s="111"/>
      <c r="D2" s="111"/>
      <c r="E2" s="111"/>
      <c r="F2" s="112"/>
      <c r="I2" s="96"/>
      <c r="J2" s="97"/>
      <c r="K2" s="98"/>
    </row>
    <row r="3" spans="1:18" ht="28.5" x14ac:dyDescent="0.45">
      <c r="A3" s="17" t="s">
        <v>1</v>
      </c>
      <c r="B3" s="18" t="s">
        <v>2</v>
      </c>
      <c r="C3" s="19" t="s">
        <v>49</v>
      </c>
      <c r="D3" s="19" t="s">
        <v>4</v>
      </c>
      <c r="E3" s="19" t="s">
        <v>5</v>
      </c>
      <c r="F3" s="21" t="s">
        <v>6</v>
      </c>
      <c r="I3" s="140" t="s">
        <v>119</v>
      </c>
      <c r="J3" s="141"/>
      <c r="K3" s="142"/>
    </row>
    <row r="4" spans="1:18" ht="42.5" customHeight="1" thickBot="1" x14ac:dyDescent="0.5">
      <c r="A4" s="115" t="s">
        <v>7</v>
      </c>
      <c r="B4" s="51" t="s">
        <v>8</v>
      </c>
      <c r="C4" s="52" t="s">
        <v>9</v>
      </c>
      <c r="D4" s="53">
        <v>3</v>
      </c>
      <c r="E4" s="54" t="s">
        <v>10</v>
      </c>
      <c r="F4" s="55" t="s">
        <v>11</v>
      </c>
      <c r="I4" s="129" t="s">
        <v>120</v>
      </c>
      <c r="J4" s="135"/>
      <c r="K4" s="136"/>
    </row>
    <row r="5" spans="1:18" s="2" customFormat="1" ht="29.55" customHeight="1" thickBot="1" x14ac:dyDescent="0.5">
      <c r="A5" s="116"/>
      <c r="B5" s="56" t="s">
        <v>12</v>
      </c>
      <c r="C5" s="57" t="s">
        <v>13</v>
      </c>
      <c r="D5" s="58">
        <v>5</v>
      </c>
      <c r="E5" s="59" t="s">
        <v>14</v>
      </c>
      <c r="F5" s="60" t="s">
        <v>11</v>
      </c>
      <c r="G5"/>
      <c r="H5" s="4" t="s">
        <v>52</v>
      </c>
      <c r="I5" s="10" t="s">
        <v>3</v>
      </c>
      <c r="J5" s="10" t="s">
        <v>53</v>
      </c>
      <c r="K5" s="10" t="s">
        <v>5</v>
      </c>
      <c r="L5" s="4" t="s">
        <v>54</v>
      </c>
      <c r="M5" s="5" t="s">
        <v>4</v>
      </c>
      <c r="O5" s="24" t="s">
        <v>55</v>
      </c>
      <c r="P5" s="25" t="s">
        <v>56</v>
      </c>
      <c r="Q5" s="85" t="s">
        <v>142</v>
      </c>
      <c r="R5" s="85" t="s">
        <v>148</v>
      </c>
    </row>
    <row r="6" spans="1:18" ht="43.25" customHeight="1" thickBot="1" x14ac:dyDescent="0.5">
      <c r="A6" s="116"/>
      <c r="B6" s="56" t="s">
        <v>16</v>
      </c>
      <c r="C6" s="57" t="s">
        <v>17</v>
      </c>
      <c r="D6" s="58">
        <v>4</v>
      </c>
      <c r="E6" s="59" t="s">
        <v>18</v>
      </c>
      <c r="F6" s="60" t="s">
        <v>19</v>
      </c>
      <c r="H6" s="145" t="s">
        <v>43</v>
      </c>
      <c r="I6" s="46" t="s">
        <v>44</v>
      </c>
      <c r="J6" s="47" t="s">
        <v>121</v>
      </c>
      <c r="K6" s="46" t="s">
        <v>75</v>
      </c>
      <c r="L6" s="46" t="s">
        <v>69</v>
      </c>
      <c r="M6" s="46">
        <v>4</v>
      </c>
      <c r="O6" s="20" t="s">
        <v>60</v>
      </c>
      <c r="P6" s="20">
        <v>0</v>
      </c>
      <c r="Q6" s="86">
        <f>P6*1000</f>
        <v>0</v>
      </c>
      <c r="R6" s="86">
        <v>0</v>
      </c>
    </row>
    <row r="7" spans="1:18" ht="29" customHeight="1" thickBot="1" x14ac:dyDescent="0.5">
      <c r="A7" s="117"/>
      <c r="B7" s="61"/>
      <c r="C7" s="62"/>
      <c r="D7" s="63"/>
      <c r="E7" s="63"/>
      <c r="F7" s="64"/>
      <c r="H7" s="145"/>
      <c r="I7" s="46"/>
      <c r="J7" s="47" t="s">
        <v>122</v>
      </c>
      <c r="K7" s="46" t="s">
        <v>79</v>
      </c>
      <c r="L7" s="46" t="s">
        <v>69</v>
      </c>
      <c r="M7" s="48">
        <v>4</v>
      </c>
      <c r="O7" s="20" t="s">
        <v>63</v>
      </c>
      <c r="P7" s="20">
        <v>4</v>
      </c>
      <c r="Q7" s="86">
        <f t="shared" ref="Q7:Q9" si="0">P7*1000</f>
        <v>4000</v>
      </c>
      <c r="R7" s="86">
        <v>0</v>
      </c>
    </row>
    <row r="8" spans="1:18" ht="29.25" customHeight="1" thickBot="1" x14ac:dyDescent="0.5">
      <c r="A8" s="115" t="s">
        <v>20</v>
      </c>
      <c r="B8" s="51" t="s">
        <v>21</v>
      </c>
      <c r="C8" s="52" t="s">
        <v>22</v>
      </c>
      <c r="D8" s="53">
        <v>3</v>
      </c>
      <c r="E8" s="54" t="s">
        <v>14</v>
      </c>
      <c r="F8" s="55" t="s">
        <v>19</v>
      </c>
      <c r="H8" s="145"/>
      <c r="I8" s="46"/>
      <c r="J8" s="47" t="s">
        <v>123</v>
      </c>
      <c r="K8" s="46" t="s">
        <v>77</v>
      </c>
      <c r="L8" s="46" t="s">
        <v>69</v>
      </c>
      <c r="M8" s="46">
        <v>4</v>
      </c>
      <c r="O8" s="20" t="s">
        <v>66</v>
      </c>
      <c r="P8" s="20">
        <v>8</v>
      </c>
      <c r="Q8" s="86">
        <f t="shared" si="0"/>
        <v>8000</v>
      </c>
      <c r="R8" s="86">
        <v>0</v>
      </c>
    </row>
    <row r="9" spans="1:18" ht="14.75" customHeight="1" thickBot="1" x14ac:dyDescent="0.5">
      <c r="A9" s="116"/>
      <c r="B9" s="56" t="s">
        <v>24</v>
      </c>
      <c r="C9" s="57" t="s">
        <v>25</v>
      </c>
      <c r="D9" s="58">
        <v>5</v>
      </c>
      <c r="E9" s="59" t="s">
        <v>10</v>
      </c>
      <c r="F9" s="60" t="s">
        <v>26</v>
      </c>
      <c r="H9" s="145"/>
      <c r="I9" s="16"/>
      <c r="J9" s="42"/>
      <c r="K9" s="43"/>
      <c r="L9" s="42"/>
      <c r="M9" s="43"/>
      <c r="O9" s="20" t="s">
        <v>70</v>
      </c>
      <c r="P9" s="20">
        <f>SUM(P6:P8)</f>
        <v>12</v>
      </c>
      <c r="Q9" s="86">
        <f t="shared" si="0"/>
        <v>12000</v>
      </c>
      <c r="R9" s="86">
        <v>0</v>
      </c>
    </row>
    <row r="10" spans="1:18" ht="14.25" customHeight="1" x14ac:dyDescent="0.45">
      <c r="A10" s="116"/>
      <c r="B10" s="56" t="s">
        <v>28</v>
      </c>
      <c r="C10" s="57" t="s">
        <v>29</v>
      </c>
      <c r="D10" s="58">
        <v>8</v>
      </c>
      <c r="E10" s="59" t="s">
        <v>18</v>
      </c>
      <c r="F10" s="60" t="s">
        <v>26</v>
      </c>
      <c r="H10" s="145"/>
      <c r="I10" s="16"/>
      <c r="J10" s="42"/>
      <c r="K10" s="43"/>
      <c r="L10" s="42"/>
      <c r="M10" s="43"/>
    </row>
    <row r="11" spans="1:18" ht="15.75" x14ac:dyDescent="0.5">
      <c r="A11" s="116"/>
      <c r="B11" s="56"/>
      <c r="C11" s="66"/>
      <c r="D11" s="58"/>
      <c r="E11" s="58"/>
      <c r="F11" s="60"/>
      <c r="H11" s="8"/>
      <c r="I11" s="15"/>
      <c r="J11" s="8"/>
      <c r="K11" s="9"/>
      <c r="L11" s="8"/>
      <c r="M11" s="9"/>
      <c r="N11" s="127" t="s">
        <v>73</v>
      </c>
      <c r="O11" s="128"/>
      <c r="P11" s="128"/>
      <c r="Q11" s="26">
        <f>P9/3</f>
        <v>4</v>
      </c>
    </row>
    <row r="12" spans="1:18" ht="14.75" customHeight="1" x14ac:dyDescent="0.45">
      <c r="A12" s="117"/>
      <c r="B12" s="61"/>
      <c r="C12" s="62"/>
      <c r="D12" s="63"/>
      <c r="E12" s="63"/>
      <c r="F12" s="64"/>
      <c r="H12" s="121"/>
      <c r="I12" s="16"/>
      <c r="J12" s="1"/>
      <c r="K12" s="6"/>
      <c r="L12" s="1"/>
      <c r="M12" s="6"/>
    </row>
    <row r="13" spans="1:18" ht="14.75" customHeight="1" x14ac:dyDescent="0.45">
      <c r="A13" s="115" t="s">
        <v>32</v>
      </c>
      <c r="B13" s="51" t="s">
        <v>33</v>
      </c>
      <c r="C13" s="52" t="s">
        <v>34</v>
      </c>
      <c r="D13" s="53">
        <v>8</v>
      </c>
      <c r="E13" s="54" t="s">
        <v>35</v>
      </c>
      <c r="F13" s="55" t="s">
        <v>36</v>
      </c>
      <c r="H13" s="122"/>
      <c r="I13" s="16"/>
      <c r="J13" s="3"/>
      <c r="K13" s="6"/>
      <c r="L13" s="1"/>
      <c r="M13" s="6"/>
    </row>
    <row r="14" spans="1:18" ht="14.25" customHeight="1" x14ac:dyDescent="0.45">
      <c r="A14" s="116"/>
      <c r="B14" s="56" t="s">
        <v>37</v>
      </c>
      <c r="C14" s="57" t="s">
        <v>38</v>
      </c>
      <c r="D14" s="58">
        <v>5</v>
      </c>
      <c r="E14" s="59" t="s">
        <v>14</v>
      </c>
      <c r="F14" s="60" t="s">
        <v>36</v>
      </c>
      <c r="H14" s="122"/>
      <c r="I14" s="16"/>
      <c r="J14" s="1"/>
      <c r="K14" s="6"/>
      <c r="L14" s="1"/>
      <c r="M14" s="6"/>
    </row>
    <row r="15" spans="1:18" ht="14.75" customHeight="1" x14ac:dyDescent="0.45">
      <c r="A15" s="117"/>
      <c r="B15" s="61"/>
      <c r="C15" s="62"/>
      <c r="D15" s="63"/>
      <c r="E15" s="63"/>
      <c r="F15" s="64"/>
      <c r="H15" s="122"/>
      <c r="I15" s="16"/>
      <c r="J15" s="1"/>
      <c r="K15" s="6"/>
      <c r="L15" s="1"/>
      <c r="M15" s="6"/>
    </row>
    <row r="16" spans="1:18" ht="14.75" customHeight="1" x14ac:dyDescent="0.45">
      <c r="A16" s="132" t="s">
        <v>39</v>
      </c>
      <c r="B16" s="65" t="s">
        <v>40</v>
      </c>
      <c r="C16" s="52" t="s">
        <v>41</v>
      </c>
      <c r="D16" s="53">
        <v>6</v>
      </c>
      <c r="E16" s="54" t="s">
        <v>10</v>
      </c>
      <c r="F16" s="55" t="s">
        <v>42</v>
      </c>
      <c r="H16" s="123"/>
      <c r="I16" s="16"/>
      <c r="J16" s="1"/>
      <c r="K16" s="6"/>
      <c r="L16" s="1"/>
      <c r="M16" s="6"/>
    </row>
    <row r="17" spans="1:13" ht="14.25" customHeight="1" x14ac:dyDescent="0.45">
      <c r="A17" s="133"/>
      <c r="B17" s="67" t="s">
        <v>43</v>
      </c>
      <c r="C17" s="57" t="s">
        <v>44</v>
      </c>
      <c r="D17" s="58">
        <v>4</v>
      </c>
      <c r="E17" s="59" t="s">
        <v>14</v>
      </c>
      <c r="F17" s="60" t="s">
        <v>45</v>
      </c>
      <c r="H17" s="8"/>
      <c r="I17" s="8"/>
      <c r="J17" s="8"/>
      <c r="K17" s="9"/>
      <c r="L17" s="8"/>
      <c r="M17" s="9"/>
    </row>
    <row r="18" spans="1:13" ht="14.25" customHeight="1" x14ac:dyDescent="0.45">
      <c r="A18" s="133"/>
      <c r="B18" s="67"/>
      <c r="C18" s="66"/>
      <c r="D18" s="58"/>
      <c r="E18" s="58"/>
      <c r="F18" s="60"/>
      <c r="H18" s="1"/>
      <c r="I18" s="1"/>
      <c r="J18" s="1"/>
      <c r="K18" s="6"/>
      <c r="L18" s="1"/>
      <c r="M18" s="6"/>
    </row>
    <row r="19" spans="1:13" ht="14.75" customHeight="1" x14ac:dyDescent="0.45">
      <c r="A19" s="134"/>
      <c r="B19" s="68"/>
      <c r="C19" s="62"/>
      <c r="D19" s="63"/>
      <c r="E19" s="63"/>
      <c r="F19" s="64"/>
      <c r="H19" s="1"/>
      <c r="I19" s="1"/>
      <c r="J19" s="1"/>
      <c r="K19" s="6"/>
      <c r="L19" s="1"/>
      <c r="M19" s="6"/>
    </row>
    <row r="20" spans="1:13" ht="14.75" customHeight="1" x14ac:dyDescent="0.45">
      <c r="H20" s="1"/>
      <c r="I20" s="1"/>
      <c r="J20" s="1"/>
      <c r="K20" s="6"/>
      <c r="L20" s="1"/>
      <c r="M20" s="6"/>
    </row>
    <row r="21" spans="1:13" x14ac:dyDescent="0.45">
      <c r="H21" s="1"/>
      <c r="I21" s="1"/>
      <c r="J21" s="1"/>
      <c r="K21" s="6"/>
      <c r="L21" s="1"/>
      <c r="M21" s="6"/>
    </row>
    <row r="22" spans="1:13" ht="14.65" thickBot="1" x14ac:dyDescent="0.5">
      <c r="H22" s="23"/>
      <c r="I22" s="23"/>
      <c r="J22" s="23"/>
      <c r="K22" s="13"/>
      <c r="L22" s="23"/>
      <c r="M22" s="13"/>
    </row>
    <row r="23" spans="1:13" ht="15" thickTop="1" thickBot="1" x14ac:dyDescent="0.5">
      <c r="J23" s="113" t="s">
        <v>84</v>
      </c>
      <c r="K23" s="114"/>
      <c r="L23" s="114"/>
      <c r="M23" s="22">
        <f>SUM(M6:M22)</f>
        <v>12</v>
      </c>
    </row>
    <row r="24" spans="1:13" ht="14.65" thickTop="1" x14ac:dyDescent="0.45"/>
  </sheetData>
  <mergeCells count="12">
    <mergeCell ref="A1:F2"/>
    <mergeCell ref="I1:K2"/>
    <mergeCell ref="I3:K3"/>
    <mergeCell ref="A4:A7"/>
    <mergeCell ref="I4:K4"/>
    <mergeCell ref="H6:H10"/>
    <mergeCell ref="A8:A12"/>
    <mergeCell ref="N11:P11"/>
    <mergeCell ref="H12:H16"/>
    <mergeCell ref="A13:A15"/>
    <mergeCell ref="A16:A19"/>
    <mergeCell ref="J23:L23"/>
  </mergeCells>
  <dataValidations count="1">
    <dataValidation type="list" allowBlank="1" showInputMessage="1" showErrorMessage="1" sqref="L5:L22" xr:uid="{A1F6C45A-1A32-4CF1-BB17-ED4EB8EF2E13}">
      <formula1>"Not Started, In-Progress, Complete"</formula1>
    </dataValidation>
  </dataValidation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27B1C-6F51-4C2C-BA09-9A169B1BE796}">
  <dimension ref="A1:L28"/>
  <sheetViews>
    <sheetView workbookViewId="0">
      <selection activeCell="M32" sqref="M32"/>
    </sheetView>
  </sheetViews>
  <sheetFormatPr defaultRowHeight="14.25" x14ac:dyDescent="0.45"/>
  <cols>
    <col min="1" max="1" width="19.265625" bestFit="1" customWidth="1"/>
  </cols>
  <sheetData>
    <row r="1" spans="1:12" x14ac:dyDescent="0.45">
      <c r="A1" s="74"/>
      <c r="B1" s="75" t="s">
        <v>126</v>
      </c>
      <c r="C1" s="75" t="s">
        <v>127</v>
      </c>
      <c r="D1" s="75" t="s">
        <v>128</v>
      </c>
      <c r="E1" s="75" t="s">
        <v>129</v>
      </c>
      <c r="F1" s="75" t="s">
        <v>130</v>
      </c>
      <c r="G1" s="76" t="s">
        <v>131</v>
      </c>
      <c r="H1" s="76" t="s">
        <v>124</v>
      </c>
      <c r="I1" s="155"/>
      <c r="J1" s="155"/>
      <c r="K1" s="155"/>
      <c r="L1" s="155"/>
    </row>
    <row r="2" spans="1:12" x14ac:dyDescent="0.45">
      <c r="A2" s="77" t="s">
        <v>132</v>
      </c>
      <c r="B2" s="73">
        <v>40</v>
      </c>
      <c r="C2" s="73">
        <v>21</v>
      </c>
      <c r="D2" s="73">
        <v>52</v>
      </c>
      <c r="E2" s="73">
        <v>39</v>
      </c>
      <c r="F2" s="73">
        <v>18</v>
      </c>
      <c r="G2" s="80">
        <v>12</v>
      </c>
      <c r="H2" s="153">
        <f t="shared" ref="H2:H3" si="0">SUM(B2:G2)</f>
        <v>182</v>
      </c>
      <c r="I2" s="155"/>
      <c r="J2" s="155"/>
      <c r="K2" s="155"/>
      <c r="L2" s="155"/>
    </row>
    <row r="3" spans="1:12" x14ac:dyDescent="0.45">
      <c r="A3" s="77" t="s">
        <v>133</v>
      </c>
      <c r="B3" s="73">
        <v>40</v>
      </c>
      <c r="C3" s="73">
        <v>14</v>
      </c>
      <c r="D3" s="73">
        <v>0</v>
      </c>
      <c r="E3" s="73">
        <v>39</v>
      </c>
      <c r="F3" s="73">
        <v>18</v>
      </c>
      <c r="G3" s="80">
        <v>0</v>
      </c>
      <c r="H3" s="153">
        <f t="shared" si="0"/>
        <v>111</v>
      </c>
      <c r="I3" s="155"/>
      <c r="J3" s="155"/>
      <c r="K3" s="155"/>
      <c r="L3" s="155"/>
    </row>
    <row r="4" spans="1:12" x14ac:dyDescent="0.45">
      <c r="A4" s="77" t="s">
        <v>134</v>
      </c>
      <c r="B4" s="73">
        <f>B2*1000</f>
        <v>40000</v>
      </c>
      <c r="C4" s="73">
        <f>C2*1000</f>
        <v>21000</v>
      </c>
      <c r="D4" s="73">
        <f t="shared" ref="D4:G4" si="1">D2*1000</f>
        <v>52000</v>
      </c>
      <c r="E4" s="73">
        <f t="shared" si="1"/>
        <v>39000</v>
      </c>
      <c r="F4" s="73">
        <f t="shared" si="1"/>
        <v>18000</v>
      </c>
      <c r="G4" s="80">
        <f t="shared" si="1"/>
        <v>12000</v>
      </c>
      <c r="H4" s="153">
        <f>SUM(B4:G4)</f>
        <v>182000</v>
      </c>
      <c r="I4" s="155"/>
      <c r="J4" s="155"/>
      <c r="K4" s="155"/>
      <c r="L4" s="155"/>
    </row>
    <row r="5" spans="1:12" ht="14.65" thickBot="1" x14ac:dyDescent="0.5">
      <c r="A5" s="78" t="s">
        <v>135</v>
      </c>
      <c r="B5" s="79">
        <v>40650</v>
      </c>
      <c r="C5" s="79">
        <v>16700</v>
      </c>
      <c r="D5" s="79">
        <v>0</v>
      </c>
      <c r="E5" s="79">
        <v>38000</v>
      </c>
      <c r="F5" s="79">
        <v>17800</v>
      </c>
      <c r="G5" s="81">
        <v>0</v>
      </c>
      <c r="H5" s="154">
        <f>SUM(B5:G5)</f>
        <v>113150</v>
      </c>
      <c r="I5" s="155"/>
      <c r="J5" s="155"/>
      <c r="K5" s="155"/>
      <c r="L5" s="155"/>
    </row>
    <row r="6" spans="1:12" x14ac:dyDescent="0.45">
      <c r="A6" s="155"/>
      <c r="B6" s="155"/>
      <c r="C6" s="155"/>
      <c r="D6" s="155"/>
      <c r="E6" s="155"/>
      <c r="F6" s="155"/>
      <c r="G6" s="155"/>
      <c r="H6" s="155"/>
      <c r="I6" s="155"/>
      <c r="J6" s="155"/>
      <c r="K6" s="155"/>
      <c r="L6" s="155"/>
    </row>
    <row r="7" spans="1:12" x14ac:dyDescent="0.45">
      <c r="A7" s="87" t="s">
        <v>143</v>
      </c>
      <c r="C7" s="155"/>
      <c r="D7" s="155"/>
      <c r="E7" s="155"/>
      <c r="F7" s="155"/>
      <c r="G7" s="155"/>
      <c r="H7" s="155"/>
      <c r="I7" s="155"/>
      <c r="J7" s="155"/>
      <c r="K7" s="155"/>
      <c r="L7" s="155"/>
    </row>
    <row r="8" spans="1:12" x14ac:dyDescent="0.45">
      <c r="A8" s="87"/>
      <c r="C8" s="155"/>
      <c r="D8" s="155"/>
      <c r="E8" s="155"/>
      <c r="F8" s="155"/>
      <c r="G8" s="155"/>
      <c r="H8" s="155"/>
      <c r="I8" s="155"/>
      <c r="J8" s="155"/>
      <c r="K8" s="155"/>
      <c r="L8" s="155"/>
    </row>
    <row r="9" spans="1:12" x14ac:dyDescent="0.45">
      <c r="A9" t="s">
        <v>136</v>
      </c>
      <c r="B9">
        <f>SUM(B3:G3)*1000</f>
        <v>111000</v>
      </c>
      <c r="C9" s="155"/>
      <c r="D9" s="155"/>
      <c r="E9" s="155"/>
      <c r="F9" s="155"/>
      <c r="G9" s="155"/>
      <c r="H9" s="155"/>
      <c r="I9" s="155"/>
      <c r="J9" s="155"/>
      <c r="K9" s="155"/>
      <c r="L9" s="155"/>
    </row>
    <row r="10" spans="1:12" x14ac:dyDescent="0.45">
      <c r="A10" t="s">
        <v>137</v>
      </c>
      <c r="B10">
        <f>SUM(B5:G5)</f>
        <v>113150</v>
      </c>
      <c r="C10" s="155"/>
      <c r="D10" s="155"/>
      <c r="E10" s="155"/>
      <c r="F10" s="155"/>
      <c r="G10" s="155"/>
      <c r="H10" s="155"/>
      <c r="I10" s="155"/>
      <c r="J10" s="155"/>
      <c r="K10" s="155"/>
      <c r="L10" s="155"/>
    </row>
    <row r="11" spans="1:12" x14ac:dyDescent="0.45">
      <c r="A11" t="s">
        <v>138</v>
      </c>
      <c r="B11">
        <f>SUM(B4,C4,E4,F4)</f>
        <v>118000</v>
      </c>
      <c r="C11" s="155"/>
      <c r="D11" s="155"/>
      <c r="E11" s="155"/>
      <c r="F11" s="155"/>
      <c r="G11" s="155"/>
      <c r="H11" s="155"/>
      <c r="I11" s="155"/>
      <c r="J11" s="155"/>
      <c r="K11" s="155"/>
      <c r="L11" s="155"/>
    </row>
    <row r="12" spans="1:12" x14ac:dyDescent="0.45">
      <c r="A12" s="155"/>
      <c r="B12" s="155"/>
      <c r="C12" s="155"/>
      <c r="D12" s="155"/>
      <c r="E12" s="155"/>
      <c r="F12" s="155"/>
      <c r="G12" s="155"/>
      <c r="H12" s="155"/>
      <c r="I12" s="155"/>
      <c r="J12" s="155"/>
      <c r="K12" s="155"/>
      <c r="L12" s="155"/>
    </row>
    <row r="13" spans="1:12" x14ac:dyDescent="0.45">
      <c r="A13" s="155"/>
      <c r="B13" s="155"/>
      <c r="C13" s="155"/>
      <c r="D13" s="155"/>
      <c r="E13" s="155"/>
      <c r="F13" s="155"/>
      <c r="G13" s="155"/>
      <c r="H13" s="155"/>
      <c r="I13" s="155"/>
      <c r="J13" s="155"/>
      <c r="K13" s="155"/>
      <c r="L13" s="155"/>
    </row>
    <row r="14" spans="1:12" x14ac:dyDescent="0.45">
      <c r="A14" s="88" t="s">
        <v>144</v>
      </c>
      <c r="B14" s="88">
        <f>B9/B10</f>
        <v>0.98099867432611576</v>
      </c>
      <c r="C14" s="155"/>
      <c r="D14" s="155"/>
      <c r="E14" s="155"/>
      <c r="F14" s="155"/>
      <c r="G14" s="155"/>
      <c r="H14" s="155"/>
      <c r="I14" s="155"/>
      <c r="J14" s="155"/>
      <c r="K14" s="155"/>
      <c r="L14" s="155"/>
    </row>
    <row r="15" spans="1:12" x14ac:dyDescent="0.45">
      <c r="A15" s="88" t="s">
        <v>145</v>
      </c>
      <c r="B15" s="88">
        <f>B9/B11</f>
        <v>0.94067796610169496</v>
      </c>
      <c r="C15" s="155"/>
      <c r="D15" s="155"/>
      <c r="E15" s="155"/>
      <c r="F15" s="155"/>
      <c r="G15" s="155"/>
      <c r="H15" s="155"/>
      <c r="I15" s="155"/>
      <c r="J15" s="155"/>
      <c r="K15" s="155"/>
      <c r="L15" s="155"/>
    </row>
    <row r="16" spans="1:12" x14ac:dyDescent="0.45">
      <c r="A16" s="155"/>
      <c r="B16" s="155"/>
      <c r="C16" s="155"/>
      <c r="D16" s="155"/>
      <c r="E16" s="155"/>
      <c r="F16" s="155"/>
      <c r="G16" s="155"/>
      <c r="H16" s="155"/>
      <c r="I16" s="155"/>
      <c r="J16" s="155"/>
      <c r="K16" s="155"/>
      <c r="L16" s="155"/>
    </row>
    <row r="17" spans="1:12" x14ac:dyDescent="0.45">
      <c r="A17" s="88" t="s">
        <v>150</v>
      </c>
      <c r="B17" s="106" t="s">
        <v>156</v>
      </c>
      <c r="C17" s="106"/>
      <c r="D17" s="106"/>
      <c r="E17" s="106"/>
      <c r="F17" s="106"/>
      <c r="G17" s="106"/>
      <c r="H17" s="106"/>
      <c r="I17" s="106"/>
      <c r="J17" s="106"/>
      <c r="K17" s="106"/>
      <c r="L17" s="106"/>
    </row>
    <row r="18" spans="1:12" x14ac:dyDescent="0.45">
      <c r="A18" s="155"/>
      <c r="B18" s="155"/>
      <c r="C18" s="155"/>
      <c r="D18" s="155"/>
      <c r="E18" s="155"/>
      <c r="F18" s="155"/>
      <c r="G18" s="155"/>
      <c r="H18" s="155"/>
      <c r="I18" s="155"/>
      <c r="J18" s="155"/>
      <c r="K18" s="155"/>
      <c r="L18" s="155"/>
    </row>
    <row r="19" spans="1:12" x14ac:dyDescent="0.45">
      <c r="A19" s="88" t="s">
        <v>150</v>
      </c>
      <c r="B19" s="146" t="s">
        <v>151</v>
      </c>
      <c r="C19" s="146"/>
      <c r="D19" s="146"/>
      <c r="E19" s="146"/>
      <c r="F19" s="146"/>
      <c r="G19" s="146"/>
      <c r="H19" s="146"/>
      <c r="I19" s="146"/>
      <c r="J19" s="146"/>
      <c r="K19" s="146"/>
      <c r="L19" s="155"/>
    </row>
    <row r="20" spans="1:12" x14ac:dyDescent="0.45">
      <c r="A20" s="155"/>
      <c r="B20" s="146"/>
      <c r="C20" s="146"/>
      <c r="D20" s="146"/>
      <c r="E20" s="146"/>
      <c r="F20" s="146"/>
      <c r="G20" s="146"/>
      <c r="H20" s="146"/>
      <c r="I20" s="146"/>
      <c r="J20" s="146"/>
      <c r="K20" s="146"/>
      <c r="L20" s="155"/>
    </row>
    <row r="21" spans="1:12" x14ac:dyDescent="0.45">
      <c r="A21" s="155"/>
      <c r="B21" s="146"/>
      <c r="C21" s="146"/>
      <c r="D21" s="146"/>
      <c r="E21" s="146"/>
      <c r="F21" s="146"/>
      <c r="G21" s="146"/>
      <c r="H21" s="146"/>
      <c r="I21" s="146"/>
      <c r="J21" s="146"/>
      <c r="K21" s="146"/>
      <c r="L21" s="155"/>
    </row>
    <row r="22" spans="1:12" x14ac:dyDescent="0.45">
      <c r="A22" s="155"/>
      <c r="B22" s="146"/>
      <c r="C22" s="146"/>
      <c r="D22" s="146"/>
      <c r="E22" s="146"/>
      <c r="F22" s="146"/>
      <c r="G22" s="146"/>
      <c r="H22" s="146"/>
      <c r="I22" s="146"/>
      <c r="J22" s="146"/>
      <c r="K22" s="146"/>
      <c r="L22" s="155"/>
    </row>
    <row r="23" spans="1:12" x14ac:dyDescent="0.45">
      <c r="A23" s="155"/>
      <c r="B23" s="146"/>
      <c r="C23" s="146"/>
      <c r="D23" s="146"/>
      <c r="E23" s="146"/>
      <c r="F23" s="146"/>
      <c r="G23" s="146"/>
      <c r="H23" s="146"/>
      <c r="I23" s="146"/>
      <c r="J23" s="146"/>
      <c r="K23" s="146"/>
      <c r="L23" s="155"/>
    </row>
    <row r="24" spans="1:12" x14ac:dyDescent="0.45">
      <c r="A24" s="155"/>
      <c r="B24" s="146"/>
      <c r="C24" s="146"/>
      <c r="D24" s="146"/>
      <c r="E24" s="146"/>
      <c r="F24" s="146"/>
      <c r="G24" s="146"/>
      <c r="H24" s="146"/>
      <c r="I24" s="146"/>
      <c r="J24" s="146"/>
      <c r="K24" s="146"/>
      <c r="L24" s="155"/>
    </row>
    <row r="25" spans="1:12" x14ac:dyDescent="0.45">
      <c r="A25" s="155"/>
      <c r="B25" s="146"/>
      <c r="C25" s="146"/>
      <c r="D25" s="146"/>
      <c r="E25" s="146"/>
      <c r="F25" s="146"/>
      <c r="G25" s="146"/>
      <c r="H25" s="146"/>
      <c r="I25" s="146"/>
      <c r="J25" s="146"/>
      <c r="K25" s="146"/>
      <c r="L25" s="155"/>
    </row>
    <row r="26" spans="1:12" x14ac:dyDescent="0.45">
      <c r="A26" s="155"/>
      <c r="B26" s="146"/>
      <c r="C26" s="146"/>
      <c r="D26" s="146"/>
      <c r="E26" s="146"/>
      <c r="F26" s="146"/>
      <c r="G26" s="146"/>
      <c r="H26" s="146"/>
      <c r="I26" s="146"/>
      <c r="J26" s="146"/>
      <c r="K26" s="146"/>
      <c r="L26" s="155"/>
    </row>
    <row r="27" spans="1:12" x14ac:dyDescent="0.45">
      <c r="A27" s="155"/>
      <c r="B27" s="146"/>
      <c r="C27" s="146"/>
      <c r="D27" s="146"/>
      <c r="E27" s="146"/>
      <c r="F27" s="146"/>
      <c r="G27" s="146"/>
      <c r="H27" s="146"/>
      <c r="I27" s="146"/>
      <c r="J27" s="146"/>
      <c r="K27" s="146"/>
      <c r="L27" s="155"/>
    </row>
    <row r="28" spans="1:12" x14ac:dyDescent="0.45">
      <c r="A28" s="155"/>
      <c r="B28" s="146"/>
      <c r="C28" s="146"/>
      <c r="D28" s="146"/>
      <c r="E28" s="146"/>
      <c r="F28" s="146"/>
      <c r="G28" s="146"/>
      <c r="H28" s="146"/>
      <c r="I28" s="146"/>
      <c r="J28" s="146"/>
      <c r="K28" s="146"/>
      <c r="L28" s="155"/>
    </row>
  </sheetData>
  <mergeCells count="2">
    <mergeCell ref="B19:K28"/>
    <mergeCell ref="B17:L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7C8-8B2A-40E9-8851-B44CF400D946}">
  <dimension ref="A1:N36"/>
  <sheetViews>
    <sheetView tabSelected="1" workbookViewId="0">
      <selection activeCell="L36" sqref="L36"/>
    </sheetView>
  </sheetViews>
  <sheetFormatPr defaultRowHeight="14.25" x14ac:dyDescent="0.45"/>
  <cols>
    <col min="1" max="1" width="28.265625" customWidth="1"/>
  </cols>
  <sheetData>
    <row r="1" spans="1:14" x14ac:dyDescent="0.45">
      <c r="A1" s="148" t="s">
        <v>149</v>
      </c>
      <c r="B1" s="151">
        <v>1</v>
      </c>
      <c r="C1" s="151">
        <v>2</v>
      </c>
      <c r="D1" s="151">
        <v>3</v>
      </c>
      <c r="E1" s="151">
        <v>4</v>
      </c>
      <c r="F1" s="151">
        <v>5</v>
      </c>
      <c r="G1" s="151">
        <v>6</v>
      </c>
      <c r="H1" s="151">
        <v>7</v>
      </c>
      <c r="I1" s="151">
        <v>8</v>
      </c>
      <c r="J1" s="152">
        <v>9</v>
      </c>
      <c r="K1" s="152">
        <v>10</v>
      </c>
      <c r="L1" s="152">
        <v>11</v>
      </c>
      <c r="M1" s="152">
        <v>12</v>
      </c>
      <c r="N1" s="155"/>
    </row>
    <row r="2" spans="1:14" x14ac:dyDescent="0.45">
      <c r="A2" s="149" t="s">
        <v>147</v>
      </c>
      <c r="B2" s="150">
        <f>'Sprint 1-1'!T6+'Sprint 2-1'!T6</f>
        <v>20600</v>
      </c>
      <c r="C2" s="150">
        <f>'Sprint 1-1'!T7+'Sprint 2-1'!T7</f>
        <v>43400</v>
      </c>
      <c r="D2" s="150">
        <f>'Sprint 1-1'!T8+'Sprint 2-1'!T8</f>
        <v>65650</v>
      </c>
      <c r="E2" s="150">
        <f>'Sprint 1-1'!T9+'Sprint 2-1'!T9</f>
        <v>78650</v>
      </c>
      <c r="F2" s="150">
        <f>E2+'Sprint 1-2'!T6+'Sprint 2-2'!T6</f>
        <v>91450</v>
      </c>
      <c r="G2" s="150">
        <f>E2+'Sprint 1-2'!T7+'Sprint 2-2'!T7</f>
        <v>105250</v>
      </c>
      <c r="H2" s="150">
        <f>E2+'Sprint 1-2'!T8+'Sprint 2-2'!T8</f>
        <v>112150</v>
      </c>
      <c r="I2" s="150">
        <f>E2+'Sprint 1-2'!T9+'Sprint 2-2'!T9</f>
        <v>113150</v>
      </c>
      <c r="J2" s="150">
        <f>I2+'Sprint 1-3'!R6+'Sprint 2-3'!R6</f>
        <v>113150</v>
      </c>
      <c r="K2" s="73">
        <f>J2+'Sprint 1-3'!R7+'Sprint 2-3'!R7</f>
        <v>113150</v>
      </c>
      <c r="L2" s="73">
        <f>K2+'Sprint 1-3'!R8+'Sprint 2-3'!R8</f>
        <v>113150</v>
      </c>
      <c r="M2" s="73">
        <f>L2+'Sprint 1-3'!R9+'Sprint 2-3'!R9</f>
        <v>113150</v>
      </c>
      <c r="N2" s="155"/>
    </row>
    <row r="3" spans="1:14" x14ac:dyDescent="0.45">
      <c r="A3" s="149" t="s">
        <v>146</v>
      </c>
      <c r="B3" s="150">
        <f>'Sprint 1-1'!S6+'Sprint 2-1'!S6</f>
        <v>24000</v>
      </c>
      <c r="C3" s="150">
        <f>'Sprint 1-1'!S7+'Sprint 2-1'!S7</f>
        <v>45000</v>
      </c>
      <c r="D3" s="150">
        <f>'Sprint 1-1'!S8+'Sprint 2-1'!S8</f>
        <v>61000</v>
      </c>
      <c r="E3" s="150">
        <f>'Sprint 1-1'!S9+'Sprint 2-1'!S9</f>
        <v>79000</v>
      </c>
      <c r="F3" s="150">
        <f>E3+'Sprint 1-2'!S6+'Sprint 2-2'!S6</f>
        <v>86000</v>
      </c>
      <c r="G3" s="150">
        <f>E3+'Sprint 1-2'!S7+'Sprint 2-2'!S7</f>
        <v>99000</v>
      </c>
      <c r="H3" s="150">
        <f>E3+'Sprint 1-2'!S8+'Sprint 2-2'!S8</f>
        <v>108000</v>
      </c>
      <c r="I3" s="150">
        <f>E3+'Sprint 1-2'!S9+'Sprint 2-2'!S9</f>
        <v>118000</v>
      </c>
      <c r="J3" s="150">
        <f>I3+'Sprint 1-3'!Q6+'Sprint 2-3'!Q6</f>
        <v>130000</v>
      </c>
      <c r="K3" s="150">
        <f>J3+('Sprint 1-3'!Q7-'Sprint 1-3'!Q6)+('Sprint 2-3'!Q7-'Sprint 2-3'!Q6)</f>
        <v>152000</v>
      </c>
      <c r="L3" s="150">
        <f>K3+('Sprint 1-3'!Q8-'Sprint 1-3'!Q7)+('Sprint 2-3'!Q8-'Sprint 2-3'!Q7)</f>
        <v>164000</v>
      </c>
      <c r="M3" s="150">
        <f>L3+('Sprint 1-3'!Q9-'Sprint 1-3'!Q8)+('Sprint 2-3'!Q9-'Sprint 2-3'!Q8)</f>
        <v>182000</v>
      </c>
      <c r="N3" s="155"/>
    </row>
    <row r="4" spans="1:14" x14ac:dyDescent="0.45">
      <c r="A4" t="s">
        <v>153</v>
      </c>
      <c r="B4">
        <v>8</v>
      </c>
      <c r="C4" s="155"/>
      <c r="D4" s="155"/>
      <c r="E4" s="155"/>
      <c r="F4" s="155"/>
      <c r="G4" s="155"/>
      <c r="H4" s="155"/>
      <c r="I4" s="155"/>
      <c r="J4" s="155"/>
      <c r="K4" s="155"/>
      <c r="L4" s="155"/>
      <c r="M4" s="155"/>
      <c r="N4" s="155"/>
    </row>
    <row r="5" spans="1:14" x14ac:dyDescent="0.45">
      <c r="A5" s="155"/>
      <c r="B5" s="155"/>
      <c r="C5" s="155"/>
      <c r="D5" s="155"/>
      <c r="E5" s="155"/>
      <c r="F5" s="155"/>
      <c r="G5" s="155"/>
      <c r="H5" s="155"/>
      <c r="I5" s="155"/>
      <c r="J5" s="155"/>
      <c r="K5" s="155"/>
      <c r="L5" s="155"/>
      <c r="M5" s="155"/>
      <c r="N5" s="155"/>
    </row>
    <row r="6" spans="1:14" x14ac:dyDescent="0.45">
      <c r="A6" s="155"/>
      <c r="B6" s="155"/>
      <c r="C6" s="155"/>
      <c r="D6" s="155"/>
      <c r="E6" s="155"/>
      <c r="F6" s="155"/>
      <c r="G6" s="155"/>
      <c r="H6" s="155"/>
      <c r="I6" s="155"/>
      <c r="J6" s="155"/>
      <c r="K6" s="155"/>
      <c r="L6" s="155"/>
      <c r="M6" s="155"/>
      <c r="N6" s="155"/>
    </row>
    <row r="7" spans="1:14" x14ac:dyDescent="0.45">
      <c r="A7" s="155"/>
      <c r="B7" s="155"/>
      <c r="C7" s="155"/>
      <c r="D7" s="155"/>
      <c r="E7" s="155"/>
      <c r="F7" s="155"/>
      <c r="G7" s="155"/>
      <c r="H7" s="155"/>
      <c r="I7" s="155"/>
      <c r="J7" s="155"/>
      <c r="K7" s="155"/>
      <c r="L7" s="155"/>
      <c r="M7" s="155"/>
      <c r="N7" s="155"/>
    </row>
    <row r="8" spans="1:14" x14ac:dyDescent="0.45">
      <c r="A8" s="155"/>
      <c r="B8" s="155"/>
      <c r="C8" s="155"/>
      <c r="D8" s="155"/>
      <c r="E8" s="155"/>
      <c r="F8" s="155"/>
      <c r="G8" s="155"/>
      <c r="H8" s="155"/>
      <c r="I8" s="155"/>
      <c r="J8" s="155"/>
      <c r="K8" s="155"/>
      <c r="L8" s="155"/>
      <c r="M8" s="155"/>
      <c r="N8" s="155"/>
    </row>
    <row r="9" spans="1:14" x14ac:dyDescent="0.45">
      <c r="A9" s="155"/>
      <c r="B9" s="155"/>
      <c r="C9" s="155"/>
      <c r="D9" s="155"/>
      <c r="E9" s="155"/>
      <c r="F9" s="155"/>
      <c r="G9" s="155"/>
      <c r="H9" s="155"/>
      <c r="I9" s="155"/>
      <c r="J9" s="155"/>
      <c r="K9" s="155"/>
      <c r="L9" s="155"/>
      <c r="M9" s="155"/>
      <c r="N9" s="155"/>
    </row>
    <row r="10" spans="1:14" x14ac:dyDescent="0.45">
      <c r="A10" s="155"/>
      <c r="B10" s="155"/>
      <c r="C10" s="155"/>
      <c r="D10" s="155"/>
      <c r="E10" s="155"/>
      <c r="F10" s="155"/>
      <c r="G10" s="155"/>
      <c r="H10" s="155"/>
      <c r="I10" s="155"/>
      <c r="J10" s="155"/>
      <c r="K10" s="155"/>
      <c r="L10" s="155"/>
      <c r="M10" s="155"/>
      <c r="N10" s="155"/>
    </row>
    <row r="11" spans="1:14" x14ac:dyDescent="0.45">
      <c r="A11" s="155"/>
      <c r="B11" s="155"/>
      <c r="C11" s="155"/>
      <c r="D11" s="155"/>
      <c r="E11" s="155"/>
      <c r="F11" s="155"/>
      <c r="G11" s="155"/>
      <c r="H11" s="155"/>
      <c r="I11" s="155"/>
      <c r="J11" s="155"/>
      <c r="K11" s="155"/>
      <c r="L11" s="155"/>
      <c r="M11" s="155"/>
      <c r="N11" s="155"/>
    </row>
    <row r="12" spans="1:14" x14ac:dyDescent="0.45">
      <c r="A12" s="155"/>
      <c r="B12" s="155"/>
      <c r="C12" s="155"/>
      <c r="D12" s="155"/>
      <c r="E12" s="155"/>
      <c r="F12" s="155"/>
      <c r="G12" s="155"/>
      <c r="H12" s="155"/>
      <c r="I12" s="155"/>
      <c r="J12" s="155"/>
      <c r="K12" s="155"/>
      <c r="L12" s="155"/>
      <c r="M12" s="155"/>
      <c r="N12" s="155"/>
    </row>
    <row r="13" spans="1:14" x14ac:dyDescent="0.45">
      <c r="A13" s="155"/>
      <c r="B13" s="155"/>
      <c r="C13" s="155"/>
      <c r="D13" s="155"/>
      <c r="E13" s="155"/>
      <c r="F13" s="155"/>
      <c r="G13" s="155"/>
      <c r="H13" s="155"/>
      <c r="I13" s="155"/>
      <c r="J13" s="155"/>
      <c r="K13" s="155"/>
      <c r="L13" s="155"/>
      <c r="M13" s="155"/>
      <c r="N13" s="155"/>
    </row>
    <row r="14" spans="1:14" x14ac:dyDescent="0.45">
      <c r="A14" s="155"/>
      <c r="B14" s="155"/>
      <c r="C14" s="155"/>
      <c r="D14" s="155"/>
      <c r="E14" s="155"/>
      <c r="F14" s="155"/>
      <c r="G14" s="155"/>
      <c r="H14" s="155"/>
      <c r="I14" s="155"/>
      <c r="J14" s="155"/>
      <c r="K14" s="155"/>
      <c r="L14" s="155"/>
      <c r="M14" s="155"/>
      <c r="N14" s="155"/>
    </row>
    <row r="15" spans="1:14" x14ac:dyDescent="0.45">
      <c r="A15" s="155"/>
      <c r="B15" s="155"/>
      <c r="C15" s="155"/>
      <c r="D15" s="155"/>
      <c r="E15" s="155"/>
      <c r="F15" s="155"/>
      <c r="G15" s="155"/>
      <c r="H15" s="155"/>
      <c r="I15" s="155"/>
      <c r="J15" s="155"/>
      <c r="K15" s="155"/>
      <c r="L15" s="155"/>
      <c r="M15" s="155"/>
      <c r="N15" s="155"/>
    </row>
    <row r="16" spans="1:14" x14ac:dyDescent="0.45">
      <c r="A16" s="155"/>
      <c r="B16" s="155"/>
      <c r="C16" s="155"/>
      <c r="D16" s="155"/>
      <c r="E16" s="155"/>
      <c r="F16" s="155"/>
      <c r="G16" s="155"/>
      <c r="H16" s="155"/>
      <c r="I16" s="155"/>
      <c r="J16" s="155"/>
      <c r="K16" s="155"/>
      <c r="L16" s="155"/>
      <c r="M16" s="155"/>
      <c r="N16" s="155"/>
    </row>
    <row r="17" spans="1:14" x14ac:dyDescent="0.45">
      <c r="A17" s="155"/>
      <c r="B17" s="155"/>
      <c r="C17" s="155"/>
      <c r="D17" s="155"/>
      <c r="E17" s="155"/>
      <c r="F17" s="155"/>
      <c r="G17" s="155"/>
      <c r="H17" s="155"/>
      <c r="I17" s="155"/>
      <c r="J17" s="155"/>
      <c r="K17" s="155"/>
      <c r="L17" s="155"/>
      <c r="M17" s="155"/>
      <c r="N17" s="155"/>
    </row>
    <row r="18" spans="1:14" x14ac:dyDescent="0.45">
      <c r="A18" s="155"/>
      <c r="B18" s="155"/>
      <c r="C18" s="155"/>
      <c r="D18" s="155"/>
      <c r="E18" s="155"/>
      <c r="F18" s="155"/>
      <c r="G18" s="155"/>
      <c r="H18" s="155"/>
      <c r="I18" s="155"/>
      <c r="J18" s="155"/>
      <c r="K18" s="155"/>
      <c r="L18" s="155"/>
      <c r="M18" s="155"/>
      <c r="N18" s="155"/>
    </row>
    <row r="19" spans="1:14" x14ac:dyDescent="0.45">
      <c r="A19" s="155"/>
      <c r="B19" s="155"/>
      <c r="C19" s="155"/>
      <c r="D19" s="155"/>
      <c r="E19" s="155"/>
      <c r="F19" s="155"/>
      <c r="G19" s="155"/>
      <c r="H19" s="155"/>
      <c r="I19" s="155"/>
      <c r="J19" s="155"/>
      <c r="K19" s="155"/>
      <c r="L19" s="155"/>
      <c r="M19" s="155"/>
      <c r="N19" s="155"/>
    </row>
    <row r="20" spans="1:14" x14ac:dyDescent="0.45">
      <c r="A20" s="155"/>
      <c r="B20" s="155"/>
      <c r="C20" s="155"/>
      <c r="D20" s="155"/>
      <c r="E20" s="155"/>
      <c r="F20" s="155"/>
      <c r="G20" s="155"/>
      <c r="H20" s="155"/>
      <c r="I20" s="155"/>
      <c r="J20" s="155"/>
      <c r="K20" s="155"/>
      <c r="L20" s="155"/>
      <c r="M20" s="155"/>
      <c r="N20" s="155"/>
    </row>
    <row r="21" spans="1:14" x14ac:dyDescent="0.45">
      <c r="A21" s="155"/>
      <c r="B21" s="155"/>
      <c r="C21" s="155"/>
      <c r="D21" s="155"/>
      <c r="E21" s="155"/>
      <c r="F21" s="155"/>
      <c r="G21" s="155"/>
      <c r="H21" s="155"/>
      <c r="I21" s="155"/>
      <c r="J21" s="155"/>
      <c r="K21" s="155"/>
      <c r="L21" s="155"/>
      <c r="M21" s="155"/>
      <c r="N21" s="155"/>
    </row>
    <row r="22" spans="1:14" x14ac:dyDescent="0.45">
      <c r="A22" s="155"/>
      <c r="B22" s="155"/>
      <c r="C22" s="155"/>
      <c r="D22" s="155"/>
      <c r="E22" s="155"/>
      <c r="F22" s="155"/>
      <c r="G22" s="155"/>
      <c r="H22" s="155"/>
      <c r="I22" s="155"/>
      <c r="J22" s="155"/>
      <c r="K22" s="155"/>
      <c r="L22" s="155"/>
      <c r="M22" s="155"/>
      <c r="N22" s="155"/>
    </row>
    <row r="23" spans="1:14" x14ac:dyDescent="0.45">
      <c r="A23" s="155"/>
      <c r="B23" s="155"/>
      <c r="C23" s="155"/>
      <c r="D23" s="155"/>
      <c r="E23" s="155"/>
      <c r="F23" s="155"/>
      <c r="G23" s="155"/>
      <c r="H23" s="155"/>
      <c r="I23" s="155"/>
      <c r="J23" s="155"/>
      <c r="K23" s="155"/>
      <c r="L23" s="155"/>
      <c r="M23" s="155"/>
      <c r="N23" s="155"/>
    </row>
    <row r="24" spans="1:14" x14ac:dyDescent="0.45">
      <c r="A24" s="155"/>
      <c r="B24" s="155"/>
      <c r="C24" s="155"/>
      <c r="D24" s="155"/>
      <c r="E24" s="155"/>
      <c r="F24" s="155"/>
      <c r="G24" s="155"/>
      <c r="H24" s="155"/>
      <c r="I24" s="155"/>
      <c r="J24" s="155"/>
      <c r="K24" s="155"/>
      <c r="L24" s="155"/>
      <c r="M24" s="155"/>
      <c r="N24" s="155"/>
    </row>
    <row r="25" spans="1:14" x14ac:dyDescent="0.45">
      <c r="A25" s="155"/>
      <c r="B25" s="155"/>
      <c r="C25" s="155"/>
      <c r="D25" s="155"/>
      <c r="E25" s="155"/>
      <c r="F25" s="155"/>
      <c r="G25" s="155"/>
      <c r="H25" s="155"/>
      <c r="I25" s="155"/>
      <c r="J25" s="155"/>
      <c r="K25" s="155"/>
      <c r="L25" s="155"/>
      <c r="M25" s="155"/>
      <c r="N25" s="155"/>
    </row>
    <row r="26" spans="1:14" x14ac:dyDescent="0.45">
      <c r="A26" s="155"/>
      <c r="B26" s="155"/>
      <c r="C26" s="155"/>
      <c r="D26" s="155"/>
      <c r="E26" s="155"/>
      <c r="F26" s="155"/>
      <c r="G26" s="155"/>
      <c r="H26" s="155"/>
      <c r="I26" s="155"/>
      <c r="J26" s="155"/>
      <c r="K26" s="155"/>
      <c r="L26" s="155"/>
      <c r="M26" s="155"/>
      <c r="N26" s="155"/>
    </row>
    <row r="27" spans="1:14" x14ac:dyDescent="0.45">
      <c r="A27" s="155"/>
      <c r="B27" s="155"/>
      <c r="C27" s="155"/>
      <c r="D27" s="155"/>
      <c r="E27" s="155"/>
      <c r="F27" s="155"/>
      <c r="G27" s="155"/>
      <c r="H27" s="155"/>
      <c r="I27" s="155"/>
      <c r="J27" s="155"/>
      <c r="K27" s="155"/>
      <c r="L27" s="155"/>
      <c r="M27" s="155"/>
      <c r="N27" s="155"/>
    </row>
    <row r="28" spans="1:14" x14ac:dyDescent="0.45">
      <c r="A28" s="155"/>
      <c r="B28" s="155"/>
      <c r="C28" s="155"/>
      <c r="D28" s="155"/>
      <c r="E28" s="155"/>
      <c r="F28" s="155"/>
      <c r="G28" s="155"/>
      <c r="H28" s="155"/>
      <c r="I28" s="155"/>
      <c r="J28" s="155"/>
      <c r="K28" s="155"/>
      <c r="L28" s="155"/>
      <c r="M28" s="155"/>
      <c r="N28" s="155"/>
    </row>
    <row r="29" spans="1:14" ht="14.25" customHeight="1" x14ac:dyDescent="0.45">
      <c r="A29" s="88" t="s">
        <v>150</v>
      </c>
      <c r="B29" s="146" t="s">
        <v>154</v>
      </c>
      <c r="C29" s="146"/>
      <c r="D29" s="146"/>
      <c r="E29" s="146"/>
      <c r="F29" s="146"/>
      <c r="G29" s="146"/>
      <c r="H29" s="146"/>
      <c r="I29" s="146"/>
      <c r="J29" s="146"/>
      <c r="K29" s="155"/>
      <c r="L29" s="155"/>
      <c r="M29" s="155"/>
      <c r="N29" s="155"/>
    </row>
    <row r="30" spans="1:14" x14ac:dyDescent="0.45">
      <c r="A30" s="155"/>
      <c r="B30" s="146"/>
      <c r="C30" s="146"/>
      <c r="D30" s="146"/>
      <c r="E30" s="146"/>
      <c r="F30" s="146"/>
      <c r="G30" s="146"/>
      <c r="H30" s="146"/>
      <c r="I30" s="146"/>
      <c r="J30" s="146"/>
      <c r="K30" s="155"/>
      <c r="L30" s="155"/>
      <c r="M30" s="155"/>
      <c r="N30" s="155"/>
    </row>
    <row r="31" spans="1:14" x14ac:dyDescent="0.45">
      <c r="A31" s="155"/>
      <c r="B31" s="146"/>
      <c r="C31" s="146"/>
      <c r="D31" s="146"/>
      <c r="E31" s="146"/>
      <c r="F31" s="146"/>
      <c r="G31" s="146"/>
      <c r="H31" s="146"/>
      <c r="I31" s="146"/>
      <c r="J31" s="146"/>
      <c r="K31" s="155"/>
      <c r="L31" s="155"/>
      <c r="M31" s="155"/>
      <c r="N31" s="155"/>
    </row>
    <row r="32" spans="1:14" x14ac:dyDescent="0.45">
      <c r="A32" s="155"/>
      <c r="B32" s="146"/>
      <c r="C32" s="146"/>
      <c r="D32" s="146"/>
      <c r="E32" s="146"/>
      <c r="F32" s="146"/>
      <c r="G32" s="146"/>
      <c r="H32" s="146"/>
      <c r="I32" s="146"/>
      <c r="J32" s="146"/>
      <c r="K32" s="155"/>
      <c r="L32" s="155"/>
      <c r="M32" s="155"/>
      <c r="N32" s="155"/>
    </row>
    <row r="33" spans="1:14" x14ac:dyDescent="0.45">
      <c r="A33" s="155"/>
      <c r="B33" s="146"/>
      <c r="C33" s="146"/>
      <c r="D33" s="146"/>
      <c r="E33" s="146"/>
      <c r="F33" s="146"/>
      <c r="G33" s="146"/>
      <c r="H33" s="146"/>
      <c r="I33" s="146"/>
      <c r="J33" s="146"/>
      <c r="K33" s="155"/>
      <c r="L33" s="155"/>
      <c r="M33" s="155"/>
      <c r="N33" s="155"/>
    </row>
    <row r="34" spans="1:14" x14ac:dyDescent="0.45">
      <c r="A34" s="89" t="s">
        <v>152</v>
      </c>
      <c r="B34" s="147" t="s">
        <v>155</v>
      </c>
      <c r="C34" s="147"/>
      <c r="D34" s="147"/>
      <c r="E34" s="147"/>
      <c r="F34" s="147"/>
      <c r="G34" s="147"/>
      <c r="H34" s="147"/>
      <c r="I34" s="147"/>
      <c r="J34" s="147"/>
      <c r="K34" s="155"/>
      <c r="L34" s="155"/>
      <c r="M34" s="155"/>
      <c r="N34" s="155"/>
    </row>
    <row r="35" spans="1:14" x14ac:dyDescent="0.45">
      <c r="B35" s="147"/>
      <c r="C35" s="147"/>
      <c r="D35" s="147"/>
      <c r="E35" s="147"/>
      <c r="F35" s="147"/>
      <c r="G35" s="147"/>
      <c r="H35" s="147"/>
      <c r="I35" s="147"/>
      <c r="J35" s="147"/>
      <c r="K35" s="155"/>
      <c r="L35" s="155"/>
      <c r="M35" s="155"/>
      <c r="N35" s="155"/>
    </row>
    <row r="36" spans="1:14" x14ac:dyDescent="0.45">
      <c r="A36" s="155"/>
      <c r="B36" s="155"/>
      <c r="C36" s="155"/>
      <c r="D36" s="155"/>
      <c r="E36" s="155"/>
      <c r="F36" s="155"/>
      <c r="G36" s="155"/>
      <c r="H36" s="155"/>
      <c r="I36" s="155"/>
      <c r="J36" s="155"/>
      <c r="K36" s="155"/>
      <c r="L36" s="155"/>
      <c r="M36" s="155"/>
      <c r="N36" s="155"/>
    </row>
  </sheetData>
  <mergeCells count="2">
    <mergeCell ref="B34:J35"/>
    <mergeCell ref="B29:J3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9ce1e8c6-30e9-4cab-a608-7635234f52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9DA8DDE9A0714BB68B458104092ACC" ma:contentTypeVersion="7" ma:contentTypeDescription="Create a new document." ma:contentTypeScope="" ma:versionID="75f5d631d06d23c26423e16b4e10127a">
  <xsd:schema xmlns:xsd="http://www.w3.org/2001/XMLSchema" xmlns:xs="http://www.w3.org/2001/XMLSchema" xmlns:p="http://schemas.microsoft.com/office/2006/metadata/properties" xmlns:ns2="9ce1e8c6-30e9-4cab-a608-7635234f52f4" targetNamespace="http://schemas.microsoft.com/office/2006/metadata/properties" ma:root="true" ma:fieldsID="b6febecd105da1388bc24332831a739b" ns2:_="">
    <xsd:import namespace="9ce1e8c6-30e9-4cab-a608-7635234f52f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e1e8c6-30e9-4cab-a608-7635234f52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E4146A-4ED1-4143-B659-1FDB34970312}">
  <ds:schemaRefs>
    <ds:schemaRef ds:uri="http://schemas.microsoft.com/office/2006/metadata/properties"/>
    <ds:schemaRef ds:uri="http://schemas.microsoft.com/office/infopath/2007/PartnerControls"/>
    <ds:schemaRef ds:uri="9ce1e8c6-30e9-4cab-a608-7635234f52f4"/>
  </ds:schemaRefs>
</ds:datastoreItem>
</file>

<file path=customXml/itemProps2.xml><?xml version="1.0" encoding="utf-8"?>
<ds:datastoreItem xmlns:ds="http://schemas.openxmlformats.org/officeDocument/2006/customXml" ds:itemID="{1D5CDD19-A9A3-41F9-AB81-082AB4BDC1E2}">
  <ds:schemaRefs>
    <ds:schemaRef ds:uri="http://schemas.microsoft.com/sharepoint/v3/contenttype/forms"/>
  </ds:schemaRefs>
</ds:datastoreItem>
</file>

<file path=customXml/itemProps3.xml><?xml version="1.0" encoding="utf-8"?>
<ds:datastoreItem xmlns:ds="http://schemas.openxmlformats.org/officeDocument/2006/customXml" ds:itemID="{87232848-D8F6-47E2-9880-9D9C2D4AEB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e1e8c6-30e9-4cab-a608-7635234f52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04ce3d6-a4bf-4e09-8516-d52840c9f7a9}" enabled="0" method="" siteId="{704ce3d6-a4bf-4e09-8516-d52840c9f7a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Product Backlog</vt:lpstr>
      <vt:lpstr>Sprint 1-1</vt:lpstr>
      <vt:lpstr>Sprint 1-2</vt:lpstr>
      <vt:lpstr>Sprint 1-3</vt:lpstr>
      <vt:lpstr>Sprint 2-1</vt:lpstr>
      <vt:lpstr>Sprint 2-2</vt:lpstr>
      <vt:lpstr>Sprint 2-3</vt:lpstr>
      <vt:lpstr>Calculation</vt:lpstr>
      <vt:lpstr>Doube S Curve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janaki krishnamurthy</dc:creator>
  <cp:keywords/>
  <dc:description/>
  <cp:lastModifiedBy>Laznier Mederos Santos</cp:lastModifiedBy>
  <cp:revision/>
  <dcterms:created xsi:type="dcterms:W3CDTF">2022-05-14T21:28:27Z</dcterms:created>
  <dcterms:modified xsi:type="dcterms:W3CDTF">2025-03-21T18:26:51Z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0x010100069DA8DDE9A0714BB68B458104092ACC</vt:lpwstr>
  </property>
  <property fmtid="{D5CDD505-2E9C-101B-9397-08002B2CF9AE}" pid="3" name="Order">
    <vt:r8>7700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ies>
</file>