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epos\trikit\Reference\"/>
    </mc:Choice>
  </mc:AlternateContent>
  <bookViews>
    <workbookView xWindow="0" yWindow="120" windowWidth="12696" windowHeight="8880" activeTab="4"/>
  </bookViews>
  <sheets>
    <sheet name="Notes" sheetId="1" r:id="rId1"/>
    <sheet name="Data" sheetId="2" r:id="rId2"/>
    <sheet name="Delta=0" sheetId="3" r:id="rId3"/>
    <sheet name="Delta=1" sheetId="4" r:id="rId4"/>
    <sheet name="Delta=0 working" sheetId="5" r:id="rId5"/>
    <sheet name="Delta=1 working" sheetId="6" r:id="rId6"/>
  </sheets>
  <calcPr calcId="152511"/>
</workbook>
</file>

<file path=xl/calcChain.xml><?xml version="1.0" encoding="utf-8"?>
<calcChain xmlns="http://schemas.openxmlformats.org/spreadsheetml/2006/main">
  <c r="N2" i="3" l="1" a="1"/>
  <c r="N2" i="3" s="1"/>
  <c r="N3" i="3"/>
  <c r="O3" i="3"/>
  <c r="N5" i="3"/>
  <c r="O5" i="3"/>
  <c r="N7" i="3"/>
  <c r="O7" i="3"/>
  <c r="N9" i="3"/>
  <c r="O9" i="3"/>
  <c r="C47" i="3"/>
  <c r="D59" i="3"/>
  <c r="C65" i="5"/>
  <c r="O38" i="5"/>
  <c r="D42" i="3"/>
  <c r="C15" i="4"/>
  <c r="A1" i="3"/>
  <c r="B2" i="3"/>
  <c r="C2" i="3"/>
  <c r="D2" i="3"/>
  <c r="E2" i="3"/>
  <c r="E14" i="3" s="1"/>
  <c r="F2" i="3"/>
  <c r="G2" i="3"/>
  <c r="H2" i="3"/>
  <c r="I2" i="3"/>
  <c r="I14" i="3" s="1"/>
  <c r="J2" i="3"/>
  <c r="K2" i="3"/>
  <c r="A3" i="3"/>
  <c r="B3" i="3"/>
  <c r="C3" i="3"/>
  <c r="D3" i="3"/>
  <c r="E3" i="3"/>
  <c r="F3" i="3"/>
  <c r="G3" i="3"/>
  <c r="H3" i="3"/>
  <c r="I3" i="3"/>
  <c r="J3" i="3"/>
  <c r="K3" i="3"/>
  <c r="A4" i="3"/>
  <c r="B4" i="3"/>
  <c r="C4" i="3"/>
  <c r="D4" i="3"/>
  <c r="E4" i="3"/>
  <c r="F4" i="3"/>
  <c r="G4" i="3"/>
  <c r="H4" i="3"/>
  <c r="I4" i="3"/>
  <c r="J4" i="3"/>
  <c r="A5" i="3"/>
  <c r="B5" i="3"/>
  <c r="C5" i="3"/>
  <c r="D5" i="3"/>
  <c r="E5" i="3"/>
  <c r="F5" i="3"/>
  <c r="G5" i="3"/>
  <c r="H5" i="3"/>
  <c r="I5" i="3"/>
  <c r="A6" i="3"/>
  <c r="B6" i="3"/>
  <c r="C6" i="3"/>
  <c r="D6" i="3"/>
  <c r="E6" i="3"/>
  <c r="F6" i="3"/>
  <c r="G6" i="3"/>
  <c r="H6" i="3"/>
  <c r="A7" i="3"/>
  <c r="B7" i="3"/>
  <c r="C7" i="3"/>
  <c r="D7" i="3"/>
  <c r="E7" i="3"/>
  <c r="F7" i="3"/>
  <c r="G7" i="3"/>
  <c r="A8" i="3"/>
  <c r="B8" i="3"/>
  <c r="C8" i="3"/>
  <c r="D8" i="3"/>
  <c r="E8" i="3"/>
  <c r="F8" i="3"/>
  <c r="A9" i="3"/>
  <c r="B9" i="3"/>
  <c r="C9" i="3"/>
  <c r="D9" i="3"/>
  <c r="E9" i="3"/>
  <c r="A10" i="3"/>
  <c r="B10" i="3"/>
  <c r="C10" i="3"/>
  <c r="D10" i="3"/>
  <c r="A11" i="3"/>
  <c r="B11" i="3"/>
  <c r="C11" i="3"/>
  <c r="A12" i="3"/>
  <c r="B12" i="3"/>
  <c r="C14" i="3"/>
  <c r="D14" i="3"/>
  <c r="G14" i="3"/>
  <c r="H14" i="3"/>
  <c r="K14" i="3"/>
  <c r="C15" i="3"/>
  <c r="C15" i="3" a="1"/>
  <c r="C16" i="3" s="1"/>
  <c r="D15" i="3" a="1"/>
  <c r="E15" i="3" a="1"/>
  <c r="E15" i="3" s="1"/>
  <c r="F15" i="3" a="1"/>
  <c r="F15" i="3" s="1"/>
  <c r="G15" i="3"/>
  <c r="G15" i="3" a="1"/>
  <c r="G16" i="3" s="1"/>
  <c r="H15" i="3" a="1"/>
  <c r="H15" i="3" s="1"/>
  <c r="I15" i="3" a="1"/>
  <c r="I15" i="3" s="1"/>
  <c r="J15" i="3" a="1"/>
  <c r="J15" i="3" s="1"/>
  <c r="K15" i="3"/>
  <c r="K21" i="3" s="1"/>
  <c r="K15" i="3" a="1"/>
  <c r="K16" i="3" s="1"/>
  <c r="E16" i="3"/>
  <c r="F16" i="3"/>
  <c r="J16" i="3"/>
  <c r="A21" i="3"/>
  <c r="B21" i="3"/>
  <c r="E21" i="3"/>
  <c r="F21" i="3"/>
  <c r="H21" i="3"/>
  <c r="T21" i="3" s="1"/>
  <c r="J21" i="3"/>
  <c r="V21" i="3" s="1"/>
  <c r="M21" i="3"/>
  <c r="M34" i="3" s="1"/>
  <c r="N21" i="3"/>
  <c r="R21" i="3"/>
  <c r="W21" i="3"/>
  <c r="A22" i="3"/>
  <c r="B22" i="3"/>
  <c r="C22" i="3"/>
  <c r="F22" i="3"/>
  <c r="R22" i="3" s="1"/>
  <c r="H22" i="3"/>
  <c r="J22" i="3"/>
  <c r="V22" i="3" s="1"/>
  <c r="K22" i="3"/>
  <c r="W22" i="3" s="1"/>
  <c r="M22" i="3"/>
  <c r="N22" i="3"/>
  <c r="A23" i="3"/>
  <c r="B23" i="3"/>
  <c r="F23" i="3"/>
  <c r="H23" i="3"/>
  <c r="T23" i="3" s="1"/>
  <c r="J23" i="3"/>
  <c r="K23" i="3" s="1"/>
  <c r="M23" i="3"/>
  <c r="M36" i="3" s="1"/>
  <c r="N23" i="3"/>
  <c r="R23" i="3"/>
  <c r="V23" i="3"/>
  <c r="W23" i="3"/>
  <c r="A24" i="3"/>
  <c r="B24" i="3"/>
  <c r="C24" i="3"/>
  <c r="F24" i="3"/>
  <c r="R24" i="3" s="1"/>
  <c r="H24" i="3"/>
  <c r="M24" i="3"/>
  <c r="N24" i="3"/>
  <c r="O24" i="3"/>
  <c r="T24" i="3"/>
  <c r="A25" i="3"/>
  <c r="B25" i="3"/>
  <c r="F25" i="3"/>
  <c r="H25" i="3"/>
  <c r="M25" i="3"/>
  <c r="M38" i="3" s="1"/>
  <c r="N25" i="3"/>
  <c r="R25" i="3"/>
  <c r="A26" i="3"/>
  <c r="B26" i="3"/>
  <c r="C26" i="3"/>
  <c r="O26" i="3" s="1"/>
  <c r="F26" i="3"/>
  <c r="M26" i="3"/>
  <c r="N26" i="3"/>
  <c r="A27" i="3"/>
  <c r="B27" i="3"/>
  <c r="F27" i="3"/>
  <c r="M27" i="3"/>
  <c r="M40" i="3" s="1"/>
  <c r="N27" i="3"/>
  <c r="R27" i="3"/>
  <c r="A28" i="3"/>
  <c r="B28" i="3"/>
  <c r="C28" i="3"/>
  <c r="M28" i="3"/>
  <c r="M41" i="3" s="1"/>
  <c r="N28" i="3"/>
  <c r="O28" i="3"/>
  <c r="A29" i="3"/>
  <c r="B29" i="3"/>
  <c r="M29" i="3"/>
  <c r="M42" i="3" s="1"/>
  <c r="N29" i="3"/>
  <c r="A30" i="3"/>
  <c r="B30" i="3"/>
  <c r="C30" i="3"/>
  <c r="C31" i="3" s="1"/>
  <c r="M30" i="3"/>
  <c r="N30" i="3"/>
  <c r="A34" i="3"/>
  <c r="A35" i="3"/>
  <c r="M35" i="3"/>
  <c r="A37" i="3"/>
  <c r="M37" i="3"/>
  <c r="A38" i="3"/>
  <c r="A39" i="3"/>
  <c r="M39" i="3"/>
  <c r="A40" i="3"/>
  <c r="A41" i="3"/>
  <c r="A42" i="3"/>
  <c r="A43" i="3"/>
  <c r="M43" i="3"/>
  <c r="A47" i="3"/>
  <c r="A48" i="3"/>
  <c r="J48" i="3"/>
  <c r="D102" i="3" s="1"/>
  <c r="A50" i="3"/>
  <c r="A51" i="3"/>
  <c r="A63" i="3" s="1"/>
  <c r="A52" i="3"/>
  <c r="A53" i="3"/>
  <c r="A54" i="3"/>
  <c r="A55" i="3"/>
  <c r="A56" i="3"/>
  <c r="A59" i="3"/>
  <c r="A60" i="3"/>
  <c r="A69" i="3" s="1"/>
  <c r="A77" i="3" s="1"/>
  <c r="A84" i="3" s="1"/>
  <c r="A90" i="3" s="1"/>
  <c r="A62" i="3"/>
  <c r="C62" i="3"/>
  <c r="A64" i="3"/>
  <c r="A73" i="3" s="1"/>
  <c r="A81" i="3" s="1"/>
  <c r="C64" i="3"/>
  <c r="A65" i="3"/>
  <c r="A66" i="3"/>
  <c r="C66" i="3"/>
  <c r="A67" i="3"/>
  <c r="A68" i="3"/>
  <c r="A71" i="3"/>
  <c r="A72" i="3"/>
  <c r="A74" i="3"/>
  <c r="A75" i="3"/>
  <c r="A76" i="3"/>
  <c r="A83" i="3" s="1"/>
  <c r="A89" i="3" s="1"/>
  <c r="A94" i="3" s="1"/>
  <c r="A98" i="3" s="1"/>
  <c r="A101" i="3" s="1"/>
  <c r="A79" i="3"/>
  <c r="A80" i="3"/>
  <c r="A87" i="3" s="1"/>
  <c r="A82" i="3"/>
  <c r="C83" i="3"/>
  <c r="C84" i="3"/>
  <c r="C85" i="3"/>
  <c r="A86" i="3"/>
  <c r="C86" i="3"/>
  <c r="C87" i="3"/>
  <c r="A88" i="3"/>
  <c r="A92" i="3"/>
  <c r="A93" i="3"/>
  <c r="C94" i="3"/>
  <c r="A95" i="3"/>
  <c r="A99" i="3" s="1"/>
  <c r="A102" i="3" s="1"/>
  <c r="C95" i="3"/>
  <c r="C96" i="3"/>
  <c r="A97" i="3"/>
  <c r="C97" i="3"/>
  <c r="C101" i="3"/>
  <c r="C102" i="3"/>
  <c r="B2" i="5"/>
  <c r="B2" i="5" a="1"/>
  <c r="C2" i="5" s="1"/>
  <c r="E2" i="5" a="1"/>
  <c r="E6" i="5"/>
  <c r="B8" i="5" a="1"/>
  <c r="B8" i="5" s="1"/>
  <c r="C8" i="5"/>
  <c r="E8" i="5"/>
  <c r="E8" i="5" a="1"/>
  <c r="F8" i="5"/>
  <c r="B9" i="5"/>
  <c r="C9" i="5"/>
  <c r="E9" i="5"/>
  <c r="F9" i="5"/>
  <c r="B10" i="5"/>
  <c r="C10" i="5"/>
  <c r="D17" i="3" s="1"/>
  <c r="E10" i="5"/>
  <c r="F10" i="5"/>
  <c r="H17" i="3" s="1"/>
  <c r="B11" i="5"/>
  <c r="C11" i="5"/>
  <c r="E11" i="5"/>
  <c r="F11" i="5"/>
  <c r="B12" i="5"/>
  <c r="C12" i="5"/>
  <c r="E12" i="5"/>
  <c r="F12" i="5"/>
  <c r="B14" i="5"/>
  <c r="B14" i="5" a="1"/>
  <c r="C14" i="5" s="1"/>
  <c r="E14" i="5" a="1"/>
  <c r="B20" i="5" a="1"/>
  <c r="B20" i="5" s="1"/>
  <c r="C20" i="5"/>
  <c r="E20" i="5"/>
  <c r="E20" i="5" a="1"/>
  <c r="F20" i="5"/>
  <c r="B21" i="5"/>
  <c r="C21" i="5"/>
  <c r="E21" i="5"/>
  <c r="F21" i="5"/>
  <c r="B22" i="5"/>
  <c r="C22" i="5"/>
  <c r="F17" i="3" s="1"/>
  <c r="F51" i="3" s="1"/>
  <c r="D87" i="3" s="1"/>
  <c r="E22" i="5"/>
  <c r="F22" i="5"/>
  <c r="J17" i="3" s="1"/>
  <c r="V31" i="5" s="1"/>
  <c r="B23" i="5"/>
  <c r="C23" i="5"/>
  <c r="E23" i="5"/>
  <c r="F23" i="5"/>
  <c r="B24" i="5"/>
  <c r="C24" i="5"/>
  <c r="E24" i="5"/>
  <c r="F24" i="5"/>
  <c r="A29" i="5"/>
  <c r="M29" i="5"/>
  <c r="A30" i="5"/>
  <c r="K30" i="5"/>
  <c r="M30" i="5"/>
  <c r="J31" i="5"/>
  <c r="K31" i="5"/>
  <c r="A32" i="5"/>
  <c r="M32" i="5"/>
  <c r="A33" i="5"/>
  <c r="M33" i="5"/>
  <c r="T33" i="5"/>
  <c r="A34" i="5"/>
  <c r="G34" i="5"/>
  <c r="M34" i="5"/>
  <c r="A35" i="5"/>
  <c r="F35" i="5"/>
  <c r="G35" i="5"/>
  <c r="M35" i="5"/>
  <c r="E36" i="5"/>
  <c r="A37" i="5"/>
  <c r="A50" i="5" s="1"/>
  <c r="M37" i="5"/>
  <c r="P37" i="5"/>
  <c r="A38" i="5"/>
  <c r="C38" i="5"/>
  <c r="M38" i="5"/>
  <c r="M51" i="5" s="1"/>
  <c r="C39" i="5"/>
  <c r="A42" i="5"/>
  <c r="M42" i="5"/>
  <c r="A43" i="5"/>
  <c r="K43" i="5"/>
  <c r="M43" i="5"/>
  <c r="J44" i="5"/>
  <c r="A45" i="5"/>
  <c r="M45" i="5"/>
  <c r="A46" i="5"/>
  <c r="M46" i="5"/>
  <c r="T46" i="5"/>
  <c r="A47" i="5"/>
  <c r="G47" i="5"/>
  <c r="M47" i="5"/>
  <c r="A48" i="5"/>
  <c r="F48" i="5"/>
  <c r="G48" i="5"/>
  <c r="M48" i="5"/>
  <c r="E49" i="5"/>
  <c r="M50" i="5"/>
  <c r="P50" i="5"/>
  <c r="A51" i="5"/>
  <c r="C51" i="5"/>
  <c r="A57" i="5"/>
  <c r="K57" i="5"/>
  <c r="M57" i="5"/>
  <c r="M70" i="5" s="1"/>
  <c r="A58" i="5"/>
  <c r="J58" i="5"/>
  <c r="V36" i="3" s="1"/>
  <c r="K58" i="5"/>
  <c r="M58" i="5"/>
  <c r="V58" i="5"/>
  <c r="A59" i="5"/>
  <c r="A72" i="5" s="1"/>
  <c r="M59" i="5"/>
  <c r="M72" i="5" s="1"/>
  <c r="A60" i="5"/>
  <c r="A73" i="5" s="1"/>
  <c r="M60" i="5"/>
  <c r="T60" i="5"/>
  <c r="A61" i="5"/>
  <c r="G61" i="5"/>
  <c r="M61" i="5"/>
  <c r="M74" i="5" s="1"/>
  <c r="A62" i="5"/>
  <c r="F62" i="5"/>
  <c r="G62" i="5"/>
  <c r="M62" i="5"/>
  <c r="A63" i="5"/>
  <c r="A76" i="5" s="1"/>
  <c r="E63" i="5"/>
  <c r="M63" i="5"/>
  <c r="M76" i="5" s="1"/>
  <c r="A64" i="5"/>
  <c r="A77" i="5" s="1"/>
  <c r="M64" i="5"/>
  <c r="P64" i="5"/>
  <c r="A70" i="5"/>
  <c r="K70" i="5"/>
  <c r="A71" i="5"/>
  <c r="J71" i="5"/>
  <c r="M71" i="5"/>
  <c r="V71" i="5"/>
  <c r="M73" i="5"/>
  <c r="T73" i="5"/>
  <c r="A74" i="5"/>
  <c r="A75" i="5"/>
  <c r="M75" i="5"/>
  <c r="E76" i="5"/>
  <c r="M77" i="5"/>
  <c r="P77" i="5"/>
  <c r="A1" i="4"/>
  <c r="B2" i="4"/>
  <c r="C2" i="4"/>
  <c r="D2" i="4"/>
  <c r="E2" i="4"/>
  <c r="F14" i="4" s="1"/>
  <c r="F2" i="4"/>
  <c r="G2" i="4"/>
  <c r="H2" i="4"/>
  <c r="I2" i="4"/>
  <c r="J2" i="4"/>
  <c r="K2" i="4"/>
  <c r="A3" i="4"/>
  <c r="B3" i="4"/>
  <c r="C3" i="4"/>
  <c r="D3" i="4"/>
  <c r="E3" i="4"/>
  <c r="F3" i="4"/>
  <c r="G3" i="4"/>
  <c r="H3" i="4"/>
  <c r="I3" i="4"/>
  <c r="J3" i="4"/>
  <c r="K3" i="4"/>
  <c r="A4" i="4"/>
  <c r="B4" i="4"/>
  <c r="C4" i="4"/>
  <c r="D4" i="4"/>
  <c r="E4" i="4"/>
  <c r="F4" i="4"/>
  <c r="G4" i="4"/>
  <c r="H4" i="4"/>
  <c r="I4" i="4"/>
  <c r="J4" i="4"/>
  <c r="A5" i="4"/>
  <c r="B5" i="4"/>
  <c r="C5" i="4"/>
  <c r="D5" i="4"/>
  <c r="E5" i="4"/>
  <c r="F5" i="4"/>
  <c r="G5" i="4"/>
  <c r="H5" i="4"/>
  <c r="I5" i="4"/>
  <c r="A6" i="4"/>
  <c r="B6" i="4"/>
  <c r="C6" i="4"/>
  <c r="D6" i="4"/>
  <c r="E6" i="4"/>
  <c r="F6" i="4"/>
  <c r="G6" i="4"/>
  <c r="H6" i="4"/>
  <c r="A7" i="4"/>
  <c r="B7" i="4"/>
  <c r="C7" i="4"/>
  <c r="D7" i="4"/>
  <c r="E7" i="4"/>
  <c r="F7" i="4"/>
  <c r="G7" i="4"/>
  <c r="A8" i="4"/>
  <c r="B8" i="4"/>
  <c r="C8" i="4"/>
  <c r="D8" i="4"/>
  <c r="E8" i="4"/>
  <c r="F8" i="4"/>
  <c r="A9" i="4"/>
  <c r="B9" i="4"/>
  <c r="C9" i="4"/>
  <c r="D9" i="4"/>
  <c r="E9" i="4"/>
  <c r="A10" i="4"/>
  <c r="A28" i="4" s="1"/>
  <c r="B10" i="4"/>
  <c r="C10" i="4"/>
  <c r="D10" i="4"/>
  <c r="A11" i="4"/>
  <c r="B11" i="4"/>
  <c r="C11" i="4"/>
  <c r="A12" i="4"/>
  <c r="B12" i="4"/>
  <c r="C14" i="4"/>
  <c r="G14" i="4"/>
  <c r="J14" i="4"/>
  <c r="K14" i="4"/>
  <c r="A21" i="4"/>
  <c r="B21" i="4"/>
  <c r="N21" i="4"/>
  <c r="A22" i="4"/>
  <c r="M22" i="4"/>
  <c r="A23" i="4"/>
  <c r="B23" i="4"/>
  <c r="N23" i="4"/>
  <c r="A24" i="4"/>
  <c r="B24" i="4"/>
  <c r="M24" i="4"/>
  <c r="N24" i="4"/>
  <c r="A25" i="4"/>
  <c r="B25" i="4"/>
  <c r="N25" i="4"/>
  <c r="A26" i="4"/>
  <c r="B26" i="4"/>
  <c r="M26" i="4"/>
  <c r="N26" i="4"/>
  <c r="A27" i="4"/>
  <c r="N27" i="4"/>
  <c r="B28" i="4"/>
  <c r="N28" i="4"/>
  <c r="A29" i="4"/>
  <c r="B29" i="4"/>
  <c r="N29" i="4"/>
  <c r="A30" i="4"/>
  <c r="M30" i="4"/>
  <c r="A35" i="4"/>
  <c r="M35" i="4"/>
  <c r="A36" i="4"/>
  <c r="A56" i="6" s="1"/>
  <c r="A69" i="6" s="1"/>
  <c r="A37" i="4"/>
  <c r="M37" i="4"/>
  <c r="A39" i="4"/>
  <c r="M39" i="4"/>
  <c r="A40" i="4"/>
  <c r="A60" i="6" s="1"/>
  <c r="A73" i="6" s="1"/>
  <c r="A43" i="4"/>
  <c r="M43" i="4"/>
  <c r="A48" i="4"/>
  <c r="A50" i="4"/>
  <c r="A52" i="4"/>
  <c r="A64" i="4" s="1"/>
  <c r="A55" i="4"/>
  <c r="A67" i="4" s="1"/>
  <c r="A56" i="4"/>
  <c r="A60" i="4"/>
  <c r="A62" i="4"/>
  <c r="A69" i="4"/>
  <c r="A77" i="4"/>
  <c r="A84" i="4" s="1"/>
  <c r="A90" i="4" s="1"/>
  <c r="A95" i="4" s="1"/>
  <c r="A99" i="4" s="1"/>
  <c r="A102" i="4"/>
  <c r="B3" i="6"/>
  <c r="C3" i="6"/>
  <c r="D15" i="6" s="1"/>
  <c r="D3" i="6"/>
  <c r="F3" i="6"/>
  <c r="G3" i="6"/>
  <c r="H15" i="6" s="1"/>
  <c r="H3" i="6"/>
  <c r="J3" i="6"/>
  <c r="B4" i="6"/>
  <c r="C4" i="6"/>
  <c r="D4" i="6"/>
  <c r="E4" i="6"/>
  <c r="F4" i="6"/>
  <c r="G4" i="6"/>
  <c r="H4" i="6"/>
  <c r="I4" i="6"/>
  <c r="B5" i="6"/>
  <c r="C17" i="6" s="1"/>
  <c r="C5" i="6"/>
  <c r="E5" i="6"/>
  <c r="F5" i="6"/>
  <c r="G17" i="6" s="1"/>
  <c r="G5" i="6"/>
  <c r="B6" i="6"/>
  <c r="C6" i="6"/>
  <c r="D18" i="6" s="1"/>
  <c r="D6" i="6"/>
  <c r="E6" i="6"/>
  <c r="F6" i="6"/>
  <c r="G6" i="6"/>
  <c r="H18" i="6" s="1"/>
  <c r="B7" i="6"/>
  <c r="D7" i="6"/>
  <c r="E7" i="6"/>
  <c r="F19" i="6" s="1"/>
  <c r="F7" i="6"/>
  <c r="B8" i="6"/>
  <c r="C8" i="6"/>
  <c r="D8" i="6"/>
  <c r="E20" i="6" s="1"/>
  <c r="E8" i="6"/>
  <c r="C9" i="6"/>
  <c r="D9" i="6"/>
  <c r="E21" i="6" s="1"/>
  <c r="B10" i="6"/>
  <c r="C10" i="6"/>
  <c r="B11" i="6"/>
  <c r="C15" i="6"/>
  <c r="G15" i="6"/>
  <c r="K15" i="6"/>
  <c r="H27" i="6" s="1" a="1"/>
  <c r="D16" i="6"/>
  <c r="E16" i="6"/>
  <c r="F16" i="6"/>
  <c r="H16" i="6"/>
  <c r="I16" i="6"/>
  <c r="J16" i="6"/>
  <c r="F17" i="6"/>
  <c r="C18" i="6"/>
  <c r="E18" i="6"/>
  <c r="F18" i="6"/>
  <c r="G18" i="6"/>
  <c r="E19" i="6"/>
  <c r="C20" i="6"/>
  <c r="D20" i="6"/>
  <c r="F20" i="6"/>
  <c r="D21" i="6"/>
  <c r="C22" i="6"/>
  <c r="D22" i="6"/>
  <c r="C23" i="6"/>
  <c r="I27" i="6"/>
  <c r="I28" i="6"/>
  <c r="I31" i="6"/>
  <c r="A55" i="6"/>
  <c r="M55" i="6"/>
  <c r="A57" i="6"/>
  <c r="M57" i="6"/>
  <c r="A68" i="6"/>
  <c r="M68" i="6"/>
  <c r="A70" i="6"/>
  <c r="M70" i="6"/>
  <c r="A87" i="6"/>
  <c r="M87" i="6"/>
  <c r="A89" i="6"/>
  <c r="M89" i="6"/>
  <c r="A100" i="6"/>
  <c r="M100" i="6"/>
  <c r="A102" i="6"/>
  <c r="M102" i="6"/>
  <c r="O8" i="3" l="1"/>
  <c r="O6" i="3"/>
  <c r="O4" i="3"/>
  <c r="O2" i="3"/>
  <c r="N8" i="3"/>
  <c r="N6" i="3"/>
  <c r="N4" i="3"/>
  <c r="C16" i="6"/>
  <c r="A63" i="6"/>
  <c r="A76" i="6" s="1"/>
  <c r="M63" i="6"/>
  <c r="M76" i="6" s="1"/>
  <c r="F14" i="5"/>
  <c r="F15" i="5"/>
  <c r="F16" i="5"/>
  <c r="I17" i="3" s="1"/>
  <c r="F17" i="5"/>
  <c r="F18" i="5"/>
  <c r="E14" i="5"/>
  <c r="E15" i="5"/>
  <c r="E16" i="5"/>
  <c r="E17" i="5"/>
  <c r="E18" i="5"/>
  <c r="D15" i="3"/>
  <c r="D16" i="3"/>
  <c r="H28" i="6"/>
  <c r="K16" i="4" s="1"/>
  <c r="K55" i="6" s="1"/>
  <c r="I29" i="6"/>
  <c r="H30" i="6"/>
  <c r="H27" i="6"/>
  <c r="K15" i="4" s="1"/>
  <c r="I30" i="6"/>
  <c r="H31" i="6"/>
  <c r="A71" i="4"/>
  <c r="A79" i="4" s="1"/>
  <c r="A86" i="4" s="1"/>
  <c r="A92" i="4" s="1"/>
  <c r="A97" i="4" s="1"/>
  <c r="M82" i="6"/>
  <c r="M95" i="6" s="1"/>
  <c r="A82" i="6"/>
  <c r="A95" i="6" s="1"/>
  <c r="A73" i="4"/>
  <c r="A81" i="4" s="1"/>
  <c r="A88" i="4" s="1"/>
  <c r="A84" i="6"/>
  <c r="A97" i="6" s="1"/>
  <c r="M84" i="6"/>
  <c r="M97" i="6" s="1"/>
  <c r="A59" i="6"/>
  <c r="A72" i="6" s="1"/>
  <c r="M59" i="6"/>
  <c r="M72" i="6" s="1"/>
  <c r="A47" i="4"/>
  <c r="A59" i="4" s="1"/>
  <c r="A68" i="4" s="1"/>
  <c r="A34" i="4"/>
  <c r="M21" i="4"/>
  <c r="M34" i="4" s="1"/>
  <c r="G16" i="6"/>
  <c r="E27" i="6" a="1"/>
  <c r="M60" i="6"/>
  <c r="M73" i="6" s="1"/>
  <c r="M56" i="6"/>
  <c r="M69" i="6" s="1"/>
  <c r="H29" i="6"/>
  <c r="K71" i="5"/>
  <c r="A42" i="4"/>
  <c r="M29" i="4"/>
  <c r="M42" i="4" s="1"/>
  <c r="A53" i="4"/>
  <c r="A65" i="4" s="1"/>
  <c r="M27" i="4"/>
  <c r="M40" i="4" s="1"/>
  <c r="A38" i="4"/>
  <c r="A51" i="4"/>
  <c r="A63" i="4" s="1"/>
  <c r="M25" i="4"/>
  <c r="M38" i="4" s="1"/>
  <c r="M23" i="4"/>
  <c r="M36" i="4" s="1"/>
  <c r="A49" i="4"/>
  <c r="A61" i="4" s="1"/>
  <c r="M36" i="5"/>
  <c r="M49" i="5" s="1"/>
  <c r="A36" i="5"/>
  <c r="A49" i="5" s="1"/>
  <c r="N30" i="4"/>
  <c r="B30" i="4"/>
  <c r="M28" i="4"/>
  <c r="M41" i="4" s="1"/>
  <c r="A54" i="4"/>
  <c r="A66" i="4" s="1"/>
  <c r="A41" i="4"/>
  <c r="B27" i="4"/>
  <c r="B9" i="6"/>
  <c r="C21" i="6" s="1"/>
  <c r="G19" i="6"/>
  <c r="C7" i="6"/>
  <c r="C19" i="6"/>
  <c r="H5" i="6"/>
  <c r="H17" i="6"/>
  <c r="E33" i="6" s="1" a="1"/>
  <c r="D5" i="6"/>
  <c r="D17" i="6"/>
  <c r="N22" i="4"/>
  <c r="B22" i="4"/>
  <c r="I3" i="6"/>
  <c r="I15" i="6"/>
  <c r="E3" i="6"/>
  <c r="E15" i="6"/>
  <c r="H14" i="4"/>
  <c r="I14" i="4"/>
  <c r="D14" i="4"/>
  <c r="E14" i="4"/>
  <c r="F2" i="5"/>
  <c r="F3" i="5"/>
  <c r="F4" i="5"/>
  <c r="G17" i="3" s="1"/>
  <c r="S34" i="5" s="1"/>
  <c r="F5" i="5"/>
  <c r="F6" i="5"/>
  <c r="E2" i="5"/>
  <c r="E3" i="5"/>
  <c r="E4" i="5"/>
  <c r="E5" i="5"/>
  <c r="G75" i="5"/>
  <c r="K44" i="5"/>
  <c r="D39" i="5"/>
  <c r="C78" i="5"/>
  <c r="F75" i="5"/>
  <c r="G74" i="5"/>
  <c r="V44" i="5"/>
  <c r="F40" i="3"/>
  <c r="J36" i="3"/>
  <c r="C18" i="5"/>
  <c r="C17" i="5"/>
  <c r="C16" i="5"/>
  <c r="E17" i="3" s="1"/>
  <c r="C15" i="5"/>
  <c r="H47" i="3"/>
  <c r="D94" i="3" s="1"/>
  <c r="H49" i="3"/>
  <c r="D96" i="3" s="1"/>
  <c r="H50" i="3"/>
  <c r="D97" i="3" s="1"/>
  <c r="C6" i="5"/>
  <c r="C5" i="5"/>
  <c r="C4" i="5"/>
  <c r="C17" i="3" s="1"/>
  <c r="C3" i="5"/>
  <c r="F48" i="3"/>
  <c r="D84" i="3" s="1"/>
  <c r="R26" i="3"/>
  <c r="C88" i="3"/>
  <c r="F52" i="3"/>
  <c r="D88" i="3" s="1"/>
  <c r="T25" i="3"/>
  <c r="I25" i="3"/>
  <c r="A49" i="3"/>
  <c r="A61" i="3" s="1"/>
  <c r="A36" i="3"/>
  <c r="O22" i="3"/>
  <c r="C48" i="3"/>
  <c r="D60" i="3" s="1"/>
  <c r="C60" i="3"/>
  <c r="C76" i="3"/>
  <c r="E47" i="3"/>
  <c r="D76" i="3" s="1"/>
  <c r="G21" i="3"/>
  <c r="G23" i="3"/>
  <c r="G25" i="3"/>
  <c r="G26" i="3"/>
  <c r="G24" i="3"/>
  <c r="G22" i="3"/>
  <c r="R35" i="5"/>
  <c r="B18" i="5"/>
  <c r="B17" i="5"/>
  <c r="B16" i="5"/>
  <c r="B15" i="5"/>
  <c r="B6" i="5"/>
  <c r="B5" i="5"/>
  <c r="B4" i="5"/>
  <c r="B3" i="5"/>
  <c r="D30" i="3"/>
  <c r="O30" i="3"/>
  <c r="J47" i="3"/>
  <c r="D101" i="3" s="1"/>
  <c r="I22" i="3"/>
  <c r="I24" i="3"/>
  <c r="I23" i="3"/>
  <c r="I21" i="3"/>
  <c r="F50" i="3"/>
  <c r="D86" i="3" s="1"/>
  <c r="F47" i="3"/>
  <c r="D83" i="3" s="1"/>
  <c r="F49" i="3"/>
  <c r="D85" i="3" s="1"/>
  <c r="T22" i="3"/>
  <c r="H48" i="3"/>
  <c r="D95" i="3" s="1"/>
  <c r="Q21" i="3"/>
  <c r="I16" i="3"/>
  <c r="E22" i="3"/>
  <c r="E24" i="3"/>
  <c r="E26" i="3"/>
  <c r="E28" i="3"/>
  <c r="E27" i="3"/>
  <c r="E25" i="3"/>
  <c r="E23" i="3"/>
  <c r="H16" i="3"/>
  <c r="H33" i="5" s="1"/>
  <c r="G27" i="3"/>
  <c r="C21" i="3"/>
  <c r="C23" i="3"/>
  <c r="C25" i="3"/>
  <c r="C27" i="3"/>
  <c r="C29" i="3"/>
  <c r="J14" i="3"/>
  <c r="F14" i="3"/>
  <c r="C67" i="3" l="1"/>
  <c r="O29" i="3"/>
  <c r="C55" i="3"/>
  <c r="D67" i="3" s="1"/>
  <c r="C80" i="3"/>
  <c r="Q25" i="3"/>
  <c r="E51" i="3"/>
  <c r="D80" i="3" s="1"/>
  <c r="U24" i="3"/>
  <c r="J24" i="3"/>
  <c r="G50" i="3"/>
  <c r="D92" i="3" s="1"/>
  <c r="S24" i="3"/>
  <c r="C92" i="3"/>
  <c r="C50" i="3"/>
  <c r="D62" i="3" s="1"/>
  <c r="C52" i="3"/>
  <c r="D64" i="3" s="1"/>
  <c r="O39" i="5"/>
  <c r="C44" i="3" s="1"/>
  <c r="C54" i="3"/>
  <c r="D66" i="3" s="1"/>
  <c r="D44" i="3"/>
  <c r="S47" i="5"/>
  <c r="T34" i="5"/>
  <c r="S61" i="5"/>
  <c r="T61" i="5"/>
  <c r="T74" i="5" s="1"/>
  <c r="F15" i="6"/>
  <c r="B45" i="6" a="1"/>
  <c r="K22" i="4"/>
  <c r="H27" i="3"/>
  <c r="S27" i="3"/>
  <c r="H35" i="5"/>
  <c r="H62" i="5"/>
  <c r="U22" i="3"/>
  <c r="I48" i="3"/>
  <c r="D99" i="3" s="1"/>
  <c r="C99" i="3"/>
  <c r="R48" i="5"/>
  <c r="S35" i="5"/>
  <c r="R62" i="5"/>
  <c r="S62" i="5"/>
  <c r="U25" i="3"/>
  <c r="J25" i="3"/>
  <c r="I17" i="6"/>
  <c r="E39" i="6" s="1" a="1"/>
  <c r="A61" i="6"/>
  <c r="A74" i="6" s="1"/>
  <c r="M61" i="6"/>
  <c r="M74" i="6" s="1"/>
  <c r="A85" i="6"/>
  <c r="A98" i="6" s="1"/>
  <c r="A74" i="4"/>
  <c r="A82" i="4" s="1"/>
  <c r="M85" i="6"/>
  <c r="M98" i="6" s="1"/>
  <c r="F27" i="6"/>
  <c r="E29" i="6"/>
  <c r="E27" i="6"/>
  <c r="G15" i="4" s="1"/>
  <c r="E31" i="6"/>
  <c r="E28" i="6"/>
  <c r="G16" i="4" s="1"/>
  <c r="G59" i="6" s="1"/>
  <c r="F31" i="6"/>
  <c r="F28" i="6"/>
  <c r="F29" i="6"/>
  <c r="G17" i="4" s="1"/>
  <c r="S59" i="6" s="1"/>
  <c r="E30" i="6"/>
  <c r="F30" i="6"/>
  <c r="A76" i="4"/>
  <c r="A83" i="4" s="1"/>
  <c r="A89" i="4" s="1"/>
  <c r="A94" i="4" s="1"/>
  <c r="A98" i="4" s="1"/>
  <c r="A101" i="4" s="1"/>
  <c r="A88" i="6"/>
  <c r="A101" i="6" s="1"/>
  <c r="M88" i="6"/>
  <c r="M101" i="6" s="1"/>
  <c r="D22" i="3"/>
  <c r="D25" i="3"/>
  <c r="D23" i="3"/>
  <c r="D28" i="3"/>
  <c r="D21" i="3"/>
  <c r="D26" i="3"/>
  <c r="D29" i="3"/>
  <c r="P38" i="5"/>
  <c r="D27" i="3"/>
  <c r="P39" i="5"/>
  <c r="Q39" i="5" s="1"/>
  <c r="R39" i="5" s="1"/>
  <c r="S39" i="5" s="1"/>
  <c r="T39" i="5" s="1"/>
  <c r="U39" i="5" s="1"/>
  <c r="V39" i="5" s="1"/>
  <c r="D24" i="3"/>
  <c r="P65" i="5"/>
  <c r="P78" i="5" s="1"/>
  <c r="U32" i="5"/>
  <c r="U33" i="5"/>
  <c r="K17" i="3"/>
  <c r="U60" i="5"/>
  <c r="U73" i="5" s="1"/>
  <c r="C59" i="3"/>
  <c r="O21" i="3"/>
  <c r="Q24" i="3"/>
  <c r="C79" i="3"/>
  <c r="E50" i="3"/>
  <c r="D79" i="3" s="1"/>
  <c r="E30" i="3"/>
  <c r="P30" i="3"/>
  <c r="E38" i="5"/>
  <c r="S21" i="3"/>
  <c r="G47" i="3"/>
  <c r="D89" i="3" s="1"/>
  <c r="C89" i="3"/>
  <c r="A70" i="3"/>
  <c r="M56" i="5"/>
  <c r="M69" i="5" s="1"/>
  <c r="A56" i="5"/>
  <c r="A69" i="5" s="1"/>
  <c r="D19" i="6"/>
  <c r="B33" i="6" s="1" a="1"/>
  <c r="A54" i="6"/>
  <c r="A67" i="6" s="1"/>
  <c r="M54" i="6"/>
  <c r="M67" i="6" s="1"/>
  <c r="D37" i="5"/>
  <c r="D38" i="5"/>
  <c r="D65" i="5"/>
  <c r="C53" i="3"/>
  <c r="D65" i="3" s="1"/>
  <c r="O27" i="3"/>
  <c r="C65" i="3"/>
  <c r="Q27" i="3"/>
  <c r="E53" i="3"/>
  <c r="D82" i="3" s="1"/>
  <c r="C82" i="3"/>
  <c r="H26" i="3"/>
  <c r="S26" i="3"/>
  <c r="H34" i="5"/>
  <c r="H61" i="5"/>
  <c r="O25" i="3"/>
  <c r="C51" i="3"/>
  <c r="D63" i="3" s="1"/>
  <c r="C63" i="3"/>
  <c r="H38" i="3"/>
  <c r="H46" i="5"/>
  <c r="H60" i="5"/>
  <c r="F28" i="3"/>
  <c r="Q28" i="3"/>
  <c r="F36" i="5"/>
  <c r="F63" i="5"/>
  <c r="I32" i="5"/>
  <c r="J59" i="5" s="1"/>
  <c r="I33" i="5"/>
  <c r="J33" i="5" s="1"/>
  <c r="I60" i="5"/>
  <c r="I47" i="3"/>
  <c r="D98" i="3" s="1"/>
  <c r="U21" i="3"/>
  <c r="C98" i="3"/>
  <c r="G51" i="3"/>
  <c r="D93" i="3" s="1"/>
  <c r="S25" i="3"/>
  <c r="C93" i="3"/>
  <c r="E17" i="6"/>
  <c r="B39" i="6" a="1"/>
  <c r="A75" i="4"/>
  <c r="M86" i="6"/>
  <c r="M99" i="6" s="1"/>
  <c r="A86" i="6"/>
  <c r="A99" i="6" s="1"/>
  <c r="K21" i="4"/>
  <c r="W21" i="4" s="1"/>
  <c r="A72" i="4"/>
  <c r="A80" i="4" s="1"/>
  <c r="A87" i="4" s="1"/>
  <c r="A93" i="4" s="1"/>
  <c r="M83" i="6"/>
  <c r="M96" i="6" s="1"/>
  <c r="A83" i="6"/>
  <c r="A96" i="6" s="1"/>
  <c r="B27" i="6" a="1"/>
  <c r="E34" i="6"/>
  <c r="H16" i="4" s="1"/>
  <c r="H58" i="6" s="1"/>
  <c r="E35" i="6"/>
  <c r="E36" i="6"/>
  <c r="E37" i="6"/>
  <c r="F33" i="6"/>
  <c r="F34" i="6"/>
  <c r="F35" i="6"/>
  <c r="H17" i="4" s="1"/>
  <c r="T58" i="6" s="1"/>
  <c r="F36" i="6"/>
  <c r="F37" i="6"/>
  <c r="E33" i="6"/>
  <c r="H15" i="4" s="1"/>
  <c r="Q22" i="3"/>
  <c r="E48" i="3"/>
  <c r="D77" i="3" s="1"/>
  <c r="C77" i="3"/>
  <c r="O23" i="3"/>
  <c r="C49" i="3"/>
  <c r="D61" i="3" s="1"/>
  <c r="C61" i="3"/>
  <c r="Q23" i="3"/>
  <c r="C78" i="3"/>
  <c r="E49" i="3"/>
  <c r="D78" i="3" s="1"/>
  <c r="Q26" i="3"/>
  <c r="E52" i="3"/>
  <c r="D81" i="3" s="1"/>
  <c r="C81" i="3"/>
  <c r="U23" i="3"/>
  <c r="I49" i="3"/>
  <c r="D100" i="3" s="1"/>
  <c r="C100" i="3"/>
  <c r="G48" i="3"/>
  <c r="D90" i="3" s="1"/>
  <c r="S22" i="3"/>
  <c r="C90" i="3"/>
  <c r="S23" i="3"/>
  <c r="G49" i="3"/>
  <c r="D91" i="3" s="1"/>
  <c r="C91" i="3"/>
  <c r="M31" i="5"/>
  <c r="M44" i="5" s="1"/>
  <c r="A31" i="5"/>
  <c r="A44" i="5" s="1"/>
  <c r="Q36" i="5"/>
  <c r="Q37" i="5"/>
  <c r="Q64" i="5"/>
  <c r="Q77" i="5" s="1"/>
  <c r="G39" i="3"/>
  <c r="E45" i="6" a="1"/>
  <c r="J15" i="6"/>
  <c r="A81" i="6"/>
  <c r="A94" i="6" s="1"/>
  <c r="M81" i="6"/>
  <c r="M94" i="6" s="1"/>
  <c r="A70" i="4"/>
  <c r="A58" i="6"/>
  <c r="A71" i="6" s="1"/>
  <c r="M58" i="6"/>
  <c r="M71" i="6" s="1"/>
  <c r="A62" i="6"/>
  <c r="A75" i="6" s="1"/>
  <c r="M62" i="6"/>
  <c r="M75" i="6" s="1"/>
  <c r="K68" i="6"/>
  <c r="K82" i="6"/>
  <c r="B33" i="6" l="1"/>
  <c r="D15" i="4" s="1"/>
  <c r="C33" i="6"/>
  <c r="B34" i="6"/>
  <c r="D16" i="4" s="1"/>
  <c r="D62" i="6" s="1"/>
  <c r="B35" i="6"/>
  <c r="B36" i="6"/>
  <c r="B37" i="6"/>
  <c r="C37" i="6"/>
  <c r="C36" i="6"/>
  <c r="C34" i="6"/>
  <c r="C35" i="6"/>
  <c r="D17" i="4" s="1"/>
  <c r="P62" i="6" s="1"/>
  <c r="J46" i="5"/>
  <c r="E39" i="6"/>
  <c r="I15" i="4" s="1"/>
  <c r="E40" i="6"/>
  <c r="I16" i="4" s="1"/>
  <c r="I57" i="6" s="1"/>
  <c r="E41" i="6"/>
  <c r="E42" i="6"/>
  <c r="E43" i="6"/>
  <c r="F41" i="6"/>
  <c r="I17" i="4" s="1"/>
  <c r="F40" i="6"/>
  <c r="F42" i="6"/>
  <c r="F39" i="6"/>
  <c r="F43" i="6"/>
  <c r="J72" i="5"/>
  <c r="C39" i="6"/>
  <c r="B40" i="6"/>
  <c r="E16" i="4" s="1"/>
  <c r="E61" i="6" s="1"/>
  <c r="B41" i="6"/>
  <c r="B42" i="6"/>
  <c r="B43" i="6"/>
  <c r="C40" i="6"/>
  <c r="C41" i="6"/>
  <c r="E17" i="4" s="1"/>
  <c r="Q61" i="6" s="1"/>
  <c r="C42" i="6"/>
  <c r="C43" i="6"/>
  <c r="B39" i="6"/>
  <c r="E15" i="4" s="1"/>
  <c r="F76" i="5"/>
  <c r="H39" i="3"/>
  <c r="H47" i="5"/>
  <c r="D64" i="5"/>
  <c r="D50" i="5"/>
  <c r="E51" i="5"/>
  <c r="U45" i="5"/>
  <c r="V32" i="5"/>
  <c r="U59" i="5"/>
  <c r="U72" i="5" s="1"/>
  <c r="V59" i="5"/>
  <c r="V72" i="5" s="1"/>
  <c r="P27" i="3"/>
  <c r="D53" i="3"/>
  <c r="D74" i="3" s="1"/>
  <c r="C74" i="3"/>
  <c r="P21" i="3"/>
  <c r="D47" i="3"/>
  <c r="D68" i="3" s="1"/>
  <c r="C68" i="3"/>
  <c r="P22" i="3"/>
  <c r="D48" i="3"/>
  <c r="D69" i="3" s="1"/>
  <c r="C69" i="3"/>
  <c r="H75" i="5"/>
  <c r="R37" i="5"/>
  <c r="Q50" i="5"/>
  <c r="R64" i="5"/>
  <c r="R77" i="5" s="1"/>
  <c r="T71" i="6"/>
  <c r="T85" i="6"/>
  <c r="T98" i="6" s="1"/>
  <c r="U38" i="3"/>
  <c r="I73" i="5"/>
  <c r="F49" i="5"/>
  <c r="T38" i="3"/>
  <c r="H73" i="5"/>
  <c r="Q38" i="5"/>
  <c r="Q65" i="5"/>
  <c r="Q78" i="5" s="1"/>
  <c r="P51" i="5"/>
  <c r="D54" i="3"/>
  <c r="D75" i="3" s="1"/>
  <c r="C75" i="3"/>
  <c r="P28" i="3"/>
  <c r="G39" i="4"/>
  <c r="G72" i="6"/>
  <c r="G86" i="6"/>
  <c r="J60" i="5"/>
  <c r="S75" i="5"/>
  <c r="S40" i="3"/>
  <c r="H48" i="5"/>
  <c r="W22" i="4"/>
  <c r="S74" i="5"/>
  <c r="S39" i="3"/>
  <c r="W30" i="5"/>
  <c r="W58" i="5"/>
  <c r="W31" i="5"/>
  <c r="P24" i="3"/>
  <c r="C71" i="3"/>
  <c r="D50" i="3"/>
  <c r="D71" i="3" s="1"/>
  <c r="P29" i="3"/>
  <c r="D31" i="3"/>
  <c r="E39" i="5" s="1"/>
  <c r="E44" i="3" s="1"/>
  <c r="E29" i="3"/>
  <c r="E37" i="5"/>
  <c r="E64" i="5"/>
  <c r="P23" i="3"/>
  <c r="D49" i="3"/>
  <c r="D70" i="3" s="1"/>
  <c r="C70" i="3"/>
  <c r="S86" i="6"/>
  <c r="S99" i="6" s="1"/>
  <c r="S72" i="6"/>
  <c r="R75" i="5"/>
  <c r="R40" i="3"/>
  <c r="B45" i="6"/>
  <c r="F15" i="4" s="1"/>
  <c r="C45" i="6"/>
  <c r="B46" i="6"/>
  <c r="F16" i="4" s="1"/>
  <c r="F60" i="6" s="1"/>
  <c r="B47" i="6"/>
  <c r="B48" i="6"/>
  <c r="B49" i="6"/>
  <c r="C46" i="6"/>
  <c r="C49" i="6"/>
  <c r="C47" i="6"/>
  <c r="F17" i="4" s="1"/>
  <c r="R60" i="6" s="1"/>
  <c r="C48" i="6"/>
  <c r="T47" i="5"/>
  <c r="U34" i="5"/>
  <c r="U61" i="5"/>
  <c r="U74" i="5" s="1"/>
  <c r="V24" i="3"/>
  <c r="K24" i="3"/>
  <c r="K59" i="5"/>
  <c r="B27" i="6"/>
  <c r="B28" i="6"/>
  <c r="C16" i="4" s="1"/>
  <c r="B30" i="6"/>
  <c r="C28" i="6"/>
  <c r="B29" i="6"/>
  <c r="C29" i="6"/>
  <c r="C17" i="4" s="1"/>
  <c r="O63" i="6" s="1"/>
  <c r="C30" i="6"/>
  <c r="B31" i="6"/>
  <c r="C27" i="6"/>
  <c r="C31" i="6"/>
  <c r="M90" i="6"/>
  <c r="M103" i="6" s="1"/>
  <c r="A78" i="4"/>
  <c r="A85" i="4" s="1"/>
  <c r="A91" i="4" s="1"/>
  <c r="A96" i="4" s="1"/>
  <c r="A100" i="4" s="1"/>
  <c r="A90" i="6"/>
  <c r="A103" i="6" s="1"/>
  <c r="E46" i="6"/>
  <c r="J16" i="4" s="1"/>
  <c r="J56" i="6" s="1"/>
  <c r="E47" i="6"/>
  <c r="E48" i="6"/>
  <c r="E49" i="6"/>
  <c r="F45" i="6"/>
  <c r="F46" i="6"/>
  <c r="F47" i="6"/>
  <c r="J17" i="4" s="1"/>
  <c r="V56" i="6" s="1"/>
  <c r="F48" i="6"/>
  <c r="F49" i="6"/>
  <c r="E45" i="6"/>
  <c r="J15" i="4" s="1"/>
  <c r="R36" i="5"/>
  <c r="Q63" i="5"/>
  <c r="Q49" i="5"/>
  <c r="R63" i="5"/>
  <c r="R76" i="5" s="1"/>
  <c r="E41" i="3"/>
  <c r="H22" i="4"/>
  <c r="H21" i="4"/>
  <c r="H23" i="4"/>
  <c r="T59" i="6"/>
  <c r="T72" i="6" s="1"/>
  <c r="T86" i="6"/>
  <c r="T99" i="6" s="1"/>
  <c r="H25" i="4"/>
  <c r="H24" i="4"/>
  <c r="I38" i="3"/>
  <c r="I46" i="5"/>
  <c r="P43" i="3"/>
  <c r="D78" i="5"/>
  <c r="F30" i="3"/>
  <c r="Q30" i="3"/>
  <c r="F38" i="5"/>
  <c r="F65" i="5"/>
  <c r="K95" i="6"/>
  <c r="H38" i="4"/>
  <c r="H85" i="6"/>
  <c r="H71" i="6"/>
  <c r="I37" i="3"/>
  <c r="I45" i="5"/>
  <c r="I59" i="5"/>
  <c r="R28" i="3"/>
  <c r="G28" i="3"/>
  <c r="G36" i="5"/>
  <c r="G63" i="5"/>
  <c r="T39" i="3"/>
  <c r="H74" i="5"/>
  <c r="I26" i="3"/>
  <c r="T26" i="3"/>
  <c r="I34" i="5"/>
  <c r="I61" i="5"/>
  <c r="D43" i="3"/>
  <c r="D51" i="5"/>
  <c r="A78" i="3"/>
  <c r="A85" i="3" s="1"/>
  <c r="A91" i="3" s="1"/>
  <c r="A96" i="3" s="1"/>
  <c r="A100" i="3" s="1"/>
  <c r="A65" i="5"/>
  <c r="A78" i="5" s="1"/>
  <c r="M65" i="5"/>
  <c r="M78" i="5" s="1"/>
  <c r="E65" i="5"/>
  <c r="U46" i="5"/>
  <c r="V33" i="5"/>
  <c r="J38" i="3" s="1"/>
  <c r="V60" i="5"/>
  <c r="V73" i="5" s="1"/>
  <c r="W39" i="5"/>
  <c r="C73" i="3"/>
  <c r="P26" i="3"/>
  <c r="D52" i="3"/>
  <c r="D73" i="3" s="1"/>
  <c r="P25" i="3"/>
  <c r="C72" i="3"/>
  <c r="D51" i="3"/>
  <c r="D72" i="3" s="1"/>
  <c r="G23" i="4"/>
  <c r="G25" i="4"/>
  <c r="G22" i="4"/>
  <c r="G26" i="4"/>
  <c r="G24" i="4"/>
  <c r="G21" i="4"/>
  <c r="K25" i="3"/>
  <c r="W25" i="3" s="1"/>
  <c r="V25" i="3"/>
  <c r="K33" i="5"/>
  <c r="K60" i="5"/>
  <c r="T35" i="5"/>
  <c r="H40" i="3" s="1"/>
  <c r="S48" i="5"/>
  <c r="T62" i="5"/>
  <c r="T75" i="5" s="1"/>
  <c r="G40" i="3"/>
  <c r="T27" i="3"/>
  <c r="I27" i="3"/>
  <c r="I35" i="5"/>
  <c r="I62" i="5"/>
  <c r="O65" i="5"/>
  <c r="O51" i="5"/>
  <c r="C43" i="3"/>
  <c r="J32" i="5"/>
  <c r="K32" i="5" s="1"/>
  <c r="K45" i="5" l="1"/>
  <c r="O78" i="5"/>
  <c r="O43" i="3"/>
  <c r="J26" i="3"/>
  <c r="J34" i="5"/>
  <c r="J61" i="5"/>
  <c r="U26" i="3"/>
  <c r="R49" i="5"/>
  <c r="S36" i="5"/>
  <c r="S63" i="5"/>
  <c r="S76" i="5" s="1"/>
  <c r="K72" i="5"/>
  <c r="I75" i="5"/>
  <c r="U39" i="3"/>
  <c r="I74" i="5"/>
  <c r="H28" i="3"/>
  <c r="S28" i="3"/>
  <c r="H36" i="5"/>
  <c r="H63" i="5"/>
  <c r="F51" i="5"/>
  <c r="T25" i="4"/>
  <c r="I25" i="4"/>
  <c r="I58" i="6"/>
  <c r="I85" i="6"/>
  <c r="T23" i="4"/>
  <c r="C96" i="4"/>
  <c r="H49" i="4"/>
  <c r="D96" i="4" s="1"/>
  <c r="J23" i="4"/>
  <c r="J22" i="4"/>
  <c r="V57" i="6"/>
  <c r="V85" i="6"/>
  <c r="V98" i="6" s="1"/>
  <c r="V58" i="6"/>
  <c r="V84" i="6"/>
  <c r="V97" i="6" s="1"/>
  <c r="J21" i="4"/>
  <c r="R73" i="6"/>
  <c r="R87" i="6"/>
  <c r="R100" i="6" s="1"/>
  <c r="F23" i="4"/>
  <c r="F25" i="4"/>
  <c r="F27" i="4"/>
  <c r="F22" i="4"/>
  <c r="F24" i="4"/>
  <c r="F26" i="4"/>
  <c r="R61" i="6"/>
  <c r="F21" i="4"/>
  <c r="Q42" i="3"/>
  <c r="E77" i="5"/>
  <c r="W44" i="5"/>
  <c r="K36" i="3"/>
  <c r="S39" i="4"/>
  <c r="G99" i="6"/>
  <c r="Q51" i="5"/>
  <c r="R65" i="5"/>
  <c r="R78" i="5" s="1"/>
  <c r="R38" i="5"/>
  <c r="F41" i="3"/>
  <c r="R41" i="3"/>
  <c r="Q88" i="6"/>
  <c r="Q101" i="6" s="1"/>
  <c r="Q74" i="6"/>
  <c r="V37" i="3"/>
  <c r="D42" i="4"/>
  <c r="D89" i="6"/>
  <c r="D75" i="6"/>
  <c r="U35" i="5"/>
  <c r="T48" i="5"/>
  <c r="U62" i="5"/>
  <c r="U75" i="5" s="1"/>
  <c r="R43" i="3"/>
  <c r="F78" i="5"/>
  <c r="S37" i="5"/>
  <c r="R50" i="5"/>
  <c r="S64" i="5"/>
  <c r="S77" i="5" s="1"/>
  <c r="K73" i="5"/>
  <c r="H26" i="4"/>
  <c r="S26" i="4"/>
  <c r="H86" i="6"/>
  <c r="H59" i="6"/>
  <c r="C90" i="4"/>
  <c r="S22" i="4"/>
  <c r="G48" i="4"/>
  <c r="D90" i="4" s="1"/>
  <c r="I40" i="3"/>
  <c r="I48" i="5"/>
  <c r="K46" i="5"/>
  <c r="S24" i="4"/>
  <c r="C92" i="4"/>
  <c r="G50" i="4"/>
  <c r="D92" i="4" s="1"/>
  <c r="S25" i="4"/>
  <c r="C93" i="4"/>
  <c r="G51" i="4"/>
  <c r="D93" i="4" s="1"/>
  <c r="Q43" i="3"/>
  <c r="E78" i="5"/>
  <c r="I39" i="3"/>
  <c r="I47" i="5"/>
  <c r="C94" i="4"/>
  <c r="T21" i="4"/>
  <c r="H47" i="4"/>
  <c r="D94" i="4" s="1"/>
  <c r="J36" i="4"/>
  <c r="J69" i="6"/>
  <c r="J83" i="6"/>
  <c r="O90" i="6"/>
  <c r="O103" i="6" s="1"/>
  <c r="O76" i="6"/>
  <c r="C64" i="6"/>
  <c r="C63" i="6"/>
  <c r="U47" i="5"/>
  <c r="V61" i="5"/>
  <c r="V74" i="5" s="1"/>
  <c r="V34" i="5"/>
  <c r="E42" i="3"/>
  <c r="E50" i="5"/>
  <c r="W71" i="5"/>
  <c r="W36" i="3"/>
  <c r="E43" i="3"/>
  <c r="E22" i="4"/>
  <c r="E24" i="4"/>
  <c r="E28" i="4"/>
  <c r="E21" i="4"/>
  <c r="Q62" i="6"/>
  <c r="Q75" i="6" s="1"/>
  <c r="E27" i="4"/>
  <c r="E25" i="4"/>
  <c r="E23" i="4"/>
  <c r="E26" i="4"/>
  <c r="E41" i="4"/>
  <c r="E88" i="6"/>
  <c r="E74" i="6"/>
  <c r="K17" i="4"/>
  <c r="W55" i="6" s="1"/>
  <c r="U57" i="6"/>
  <c r="I37" i="4"/>
  <c r="I84" i="6"/>
  <c r="I70" i="6"/>
  <c r="P75" i="6"/>
  <c r="P89" i="6"/>
  <c r="P102" i="6" s="1"/>
  <c r="W33" i="5"/>
  <c r="W46" i="5" s="1"/>
  <c r="W60" i="5"/>
  <c r="W73" i="5" s="1"/>
  <c r="V46" i="5"/>
  <c r="G41" i="3"/>
  <c r="G49" i="5"/>
  <c r="U37" i="3"/>
  <c r="I72" i="5"/>
  <c r="T38" i="4"/>
  <c r="H98" i="6"/>
  <c r="H50" i="4"/>
  <c r="D97" i="4" s="1"/>
  <c r="C97" i="4"/>
  <c r="T24" i="4"/>
  <c r="V69" i="6"/>
  <c r="V83" i="6"/>
  <c r="V96" i="6" s="1"/>
  <c r="V38" i="3"/>
  <c r="J73" i="5"/>
  <c r="P42" i="3"/>
  <c r="D77" i="5"/>
  <c r="J45" i="5"/>
  <c r="J37" i="3"/>
  <c r="S21" i="4"/>
  <c r="G47" i="4"/>
  <c r="D89" i="4" s="1"/>
  <c r="C89" i="4"/>
  <c r="J27" i="3"/>
  <c r="U27" i="3"/>
  <c r="J35" i="5"/>
  <c r="J62" i="5"/>
  <c r="S23" i="4"/>
  <c r="G49" i="4"/>
  <c r="D91" i="4" s="1"/>
  <c r="C91" i="4"/>
  <c r="S41" i="3"/>
  <c r="G76" i="5"/>
  <c r="R30" i="3"/>
  <c r="G30" i="3"/>
  <c r="G38" i="5"/>
  <c r="G65" i="5"/>
  <c r="T22" i="4"/>
  <c r="H48" i="4"/>
  <c r="D95" i="4" s="1"/>
  <c r="C95" i="4"/>
  <c r="Q76" i="5"/>
  <c r="Q41" i="3"/>
  <c r="C23" i="4"/>
  <c r="C25" i="4"/>
  <c r="C29" i="4"/>
  <c r="C28" i="4"/>
  <c r="O64" i="6"/>
  <c r="P64" i="6" s="1"/>
  <c r="C24" i="4"/>
  <c r="C26" i="4"/>
  <c r="C30" i="4"/>
  <c r="P63" i="6" s="1"/>
  <c r="P76" i="6" s="1"/>
  <c r="C22" i="4"/>
  <c r="C27" i="4"/>
  <c r="C21" i="4"/>
  <c r="W24" i="3"/>
  <c r="F40" i="4"/>
  <c r="F73" i="6"/>
  <c r="F87" i="6"/>
  <c r="F29" i="3"/>
  <c r="Q29" i="3"/>
  <c r="F37" i="5"/>
  <c r="F64" i="5"/>
  <c r="E31" i="3"/>
  <c r="F39" i="5" s="1"/>
  <c r="F44" i="3" s="1"/>
  <c r="W43" i="5"/>
  <c r="K35" i="3"/>
  <c r="W57" i="5"/>
  <c r="T40" i="3"/>
  <c r="V45" i="5"/>
  <c r="W32" i="5"/>
  <c r="W45" i="5" s="1"/>
  <c r="W59" i="5"/>
  <c r="W72" i="5" s="1"/>
  <c r="I22" i="4"/>
  <c r="I24" i="4"/>
  <c r="I23" i="4"/>
  <c r="U58" i="6"/>
  <c r="U71" i="6" s="1"/>
  <c r="U59" i="6"/>
  <c r="U72" i="6" s="1"/>
  <c r="I21" i="4"/>
  <c r="U85" i="6"/>
  <c r="U98" i="6" s="1"/>
  <c r="D22" i="4"/>
  <c r="D26" i="4"/>
  <c r="D28" i="4"/>
  <c r="D21" i="4"/>
  <c r="D23" i="4"/>
  <c r="D27" i="4"/>
  <c r="D29" i="4"/>
  <c r="P90" i="6"/>
  <c r="P103" i="6" s="1"/>
  <c r="D24" i="4"/>
  <c r="D25" i="4"/>
  <c r="U22" i="4" l="1"/>
  <c r="I48" i="4"/>
  <c r="D99" i="4" s="1"/>
  <c r="C99" i="4"/>
  <c r="G51" i="5"/>
  <c r="K27" i="3"/>
  <c r="W27" i="3" s="1"/>
  <c r="V27" i="3"/>
  <c r="K62" i="5"/>
  <c r="K35" i="5"/>
  <c r="V70" i="6"/>
  <c r="D50" i="4"/>
  <c r="D71" i="4" s="1"/>
  <c r="C71" i="4"/>
  <c r="P24" i="4"/>
  <c r="P29" i="4"/>
  <c r="E29" i="4"/>
  <c r="E62" i="6"/>
  <c r="E89" i="6"/>
  <c r="D54" i="4"/>
  <c r="D75" i="4" s="1"/>
  <c r="P28" i="4"/>
  <c r="C75" i="4"/>
  <c r="G29" i="3"/>
  <c r="R29" i="3"/>
  <c r="G37" i="5"/>
  <c r="G64" i="5"/>
  <c r="F31" i="3"/>
  <c r="G39" i="5" s="1"/>
  <c r="G44" i="3" s="1"/>
  <c r="O22" i="4"/>
  <c r="C48" i="4"/>
  <c r="D60" i="4" s="1"/>
  <c r="C60" i="4"/>
  <c r="O23" i="4"/>
  <c r="C61" i="4"/>
  <c r="C49" i="4"/>
  <c r="D61" i="4" s="1"/>
  <c r="S30" i="3"/>
  <c r="H30" i="3"/>
  <c r="H38" i="5"/>
  <c r="H65" i="5"/>
  <c r="J75" i="5"/>
  <c r="I97" i="6"/>
  <c r="Q89" i="6"/>
  <c r="Q102" i="6" s="1"/>
  <c r="Q21" i="4"/>
  <c r="C76" i="4"/>
  <c r="E47" i="4"/>
  <c r="D76" i="4" s="1"/>
  <c r="C43" i="4"/>
  <c r="C76" i="6"/>
  <c r="C90" i="6"/>
  <c r="V36" i="4"/>
  <c r="J96" i="6"/>
  <c r="K38" i="3"/>
  <c r="T37" i="5"/>
  <c r="S50" i="5"/>
  <c r="T64" i="5"/>
  <c r="T77" i="5" s="1"/>
  <c r="P42" i="4"/>
  <c r="D102" i="6"/>
  <c r="F47" i="4"/>
  <c r="D83" i="4" s="1"/>
  <c r="R21" i="4"/>
  <c r="C83" i="4"/>
  <c r="R26" i="4"/>
  <c r="C88" i="4"/>
  <c r="F52" i="4"/>
  <c r="D88" i="4" s="1"/>
  <c r="F51" i="4"/>
  <c r="D87" i="4" s="1"/>
  <c r="C87" i="4"/>
  <c r="R25" i="4"/>
  <c r="J47" i="4"/>
  <c r="D101" i="4" s="1"/>
  <c r="C101" i="4"/>
  <c r="V21" i="4"/>
  <c r="C102" i="4"/>
  <c r="V22" i="4"/>
  <c r="J48" i="4"/>
  <c r="D102" i="4" s="1"/>
  <c r="I28" i="3"/>
  <c r="T28" i="3"/>
  <c r="I36" i="5"/>
  <c r="I63" i="5"/>
  <c r="U40" i="3"/>
  <c r="T36" i="5"/>
  <c r="S49" i="5"/>
  <c r="T63" i="5"/>
  <c r="T76" i="5" s="1"/>
  <c r="V39" i="3"/>
  <c r="J74" i="5"/>
  <c r="P21" i="4"/>
  <c r="D47" i="4"/>
  <c r="D68" i="4" s="1"/>
  <c r="C68" i="4"/>
  <c r="O27" i="4"/>
  <c r="C53" i="4"/>
  <c r="D65" i="4" s="1"/>
  <c r="C65" i="4"/>
  <c r="O25" i="4"/>
  <c r="C63" i="4"/>
  <c r="C51" i="4"/>
  <c r="D63" i="4" s="1"/>
  <c r="W82" i="6"/>
  <c r="W68" i="6"/>
  <c r="K35" i="4"/>
  <c r="S38" i="5"/>
  <c r="S65" i="5"/>
  <c r="S78" i="5" s="1"/>
  <c r="R51" i="5"/>
  <c r="R74" i="6"/>
  <c r="S61" i="6"/>
  <c r="J25" i="4"/>
  <c r="U25" i="4"/>
  <c r="J58" i="6"/>
  <c r="J85" i="6"/>
  <c r="C74" i="4"/>
  <c r="P27" i="4"/>
  <c r="D53" i="4"/>
  <c r="D74" i="4" s="1"/>
  <c r="C73" i="4"/>
  <c r="P26" i="4"/>
  <c r="D52" i="4"/>
  <c r="D73" i="4" s="1"/>
  <c r="W70" i="5"/>
  <c r="W35" i="3"/>
  <c r="R40" i="4"/>
  <c r="F100" i="6"/>
  <c r="D30" i="4"/>
  <c r="Q90" i="6" s="1"/>
  <c r="Q103" i="6" s="1"/>
  <c r="O30" i="4"/>
  <c r="O31" i="4" s="1"/>
  <c r="C31" i="4"/>
  <c r="D64" i="6" s="1"/>
  <c r="D44" i="4" s="1"/>
  <c r="D90" i="6"/>
  <c r="D63" i="6"/>
  <c r="C66" i="4"/>
  <c r="C54" i="4"/>
  <c r="D66" i="4" s="1"/>
  <c r="O28" i="4"/>
  <c r="J48" i="5"/>
  <c r="W83" i="6"/>
  <c r="W96" i="6" s="1"/>
  <c r="Q41" i="4"/>
  <c r="E101" i="6"/>
  <c r="C78" i="4"/>
  <c r="E49" i="4"/>
  <c r="D78" i="4" s="1"/>
  <c r="Q23" i="4"/>
  <c r="C82" i="4"/>
  <c r="Q27" i="4"/>
  <c r="E53" i="4"/>
  <c r="D82" i="4" s="1"/>
  <c r="Q28" i="4"/>
  <c r="F28" i="4"/>
  <c r="F61" i="6"/>
  <c r="F88" i="6"/>
  <c r="W34" i="5"/>
  <c r="W47" i="5" s="1"/>
  <c r="V47" i="5"/>
  <c r="W61" i="5"/>
  <c r="W74" i="5" s="1"/>
  <c r="C44" i="4"/>
  <c r="T39" i="4"/>
  <c r="H99" i="6"/>
  <c r="W38" i="3"/>
  <c r="R88" i="6"/>
  <c r="R101" i="6" s="1"/>
  <c r="C86" i="4"/>
  <c r="R24" i="4"/>
  <c r="F50" i="4"/>
  <c r="D86" i="4" s="1"/>
  <c r="C85" i="4"/>
  <c r="F49" i="4"/>
  <c r="D85" i="4" s="1"/>
  <c r="R23" i="4"/>
  <c r="K23" i="4"/>
  <c r="K83" i="6"/>
  <c r="K56" i="6"/>
  <c r="V23" i="4"/>
  <c r="U38" i="4"/>
  <c r="I98" i="6"/>
  <c r="T41" i="3"/>
  <c r="H76" i="5"/>
  <c r="J39" i="3"/>
  <c r="J47" i="5"/>
  <c r="P25" i="4"/>
  <c r="C72" i="4"/>
  <c r="D51" i="4"/>
  <c r="D72" i="4" s="1"/>
  <c r="C62" i="4"/>
  <c r="O24" i="4"/>
  <c r="C50" i="4"/>
  <c r="D62" i="4" s="1"/>
  <c r="Q26" i="4"/>
  <c r="C81" i="4"/>
  <c r="E52" i="4"/>
  <c r="D81" i="4" s="1"/>
  <c r="Q22" i="4"/>
  <c r="E48" i="4"/>
  <c r="D77" i="4" s="1"/>
  <c r="C77" i="4"/>
  <c r="H39" i="4"/>
  <c r="H72" i="6"/>
  <c r="I26" i="4"/>
  <c r="T26" i="4"/>
  <c r="I86" i="6"/>
  <c r="I59" i="6"/>
  <c r="G27" i="4"/>
  <c r="G87" i="6"/>
  <c r="R27" i="4"/>
  <c r="G60" i="6"/>
  <c r="S87" i="6"/>
  <c r="S100" i="6" s="1"/>
  <c r="S60" i="6"/>
  <c r="V71" i="6"/>
  <c r="W85" i="6"/>
  <c r="W98" i="6" s="1"/>
  <c r="W58" i="6"/>
  <c r="W71" i="6" s="1"/>
  <c r="I49" i="4"/>
  <c r="D100" i="4" s="1"/>
  <c r="U23" i="4"/>
  <c r="C100" i="4"/>
  <c r="R42" i="3"/>
  <c r="F77" i="5"/>
  <c r="C70" i="4"/>
  <c r="P23" i="4"/>
  <c r="D49" i="4"/>
  <c r="D70" i="4" s="1"/>
  <c r="C69" i="4"/>
  <c r="P22" i="4"/>
  <c r="D48" i="4"/>
  <c r="D69" i="4" s="1"/>
  <c r="U86" i="6"/>
  <c r="U99" i="6" s="1"/>
  <c r="C98" i="4"/>
  <c r="U21" i="4"/>
  <c r="I47" i="4"/>
  <c r="D98" i="4" s="1"/>
  <c r="U24" i="4"/>
  <c r="J24" i="4"/>
  <c r="J57" i="6"/>
  <c r="J84" i="6"/>
  <c r="F42" i="3"/>
  <c r="F50" i="5"/>
  <c r="O21" i="4"/>
  <c r="C47" i="4"/>
  <c r="D59" i="4" s="1"/>
  <c r="C59" i="4"/>
  <c r="C52" i="4"/>
  <c r="D64" i="4" s="1"/>
  <c r="O26" i="4"/>
  <c r="C64" i="4"/>
  <c r="O29" i="4"/>
  <c r="C55" i="4"/>
  <c r="D67" i="4" s="1"/>
  <c r="C67" i="4"/>
  <c r="S43" i="3"/>
  <c r="G78" i="5"/>
  <c r="W56" i="6"/>
  <c r="W69" i="6" s="1"/>
  <c r="U84" i="6"/>
  <c r="U97" i="6" s="1"/>
  <c r="U70" i="6"/>
  <c r="E51" i="4"/>
  <c r="D80" i="4" s="1"/>
  <c r="Q25" i="4"/>
  <c r="C80" i="4"/>
  <c r="Q24" i="4"/>
  <c r="E50" i="4"/>
  <c r="D79" i="4" s="1"/>
  <c r="C79" i="4"/>
  <c r="U48" i="5"/>
  <c r="V35" i="5"/>
  <c r="J40" i="3" s="1"/>
  <c r="V62" i="5"/>
  <c r="V75" i="5" s="1"/>
  <c r="R22" i="4"/>
  <c r="C84" i="4"/>
  <c r="F48" i="4"/>
  <c r="D84" i="4" s="1"/>
  <c r="V59" i="6"/>
  <c r="V86" i="6"/>
  <c r="V99" i="6" s="1"/>
  <c r="I71" i="6"/>
  <c r="I38" i="4"/>
  <c r="F43" i="3"/>
  <c r="H41" i="3"/>
  <c r="H49" i="5"/>
  <c r="W37" i="3"/>
  <c r="V26" i="3"/>
  <c r="K34" i="5"/>
  <c r="K61" i="5"/>
  <c r="K26" i="3"/>
  <c r="K37" i="3"/>
  <c r="Q63" i="6" l="1"/>
  <c r="V37" i="4"/>
  <c r="J97" i="6"/>
  <c r="J38" i="4"/>
  <c r="J71" i="6"/>
  <c r="W95" i="6"/>
  <c r="W35" i="4"/>
  <c r="J28" i="3"/>
  <c r="U28" i="3"/>
  <c r="J36" i="5"/>
  <c r="J63" i="5"/>
  <c r="G42" i="3"/>
  <c r="G50" i="5"/>
  <c r="F29" i="4"/>
  <c r="Q29" i="4"/>
  <c r="F62" i="6"/>
  <c r="F89" i="6"/>
  <c r="V72" i="6"/>
  <c r="J70" i="6"/>
  <c r="J37" i="4"/>
  <c r="G40" i="4"/>
  <c r="G73" i="6"/>
  <c r="S27" i="4"/>
  <c r="H27" i="4"/>
  <c r="H87" i="6"/>
  <c r="H60" i="6"/>
  <c r="W36" i="4"/>
  <c r="K96" i="6"/>
  <c r="R28" i="4"/>
  <c r="G28" i="4"/>
  <c r="G61" i="6"/>
  <c r="G88" i="6"/>
  <c r="I76" i="5"/>
  <c r="T50" i="5"/>
  <c r="U37" i="5"/>
  <c r="U64" i="5"/>
  <c r="U77" i="5" s="1"/>
  <c r="O43" i="4"/>
  <c r="C103" i="6"/>
  <c r="U37" i="4"/>
  <c r="H51" i="5"/>
  <c r="K48" i="5"/>
  <c r="K39" i="3"/>
  <c r="K47" i="5"/>
  <c r="Q76" i="6"/>
  <c r="T38" i="5"/>
  <c r="H43" i="3" s="1"/>
  <c r="T65" i="5"/>
  <c r="T78" i="5" s="1"/>
  <c r="S51" i="5"/>
  <c r="T43" i="3"/>
  <c r="H78" i="5"/>
  <c r="V24" i="4"/>
  <c r="K24" i="4"/>
  <c r="W24" i="4" s="1"/>
  <c r="K57" i="6"/>
  <c r="K84" i="6"/>
  <c r="R62" i="6"/>
  <c r="U26" i="4"/>
  <c r="J26" i="4"/>
  <c r="W86" i="6" s="1"/>
  <c r="W99" i="6" s="1"/>
  <c r="J59" i="6"/>
  <c r="J86" i="6"/>
  <c r="R89" i="6"/>
  <c r="R102" i="6" s="1"/>
  <c r="D43" i="4"/>
  <c r="D76" i="6"/>
  <c r="E30" i="4"/>
  <c r="R63" i="6" s="1"/>
  <c r="E90" i="6"/>
  <c r="P30" i="4"/>
  <c r="P31" i="4" s="1"/>
  <c r="E63" i="6"/>
  <c r="K25" i="4"/>
  <c r="W25" i="4" s="1"/>
  <c r="K85" i="6"/>
  <c r="K58" i="6"/>
  <c r="V25" i="4"/>
  <c r="U36" i="5"/>
  <c r="U63" i="5"/>
  <c r="U76" i="5" s="1"/>
  <c r="T49" i="5"/>
  <c r="I41" i="3"/>
  <c r="I49" i="5"/>
  <c r="I30" i="3"/>
  <c r="T30" i="3"/>
  <c r="I38" i="5"/>
  <c r="I65" i="5"/>
  <c r="H29" i="3"/>
  <c r="S29" i="3"/>
  <c r="H37" i="5"/>
  <c r="H64" i="5"/>
  <c r="G31" i="3"/>
  <c r="H39" i="5" s="1"/>
  <c r="H44" i="3" s="1"/>
  <c r="Q42" i="4"/>
  <c r="E102" i="6"/>
  <c r="D31" i="4"/>
  <c r="E64" i="6" s="1"/>
  <c r="W84" i="6"/>
  <c r="W97" i="6" s="1"/>
  <c r="K75" i="5"/>
  <c r="G43" i="3"/>
  <c r="U39" i="4"/>
  <c r="I99" i="6"/>
  <c r="K36" i="4"/>
  <c r="K69" i="6"/>
  <c r="F74" i="6"/>
  <c r="F41" i="4"/>
  <c r="S74" i="6"/>
  <c r="T88" i="6"/>
  <c r="T101" i="6" s="1"/>
  <c r="T61" i="6"/>
  <c r="W26" i="3"/>
  <c r="V48" i="5"/>
  <c r="W35" i="5"/>
  <c r="W48" i="5" s="1"/>
  <c r="W62" i="5"/>
  <c r="W75" i="5" s="1"/>
  <c r="W39" i="3"/>
  <c r="K74" i="5"/>
  <c r="S73" i="6"/>
  <c r="T60" i="6"/>
  <c r="T87" i="6"/>
  <c r="T100" i="6" s="1"/>
  <c r="S40" i="4"/>
  <c r="G100" i="6"/>
  <c r="I39" i="4"/>
  <c r="I72" i="6"/>
  <c r="W23" i="4"/>
  <c r="R41" i="4"/>
  <c r="F101" i="6"/>
  <c r="P43" i="4"/>
  <c r="D103" i="6"/>
  <c r="V38" i="4"/>
  <c r="J98" i="6"/>
  <c r="S88" i="6"/>
  <c r="S101" i="6" s="1"/>
  <c r="V40" i="3"/>
  <c r="S42" i="3"/>
  <c r="G77" i="5"/>
  <c r="E75" i="6"/>
  <c r="E42" i="4"/>
  <c r="W57" i="6"/>
  <c r="W70" i="6" s="1"/>
  <c r="Q64" i="6"/>
  <c r="R64" i="6" s="1"/>
  <c r="R76" i="6" l="1"/>
  <c r="S63" i="6"/>
  <c r="E43" i="4"/>
  <c r="E76" i="6"/>
  <c r="T27" i="4"/>
  <c r="I60" i="6"/>
  <c r="I87" i="6"/>
  <c r="I27" i="4"/>
  <c r="T73" i="6"/>
  <c r="U87" i="6"/>
  <c r="U100" i="6" s="1"/>
  <c r="U60" i="6"/>
  <c r="W40" i="3"/>
  <c r="K38" i="4"/>
  <c r="K71" i="6"/>
  <c r="V39" i="4"/>
  <c r="J99" i="6"/>
  <c r="R75" i="6"/>
  <c r="S62" i="6"/>
  <c r="S89" i="6"/>
  <c r="S102" i="6" s="1"/>
  <c r="R90" i="6"/>
  <c r="R103" i="6" s="1"/>
  <c r="H28" i="4"/>
  <c r="S28" i="4"/>
  <c r="H88" i="6"/>
  <c r="H61" i="6"/>
  <c r="G29" i="4"/>
  <c r="G89" i="6"/>
  <c r="G62" i="6"/>
  <c r="R29" i="4"/>
  <c r="J76" i="5"/>
  <c r="I51" i="5"/>
  <c r="G41" i="4"/>
  <c r="G74" i="6"/>
  <c r="T74" i="6"/>
  <c r="U88" i="6"/>
  <c r="U101" i="6" s="1"/>
  <c r="T29" i="3"/>
  <c r="T31" i="3" s="1"/>
  <c r="I29" i="3"/>
  <c r="I37" i="5"/>
  <c r="I64" i="5"/>
  <c r="H31" i="3"/>
  <c r="I39" i="5" s="1"/>
  <c r="I44" i="3" s="1"/>
  <c r="J30" i="3"/>
  <c r="U30" i="3"/>
  <c r="J38" i="5"/>
  <c r="J65" i="5"/>
  <c r="W38" i="4"/>
  <c r="K98" i="6"/>
  <c r="Q43" i="4"/>
  <c r="E103" i="6"/>
  <c r="E31" i="4"/>
  <c r="F64" i="6" s="1"/>
  <c r="F44" i="4" s="1"/>
  <c r="J39" i="4"/>
  <c r="J72" i="6"/>
  <c r="U41" i="3"/>
  <c r="H40" i="4"/>
  <c r="H73" i="6"/>
  <c r="R42" i="4"/>
  <c r="F102" i="6"/>
  <c r="J49" i="5"/>
  <c r="H42" i="3"/>
  <c r="H50" i="5"/>
  <c r="K37" i="4"/>
  <c r="K70" i="6"/>
  <c r="V28" i="3"/>
  <c r="K28" i="3"/>
  <c r="K36" i="5"/>
  <c r="K63" i="5"/>
  <c r="E44" i="4"/>
  <c r="T42" i="3"/>
  <c r="H77" i="5"/>
  <c r="I78" i="5"/>
  <c r="V36" i="5"/>
  <c r="U49" i="5"/>
  <c r="V63" i="5"/>
  <c r="V76" i="5" s="1"/>
  <c r="Q30" i="4"/>
  <c r="Q31" i="4" s="1"/>
  <c r="F30" i="4"/>
  <c r="S90" i="6" s="1"/>
  <c r="S103" i="6" s="1"/>
  <c r="F63" i="6"/>
  <c r="F90" i="6"/>
  <c r="V26" i="4"/>
  <c r="K26" i="4"/>
  <c r="K59" i="6"/>
  <c r="K86" i="6"/>
  <c r="W37" i="4"/>
  <c r="K97" i="6"/>
  <c r="U38" i="5"/>
  <c r="U65" i="5"/>
  <c r="U78" i="5" s="1"/>
  <c r="T51" i="5"/>
  <c r="K40" i="3"/>
  <c r="V37" i="5"/>
  <c r="U50" i="5"/>
  <c r="V64" i="5"/>
  <c r="V77" i="5" s="1"/>
  <c r="S41" i="4"/>
  <c r="G101" i="6"/>
  <c r="T40" i="4"/>
  <c r="H100" i="6"/>
  <c r="W59" i="6"/>
  <c r="W72" i="6" s="1"/>
  <c r="F42" i="4"/>
  <c r="F75" i="6"/>
  <c r="W39" i="4" l="1"/>
  <c r="K99" i="6"/>
  <c r="J51" i="5"/>
  <c r="G42" i="4"/>
  <c r="G75" i="6"/>
  <c r="I28" i="4"/>
  <c r="T28" i="4"/>
  <c r="I88" i="6"/>
  <c r="I61" i="6"/>
  <c r="S76" i="6"/>
  <c r="W37" i="5"/>
  <c r="W50" i="5" s="1"/>
  <c r="W64" i="5"/>
  <c r="W77" i="5" s="1"/>
  <c r="V50" i="5"/>
  <c r="V38" i="5"/>
  <c r="U51" i="5"/>
  <c r="V65" i="5"/>
  <c r="V78" i="5" s="1"/>
  <c r="K39" i="4"/>
  <c r="K72" i="6"/>
  <c r="F43" i="4"/>
  <c r="F76" i="6"/>
  <c r="K76" i="5"/>
  <c r="I50" i="5"/>
  <c r="I42" i="3"/>
  <c r="U61" i="6"/>
  <c r="V41" i="3"/>
  <c r="S42" i="4"/>
  <c r="G102" i="6"/>
  <c r="H41" i="4"/>
  <c r="H74" i="6"/>
  <c r="U40" i="4"/>
  <c r="I100" i="6"/>
  <c r="R43" i="4"/>
  <c r="F103" i="6"/>
  <c r="U43" i="3"/>
  <c r="J27" i="4"/>
  <c r="U27" i="4"/>
  <c r="J60" i="6"/>
  <c r="J87" i="6"/>
  <c r="R30" i="4"/>
  <c r="R31" i="4" s="1"/>
  <c r="G63" i="6"/>
  <c r="G30" i="4"/>
  <c r="G90" i="6"/>
  <c r="V49" i="5"/>
  <c r="W36" i="5"/>
  <c r="W49" i="5" s="1"/>
  <c r="W63" i="5"/>
  <c r="W76" i="5" s="1"/>
  <c r="K49" i="5"/>
  <c r="J41" i="3"/>
  <c r="V30" i="3"/>
  <c r="K30" i="3"/>
  <c r="W30" i="3" s="1"/>
  <c r="K38" i="5"/>
  <c r="K65" i="5"/>
  <c r="U29" i="3"/>
  <c r="U31" i="3" s="1"/>
  <c r="J29" i="3"/>
  <c r="J37" i="5"/>
  <c r="J64" i="5"/>
  <c r="I31" i="3"/>
  <c r="J39" i="5" s="1"/>
  <c r="J44" i="3" s="1"/>
  <c r="F31" i="4"/>
  <c r="G64" i="6" s="1"/>
  <c r="S29" i="4"/>
  <c r="H29" i="4"/>
  <c r="H89" i="6"/>
  <c r="H62" i="6"/>
  <c r="T41" i="4"/>
  <c r="H101" i="6"/>
  <c r="S64" i="6"/>
  <c r="T64" i="6" s="1"/>
  <c r="I40" i="4"/>
  <c r="I73" i="6"/>
  <c r="U42" i="3"/>
  <c r="I77" i="5"/>
  <c r="W26" i="4"/>
  <c r="W28" i="3"/>
  <c r="J78" i="5"/>
  <c r="I43" i="3"/>
  <c r="S75" i="6"/>
  <c r="T62" i="6"/>
  <c r="T89" i="6"/>
  <c r="T102" i="6" s="1"/>
  <c r="U73" i="6"/>
  <c r="V60" i="6"/>
  <c r="V87" i="6"/>
  <c r="V100" i="6" s="1"/>
  <c r="V43" i="3" l="1"/>
  <c r="H30" i="4"/>
  <c r="S30" i="4"/>
  <c r="H90" i="6"/>
  <c r="H63" i="6"/>
  <c r="G31" i="4"/>
  <c r="H64" i="6" s="1"/>
  <c r="H44" i="4" s="1"/>
  <c r="T29" i="4"/>
  <c r="I62" i="6"/>
  <c r="I29" i="4"/>
  <c r="I89" i="6"/>
  <c r="V42" i="3"/>
  <c r="J77" i="5"/>
  <c r="J40" i="4"/>
  <c r="J73" i="6"/>
  <c r="W38" i="5"/>
  <c r="W51" i="5" s="1"/>
  <c r="W65" i="5"/>
  <c r="W78" i="5" s="1"/>
  <c r="V51" i="5"/>
  <c r="T90" i="6"/>
  <c r="T103" i="6" s="1"/>
  <c r="T75" i="6"/>
  <c r="U62" i="6"/>
  <c r="U89" i="6"/>
  <c r="U102" i="6" s="1"/>
  <c r="S31" i="4"/>
  <c r="J42" i="3"/>
  <c r="J50" i="5"/>
  <c r="K51" i="5"/>
  <c r="U74" i="6"/>
  <c r="V61" i="6"/>
  <c r="V88" i="6"/>
  <c r="V101" i="6" s="1"/>
  <c r="W41" i="3"/>
  <c r="T63" i="6"/>
  <c r="U64" i="6"/>
  <c r="T42" i="4"/>
  <c r="H102" i="6"/>
  <c r="J100" i="6"/>
  <c r="V40" i="4"/>
  <c r="I41" i="4"/>
  <c r="I74" i="6"/>
  <c r="K78" i="5"/>
  <c r="G43" i="4"/>
  <c r="G76" i="6"/>
  <c r="U41" i="4"/>
  <c r="I101" i="6"/>
  <c r="V73" i="6"/>
  <c r="W60" i="6"/>
  <c r="W73" i="6" s="1"/>
  <c r="W87" i="6"/>
  <c r="W100" i="6" s="1"/>
  <c r="H42" i="4"/>
  <c r="H75" i="6"/>
  <c r="G44" i="4"/>
  <c r="K29" i="3"/>
  <c r="V29" i="3"/>
  <c r="V31" i="3" s="1"/>
  <c r="K37" i="5"/>
  <c r="K64" i="5"/>
  <c r="J31" i="3"/>
  <c r="K39" i="5" s="1"/>
  <c r="K44" i="3" s="1"/>
  <c r="K41" i="3"/>
  <c r="S43" i="4"/>
  <c r="G103" i="6"/>
  <c r="K27" i="4"/>
  <c r="K87" i="6"/>
  <c r="V27" i="4"/>
  <c r="K60" i="6"/>
  <c r="U28" i="4"/>
  <c r="J28" i="4"/>
  <c r="J61" i="6"/>
  <c r="J88" i="6"/>
  <c r="J43" i="3"/>
  <c r="W43" i="3" l="1"/>
  <c r="K43" i="3"/>
  <c r="W42" i="3"/>
  <c r="K77" i="5"/>
  <c r="U75" i="6"/>
  <c r="V89" i="6"/>
  <c r="V102" i="6" s="1"/>
  <c r="V62" i="6"/>
  <c r="T43" i="4"/>
  <c r="H103" i="6"/>
  <c r="W40" i="4"/>
  <c r="K100" i="6"/>
  <c r="K42" i="3"/>
  <c r="K50" i="5"/>
  <c r="V28" i="4"/>
  <c r="K61" i="6"/>
  <c r="K28" i="4"/>
  <c r="W28" i="4" s="1"/>
  <c r="K88" i="6"/>
  <c r="T76" i="6"/>
  <c r="U63" i="6"/>
  <c r="U90" i="6"/>
  <c r="U103" i="6" s="1"/>
  <c r="I42" i="4"/>
  <c r="I75" i="6"/>
  <c r="V41" i="4"/>
  <c r="J101" i="6"/>
  <c r="W27" i="4"/>
  <c r="U42" i="4"/>
  <c r="I102" i="6"/>
  <c r="I30" i="4"/>
  <c r="V64" i="6" s="1"/>
  <c r="I90" i="6"/>
  <c r="I63" i="6"/>
  <c r="T30" i="4"/>
  <c r="T31" i="4" s="1"/>
  <c r="H31" i="4"/>
  <c r="I64" i="6" s="1"/>
  <c r="I44" i="4" s="1"/>
  <c r="J41" i="4"/>
  <c r="J74" i="6"/>
  <c r="K40" i="4"/>
  <c r="K73" i="6"/>
  <c r="W29" i="3"/>
  <c r="W31" i="3" s="1"/>
  <c r="K31" i="3"/>
  <c r="V74" i="6"/>
  <c r="W61" i="6"/>
  <c r="W74" i="6" s="1"/>
  <c r="W88" i="6"/>
  <c r="W101" i="6" s="1"/>
  <c r="J29" i="4"/>
  <c r="U29" i="4"/>
  <c r="J62" i="6"/>
  <c r="J89" i="6"/>
  <c r="H43" i="4"/>
  <c r="H76" i="6"/>
  <c r="I31" i="4" l="1"/>
  <c r="J64" i="6" s="1"/>
  <c r="J44" i="4" s="1"/>
  <c r="K29" i="4"/>
  <c r="V29" i="4"/>
  <c r="K89" i="6"/>
  <c r="K62" i="6"/>
  <c r="W41" i="4"/>
  <c r="K101" i="6"/>
  <c r="U30" i="4"/>
  <c r="U31" i="4" s="1"/>
  <c r="J30" i="4"/>
  <c r="J63" i="6"/>
  <c r="J90" i="6"/>
  <c r="V42" i="4"/>
  <c r="J102" i="6"/>
  <c r="I43" i="4"/>
  <c r="I76" i="6"/>
  <c r="J42" i="4"/>
  <c r="J75" i="6"/>
  <c r="U43" i="4"/>
  <c r="I103" i="6"/>
  <c r="U76" i="6"/>
  <c r="V90" i="6"/>
  <c r="V103" i="6" s="1"/>
  <c r="V63" i="6"/>
  <c r="K41" i="4"/>
  <c r="K74" i="6"/>
  <c r="V75" i="6"/>
  <c r="W62" i="6"/>
  <c r="W75" i="6" s="1"/>
  <c r="W89" i="6"/>
  <c r="W102" i="6" s="1"/>
  <c r="V30" i="4" l="1"/>
  <c r="V31" i="4" s="1"/>
  <c r="K30" i="4"/>
  <c r="W30" i="4" s="1"/>
  <c r="K63" i="6"/>
  <c r="K90" i="6"/>
  <c r="J31" i="4"/>
  <c r="K64" i="6" s="1"/>
  <c r="W29" i="4"/>
  <c r="K31" i="4"/>
  <c r="V76" i="6"/>
  <c r="W63" i="6"/>
  <c r="W76" i="6" s="1"/>
  <c r="W90" i="6"/>
  <c r="W103" i="6" s="1"/>
  <c r="J76" i="6"/>
  <c r="J43" i="4"/>
  <c r="K42" i="4"/>
  <c r="K75" i="6"/>
  <c r="V43" i="4"/>
  <c r="J103" i="6"/>
  <c r="W42" i="4"/>
  <c r="K102" i="6"/>
  <c r="W64" i="6"/>
  <c r="W43" i="4" l="1"/>
  <c r="K103" i="6"/>
  <c r="K43" i="4"/>
  <c r="K76" i="6"/>
  <c r="W31" i="4"/>
  <c r="K44" i="4"/>
</calcChain>
</file>

<file path=xl/sharedStrings.xml><?xml version="1.0" encoding="utf-8"?>
<sst xmlns="http://schemas.openxmlformats.org/spreadsheetml/2006/main" count="84" uniqueCount="41">
  <si>
    <t>Notes</t>
  </si>
  <si>
    <t>2. The data can be edited on the sheet "Data". It must be cumulative data and have 10 accident periods.</t>
  </si>
  <si>
    <t>Data</t>
  </si>
  <si>
    <t>Ratio</t>
  </si>
  <si>
    <t>SE</t>
  </si>
  <si>
    <t>sigma</t>
  </si>
  <si>
    <t>Forecast cumulative</t>
  </si>
  <si>
    <t>Acc year</t>
  </si>
  <si>
    <t>Dev year</t>
  </si>
  <si>
    <t>Fitted</t>
  </si>
  <si>
    <t>Linear fits</t>
  </si>
  <si>
    <t>Process variance</t>
  </si>
  <si>
    <t>Parameter Variance</t>
  </si>
  <si>
    <t>Mack PL(C) data modified</t>
  </si>
  <si>
    <t>Parameter SD</t>
  </si>
  <si>
    <t>Process SD</t>
  </si>
  <si>
    <t>Dev</t>
  </si>
  <si>
    <t>Forecast incremental</t>
  </si>
  <si>
    <t>Incremental</t>
  </si>
  <si>
    <t>Cumulative</t>
  </si>
  <si>
    <t>Forecast incremental sd</t>
  </si>
  <si>
    <t>Forecast cumulative sd</t>
  </si>
  <si>
    <t>3. Sheet Delta=0 contains the forecast (expected value and standard deviation) for the Ratios only model with Delta=0</t>
  </si>
  <si>
    <t>Sqrt</t>
  </si>
  <si>
    <t>Data/sqrt</t>
  </si>
  <si>
    <t>1. This spreadsheet contains an example of the ELRF ratios only model with delta = 0 and 1</t>
  </si>
  <si>
    <t>4. Sheet Delta=1 contains the forecast (expected value and standard deviation) for the Ratios only model with Delta=1</t>
  </si>
  <si>
    <t>4. The last two sheets contains the linear regression calculations.</t>
  </si>
  <si>
    <t>5. Sheets Delta=0 and Delta=1 contain plots of the residuals versus fitted values.</t>
  </si>
  <si>
    <t>Wtd Standardised Residuals</t>
  </si>
  <si>
    <t>Wtd Std Res</t>
  </si>
  <si>
    <t>BETA_1</t>
  </si>
  <si>
    <t>BETA_0</t>
  </si>
  <si>
    <t>COEFF:</t>
  </si>
  <si>
    <t>SE:</t>
  </si>
  <si>
    <r>
      <t>R^2</t>
    </r>
    <r>
      <rPr>
        <b/>
        <sz val="12"/>
        <rFont val="Times New Roman"/>
        <family val="1"/>
      </rPr>
      <t>:</t>
    </r>
  </si>
  <si>
    <t>SE[Y]</t>
  </si>
  <si>
    <t>F-stat:</t>
  </si>
  <si>
    <t>DoF</t>
  </si>
  <si>
    <t>SSR</t>
  </si>
  <si>
    <t>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</si>
</sst>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0" formatCode="0.00000"/>
    <numFmt numFmtId="184" formatCode="#,##0.000"/>
  </numFmts>
  <fonts count="8" x14ac:knownFonts="1">
    <font>
      <sz val="12"/>
      <name val="Times New Roman"/>
    </font>
    <font>
      <sz val="12"/>
      <color indexed="48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  <font>
      <sz val="12"/>
      <name val="Times New Roman"/>
      <family val="1"/>
    </font>
    <font>
      <sz val="12"/>
      <color indexed="12"/>
      <name val="Times New Roman"/>
      <family val="1"/>
    </font>
    <font>
      <sz val="10"/>
      <name val="Arial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8">
    <xf numFmtId="0" fontId="0" fillId="0" borderId="0" xfId="0"/>
    <xf numFmtId="3" fontId="0" fillId="0" borderId="0" xfId="0" applyNumberFormat="1"/>
    <xf numFmtId="180" fontId="0" fillId="0" borderId="0" xfId="0" applyNumberFormat="1"/>
    <xf numFmtId="3" fontId="1" fillId="0" borderId="0" xfId="0" applyNumberFormat="1" applyFont="1"/>
    <xf numFmtId="184" fontId="0" fillId="0" borderId="0" xfId="0" applyNumberFormat="1"/>
    <xf numFmtId="0" fontId="2" fillId="0" borderId="0" xfId="0" applyFont="1"/>
    <xf numFmtId="0" fontId="3" fillId="0" borderId="0" xfId="0" applyFont="1"/>
    <xf numFmtId="3" fontId="2" fillId="0" borderId="0" xfId="0" applyNumberFormat="1" applyFont="1"/>
    <xf numFmtId="3" fontId="5" fillId="0" borderId="0" xfId="0" applyNumberFormat="1" applyFont="1"/>
    <xf numFmtId="0" fontId="5" fillId="0" borderId="0" xfId="0" applyFont="1"/>
    <xf numFmtId="3" fontId="4" fillId="0" borderId="1" xfId="0" applyNumberFormat="1" applyFont="1" applyBorder="1"/>
    <xf numFmtId="3" fontId="4" fillId="0" borderId="2" xfId="0" applyNumberFormat="1" applyFont="1" applyBorder="1"/>
    <xf numFmtId="3" fontId="4" fillId="0" borderId="3" xfId="0" applyNumberFormat="1" applyFont="1" applyBorder="1"/>
    <xf numFmtId="3" fontId="4" fillId="0" borderId="4" xfId="0" applyNumberFormat="1" applyFont="1" applyBorder="1"/>
    <xf numFmtId="3" fontId="4" fillId="0" borderId="0" xfId="0" applyNumberFormat="1" applyFont="1" applyBorder="1"/>
    <xf numFmtId="3" fontId="4" fillId="0" borderId="5" xfId="0" applyNumberFormat="1" applyFont="1" applyBorder="1"/>
    <xf numFmtId="3" fontId="4" fillId="0" borderId="6" xfId="0" applyNumberFormat="1" applyFont="1" applyBorder="1"/>
    <xf numFmtId="3" fontId="4" fillId="0" borderId="7" xfId="0" applyNumberFormat="1" applyFont="1" applyBorder="1"/>
    <xf numFmtId="3" fontId="4" fillId="0" borderId="8" xfId="0" applyNumberFormat="1" applyFont="1" applyBorder="1"/>
    <xf numFmtId="3" fontId="4" fillId="0" borderId="9" xfId="0" applyNumberFormat="1" applyFont="1" applyBorder="1"/>
    <xf numFmtId="3" fontId="4" fillId="0" borderId="10" xfId="0" applyNumberFormat="1" applyFont="1" applyBorder="1"/>
    <xf numFmtId="0" fontId="7" fillId="0" borderId="0" xfId="1" applyFont="1" applyBorder="1" applyAlignment="1">
      <alignment vertical="center" wrapText="1"/>
    </xf>
    <xf numFmtId="0" fontId="6" fillId="0" borderId="0" xfId="1" applyBorder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4" fillId="0" borderId="0" xfId="0" applyFont="1"/>
    <xf numFmtId="0" fontId="0" fillId="0" borderId="11" xfId="0" applyBorder="1"/>
    <xf numFmtId="0" fontId="0" fillId="0" borderId="12" xfId="0" applyBorder="1"/>
  </cellXfs>
  <cellStyles count="2">
    <cellStyle name="Normal" xfId="0" builtinId="0"/>
    <cellStyle name="Normal_ICRFSforecast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Wtd Std Res vs Fitted</a:t>
            </a:r>
          </a:p>
        </c:rich>
      </c:tx>
      <c:layout>
        <c:manualLayout>
          <c:xMode val="edge"/>
          <c:yMode val="edge"/>
          <c:x val="0.34219895188238475"/>
          <c:y val="3.804351611943397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957464077416905"/>
          <c:y val="0.25815243081044487"/>
          <c:w val="0.75354691476690938"/>
          <c:h val="0.56250055976591662"/>
        </c:manualLayout>
      </c:layout>
      <c:scatterChart>
        <c:scatterStyle val="lineMarker"/>
        <c:varyColors val="0"/>
        <c:ser>
          <c:idx val="0"/>
          <c:order val="0"/>
          <c:tx>
            <c:strRef>
              <c:f>'Delta=0'!$D$58</c:f>
              <c:strCache>
                <c:ptCount val="1"/>
                <c:pt idx="0">
                  <c:v>Wtd Std Res</c:v>
                </c:pt>
              </c:strCache>
            </c:strRef>
          </c:tx>
          <c:spPr>
            <a:ln w="19050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'Delta=0'!$C$59:$C$102</c:f>
              <c:numCache>
                <c:formatCode>#,##0</c:formatCode>
                <c:ptCount val="44"/>
                <c:pt idx="0">
                  <c:v>11112.812702604004</c:v>
                </c:pt>
                <c:pt idx="1">
                  <c:v>235.0275631436601</c:v>
                </c:pt>
                <c:pt idx="2">
                  <c:v>7560.7923615083109</c:v>
                </c:pt>
                <c:pt idx="3">
                  <c:v>12538.498769598093</c:v>
                </c:pt>
                <c:pt idx="4">
                  <c:v>2421.2273486120457</c:v>
                </c:pt>
                <c:pt idx="5">
                  <c:v>3354.6858777014882</c:v>
                </c:pt>
                <c:pt idx="6">
                  <c:v>1235.0033270850818</c:v>
                </c:pt>
                <c:pt idx="7">
                  <c:v>2995.4928095007999</c:v>
                </c:pt>
                <c:pt idx="8">
                  <c:v>6946.6165597083691</c:v>
                </c:pt>
                <c:pt idx="9">
                  <c:v>12973.660499511581</c:v>
                </c:pt>
                <c:pt idx="10">
                  <c:v>6722.9574604434783</c:v>
                </c:pt>
                <c:pt idx="11">
                  <c:v>14108.012481752103</c:v>
                </c:pt>
                <c:pt idx="12">
                  <c:v>18129.235345489938</c:v>
                </c:pt>
                <c:pt idx="13">
                  <c:v>15007.021729087952</c:v>
                </c:pt>
                <c:pt idx="14">
                  <c:v>10111.892843070762</c:v>
                </c:pt>
                <c:pt idx="15">
                  <c:v>6307.1852954452233</c:v>
                </c:pt>
                <c:pt idx="16">
                  <c:v>10899.506529218401</c:v>
                </c:pt>
                <c:pt idx="17">
                  <c:v>13752.515632530667</c:v>
                </c:pt>
                <c:pt idx="18">
                  <c:v>6803.7567024053806</c:v>
                </c:pt>
                <c:pt idx="19">
                  <c:v>17492.312218767576</c:v>
                </c:pt>
                <c:pt idx="20">
                  <c:v>19879.174975930917</c:v>
                </c:pt>
                <c:pt idx="21">
                  <c:v>19967.437201499557</c:v>
                </c:pt>
                <c:pt idx="22">
                  <c:v>14754.922337203068</c:v>
                </c:pt>
                <c:pt idx="23">
                  <c:v>13801.690301061766</c:v>
                </c:pt>
                <c:pt idx="24">
                  <c:v>13717.076141238522</c:v>
                </c:pt>
                <c:pt idx="25">
                  <c:v>12393.590353447697</c:v>
                </c:pt>
                <c:pt idx="26">
                  <c:v>18755.385514250822</c:v>
                </c:pt>
                <c:pt idx="27">
                  <c:v>24710.490573450097</c:v>
                </c:pt>
                <c:pt idx="28">
                  <c:v>25759.751035588037</c:v>
                </c:pt>
                <c:pt idx="29">
                  <c:v>15030.104183559532</c:v>
                </c:pt>
                <c:pt idx="30">
                  <c:v>14888.938607762344</c:v>
                </c:pt>
                <c:pt idx="31">
                  <c:v>15156.167508101089</c:v>
                </c:pt>
                <c:pt idx="32">
                  <c:v>20603.018303894492</c:v>
                </c:pt>
                <c:pt idx="33">
                  <c:v>25760.646051173124</c:v>
                </c:pt>
                <c:pt idx="34">
                  <c:v>28542.9057954407</c:v>
                </c:pt>
                <c:pt idx="35">
                  <c:v>16836.886880840713</c:v>
                </c:pt>
                <c:pt idx="36">
                  <c:v>16231.295868873016</c:v>
                </c:pt>
                <c:pt idx="37">
                  <c:v>23114.430824485236</c:v>
                </c:pt>
                <c:pt idx="38">
                  <c:v>27140.258359370146</c:v>
                </c:pt>
                <c:pt idx="39">
                  <c:v>18588.82047375237</c:v>
                </c:pt>
                <c:pt idx="40">
                  <c:v>15994.911547629892</c:v>
                </c:pt>
                <c:pt idx="41">
                  <c:v>23599.100588117079</c:v>
                </c:pt>
                <c:pt idx="42">
                  <c:v>18903.650063444322</c:v>
                </c:pt>
                <c:pt idx="43">
                  <c:v>16425.89842410959</c:v>
                </c:pt>
              </c:numCache>
            </c:numRef>
          </c:xVal>
          <c:yVal>
            <c:numRef>
              <c:f>'Delta=0'!$D$59:$D$102</c:f>
              <c:numCache>
                <c:formatCode>#,##0.000</c:formatCode>
                <c:ptCount val="44"/>
                <c:pt idx="0">
                  <c:v>-0.75378478316432562</c:v>
                </c:pt>
                <c:pt idx="1">
                  <c:v>1.0734910890375715</c:v>
                </c:pt>
                <c:pt idx="2">
                  <c:v>0.37935780315480527</c:v>
                </c:pt>
                <c:pt idx="3">
                  <c:v>-0.26068749397773211</c:v>
                </c:pt>
                <c:pt idx="4">
                  <c:v>1.8935378951190875</c:v>
                </c:pt>
                <c:pt idx="5">
                  <c:v>0.81912277783042398</c:v>
                </c:pt>
                <c:pt idx="6">
                  <c:v>0.73819492798674036</c:v>
                </c:pt>
                <c:pt idx="7">
                  <c:v>1.0473917596736595</c:v>
                </c:pt>
                <c:pt idx="8">
                  <c:v>-0.41127355220791861</c:v>
                </c:pt>
                <c:pt idx="9">
                  <c:v>-0.85081635726375526</c:v>
                </c:pt>
                <c:pt idx="10">
                  <c:v>-0.54629055570825613</c:v>
                </c:pt>
                <c:pt idx="11">
                  <c:v>-9.6751480798657571E-2</c:v>
                </c:pt>
                <c:pt idx="12">
                  <c:v>-0.97291223618097411</c:v>
                </c:pt>
                <c:pt idx="13">
                  <c:v>0.34127921488550367</c:v>
                </c:pt>
                <c:pt idx="14">
                  <c:v>0.65462574972391074</c:v>
                </c:pt>
                <c:pt idx="15">
                  <c:v>1.9097376806125581</c:v>
                </c:pt>
                <c:pt idx="16">
                  <c:v>0.91085383193084735</c:v>
                </c:pt>
                <c:pt idx="17">
                  <c:v>-0.83255440289248483</c:v>
                </c:pt>
                <c:pt idx="18">
                  <c:v>1.6510920933024942</c:v>
                </c:pt>
                <c:pt idx="19">
                  <c:v>-0.57768005484784857</c:v>
                </c:pt>
                <c:pt idx="20">
                  <c:v>0.59286162357005379</c:v>
                </c:pt>
                <c:pt idx="21">
                  <c:v>0.94115845363155604</c:v>
                </c:pt>
                <c:pt idx="22">
                  <c:v>-0.77800882799174997</c:v>
                </c:pt>
                <c:pt idx="23">
                  <c:v>-0.6359810876999038</c:v>
                </c:pt>
                <c:pt idx="24">
                  <c:v>-0.19144809452104683</c:v>
                </c:pt>
                <c:pt idx="25">
                  <c:v>1.4926670097317807</c:v>
                </c:pt>
                <c:pt idx="26">
                  <c:v>-2.1916287224148574E-2</c:v>
                </c:pt>
                <c:pt idx="27">
                  <c:v>-1.382019618687419</c:v>
                </c:pt>
                <c:pt idx="28">
                  <c:v>0.20991044580087698</c:v>
                </c:pt>
                <c:pt idx="29">
                  <c:v>0.88361296947459567</c:v>
                </c:pt>
                <c:pt idx="30">
                  <c:v>0.81118976698857626</c:v>
                </c:pt>
                <c:pt idx="31">
                  <c:v>0.27802176280209961</c:v>
                </c:pt>
                <c:pt idx="32">
                  <c:v>1.011416233421762</c:v>
                </c:pt>
                <c:pt idx="33">
                  <c:v>0.2023821980965311</c:v>
                </c:pt>
                <c:pt idx="34">
                  <c:v>-1.4834937512527551</c:v>
                </c:pt>
                <c:pt idx="35">
                  <c:v>1.4416457861832066</c:v>
                </c:pt>
                <c:pt idx="36">
                  <c:v>-0.90438045068468109</c:v>
                </c:pt>
                <c:pt idx="37">
                  <c:v>-0.30924846988804261</c:v>
                </c:pt>
                <c:pt idx="38">
                  <c:v>-9.0104447567669471E-2</c:v>
                </c:pt>
                <c:pt idx="39">
                  <c:v>0.12330288047979543</c:v>
                </c:pt>
                <c:pt idx="40">
                  <c:v>1.119193840262694</c:v>
                </c:pt>
                <c:pt idx="41">
                  <c:v>-0.85568776290387993</c:v>
                </c:pt>
                <c:pt idx="42">
                  <c:v>-0.65590449385794691</c:v>
                </c:pt>
                <c:pt idx="43">
                  <c:v>0.75484388779200706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464120"/>
        <c:axId val="154468040"/>
      </c:scatterChart>
      <c:valAx>
        <c:axId val="154464120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54468040"/>
        <c:crosses val="autoZero"/>
        <c:crossBetween val="midCat"/>
      </c:valAx>
      <c:valAx>
        <c:axId val="154468040"/>
        <c:scaling>
          <c:orientation val="minMax"/>
        </c:scaling>
        <c:delete val="0"/>
        <c:axPos val="l"/>
        <c:numFmt formatCode="#,##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5446412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Wtd Std Res vs Fitted</a:t>
            </a:r>
          </a:p>
        </c:rich>
      </c:tx>
      <c:layout>
        <c:manualLayout>
          <c:xMode val="edge"/>
          <c:yMode val="edge"/>
          <c:x val="0.34707983857317515"/>
          <c:y val="3.804351611943397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463953203755329"/>
          <c:y val="0.25543503680191382"/>
          <c:w val="0.76117014102929015"/>
          <c:h val="0.56521795377444772"/>
        </c:manualLayout>
      </c:layout>
      <c:scatterChart>
        <c:scatterStyle val="lineMarker"/>
        <c:varyColors val="0"/>
        <c:ser>
          <c:idx val="0"/>
          <c:order val="0"/>
          <c:tx>
            <c:strRef>
              <c:f>'Delta=1'!$D$58</c:f>
              <c:strCache>
                <c:ptCount val="1"/>
                <c:pt idx="0">
                  <c:v>Wtd Std Res</c:v>
                </c:pt>
              </c:strCache>
            </c:strRef>
          </c:tx>
          <c:spPr>
            <a:ln w="19050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'Delta=1'!$C$59:$C$102</c:f>
              <c:numCache>
                <c:formatCode>#,##0</c:formatCode>
                <c:ptCount val="44"/>
                <c:pt idx="0">
                  <c:v>15032.785560492921</c:v>
                </c:pt>
                <c:pt idx="1">
                  <c:v>317.93201704155024</c:v>
                </c:pt>
                <c:pt idx="2">
                  <c:v>10227.813001053644</c:v>
                </c:pt>
                <c:pt idx="3">
                  <c:v>16961.37317330157</c:v>
                </c:pt>
                <c:pt idx="4">
                  <c:v>3275.2996472582345</c:v>
                </c:pt>
                <c:pt idx="5">
                  <c:v>4538.0296394704292</c:v>
                </c:pt>
                <c:pt idx="6">
                  <c:v>1670.6427687938062</c:v>
                </c:pt>
                <c:pt idx="7">
                  <c:v>4052.1335379540974</c:v>
                </c:pt>
                <c:pt idx="8">
                  <c:v>9396.9906546337443</c:v>
                </c:pt>
                <c:pt idx="9">
                  <c:v>13424.909650787309</c:v>
                </c:pt>
                <c:pt idx="10">
                  <c:v>6956.7949998335498</c:v>
                </c:pt>
                <c:pt idx="11">
                  <c:v>14598.716601751057</c:v>
                </c:pt>
                <c:pt idx="12">
                  <c:v>18759.80541962116</c:v>
                </c:pt>
                <c:pt idx="13">
                  <c:v>15528.995139651786</c:v>
                </c:pt>
                <c:pt idx="14">
                  <c:v>10463.604147941011</c:v>
                </c:pt>
                <c:pt idx="15">
                  <c:v>6526.5614700888846</c:v>
                </c:pt>
                <c:pt idx="16">
                  <c:v>11278.612570325244</c:v>
                </c:pt>
                <c:pt idx="17">
                  <c:v>13861.576670693863</c:v>
                </c:pt>
                <c:pt idx="18">
                  <c:v>6857.7122687323817</c:v>
                </c:pt>
                <c:pt idx="19">
                  <c:v>17631.030819889609</c:v>
                </c:pt>
                <c:pt idx="20">
                  <c:v>20036.822021652097</c:v>
                </c:pt>
                <c:pt idx="21">
                  <c:v>20125.784189704595</c:v>
                </c:pt>
                <c:pt idx="22">
                  <c:v>14871.932722147207</c:v>
                </c:pt>
                <c:pt idx="23">
                  <c:v>13911.141307180253</c:v>
                </c:pt>
                <c:pt idx="24">
                  <c:v>13831.619043608258</c:v>
                </c:pt>
                <c:pt idx="25">
                  <c:v>12497.081636520599</c:v>
                </c:pt>
                <c:pt idx="26">
                  <c:v>18912.000252679449</c:v>
                </c:pt>
                <c:pt idx="27">
                  <c:v>24916.832747257366</c:v>
                </c:pt>
                <c:pt idx="28">
                  <c:v>25974.854940936169</c:v>
                </c:pt>
                <c:pt idx="29">
                  <c:v>15155.611378998121</c:v>
                </c:pt>
                <c:pt idx="30">
                  <c:v>15074.117974349307</c:v>
                </c:pt>
                <c:pt idx="31">
                  <c:v>15344.670501697477</c:v>
                </c:pt>
                <c:pt idx="32">
                  <c:v>20859.26584307809</c:v>
                </c:pt>
                <c:pt idx="33">
                  <c:v>26081.040959386402</c:v>
                </c:pt>
                <c:pt idx="34">
                  <c:v>28897.904721488754</c:v>
                </c:pt>
                <c:pt idx="35">
                  <c:v>16859.544376038066</c:v>
                </c:pt>
                <c:pt idx="36">
                  <c:v>16253.138416773858</c:v>
                </c:pt>
                <c:pt idx="37">
                  <c:v>23145.536046555193</c:v>
                </c:pt>
                <c:pt idx="38">
                  <c:v>27176.781160632894</c:v>
                </c:pt>
                <c:pt idx="39">
                  <c:v>18608.043340193013</c:v>
                </c:pt>
                <c:pt idx="40">
                  <c:v>16011.452029520291</c:v>
                </c:pt>
                <c:pt idx="41">
                  <c:v>23623.504630286679</c:v>
                </c:pt>
                <c:pt idx="42">
                  <c:v>18923.15403858872</c:v>
                </c:pt>
                <c:pt idx="43">
                  <c:v>16442.845961411276</c:v>
                </c:pt>
              </c:numCache>
            </c:numRef>
          </c:xVal>
          <c:yVal>
            <c:numRef>
              <c:f>'Delta=1'!$D$59:$D$102</c:f>
              <c:numCache>
                <c:formatCode>#,##0.000</c:formatCode>
                <c:ptCount val="44"/>
                <c:pt idx="0">
                  <c:v>-0.57215120418154952</c:v>
                </c:pt>
                <c:pt idx="1">
                  <c:v>2.3075080647977195</c:v>
                </c:pt>
                <c:pt idx="2">
                  <c:v>-0.12673661036717701</c:v>
                </c:pt>
                <c:pt idx="3">
                  <c:v>-0.43054270201535755</c:v>
                </c:pt>
                <c:pt idx="4">
                  <c:v>1.1398433078749299</c:v>
                </c:pt>
                <c:pt idx="5">
                  <c:v>0.29359658262188515</c:v>
                </c:pt>
                <c:pt idx="6">
                  <c:v>0.59613960851003589</c:v>
                </c:pt>
                <c:pt idx="7">
                  <c:v>0.47165818732214909</c:v>
                </c:pt>
                <c:pt idx="8">
                  <c:v>-0.42817606827567561</c:v>
                </c:pt>
                <c:pt idx="9">
                  <c:v>-0.83165010852625409</c:v>
                </c:pt>
                <c:pt idx="10">
                  <c:v>-0.71613921195578567</c:v>
                </c:pt>
                <c:pt idx="11">
                  <c:v>-0.22986132787417138</c:v>
                </c:pt>
                <c:pt idx="12">
                  <c:v>-0.83649932992330456</c:v>
                </c:pt>
                <c:pt idx="13">
                  <c:v>9.42822126061168E-2</c:v>
                </c:pt>
                <c:pt idx="14">
                  <c:v>0.46331358010423024</c:v>
                </c:pt>
                <c:pt idx="15">
                  <c:v>2.0935390844958839</c:v>
                </c:pt>
                <c:pt idx="16">
                  <c:v>0.66066698089024578</c:v>
                </c:pt>
                <c:pt idx="17">
                  <c:v>-0.74888326192716914</c:v>
                </c:pt>
                <c:pt idx="18">
                  <c:v>1.9715856958970261</c:v>
                </c:pt>
                <c:pt idx="19">
                  <c:v>-0.48109620804550235</c:v>
                </c:pt>
                <c:pt idx="20">
                  <c:v>0.3722852976530906</c:v>
                </c:pt>
                <c:pt idx="21">
                  <c:v>0.61746645602437278</c:v>
                </c:pt>
                <c:pt idx="22">
                  <c:v>-0.68093610893541656</c:v>
                </c:pt>
                <c:pt idx="23">
                  <c:v>-0.58054714772164939</c:v>
                </c:pt>
                <c:pt idx="24">
                  <c:v>-0.34418146392186039</c:v>
                </c:pt>
                <c:pt idx="25">
                  <c:v>1.5899835563510596</c:v>
                </c:pt>
                <c:pt idx="26">
                  <c:v>-0.17804367673925656</c:v>
                </c:pt>
                <c:pt idx="27">
                  <c:v>-1.30735977372639</c:v>
                </c:pt>
                <c:pt idx="28">
                  <c:v>-1.7041720351528421E-2</c:v>
                </c:pt>
                <c:pt idx="29">
                  <c:v>0.78250358555634691</c:v>
                </c:pt>
                <c:pt idx="30">
                  <c:v>0.87043202958608423</c:v>
                </c:pt>
                <c:pt idx="31">
                  <c:v>0.19822911146608543</c:v>
                </c:pt>
                <c:pt idx="32">
                  <c:v>0.90563678569082096</c:v>
                </c:pt>
                <c:pt idx="33">
                  <c:v>1.1711983782847835E-3</c:v>
                </c:pt>
                <c:pt idx="34">
                  <c:v>-1.5436560309654417</c:v>
                </c:pt>
                <c:pt idx="35">
                  <c:v>1.4143397937830713</c:v>
                </c:pt>
                <c:pt idx="36">
                  <c:v>-0.94883595595721826</c:v>
                </c:pt>
                <c:pt idx="37">
                  <c:v>-0.29670489439231534</c:v>
                </c:pt>
                <c:pt idx="38">
                  <c:v>-0.10639305451041482</c:v>
                </c:pt>
                <c:pt idx="39">
                  <c:v>-2.7863730044885675E-4</c:v>
                </c:pt>
                <c:pt idx="40">
                  <c:v>1.0919335774239107</c:v>
                </c:pt>
                <c:pt idx="41">
                  <c:v>-0.89871073480593566</c:v>
                </c:pt>
                <c:pt idx="42">
                  <c:v>-0.68186048467588189</c:v>
                </c:pt>
                <c:pt idx="43">
                  <c:v>0.73148224820398766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466080"/>
        <c:axId val="154460984"/>
      </c:scatterChart>
      <c:valAx>
        <c:axId val="154466080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54460984"/>
        <c:crosses val="autoZero"/>
        <c:crossBetween val="midCat"/>
      </c:valAx>
      <c:valAx>
        <c:axId val="154460984"/>
        <c:scaling>
          <c:orientation val="minMax"/>
        </c:scaling>
        <c:delete val="0"/>
        <c:axPos val="l"/>
        <c:numFmt formatCode="#,##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5446608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381000</xdr:colOff>
      <xdr:row>57</xdr:row>
      <xdr:rowOff>121920</xdr:rowOff>
    </xdr:from>
    <xdr:to>
      <xdr:col>10</xdr:col>
      <xdr:colOff>655320</xdr:colOff>
      <xdr:row>71</xdr:row>
      <xdr:rowOff>152400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388620</xdr:colOff>
      <xdr:row>57</xdr:row>
      <xdr:rowOff>121920</xdr:rowOff>
    </xdr:from>
    <xdr:to>
      <xdr:col>10</xdr:col>
      <xdr:colOff>662940</xdr:colOff>
      <xdr:row>71</xdr:row>
      <xdr:rowOff>152400</xdr:rowOff>
    </xdr:to>
    <xdr:graphicFrame macro="">
      <xdr:nvGraphicFramePr>
        <xdr:cNvPr id="307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showGridLines="0" workbookViewId="0">
      <selection activeCell="A3" sqref="A3"/>
    </sheetView>
  </sheetViews>
  <sheetFormatPr defaultColWidth="9" defaultRowHeight="13.2" x14ac:dyDescent="0.3"/>
  <cols>
    <col min="1" max="1" width="79" style="22" customWidth="1"/>
    <col min="2" max="16384" width="9" style="22"/>
  </cols>
  <sheetData>
    <row r="1" spans="1:1" ht="14.1" customHeight="1" x14ac:dyDescent="0.3">
      <c r="A1" s="21" t="s">
        <v>0</v>
      </c>
    </row>
    <row r="2" spans="1:1" ht="14.1" customHeight="1" x14ac:dyDescent="0.3"/>
    <row r="3" spans="1:1" ht="14.1" customHeight="1" x14ac:dyDescent="0.3">
      <c r="A3" s="23" t="s">
        <v>25</v>
      </c>
    </row>
    <row r="4" spans="1:1" ht="14.1" customHeight="1" x14ac:dyDescent="0.3">
      <c r="A4" s="23" t="s">
        <v>1</v>
      </c>
    </row>
    <row r="5" spans="1:1" ht="26.25" customHeight="1" x14ac:dyDescent="0.3">
      <c r="A5" s="23" t="s">
        <v>22</v>
      </c>
    </row>
    <row r="6" spans="1:1" ht="28.5" customHeight="1" x14ac:dyDescent="0.3">
      <c r="A6" s="23" t="s">
        <v>26</v>
      </c>
    </row>
    <row r="7" spans="1:1" ht="14.1" customHeight="1" x14ac:dyDescent="0.3">
      <c r="A7" s="23" t="s">
        <v>27</v>
      </c>
    </row>
    <row r="8" spans="1:1" ht="14.1" customHeight="1" x14ac:dyDescent="0.3">
      <c r="A8" s="23" t="s">
        <v>28</v>
      </c>
    </row>
    <row r="9" spans="1:1" ht="14.1" customHeight="1" x14ac:dyDescent="0.3"/>
    <row r="10" spans="1:1" ht="14.1" customHeight="1" x14ac:dyDescent="0.3"/>
    <row r="11" spans="1:1" ht="14.1" customHeight="1" x14ac:dyDescent="0.3"/>
  </sheetData>
  <phoneticPr fontId="0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sqref="A1:K12"/>
    </sheetView>
  </sheetViews>
  <sheetFormatPr defaultRowHeight="15.6" x14ac:dyDescent="0.3"/>
  <cols>
    <col min="1" max="1" width="6.296875" customWidth="1"/>
    <col min="2" max="2" width="5.3984375" bestFit="1" customWidth="1"/>
  </cols>
  <sheetData>
    <row r="1" spans="1:11" ht="17.399999999999999" x14ac:dyDescent="0.3">
      <c r="A1" s="6" t="s">
        <v>13</v>
      </c>
    </row>
    <row r="2" spans="1:11" x14ac:dyDescent="0.3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</row>
    <row r="3" spans="1:11" x14ac:dyDescent="0.3">
      <c r="A3">
        <v>1981</v>
      </c>
      <c r="B3" s="1">
        <v>5012</v>
      </c>
      <c r="C3" s="1">
        <v>8269</v>
      </c>
      <c r="D3" s="1">
        <v>10907</v>
      </c>
      <c r="E3" s="1">
        <v>11805</v>
      </c>
      <c r="F3" s="1">
        <v>13539</v>
      </c>
      <c r="G3" s="1">
        <v>16181</v>
      </c>
      <c r="H3" s="1">
        <v>18009</v>
      </c>
      <c r="I3" s="1">
        <v>18608</v>
      </c>
      <c r="J3" s="1">
        <v>18662</v>
      </c>
      <c r="K3" s="1">
        <v>18834</v>
      </c>
    </row>
    <row r="4" spans="1:11" x14ac:dyDescent="0.3">
      <c r="A4">
        <v>1982</v>
      </c>
      <c r="B4" s="1">
        <v>106</v>
      </c>
      <c r="C4" s="1">
        <v>4285</v>
      </c>
      <c r="D4" s="1">
        <v>5396</v>
      </c>
      <c r="E4" s="1">
        <v>10666</v>
      </c>
      <c r="F4" s="1">
        <v>13782</v>
      </c>
      <c r="G4" s="1">
        <v>15599</v>
      </c>
      <c r="H4" s="1">
        <v>15496</v>
      </c>
      <c r="I4" s="1">
        <v>16169</v>
      </c>
      <c r="J4" s="1">
        <v>16704</v>
      </c>
    </row>
    <row r="5" spans="1:11" x14ac:dyDescent="0.3">
      <c r="A5">
        <v>1983</v>
      </c>
      <c r="B5" s="1">
        <v>3410</v>
      </c>
      <c r="C5" s="1">
        <v>8992</v>
      </c>
      <c r="D5" s="1">
        <v>13873</v>
      </c>
      <c r="E5" s="1">
        <v>16141</v>
      </c>
      <c r="F5" s="1">
        <v>18735</v>
      </c>
      <c r="G5" s="1">
        <v>22214</v>
      </c>
      <c r="H5" s="1">
        <v>22863</v>
      </c>
      <c r="I5" s="1">
        <v>23466</v>
      </c>
    </row>
    <row r="6" spans="1:11" x14ac:dyDescent="0.3">
      <c r="A6">
        <v>1984</v>
      </c>
      <c r="B6" s="1">
        <v>5655</v>
      </c>
      <c r="C6" s="1">
        <v>11555</v>
      </c>
      <c r="D6" s="1">
        <v>15766</v>
      </c>
      <c r="E6" s="1">
        <v>21266</v>
      </c>
      <c r="F6" s="1">
        <v>23425</v>
      </c>
      <c r="G6" s="1">
        <v>26083</v>
      </c>
      <c r="H6" s="1">
        <v>27067</v>
      </c>
    </row>
    <row r="7" spans="1:11" x14ac:dyDescent="0.3">
      <c r="A7">
        <v>1985</v>
      </c>
      <c r="B7" s="1">
        <v>1092</v>
      </c>
      <c r="C7" s="1">
        <v>9565</v>
      </c>
      <c r="D7" s="1">
        <v>15836</v>
      </c>
      <c r="E7" s="1">
        <v>22169</v>
      </c>
      <c r="F7" s="1">
        <v>25955</v>
      </c>
      <c r="G7" s="1">
        <v>26180</v>
      </c>
    </row>
    <row r="8" spans="1:11" x14ac:dyDescent="0.3">
      <c r="A8">
        <v>1986</v>
      </c>
      <c r="B8" s="1">
        <v>1513</v>
      </c>
      <c r="C8" s="1">
        <v>6445</v>
      </c>
      <c r="D8" s="1">
        <v>11702</v>
      </c>
      <c r="E8" s="1">
        <v>12935</v>
      </c>
      <c r="F8" s="1">
        <v>15852</v>
      </c>
    </row>
    <row r="9" spans="1:11" x14ac:dyDescent="0.3">
      <c r="A9">
        <v>1987</v>
      </c>
      <c r="B9" s="1">
        <v>557</v>
      </c>
      <c r="C9" s="1">
        <v>4020</v>
      </c>
      <c r="D9" s="1">
        <v>10946</v>
      </c>
      <c r="E9" s="1">
        <v>12314</v>
      </c>
    </row>
    <row r="10" spans="1:11" x14ac:dyDescent="0.3">
      <c r="A10">
        <v>1988</v>
      </c>
      <c r="B10" s="1">
        <v>1351</v>
      </c>
      <c r="C10" s="1">
        <v>6947</v>
      </c>
      <c r="D10" s="1">
        <v>13112</v>
      </c>
    </row>
    <row r="11" spans="1:11" x14ac:dyDescent="0.3">
      <c r="A11">
        <v>1989</v>
      </c>
      <c r="B11" s="1">
        <v>3133</v>
      </c>
      <c r="C11" s="1">
        <v>5395</v>
      </c>
    </row>
    <row r="12" spans="1:11" x14ac:dyDescent="0.3">
      <c r="A12">
        <v>1990</v>
      </c>
      <c r="B12" s="1">
        <v>2063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2"/>
  <sheetViews>
    <sheetView workbookViewId="0">
      <selection activeCell="S15" sqref="S15"/>
    </sheetView>
  </sheetViews>
  <sheetFormatPr defaultRowHeight="15.6" x14ac:dyDescent="0.3"/>
  <cols>
    <col min="14" max="15" width="11.8984375" bestFit="1" customWidth="1"/>
    <col min="16" max="17" width="9.8984375" bestFit="1" customWidth="1"/>
    <col min="18" max="18" width="10" bestFit="1" customWidth="1"/>
    <col min="19" max="23" width="10.09765625" bestFit="1" customWidth="1"/>
    <col min="26" max="26" width="9.69921875" customWidth="1"/>
    <col min="27" max="35" width="11.69921875" customWidth="1"/>
  </cols>
  <sheetData>
    <row r="1" spans="1:16" ht="17.399999999999999" x14ac:dyDescent="0.3">
      <c r="A1" s="6" t="str">
        <f>Data!A1</f>
        <v>Mack PL(C) data modified</v>
      </c>
      <c r="N1" s="24" t="s">
        <v>31</v>
      </c>
      <c r="O1" s="24" t="s">
        <v>32</v>
      </c>
    </row>
    <row r="2" spans="1:16" ht="17.399999999999999" x14ac:dyDescent="0.3">
      <c r="A2" s="6" t="s">
        <v>2</v>
      </c>
      <c r="B2">
        <f>Data!B2</f>
        <v>0</v>
      </c>
      <c r="C2">
        <f>Data!C2</f>
        <v>1</v>
      </c>
      <c r="D2">
        <f>Data!D2</f>
        <v>2</v>
      </c>
      <c r="E2">
        <f>Data!E2</f>
        <v>3</v>
      </c>
      <c r="F2">
        <f>Data!F2</f>
        <v>4</v>
      </c>
      <c r="G2">
        <f>Data!G2</f>
        <v>5</v>
      </c>
      <c r="H2">
        <f>Data!H2</f>
        <v>6</v>
      </c>
      <c r="I2">
        <f>Data!I2</f>
        <v>7</v>
      </c>
      <c r="J2">
        <f>Data!J2</f>
        <v>8</v>
      </c>
      <c r="K2">
        <f>Data!K2</f>
        <v>9</v>
      </c>
      <c r="M2" s="5" t="s">
        <v>33</v>
      </c>
      <c r="N2" s="26">
        <f t="array" ref="N2:O9">LINEST(C3:C11,B3:B11,FALSE,TRUE)</f>
        <v>2.2172411617326424</v>
      </c>
      <c r="O2" s="27">
        <v>0</v>
      </c>
    </row>
    <row r="3" spans="1:16" x14ac:dyDescent="0.3">
      <c r="A3">
        <f>Data!A3</f>
        <v>1981</v>
      </c>
      <c r="B3" s="8">
        <f>Data!B3</f>
        <v>5012</v>
      </c>
      <c r="C3" s="8">
        <f>Data!C3</f>
        <v>8269</v>
      </c>
      <c r="D3" s="8">
        <f>Data!D3</f>
        <v>10907</v>
      </c>
      <c r="E3" s="8">
        <f>Data!E3</f>
        <v>11805</v>
      </c>
      <c r="F3" s="8">
        <f>Data!F3</f>
        <v>13539</v>
      </c>
      <c r="G3" s="8">
        <f>Data!G3</f>
        <v>16181</v>
      </c>
      <c r="H3" s="8">
        <f>Data!H3</f>
        <v>18009</v>
      </c>
      <c r="I3" s="8">
        <f>Data!I3</f>
        <v>18608</v>
      </c>
      <c r="J3" s="8">
        <f>Data!J3</f>
        <v>18662</v>
      </c>
      <c r="K3" s="8">
        <f>Data!K3</f>
        <v>18834</v>
      </c>
      <c r="M3" s="5" t="s">
        <v>34</v>
      </c>
      <c r="N3" s="26">
        <v>0.41121757316264679</v>
      </c>
      <c r="O3" s="27" t="e">
        <v>#N/A</v>
      </c>
    </row>
    <row r="4" spans="1:16" x14ac:dyDescent="0.3">
      <c r="A4">
        <f>Data!A4</f>
        <v>1982</v>
      </c>
      <c r="B4" s="8">
        <f>Data!B4</f>
        <v>106</v>
      </c>
      <c r="C4" s="8">
        <f>Data!C4</f>
        <v>4285</v>
      </c>
      <c r="D4" s="8">
        <f>Data!D4</f>
        <v>5396</v>
      </c>
      <c r="E4" s="8">
        <f>Data!E4</f>
        <v>10666</v>
      </c>
      <c r="F4" s="8">
        <f>Data!F4</f>
        <v>13782</v>
      </c>
      <c r="G4" s="8">
        <f>Data!G4</f>
        <v>15599</v>
      </c>
      <c r="H4" s="8">
        <f>Data!H4</f>
        <v>15496</v>
      </c>
      <c r="I4" s="8">
        <f>Data!I4</f>
        <v>16169</v>
      </c>
      <c r="J4" s="8">
        <f>Data!J4</f>
        <v>16704</v>
      </c>
      <c r="K4" s="9"/>
      <c r="M4" s="25" t="s">
        <v>35</v>
      </c>
      <c r="N4">
        <v>0.78420668223421686</v>
      </c>
      <c r="O4">
        <v>3772.7117422905717</v>
      </c>
      <c r="P4" s="5" t="s">
        <v>36</v>
      </c>
    </row>
    <row r="5" spans="1:16" x14ac:dyDescent="0.3">
      <c r="A5">
        <f>Data!A5</f>
        <v>1983</v>
      </c>
      <c r="B5" s="8">
        <f>Data!B5</f>
        <v>3410</v>
      </c>
      <c r="C5" s="8">
        <f>Data!C5</f>
        <v>8992</v>
      </c>
      <c r="D5" s="8">
        <f>Data!D5</f>
        <v>13873</v>
      </c>
      <c r="E5" s="8">
        <f>Data!E5</f>
        <v>16141</v>
      </c>
      <c r="F5" s="8">
        <f>Data!F5</f>
        <v>18735</v>
      </c>
      <c r="G5" s="8">
        <f>Data!G5</f>
        <v>22214</v>
      </c>
      <c r="H5" s="8">
        <f>Data!H5</f>
        <v>22863</v>
      </c>
      <c r="I5" s="8">
        <f>Data!I5</f>
        <v>23466</v>
      </c>
      <c r="J5" s="9"/>
      <c r="K5" s="9"/>
      <c r="M5" s="5" t="s">
        <v>37</v>
      </c>
      <c r="N5">
        <v>29.072510320653233</v>
      </c>
      <c r="O5">
        <v>8</v>
      </c>
      <c r="P5" s="5" t="s">
        <v>38</v>
      </c>
    </row>
    <row r="6" spans="1:16" x14ac:dyDescent="0.3">
      <c r="A6">
        <f>Data!A6</f>
        <v>1984</v>
      </c>
      <c r="B6" s="8">
        <f>Data!B6</f>
        <v>5655</v>
      </c>
      <c r="C6" s="8">
        <f>Data!C6</f>
        <v>11555</v>
      </c>
      <c r="D6" s="8">
        <f>Data!D6</f>
        <v>15766</v>
      </c>
      <c r="E6" s="8">
        <f>Data!E6</f>
        <v>21266</v>
      </c>
      <c r="F6" s="8">
        <f>Data!F6</f>
        <v>23425</v>
      </c>
      <c r="G6" s="8">
        <f>Data!G6</f>
        <v>26083</v>
      </c>
      <c r="H6" s="8">
        <f>Data!H6</f>
        <v>27067</v>
      </c>
      <c r="I6" s="9"/>
      <c r="J6" s="9"/>
      <c r="K6" s="9"/>
      <c r="M6" s="5" t="s">
        <v>39</v>
      </c>
      <c r="N6">
        <v>413799327.87666273</v>
      </c>
      <c r="O6">
        <v>113866831.12333728</v>
      </c>
      <c r="P6" s="5" t="s">
        <v>40</v>
      </c>
    </row>
    <row r="7" spans="1:16" x14ac:dyDescent="0.3">
      <c r="A7">
        <f>Data!A7</f>
        <v>1985</v>
      </c>
      <c r="B7" s="8">
        <f>Data!B7</f>
        <v>1092</v>
      </c>
      <c r="C7" s="8">
        <f>Data!C7</f>
        <v>9565</v>
      </c>
      <c r="D7" s="8">
        <f>Data!D7</f>
        <v>15836</v>
      </c>
      <c r="E7" s="8">
        <f>Data!E7</f>
        <v>22169</v>
      </c>
      <c r="F7" s="8">
        <f>Data!F7</f>
        <v>25955</v>
      </c>
      <c r="G7" s="8">
        <f>Data!G7</f>
        <v>26180</v>
      </c>
      <c r="H7" s="9"/>
      <c r="I7" s="9"/>
      <c r="J7" s="9"/>
      <c r="K7" s="9"/>
      <c r="N7" t="e">
        <v>#N/A</v>
      </c>
      <c r="O7" t="e">
        <v>#N/A</v>
      </c>
    </row>
    <row r="8" spans="1:16" x14ac:dyDescent="0.3">
      <c r="A8">
        <f>Data!A8</f>
        <v>1986</v>
      </c>
      <c r="B8" s="8">
        <f>Data!B8</f>
        <v>1513</v>
      </c>
      <c r="C8" s="8">
        <f>Data!C8</f>
        <v>6445</v>
      </c>
      <c r="D8" s="8">
        <f>Data!D8</f>
        <v>11702</v>
      </c>
      <c r="E8" s="8">
        <f>Data!E8</f>
        <v>12935</v>
      </c>
      <c r="F8" s="8">
        <f>Data!F8</f>
        <v>15852</v>
      </c>
      <c r="G8" s="9"/>
      <c r="H8" s="9"/>
      <c r="I8" s="9"/>
      <c r="J8" s="9"/>
      <c r="K8" s="9"/>
      <c r="N8" t="e">
        <v>#N/A</v>
      </c>
      <c r="O8" t="e">
        <v>#N/A</v>
      </c>
    </row>
    <row r="9" spans="1:16" x14ac:dyDescent="0.3">
      <c r="A9">
        <f>Data!A9</f>
        <v>1987</v>
      </c>
      <c r="B9" s="8">
        <f>Data!B9</f>
        <v>557</v>
      </c>
      <c r="C9" s="8">
        <f>Data!C9</f>
        <v>4020</v>
      </c>
      <c r="D9" s="8">
        <f>Data!D9</f>
        <v>10946</v>
      </c>
      <c r="E9" s="8">
        <f>Data!E9</f>
        <v>12314</v>
      </c>
      <c r="F9" s="9"/>
      <c r="G9" s="9"/>
      <c r="H9" s="9"/>
      <c r="I9" s="9"/>
      <c r="J9" s="9"/>
      <c r="K9" s="9"/>
      <c r="N9" t="e">
        <v>#N/A</v>
      </c>
      <c r="O9" t="e">
        <v>#N/A</v>
      </c>
    </row>
    <row r="10" spans="1:16" x14ac:dyDescent="0.3">
      <c r="A10">
        <f>Data!A10</f>
        <v>1988</v>
      </c>
      <c r="B10" s="8">
        <f>Data!B10</f>
        <v>1351</v>
      </c>
      <c r="C10" s="8">
        <f>Data!C10</f>
        <v>6947</v>
      </c>
      <c r="D10" s="8">
        <f>Data!D10</f>
        <v>13112</v>
      </c>
      <c r="E10" s="9"/>
      <c r="F10" s="9"/>
      <c r="G10" s="9"/>
      <c r="H10" s="9"/>
      <c r="I10" s="9"/>
      <c r="J10" s="9"/>
      <c r="K10" s="9"/>
    </row>
    <row r="11" spans="1:16" x14ac:dyDescent="0.3">
      <c r="A11">
        <f>Data!A11</f>
        <v>1989</v>
      </c>
      <c r="B11" s="8">
        <f>Data!B11</f>
        <v>3133</v>
      </c>
      <c r="C11" s="8">
        <f>Data!C11</f>
        <v>5395</v>
      </c>
      <c r="D11" s="9"/>
      <c r="E11" s="9"/>
      <c r="F11" s="9"/>
      <c r="G11" s="9"/>
      <c r="H11" s="9"/>
      <c r="I11" s="9"/>
      <c r="J11" s="9"/>
      <c r="K11" s="9"/>
    </row>
    <row r="12" spans="1:16" x14ac:dyDescent="0.3">
      <c r="A12">
        <f>Data!A12</f>
        <v>1990</v>
      </c>
      <c r="B12" s="8">
        <f>Data!B12</f>
        <v>2063</v>
      </c>
      <c r="C12" s="9"/>
      <c r="D12" s="9"/>
      <c r="E12" s="9"/>
      <c r="F12" s="9"/>
      <c r="G12" s="9"/>
      <c r="H12" s="9"/>
      <c r="I12" s="9"/>
      <c r="J12" s="9"/>
      <c r="K12" s="9"/>
    </row>
    <row r="13" spans="1:16" x14ac:dyDescent="0.3">
      <c r="B13" s="1"/>
    </row>
    <row r="14" spans="1:16" x14ac:dyDescent="0.3">
      <c r="B14" s="1"/>
      <c r="C14" t="str">
        <f>B2&amp;"-"&amp;C2</f>
        <v>0-1</v>
      </c>
      <c r="D14" t="str">
        <f t="shared" ref="D14:K14" si="0">C2&amp;"-"&amp;D2</f>
        <v>1-2</v>
      </c>
      <c r="E14" t="str">
        <f t="shared" si="0"/>
        <v>2-3</v>
      </c>
      <c r="F14" t="str">
        <f t="shared" si="0"/>
        <v>3-4</v>
      </c>
      <c r="G14" t="str">
        <f t="shared" si="0"/>
        <v>4-5</v>
      </c>
      <c r="H14" t="str">
        <f t="shared" si="0"/>
        <v>5-6</v>
      </c>
      <c r="I14" t="str">
        <f t="shared" si="0"/>
        <v>6-7</v>
      </c>
      <c r="J14" t="str">
        <f t="shared" si="0"/>
        <v>7-8</v>
      </c>
      <c r="K14" t="str">
        <f t="shared" si="0"/>
        <v>8-9</v>
      </c>
    </row>
    <row r="15" spans="1:16" x14ac:dyDescent="0.3">
      <c r="B15" s="7" t="s">
        <v>3</v>
      </c>
      <c r="C15" s="2">
        <f t="array" ref="C15:C16">LINEST(C$3:C11,B$3:B11,FALSE,TRUE)</f>
        <v>2.2172411617326424</v>
      </c>
      <c r="D15" s="2">
        <f t="array" ref="D15:D16">LINEST(D$3:D10,C$3:C10,FALSE,TRUE)</f>
        <v>1.5689515660311502</v>
      </c>
      <c r="E15" s="2">
        <f t="array" ref="E15:E16">LINEST(E$3:E9,D$3:D9,FALSE,TRUE)</f>
        <v>1.2608889366948444</v>
      </c>
      <c r="F15" s="2">
        <f t="array" ref="F15:F16">LINEST(F$3:F8,E$3:E8,FALSE,TRUE)</f>
        <v>1.1619717188681509</v>
      </c>
      <c r="G15" s="2">
        <f t="array" ref="G15:G16">LINEST(G$3:G7,F$3:F7,FALSE,TRUE)</f>
        <v>1.099707408801414</v>
      </c>
      <c r="H15" s="2">
        <f t="array" ref="H15:H16">LINEST(H$3:H6,G$3:G6,FALSE,TRUE)</f>
        <v>1.0405343848242206</v>
      </c>
      <c r="I15" s="2">
        <f t="array" ref="I15:I16">LINEST(I$3:I5,H$3:H5,FALSE,TRUE)</f>
        <v>1.0321961504665651</v>
      </c>
      <c r="J15" s="2">
        <f t="array" ref="J15:J16">LINEST(J$3:J4,I$3:I4,FALSE,TRUE)</f>
        <v>1.0158883310105504</v>
      </c>
      <c r="K15" s="2">
        <f t="array" ref="K15:K16">LINEST(K$3:K3,J$3:J3,FALSE,TRUE)</f>
        <v>1.0092165898617511</v>
      </c>
    </row>
    <row r="16" spans="1:16" x14ac:dyDescent="0.3">
      <c r="B16" s="7" t="s">
        <v>4</v>
      </c>
      <c r="C16" s="2">
        <v>0.41121757316264679</v>
      </c>
      <c r="D16" s="2">
        <v>0.10878638212992314</v>
      </c>
      <c r="E16" s="2">
        <v>7.0637755294847143E-2</v>
      </c>
      <c r="F16" s="2">
        <v>2.3076579620519785E-2</v>
      </c>
      <c r="G16" s="2">
        <v>3.6100877798445848E-2</v>
      </c>
      <c r="H16" s="2">
        <v>1.9842372514862715E-2</v>
      </c>
      <c r="I16" s="2">
        <v>4.7175504073564724E-3</v>
      </c>
      <c r="J16" s="2">
        <v>1.4945269555589393E-2</v>
      </c>
      <c r="K16" s="2">
        <v>0</v>
      </c>
    </row>
    <row r="17" spans="1:23" x14ac:dyDescent="0.3">
      <c r="B17" s="7" t="s">
        <v>5</v>
      </c>
      <c r="C17">
        <f>'Delta=0 working'!C4</f>
        <v>3772.7117422905717</v>
      </c>
      <c r="D17">
        <f>'Delta=0 working'!C10</f>
        <v>2429.0324014902681</v>
      </c>
      <c r="E17">
        <f>'Delta=0 working'!C16</f>
        <v>2339.2052528514068</v>
      </c>
      <c r="F17">
        <f>'Delta=0 working'!C22</f>
        <v>930.15363607573033</v>
      </c>
      <c r="G17">
        <f>'Delta=0 working'!F4</f>
        <v>1592.797942994579</v>
      </c>
      <c r="H17">
        <f>'Delta=0 working'!F10</f>
        <v>813.03821673317248</v>
      </c>
      <c r="I17">
        <f>'Delta=0 working'!F16</f>
        <v>155.54807943657585</v>
      </c>
      <c r="J17">
        <f>'Delta=0 working'!F22</f>
        <v>368.4226373003894</v>
      </c>
      <c r="K17">
        <f>MIN(I17,J17)^2/I17</f>
        <v>155.54807943657585</v>
      </c>
    </row>
    <row r="18" spans="1:23" x14ac:dyDescent="0.3">
      <c r="B18" s="1"/>
    </row>
    <row r="19" spans="1:23" ht="17.399999999999999" x14ac:dyDescent="0.3">
      <c r="A19" s="6" t="s">
        <v>6</v>
      </c>
      <c r="B19" s="1"/>
      <c r="C19" s="1"/>
      <c r="M19" s="6" t="s">
        <v>17</v>
      </c>
      <c r="N19" s="1"/>
      <c r="O19" s="1"/>
    </row>
    <row r="20" spans="1:23" ht="16.2" thickBot="1" x14ac:dyDescent="0.35">
      <c r="B20">
        <v>0</v>
      </c>
      <c r="C20">
        <v>1</v>
      </c>
      <c r="D20">
        <v>2</v>
      </c>
      <c r="E20">
        <v>3</v>
      </c>
      <c r="F20">
        <v>4</v>
      </c>
      <c r="G20">
        <v>5</v>
      </c>
      <c r="H20">
        <v>6</v>
      </c>
      <c r="I20">
        <v>7</v>
      </c>
      <c r="J20">
        <v>8</v>
      </c>
      <c r="K20">
        <v>9</v>
      </c>
      <c r="N20">
        <v>0</v>
      </c>
      <c r="O20">
        <v>1</v>
      </c>
      <c r="P20">
        <v>2</v>
      </c>
      <c r="Q20">
        <v>3</v>
      </c>
      <c r="R20">
        <v>4</v>
      </c>
      <c r="S20">
        <v>5</v>
      </c>
      <c r="T20">
        <v>6</v>
      </c>
      <c r="U20">
        <v>7</v>
      </c>
      <c r="V20">
        <v>8</v>
      </c>
      <c r="W20">
        <v>9</v>
      </c>
    </row>
    <row r="21" spans="1:23" ht="16.8" thickTop="1" thickBot="1" x14ac:dyDescent="0.35">
      <c r="A21">
        <f>A3</f>
        <v>1981</v>
      </c>
      <c r="B21" s="10">
        <f>B3</f>
        <v>5012</v>
      </c>
      <c r="C21" s="11">
        <f t="shared" ref="C21:J28" si="1">B3*C$15</f>
        <v>11112.812702604004</v>
      </c>
      <c r="D21" s="11">
        <f t="shared" si="1"/>
        <v>12973.660499511581</v>
      </c>
      <c r="E21" s="11">
        <f t="shared" si="1"/>
        <v>13752.515632530667</v>
      </c>
      <c r="F21" s="11">
        <f t="shared" si="1"/>
        <v>13717.076141238522</v>
      </c>
      <c r="G21" s="11">
        <f t="shared" si="1"/>
        <v>14888.938607762344</v>
      </c>
      <c r="H21" s="11">
        <f t="shared" si="1"/>
        <v>16836.886880840713</v>
      </c>
      <c r="I21" s="11">
        <f t="shared" si="1"/>
        <v>18588.82047375237</v>
      </c>
      <c r="J21" s="11">
        <f t="shared" si="1"/>
        <v>18903.650063444322</v>
      </c>
      <c r="K21" s="12">
        <f>J3*K$15</f>
        <v>18834</v>
      </c>
      <c r="M21">
        <f>A21</f>
        <v>1981</v>
      </c>
      <c r="N21" s="10">
        <f>B3</f>
        <v>5012</v>
      </c>
      <c r="O21" s="11">
        <f>C21-B3</f>
        <v>6100.8127026040038</v>
      </c>
      <c r="P21" s="11">
        <f t="shared" ref="P21:P29" si="2">D21-C3</f>
        <v>4704.6604995115813</v>
      </c>
      <c r="Q21" s="11">
        <f t="shared" ref="Q21:Q28" si="3">E21-D3</f>
        <v>2845.5156325306671</v>
      </c>
      <c r="R21" s="11">
        <f t="shared" ref="R21:R27" si="4">F21-E3</f>
        <v>1912.0761412385218</v>
      </c>
      <c r="S21" s="11">
        <f t="shared" ref="S21:S26" si="5">G21-F3</f>
        <v>1349.938607762344</v>
      </c>
      <c r="T21" s="11">
        <f t="shared" ref="T21:W22" si="6">H21-G3</f>
        <v>655.88688084071327</v>
      </c>
      <c r="U21" s="11">
        <f t="shared" si="6"/>
        <v>579.82047375237016</v>
      </c>
      <c r="V21" s="11">
        <f t="shared" si="6"/>
        <v>295.65006344432186</v>
      </c>
      <c r="W21" s="12">
        <f t="shared" si="6"/>
        <v>172</v>
      </c>
    </row>
    <row r="22" spans="1:23" ht="16.8" thickTop="1" thickBot="1" x14ac:dyDescent="0.35">
      <c r="A22">
        <f t="shared" ref="A22:A30" si="7">A4</f>
        <v>1982</v>
      </c>
      <c r="B22" s="13">
        <f t="shared" ref="B22:B30" si="8">B4</f>
        <v>106</v>
      </c>
      <c r="C22" s="14">
        <f t="shared" si="1"/>
        <v>235.0275631436601</v>
      </c>
      <c r="D22" s="14">
        <f t="shared" si="1"/>
        <v>6722.9574604434783</v>
      </c>
      <c r="E22" s="14">
        <f t="shared" si="1"/>
        <v>6803.7567024053806</v>
      </c>
      <c r="F22" s="14">
        <f t="shared" si="1"/>
        <v>12393.590353447697</v>
      </c>
      <c r="G22" s="14">
        <f t="shared" si="1"/>
        <v>15156.167508101089</v>
      </c>
      <c r="H22" s="14">
        <f t="shared" si="1"/>
        <v>16231.295868873016</v>
      </c>
      <c r="I22" s="14">
        <f t="shared" si="1"/>
        <v>15994.911547629892</v>
      </c>
      <c r="J22" s="14">
        <f t="shared" si="1"/>
        <v>16425.89842410959</v>
      </c>
      <c r="K22" s="15">
        <f>J4*K$15</f>
        <v>16857.953917050691</v>
      </c>
      <c r="M22">
        <f t="shared" ref="M22:M30" si="9">A22</f>
        <v>1982</v>
      </c>
      <c r="N22" s="13">
        <f t="shared" ref="N22:N30" si="10">B4</f>
        <v>106</v>
      </c>
      <c r="O22" s="14">
        <f t="shared" ref="O22:O30" si="11">C22-B4</f>
        <v>129.0275631436601</v>
      </c>
      <c r="P22" s="14">
        <f t="shared" si="2"/>
        <v>2437.9574604434783</v>
      </c>
      <c r="Q22" s="14">
        <f t="shared" si="3"/>
        <v>1407.7567024053806</v>
      </c>
      <c r="R22" s="14">
        <f t="shared" si="4"/>
        <v>1727.5903534476965</v>
      </c>
      <c r="S22" s="14">
        <f t="shared" si="5"/>
        <v>1374.167508101089</v>
      </c>
      <c r="T22" s="14">
        <f t="shared" si="6"/>
        <v>632.29586887301593</v>
      </c>
      <c r="U22" s="14">
        <f t="shared" si="6"/>
        <v>498.91154762989208</v>
      </c>
      <c r="V22" s="14">
        <f t="shared" si="6"/>
        <v>256.89842410958954</v>
      </c>
      <c r="W22" s="15">
        <f t="shared" si="6"/>
        <v>153.95391705069051</v>
      </c>
    </row>
    <row r="23" spans="1:23" ht="16.8" thickTop="1" thickBot="1" x14ac:dyDescent="0.35">
      <c r="A23">
        <f t="shared" si="7"/>
        <v>1983</v>
      </c>
      <c r="B23" s="13">
        <f t="shared" si="8"/>
        <v>3410</v>
      </c>
      <c r="C23" s="14">
        <f t="shared" si="1"/>
        <v>7560.7923615083109</v>
      </c>
      <c r="D23" s="14">
        <f t="shared" si="1"/>
        <v>14108.012481752103</v>
      </c>
      <c r="E23" s="14">
        <f t="shared" si="1"/>
        <v>17492.312218767576</v>
      </c>
      <c r="F23" s="14">
        <f t="shared" si="1"/>
        <v>18755.385514250822</v>
      </c>
      <c r="G23" s="14">
        <f t="shared" si="1"/>
        <v>20603.018303894492</v>
      </c>
      <c r="H23" s="14">
        <f t="shared" si="1"/>
        <v>23114.430824485236</v>
      </c>
      <c r="I23" s="14">
        <f t="shared" si="1"/>
        <v>23599.100588117079</v>
      </c>
      <c r="J23" s="10">
        <f>I5*J$15</f>
        <v>23838.835575493576</v>
      </c>
      <c r="K23" s="16">
        <f t="shared" ref="K23:K30" si="12">J23*K$15</f>
        <v>24058.548345774623</v>
      </c>
      <c r="M23">
        <f t="shared" si="9"/>
        <v>1983</v>
      </c>
      <c r="N23" s="13">
        <f t="shared" si="10"/>
        <v>3410</v>
      </c>
      <c r="O23" s="14">
        <f t="shared" si="11"/>
        <v>4150.7923615083109</v>
      </c>
      <c r="P23" s="14">
        <f t="shared" si="2"/>
        <v>5116.0124817521028</v>
      </c>
      <c r="Q23" s="14">
        <f t="shared" si="3"/>
        <v>3619.3122187675763</v>
      </c>
      <c r="R23" s="14">
        <f t="shared" si="4"/>
        <v>2614.3855142508219</v>
      </c>
      <c r="S23" s="14">
        <f t="shared" si="5"/>
        <v>1868.0183038944924</v>
      </c>
      <c r="T23" s="14">
        <f>H23-G5</f>
        <v>900.43082448523637</v>
      </c>
      <c r="U23" s="14">
        <f>I23-H5</f>
        <v>736.10058811707859</v>
      </c>
      <c r="V23" s="10">
        <f>J23-I5</f>
        <v>372.83557549357647</v>
      </c>
      <c r="W23" s="16">
        <f t="shared" ref="W23:W30" si="13">K23-J23</f>
        <v>219.71277028104669</v>
      </c>
    </row>
    <row r="24" spans="1:23" ht="16.8" thickTop="1" thickBot="1" x14ac:dyDescent="0.35">
      <c r="A24">
        <f t="shared" si="7"/>
        <v>1984</v>
      </c>
      <c r="B24" s="13">
        <f t="shared" si="8"/>
        <v>5655</v>
      </c>
      <c r="C24" s="14">
        <f t="shared" si="1"/>
        <v>12538.498769598093</v>
      </c>
      <c r="D24" s="14">
        <f t="shared" si="1"/>
        <v>18129.235345489938</v>
      </c>
      <c r="E24" s="14">
        <f t="shared" si="1"/>
        <v>19879.174975930917</v>
      </c>
      <c r="F24" s="14">
        <f t="shared" si="1"/>
        <v>24710.490573450097</v>
      </c>
      <c r="G24" s="14">
        <f t="shared" si="1"/>
        <v>25760.646051173124</v>
      </c>
      <c r="H24" s="14">
        <f t="shared" si="1"/>
        <v>27140.258359370146</v>
      </c>
      <c r="I24" s="10">
        <f>H6*I$15</f>
        <v>27938.453204678517</v>
      </c>
      <c r="J24" s="14">
        <f t="shared" ref="J24:J30" si="14">I24*J$15</f>
        <v>28382.348597117223</v>
      </c>
      <c r="K24" s="16">
        <f t="shared" si="12"/>
        <v>28643.937063450099</v>
      </c>
      <c r="M24">
        <f t="shared" si="9"/>
        <v>1984</v>
      </c>
      <c r="N24" s="13">
        <f t="shared" si="10"/>
        <v>5655</v>
      </c>
      <c r="O24" s="14">
        <f t="shared" si="11"/>
        <v>6883.4987695980926</v>
      </c>
      <c r="P24" s="14">
        <f t="shared" si="2"/>
        <v>6574.2353454899385</v>
      </c>
      <c r="Q24" s="14">
        <f t="shared" si="3"/>
        <v>4113.1749759309168</v>
      </c>
      <c r="R24" s="14">
        <f t="shared" si="4"/>
        <v>3444.4905734500971</v>
      </c>
      <c r="S24" s="14">
        <f t="shared" si="5"/>
        <v>2335.6460511731239</v>
      </c>
      <c r="T24" s="14">
        <f>H24-G6</f>
        <v>1057.2583593701456</v>
      </c>
      <c r="U24" s="10">
        <f>I24-H6</f>
        <v>871.45320467851707</v>
      </c>
      <c r="V24" s="14">
        <f t="shared" ref="V24:V30" si="15">J24-I24</f>
        <v>443.89539243870604</v>
      </c>
      <c r="W24" s="16">
        <f t="shared" si="13"/>
        <v>261.58846633287612</v>
      </c>
    </row>
    <row r="25" spans="1:23" ht="16.8" thickTop="1" thickBot="1" x14ac:dyDescent="0.35">
      <c r="A25">
        <f t="shared" si="7"/>
        <v>1985</v>
      </c>
      <c r="B25" s="13">
        <f t="shared" si="8"/>
        <v>1092</v>
      </c>
      <c r="C25" s="14">
        <f t="shared" si="1"/>
        <v>2421.2273486120457</v>
      </c>
      <c r="D25" s="14">
        <f t="shared" si="1"/>
        <v>15007.021729087952</v>
      </c>
      <c r="E25" s="14">
        <f t="shared" si="1"/>
        <v>19967.437201499557</v>
      </c>
      <c r="F25" s="14">
        <f t="shared" si="1"/>
        <v>25759.751035588037</v>
      </c>
      <c r="G25" s="14">
        <f t="shared" si="1"/>
        <v>28542.9057954407</v>
      </c>
      <c r="H25" s="10">
        <f>G7*H$15</f>
        <v>27241.190194698094</v>
      </c>
      <c r="I25" s="14">
        <f t="shared" ref="I25:I30" si="16">H25*I$15</f>
        <v>28118.251653094911</v>
      </c>
      <c r="J25" s="14">
        <f t="shared" si="14"/>
        <v>28565.003742797238</v>
      </c>
      <c r="K25" s="16">
        <f t="shared" si="12"/>
        <v>28828.275666693986</v>
      </c>
      <c r="M25">
        <f t="shared" si="9"/>
        <v>1985</v>
      </c>
      <c r="N25" s="13">
        <f t="shared" si="10"/>
        <v>1092</v>
      </c>
      <c r="O25" s="14">
        <f t="shared" si="11"/>
        <v>1329.2273486120457</v>
      </c>
      <c r="P25" s="14">
        <f t="shared" si="2"/>
        <v>5442.0217290879518</v>
      </c>
      <c r="Q25" s="14">
        <f t="shared" si="3"/>
        <v>4131.437201499557</v>
      </c>
      <c r="R25" s="14">
        <f t="shared" si="4"/>
        <v>3590.7510355880368</v>
      </c>
      <c r="S25" s="14">
        <f t="shared" si="5"/>
        <v>2587.9057954406999</v>
      </c>
      <c r="T25" s="10">
        <f>H25-G7</f>
        <v>1061.1901946980943</v>
      </c>
      <c r="U25" s="14">
        <f t="shared" ref="U25:U30" si="17">I25-H25</f>
        <v>877.06145839681631</v>
      </c>
      <c r="V25" s="14">
        <f t="shared" si="15"/>
        <v>446.75208970232779</v>
      </c>
      <c r="W25" s="16">
        <f t="shared" si="13"/>
        <v>263.27192389674747</v>
      </c>
    </row>
    <row r="26" spans="1:23" ht="16.8" thickTop="1" thickBot="1" x14ac:dyDescent="0.35">
      <c r="A26">
        <f t="shared" si="7"/>
        <v>1986</v>
      </c>
      <c r="B26" s="13">
        <f t="shared" si="8"/>
        <v>1513</v>
      </c>
      <c r="C26" s="14">
        <f t="shared" si="1"/>
        <v>3354.6858777014882</v>
      </c>
      <c r="D26" s="14">
        <f t="shared" si="1"/>
        <v>10111.892843070762</v>
      </c>
      <c r="E26" s="14">
        <f t="shared" si="1"/>
        <v>14754.922337203068</v>
      </c>
      <c r="F26" s="14">
        <f t="shared" si="1"/>
        <v>15030.104183559532</v>
      </c>
      <c r="G26" s="10">
        <f>F8*G$15</f>
        <v>17432.561844320015</v>
      </c>
      <c r="H26" s="14">
        <f>G26*H$15</f>
        <v>18139.180014589707</v>
      </c>
      <c r="I26" s="14">
        <f t="shared" si="16"/>
        <v>18723.191783679547</v>
      </c>
      <c r="J26" s="14">
        <f t="shared" si="14"/>
        <v>19020.672052312668</v>
      </c>
      <c r="K26" s="16">
        <f t="shared" si="12"/>
        <v>19195.977785513707</v>
      </c>
      <c r="M26">
        <f t="shared" si="9"/>
        <v>1986</v>
      </c>
      <c r="N26" s="13">
        <f t="shared" si="10"/>
        <v>1513</v>
      </c>
      <c r="O26" s="14">
        <f t="shared" si="11"/>
        <v>1841.6858777014882</v>
      </c>
      <c r="P26" s="14">
        <f t="shared" si="2"/>
        <v>3666.892843070762</v>
      </c>
      <c r="Q26" s="14">
        <f t="shared" si="3"/>
        <v>3052.9223372030683</v>
      </c>
      <c r="R26" s="14">
        <f t="shared" si="4"/>
        <v>2095.1041835595315</v>
      </c>
      <c r="S26" s="10">
        <f t="shared" si="5"/>
        <v>1580.5618443200146</v>
      </c>
      <c r="T26" s="14">
        <f>H26-G26</f>
        <v>706.6181702696922</v>
      </c>
      <c r="U26" s="14">
        <f t="shared" si="17"/>
        <v>584.01176908984053</v>
      </c>
      <c r="V26" s="14">
        <f t="shared" si="15"/>
        <v>297.48026863312043</v>
      </c>
      <c r="W26" s="16">
        <f t="shared" si="13"/>
        <v>175.3057332010394</v>
      </c>
    </row>
    <row r="27" spans="1:23" ht="16.8" thickTop="1" thickBot="1" x14ac:dyDescent="0.35">
      <c r="A27">
        <f t="shared" si="7"/>
        <v>1987</v>
      </c>
      <c r="B27" s="13">
        <f t="shared" si="8"/>
        <v>557</v>
      </c>
      <c r="C27" s="14">
        <f t="shared" si="1"/>
        <v>1235.0033270850818</v>
      </c>
      <c r="D27" s="14">
        <f t="shared" si="1"/>
        <v>6307.1852954452233</v>
      </c>
      <c r="E27" s="14">
        <f t="shared" si="1"/>
        <v>13801.690301061766</v>
      </c>
      <c r="F27" s="10">
        <f>E9*F$15</f>
        <v>14308.51974614241</v>
      </c>
      <c r="G27" s="14">
        <f>F27*G$15</f>
        <v>15735.185173814138</v>
      </c>
      <c r="H27" s="14">
        <f>G27*H$15</f>
        <v>16373.001224929891</v>
      </c>
      <c r="I27" s="14">
        <f t="shared" si="16"/>
        <v>16900.148835956988</v>
      </c>
      <c r="J27" s="14">
        <f t="shared" si="14"/>
        <v>17168.66399479024</v>
      </c>
      <c r="K27" s="16">
        <f t="shared" si="12"/>
        <v>17326.900529304436</v>
      </c>
      <c r="M27">
        <f t="shared" si="9"/>
        <v>1987</v>
      </c>
      <c r="N27" s="13">
        <f t="shared" si="10"/>
        <v>557</v>
      </c>
      <c r="O27" s="14">
        <f t="shared" si="11"/>
        <v>678.00332708508176</v>
      </c>
      <c r="P27" s="14">
        <f t="shared" si="2"/>
        <v>2287.1852954452233</v>
      </c>
      <c r="Q27" s="14">
        <f t="shared" si="3"/>
        <v>2855.6903010617661</v>
      </c>
      <c r="R27" s="10">
        <f t="shared" si="4"/>
        <v>1994.5197461424104</v>
      </c>
      <c r="S27" s="14">
        <f>G27-F27</f>
        <v>1426.6654276717272</v>
      </c>
      <c r="T27" s="14">
        <f>H27-G27</f>
        <v>637.816051115753</v>
      </c>
      <c r="U27" s="14">
        <f t="shared" si="17"/>
        <v>527.14761102709781</v>
      </c>
      <c r="V27" s="14">
        <f t="shared" si="15"/>
        <v>268.51515883325192</v>
      </c>
      <c r="W27" s="16">
        <f t="shared" si="13"/>
        <v>158.23653451419523</v>
      </c>
    </row>
    <row r="28" spans="1:23" ht="16.8" thickTop="1" thickBot="1" x14ac:dyDescent="0.35">
      <c r="A28">
        <f t="shared" si="7"/>
        <v>1988</v>
      </c>
      <c r="B28" s="13">
        <f t="shared" si="8"/>
        <v>1351</v>
      </c>
      <c r="C28" s="14">
        <f t="shared" si="1"/>
        <v>2995.4928095007999</v>
      </c>
      <c r="D28" s="14">
        <f t="shared" si="1"/>
        <v>10899.506529218401</v>
      </c>
      <c r="E28" s="10">
        <f>D10*E$15</f>
        <v>16532.7757379428</v>
      </c>
      <c r="F28" s="14">
        <f>E28*F$15</f>
        <v>19210.617841879059</v>
      </c>
      <c r="G28" s="14">
        <f>F28*G$15</f>
        <v>21126.058768367031</v>
      </c>
      <c r="H28" s="14">
        <f>G28*H$15</f>
        <v>21982.390564303118</v>
      </c>
      <c r="I28" s="14">
        <f t="shared" si="16"/>
        <v>22690.138918526223</v>
      </c>
      <c r="J28" s="14">
        <f t="shared" si="14"/>
        <v>23050.647356339141</v>
      </c>
      <c r="K28" s="16">
        <f t="shared" si="12"/>
        <v>23263.095719070378</v>
      </c>
      <c r="M28">
        <f t="shared" si="9"/>
        <v>1988</v>
      </c>
      <c r="N28" s="13">
        <f t="shared" si="10"/>
        <v>1351</v>
      </c>
      <c r="O28" s="14">
        <f t="shared" si="11"/>
        <v>1644.4928095007999</v>
      </c>
      <c r="P28" s="14">
        <f t="shared" si="2"/>
        <v>3952.5065292184008</v>
      </c>
      <c r="Q28" s="10">
        <f t="shared" si="3"/>
        <v>3420.7757379428003</v>
      </c>
      <c r="R28" s="14">
        <f>F28-E28</f>
        <v>2677.8421039362584</v>
      </c>
      <c r="S28" s="14">
        <f>G28-F28</f>
        <v>1915.4409264879723</v>
      </c>
      <c r="T28" s="14">
        <f>H28-G28</f>
        <v>856.33179593608656</v>
      </c>
      <c r="U28" s="14">
        <f t="shared" si="17"/>
        <v>707.74835422310571</v>
      </c>
      <c r="V28" s="14">
        <f t="shared" si="15"/>
        <v>360.50843781291769</v>
      </c>
      <c r="W28" s="16">
        <f t="shared" si="13"/>
        <v>212.44836273123656</v>
      </c>
    </row>
    <row r="29" spans="1:23" ht="16.8" thickTop="1" thickBot="1" x14ac:dyDescent="0.35">
      <c r="A29">
        <f t="shared" si="7"/>
        <v>1989</v>
      </c>
      <c r="B29" s="13">
        <f t="shared" si="8"/>
        <v>3133</v>
      </c>
      <c r="C29" s="14">
        <f>B11*C$15</f>
        <v>6946.6165597083691</v>
      </c>
      <c r="D29" s="10">
        <f>C11*D$15</f>
        <v>8464.4936987380552</v>
      </c>
      <c r="E29" s="14">
        <f>D29*E$15</f>
        <v>10672.786459462037</v>
      </c>
      <c r="F29" s="14">
        <f>E29*F$15</f>
        <v>12401.47602741383</v>
      </c>
      <c r="G29" s="14">
        <f>F29*G$15</f>
        <v>13637.995067420117</v>
      </c>
      <c r="H29" s="14">
        <f>G29*H$15</f>
        <v>14190.802807713746</v>
      </c>
      <c r="I29" s="14">
        <f t="shared" si="16"/>
        <v>14647.692030152251</v>
      </c>
      <c r="J29" s="14">
        <f t="shared" si="14"/>
        <v>14880.419409667911</v>
      </c>
      <c r="K29" s="16">
        <f t="shared" si="12"/>
        <v>15017.566132337661</v>
      </c>
      <c r="M29">
        <f t="shared" si="9"/>
        <v>1989</v>
      </c>
      <c r="N29" s="13">
        <f t="shared" si="10"/>
        <v>3133</v>
      </c>
      <c r="O29" s="14">
        <f t="shared" si="11"/>
        <v>3813.6165597083691</v>
      </c>
      <c r="P29" s="10">
        <f t="shared" si="2"/>
        <v>3069.4936987380552</v>
      </c>
      <c r="Q29" s="14">
        <f>E29-D29</f>
        <v>2208.2927607239817</v>
      </c>
      <c r="R29" s="14">
        <f>F29-E29</f>
        <v>1728.6895679517929</v>
      </c>
      <c r="S29" s="14">
        <f>G29-F29</f>
        <v>1236.5190400062875</v>
      </c>
      <c r="T29" s="14">
        <f>H29-G29</f>
        <v>552.80774029362874</v>
      </c>
      <c r="U29" s="14">
        <f t="shared" si="17"/>
        <v>456.88922243850539</v>
      </c>
      <c r="V29" s="14">
        <f t="shared" si="15"/>
        <v>232.72737951565978</v>
      </c>
      <c r="W29" s="16">
        <f t="shared" si="13"/>
        <v>137.14672266974958</v>
      </c>
    </row>
    <row r="30" spans="1:23" ht="16.8" thickTop="1" thickBot="1" x14ac:dyDescent="0.35">
      <c r="A30">
        <f t="shared" si="7"/>
        <v>1990</v>
      </c>
      <c r="B30" s="17">
        <f t="shared" si="8"/>
        <v>2063</v>
      </c>
      <c r="C30" s="18">
        <f>B12*C$15</f>
        <v>4574.1685166544412</v>
      </c>
      <c r="D30" s="19">
        <f>C30*D$15</f>
        <v>7176.6488574953682</v>
      </c>
      <c r="E30" s="19">
        <f>D30*E$15</f>
        <v>9048.9571469596049</v>
      </c>
      <c r="F30" s="19">
        <f>E30*F$15</f>
        <v>10514.632290016891</v>
      </c>
      <c r="G30" s="19">
        <f>F30*G$15</f>
        <v>11563.019030154153</v>
      </c>
      <c r="H30" s="19">
        <f>G30*H$15</f>
        <v>12031.718893252208</v>
      </c>
      <c r="I30" s="19">
        <f t="shared" si="16"/>
        <v>12419.09392511077</v>
      </c>
      <c r="J30" s="19">
        <f t="shared" si="14"/>
        <v>12616.412600244046</v>
      </c>
      <c r="K30" s="20">
        <f t="shared" si="12"/>
        <v>12732.692900707125</v>
      </c>
      <c r="M30">
        <f t="shared" si="9"/>
        <v>1990</v>
      </c>
      <c r="N30" s="17">
        <f t="shared" si="10"/>
        <v>2063</v>
      </c>
      <c r="O30" s="18">
        <f t="shared" si="11"/>
        <v>2511.1685166544412</v>
      </c>
      <c r="P30" s="19">
        <f>D30-C30</f>
        <v>2602.4803408409271</v>
      </c>
      <c r="Q30" s="19">
        <f>E30-D30</f>
        <v>1872.3082894642366</v>
      </c>
      <c r="R30" s="19">
        <f>F30-E30</f>
        <v>1465.6751430572858</v>
      </c>
      <c r="S30" s="19">
        <f>G30-F30</f>
        <v>1048.3867401372627</v>
      </c>
      <c r="T30" s="19">
        <f>H30-G30</f>
        <v>468.69986309805427</v>
      </c>
      <c r="U30" s="19">
        <f t="shared" si="17"/>
        <v>387.37503185856258</v>
      </c>
      <c r="V30" s="19">
        <f t="shared" si="15"/>
        <v>197.31867513327597</v>
      </c>
      <c r="W30" s="20">
        <f t="shared" si="13"/>
        <v>116.28030046307867</v>
      </c>
    </row>
    <row r="31" spans="1:23" ht="16.2" thickTop="1" x14ac:dyDescent="0.3">
      <c r="A31" t="s">
        <v>16</v>
      </c>
      <c r="B31" s="14"/>
      <c r="C31" s="14">
        <f>SUM(C30:C$30)</f>
        <v>4574.1685166544412</v>
      </c>
      <c r="D31" s="14">
        <f>SUM(D29:D$30)</f>
        <v>15641.142556233423</v>
      </c>
      <c r="E31" s="14">
        <f>SUM(E28:E$30)</f>
        <v>36254.519344364438</v>
      </c>
      <c r="F31" s="14">
        <f>SUM(F27:F$30)</f>
        <v>56435.24590545219</v>
      </c>
      <c r="G31" s="14">
        <f>SUM(G26:G$30)</f>
        <v>79494.819884075463</v>
      </c>
      <c r="H31" s="14">
        <f>SUM(H25:H$30)</f>
        <v>109958.28369948677</v>
      </c>
      <c r="I31" s="14">
        <f>SUM(I24:I$30)</f>
        <v>141436.97035119921</v>
      </c>
      <c r="J31" s="14">
        <f>SUM(J23:J$30)</f>
        <v>167523.00332876205</v>
      </c>
      <c r="K31" s="14">
        <f>SUM(K22:K$30)</f>
        <v>185924.94805990273</v>
      </c>
      <c r="N31" s="14"/>
      <c r="O31" s="14"/>
      <c r="P31" s="14"/>
      <c r="Q31" s="14"/>
      <c r="R31" s="14"/>
      <c r="S31" s="14"/>
      <c r="T31" s="14">
        <f>SUM(T25:T$30)</f>
        <v>4283.463815411309</v>
      </c>
      <c r="U31" s="14">
        <f>SUM(U24:U$30)</f>
        <v>4411.6866517124454</v>
      </c>
      <c r="V31" s="14">
        <f>SUM(V23:V$30)</f>
        <v>2620.0329775628361</v>
      </c>
      <c r="W31" s="14">
        <f>SUM(W22:W$30)</f>
        <v>1697.9447311406602</v>
      </c>
    </row>
    <row r="32" spans="1:23" ht="17.399999999999999" x14ac:dyDescent="0.3">
      <c r="A32" s="6" t="s">
        <v>21</v>
      </c>
      <c r="B32" s="1"/>
      <c r="C32" s="1"/>
      <c r="M32" s="6" t="s">
        <v>20</v>
      </c>
      <c r="N32" s="1"/>
      <c r="O32" s="1"/>
    </row>
    <row r="33" spans="1:23" ht="16.2" thickBot="1" x14ac:dyDescent="0.35">
      <c r="B33">
        <v>0</v>
      </c>
      <c r="C33">
        <v>1</v>
      </c>
      <c r="D33">
        <v>2</v>
      </c>
      <c r="E33">
        <v>3</v>
      </c>
      <c r="F33">
        <v>4</v>
      </c>
      <c r="G33">
        <v>5</v>
      </c>
      <c r="H33">
        <v>6</v>
      </c>
      <c r="I33">
        <v>7</v>
      </c>
      <c r="J33">
        <v>8</v>
      </c>
      <c r="K33">
        <v>9</v>
      </c>
      <c r="N33">
        <v>0</v>
      </c>
      <c r="O33">
        <v>1</v>
      </c>
      <c r="P33">
        <v>2</v>
      </c>
      <c r="Q33">
        <v>3</v>
      </c>
      <c r="R33">
        <v>4</v>
      </c>
      <c r="S33">
        <v>5</v>
      </c>
      <c r="T33">
        <v>6</v>
      </c>
      <c r="U33">
        <v>7</v>
      </c>
      <c r="V33">
        <v>8</v>
      </c>
      <c r="W33">
        <v>9</v>
      </c>
    </row>
    <row r="34" spans="1:23" ht="16.8" thickTop="1" thickBot="1" x14ac:dyDescent="0.35">
      <c r="A34">
        <f>A21</f>
        <v>1981</v>
      </c>
      <c r="B34" s="10"/>
      <c r="C34" s="11"/>
      <c r="D34" s="11"/>
      <c r="E34" s="11"/>
      <c r="F34" s="11"/>
      <c r="G34" s="11"/>
      <c r="H34" s="11"/>
      <c r="I34" s="11"/>
      <c r="J34" s="11"/>
      <c r="K34" s="12"/>
      <c r="M34">
        <f>M21</f>
        <v>1981</v>
      </c>
      <c r="N34" s="10"/>
      <c r="O34" s="11"/>
      <c r="P34" s="11"/>
      <c r="Q34" s="11"/>
      <c r="R34" s="11"/>
      <c r="S34" s="11"/>
      <c r="T34" s="11"/>
      <c r="U34" s="11"/>
      <c r="V34" s="11"/>
      <c r="W34" s="12"/>
    </row>
    <row r="35" spans="1:23" ht="16.8" thickTop="1" thickBot="1" x14ac:dyDescent="0.35">
      <c r="A35">
        <f t="shared" ref="A35:A43" si="18">A22</f>
        <v>1982</v>
      </c>
      <c r="B35" s="13"/>
      <c r="C35" s="14"/>
      <c r="D35" s="14"/>
      <c r="E35" s="14"/>
      <c r="F35" s="14"/>
      <c r="G35" s="14"/>
      <c r="H35" s="14"/>
      <c r="I35" s="14"/>
      <c r="J35" s="14"/>
      <c r="K35" s="15">
        <f>SQRT('Delta=0 working'!K30+'Delta=0 working'!W30)</f>
        <v>155.54807943657585</v>
      </c>
      <c r="M35">
        <f t="shared" ref="M35:M43" si="19">M22</f>
        <v>1982</v>
      </c>
      <c r="N35" s="13"/>
      <c r="O35" s="14"/>
      <c r="P35" s="14"/>
      <c r="Q35" s="14"/>
      <c r="R35" s="14"/>
      <c r="S35" s="14"/>
      <c r="T35" s="14"/>
      <c r="U35" s="14"/>
      <c r="V35" s="14"/>
      <c r="W35" s="15">
        <f>SQRT('Delta=0 working'!K57+'Delta=0 working'!W57)</f>
        <v>155.54807943657585</v>
      </c>
    </row>
    <row r="36" spans="1:23" ht="16.8" thickTop="1" thickBot="1" x14ac:dyDescent="0.35">
      <c r="A36">
        <f t="shared" si="18"/>
        <v>1983</v>
      </c>
      <c r="B36" s="13"/>
      <c r="C36" s="14"/>
      <c r="D36" s="14"/>
      <c r="E36" s="14"/>
      <c r="F36" s="14"/>
      <c r="G36" s="14"/>
      <c r="H36" s="14"/>
      <c r="I36" s="14"/>
      <c r="J36" s="10">
        <f>SQRT('Delta=0 working'!J31+'Delta=0 working'!V31)</f>
        <v>508.6548185708873</v>
      </c>
      <c r="K36" s="16">
        <f>SQRT('Delta=0 working'!K31+'Delta=0 working'!W31)</f>
        <v>536.39175880667381</v>
      </c>
      <c r="M36">
        <f t="shared" si="19"/>
        <v>1983</v>
      </c>
      <c r="N36" s="13"/>
      <c r="O36" s="14"/>
      <c r="P36" s="14"/>
      <c r="Q36" s="14"/>
      <c r="R36" s="14"/>
      <c r="S36" s="14"/>
      <c r="T36" s="14"/>
      <c r="U36" s="14"/>
      <c r="V36" s="10">
        <f>SQRT('Delta=0 working'!J58+'Delta=0 working'!V58)</f>
        <v>508.6548185708873</v>
      </c>
      <c r="W36" s="16">
        <f>SQRT('Delta=0 working'!K58+'Delta=0 working'!W58)</f>
        <v>155.61871015284871</v>
      </c>
    </row>
    <row r="37" spans="1:23" ht="16.8" thickTop="1" thickBot="1" x14ac:dyDescent="0.35">
      <c r="A37">
        <f t="shared" si="18"/>
        <v>1984</v>
      </c>
      <c r="B37" s="13"/>
      <c r="C37" s="14"/>
      <c r="D37" s="14"/>
      <c r="E37" s="14"/>
      <c r="F37" s="14"/>
      <c r="G37" s="14"/>
      <c r="H37" s="14"/>
      <c r="I37" s="10">
        <f>SQRT('Delta=0 working'!I32+'Delta=0 working'!U32)</f>
        <v>201.24593162541981</v>
      </c>
      <c r="J37" s="14">
        <f>SQRT('Delta=0 working'!J32+'Delta=0 working'!V32)</f>
        <v>593.196490432318</v>
      </c>
      <c r="K37" s="16">
        <f>SQRT('Delta=0 working'!K32+'Delta=0 working'!W32)</f>
        <v>618.54141141869354</v>
      </c>
      <c r="M37">
        <f t="shared" si="19"/>
        <v>1984</v>
      </c>
      <c r="N37" s="13"/>
      <c r="O37" s="14"/>
      <c r="P37" s="14"/>
      <c r="Q37" s="14"/>
      <c r="R37" s="14"/>
      <c r="S37" s="14"/>
      <c r="T37" s="14"/>
      <c r="U37" s="10">
        <f>SQRT('Delta=0 working'!I59+'Delta=0 working'!U59)</f>
        <v>201.24593162541981</v>
      </c>
      <c r="V37" s="14">
        <f>SQRT('Delta=0 working'!J59+'Delta=0 working'!V59)</f>
        <v>556.86192079990985</v>
      </c>
      <c r="W37" s="16">
        <f>SQRT('Delta=0 working'!K59+'Delta=0 working'!W59)</f>
        <v>155.64413199799162</v>
      </c>
    </row>
    <row r="38" spans="1:23" ht="16.8" thickTop="1" thickBot="1" x14ac:dyDescent="0.35">
      <c r="A38">
        <f t="shared" si="18"/>
        <v>1985</v>
      </c>
      <c r="B38" s="13"/>
      <c r="C38" s="14"/>
      <c r="D38" s="14"/>
      <c r="E38" s="14"/>
      <c r="F38" s="14"/>
      <c r="G38" s="14"/>
      <c r="H38" s="10">
        <f>SQRT('Delta=0 working'!H33+'Delta=0 working'!T33)</f>
        <v>964.82312586562409</v>
      </c>
      <c r="I38" s="14">
        <f>SQRT('Delta=0 working'!I33+'Delta=0 working'!U33)</f>
        <v>1016.1234258142222</v>
      </c>
      <c r="J38" s="14">
        <f>SQRT('Delta=0 working'!J33+'Delta=0 working'!V33)</f>
        <v>1173.8728888996118</v>
      </c>
      <c r="K38" s="16">
        <f>SQRT('Delta=0 working'!K33+'Delta=0 working'!W33)</f>
        <v>1194.8599605592369</v>
      </c>
      <c r="M38">
        <f t="shared" si="19"/>
        <v>1985</v>
      </c>
      <c r="N38" s="13"/>
      <c r="O38" s="14"/>
      <c r="P38" s="14"/>
      <c r="Q38" s="14"/>
      <c r="R38" s="14"/>
      <c r="S38" s="14"/>
      <c r="T38" s="10">
        <f>SQRT('Delta=0 working'!H60+'Delta=0 working'!T60)</f>
        <v>964.82312586562409</v>
      </c>
      <c r="U38" s="14">
        <f>SQRT('Delta=0 working'!I60+'Delta=0 working'!U60)</f>
        <v>204.16025872849647</v>
      </c>
      <c r="V38" s="14">
        <f>SQRT('Delta=0 working'!J60+'Delta=0 working'!V60)</f>
        <v>559.16108829482528</v>
      </c>
      <c r="W38" s="16">
        <f>SQRT('Delta=0 working'!K60+'Delta=0 working'!W60)</f>
        <v>155.9238854335355</v>
      </c>
    </row>
    <row r="39" spans="1:23" ht="16.8" thickTop="1" thickBot="1" x14ac:dyDescent="0.35">
      <c r="A39">
        <f t="shared" si="18"/>
        <v>1986</v>
      </c>
      <c r="B39" s="13"/>
      <c r="C39" s="14"/>
      <c r="D39" s="14"/>
      <c r="E39" s="14"/>
      <c r="F39" s="14"/>
      <c r="G39" s="10">
        <f>SQRT('Delta=0 working'!G34+'Delta=0 working'!S34)</f>
        <v>1692.483239536502</v>
      </c>
      <c r="H39" s="14">
        <f>SQRT('Delta=0 working'!H34+'Delta=0 working'!T34)</f>
        <v>1970.3392295851711</v>
      </c>
      <c r="I39" s="14">
        <f>SQRT('Delta=0 working'!I34+'Delta=0 working'!U34)</f>
        <v>2041.5130521789363</v>
      </c>
      <c r="J39" s="14">
        <f>SQRT('Delta=0 working'!J34+'Delta=0 working'!V34)</f>
        <v>2124.9509180679929</v>
      </c>
      <c r="K39" s="16">
        <f>SQRT('Delta=0 working'!K34+'Delta=0 working'!W34)</f>
        <v>2150.169448148938</v>
      </c>
      <c r="M39">
        <f t="shared" si="19"/>
        <v>1986</v>
      </c>
      <c r="N39" s="13"/>
      <c r="O39" s="14"/>
      <c r="P39" s="14"/>
      <c r="Q39" s="14"/>
      <c r="R39" s="14"/>
      <c r="S39" s="10">
        <f>SQRT('Delta=0 working'!G61+'Delta=0 working'!S61)</f>
        <v>1692.483239536502</v>
      </c>
      <c r="T39" s="14">
        <f>SQRT('Delta=0 working'!H61+'Delta=0 working'!T61)</f>
        <v>886.29324272531881</v>
      </c>
      <c r="U39" s="14">
        <f>SQRT('Delta=0 working'!I61+'Delta=0 working'!U61)</f>
        <v>188.55426276143683</v>
      </c>
      <c r="V39" s="14">
        <f>SQRT('Delta=0 working'!J61+'Delta=0 working'!V61)</f>
        <v>463.89963051958938</v>
      </c>
      <c r="W39" s="16">
        <f>SQRT('Delta=0 working'!K61+'Delta=0 working'!W61)</f>
        <v>156.77617628348719</v>
      </c>
    </row>
    <row r="40" spans="1:23" ht="16.8" thickTop="1" thickBot="1" x14ac:dyDescent="0.35">
      <c r="A40">
        <f t="shared" si="18"/>
        <v>1987</v>
      </c>
      <c r="B40" s="13"/>
      <c r="C40" s="14"/>
      <c r="D40" s="14"/>
      <c r="E40" s="14"/>
      <c r="F40" s="10">
        <f>SQRT('Delta=0 working'!F35+'Delta=0 working'!R35)</f>
        <v>972.59217288250966</v>
      </c>
      <c r="G40" s="14">
        <f>SQRT('Delta=0 working'!G35+'Delta=0 working'!S35)</f>
        <v>1986.9342551599079</v>
      </c>
      <c r="H40" s="14">
        <f>SQRT('Delta=0 working'!H35+'Delta=0 working'!T35)</f>
        <v>2243.4581462730885</v>
      </c>
      <c r="I40" s="14">
        <f>SQRT('Delta=0 working'!I35+'Delta=0 working'!U35)</f>
        <v>2322.194470383527</v>
      </c>
      <c r="J40" s="14">
        <f>SQRT('Delta=0 working'!J35+'Delta=0 working'!V35)</f>
        <v>2401.0322583619654</v>
      </c>
      <c r="K40" s="16">
        <f>SQRT('Delta=0 working'!K35+'Delta=0 working'!W35)</f>
        <v>2428.1489423522044</v>
      </c>
      <c r="M40">
        <f t="shared" si="19"/>
        <v>1987</v>
      </c>
      <c r="N40" s="13"/>
      <c r="O40" s="14"/>
      <c r="P40" s="14"/>
      <c r="Q40" s="14"/>
      <c r="R40" s="10">
        <f>SQRT('Delta=0 working'!F62+'Delta=0 working'!R62)</f>
        <v>972.59217288250966</v>
      </c>
      <c r="S40" s="14">
        <f>SQRT('Delta=0 working'!G62+'Delta=0 working'!S62)</f>
        <v>1677.3009978679643</v>
      </c>
      <c r="T40" s="14">
        <f>SQRT('Delta=0 working'!H62+'Delta=0 working'!T62)</f>
        <v>874.72549810995042</v>
      </c>
      <c r="U40" s="14">
        <f>SQRT('Delta=0 working'!I62+'Delta=0 working'!U62)</f>
        <v>188.12104498383218</v>
      </c>
      <c r="V40" s="14">
        <f>SQRT('Delta=0 working'!J62+'Delta=0 working'!V62)</f>
        <v>448.34175342805452</v>
      </c>
      <c r="W40" s="16">
        <f>SQRT('Delta=0 working'!K62+'Delta=0 working'!W62)</f>
        <v>157.11432857518727</v>
      </c>
    </row>
    <row r="41" spans="1:23" ht="16.8" thickTop="1" thickBot="1" x14ac:dyDescent="0.35">
      <c r="A41">
        <f t="shared" si="18"/>
        <v>1988</v>
      </c>
      <c r="B41" s="13"/>
      <c r="C41" s="14"/>
      <c r="D41" s="14"/>
      <c r="E41" s="10">
        <f>SQRT('Delta=0 working'!E36+'Delta=0 working'!Q36)</f>
        <v>2515.8958281504133</v>
      </c>
      <c r="F41" s="14">
        <f>SQRT('Delta=0 working'!F36+'Delta=0 working'!R36)</f>
        <v>3091.5152357537609</v>
      </c>
      <c r="G41" s="14">
        <f>SQRT('Delta=0 working'!G36+'Delta=0 working'!S36)</f>
        <v>3818.122366157234</v>
      </c>
      <c r="H41" s="14">
        <f>SQRT('Delta=0 working'!H36+'Delta=0 working'!T36)</f>
        <v>4076.9350429548317</v>
      </c>
      <c r="I41" s="14">
        <f>SQRT('Delta=0 working'!I36+'Delta=0 working'!U36)</f>
        <v>4212.3535221276416</v>
      </c>
      <c r="J41" s="14">
        <f>SQRT('Delta=0 working'!J36+'Delta=0 working'!V36)</f>
        <v>4308.543868689716</v>
      </c>
      <c r="K41" s="16">
        <f>SQRT('Delta=0 working'!K36+'Delta=0 working'!W36)</f>
        <v>4351.0352357152888</v>
      </c>
      <c r="M41">
        <f t="shared" si="19"/>
        <v>1988</v>
      </c>
      <c r="N41" s="13"/>
      <c r="O41" s="14"/>
      <c r="P41" s="14"/>
      <c r="Q41" s="10">
        <f>SQRT('Delta=0 working'!E63+'Delta=0 working'!Q63)</f>
        <v>2515.8958281504133</v>
      </c>
      <c r="R41" s="14">
        <f>SQRT('Delta=0 working'!F63+'Delta=0 working'!R63)</f>
        <v>1085.0159213980714</v>
      </c>
      <c r="S41" s="14">
        <f>SQRT('Delta=0 working'!G63+'Delta=0 working'!S63)</f>
        <v>1764.8488662213404</v>
      </c>
      <c r="T41" s="14">
        <f>SQRT('Delta=0 working'!H63+'Delta=0 working'!T63)</f>
        <v>928.17869127270887</v>
      </c>
      <c r="U41" s="14">
        <f>SQRT('Delta=0 working'!I63+'Delta=0 working'!U63)</f>
        <v>228.54474920458449</v>
      </c>
      <c r="V41" s="14">
        <f>SQRT('Delta=0 working'!J63+'Delta=0 working'!V63)</f>
        <v>505.75236481034608</v>
      </c>
      <c r="W41" s="16">
        <f>SQRT('Delta=0 working'!K63+'Delta=0 working'!W63)</f>
        <v>160.53689796470894</v>
      </c>
    </row>
    <row r="42" spans="1:23" ht="16.8" thickTop="1" thickBot="1" x14ac:dyDescent="0.35">
      <c r="A42">
        <f t="shared" si="18"/>
        <v>1989</v>
      </c>
      <c r="B42" s="13"/>
      <c r="C42" s="14"/>
      <c r="D42" s="10">
        <f>SQRT('Delta=0 working'!D37+'Delta=0 working'!P37)</f>
        <v>2498.9303689933877</v>
      </c>
      <c r="E42" s="14">
        <f>SQRT('Delta=0 working'!E37+'Delta=0 working'!Q37)</f>
        <v>3969.7738588231537</v>
      </c>
      <c r="F42" s="14">
        <f>SQRT('Delta=0 working'!F37+'Delta=0 working'!R37)</f>
        <v>4712.1044861542432</v>
      </c>
      <c r="G42" s="14">
        <f>SQRT('Delta=0 working'!G37+'Delta=0 working'!S37)</f>
        <v>5439.8145796795907</v>
      </c>
      <c r="H42" s="14">
        <f>SQRT('Delta=0 working'!H37+'Delta=0 working'!T37)</f>
        <v>5724.8675620086779</v>
      </c>
      <c r="I42" s="14">
        <f>SQRT('Delta=0 working'!I37+'Delta=0 working'!U37)</f>
        <v>5911.6159529031984</v>
      </c>
      <c r="J42" s="14">
        <f>SQRT('Delta=0 working'!J37+'Delta=0 working'!V37)</f>
        <v>6020.8521311186723</v>
      </c>
      <c r="K42" s="16">
        <f>SQRT('Delta=0 working'!K37+'Delta=0 working'!W37)</f>
        <v>6078.3344642502716</v>
      </c>
      <c r="M42">
        <f t="shared" si="19"/>
        <v>1989</v>
      </c>
      <c r="N42" s="13"/>
      <c r="O42" s="14"/>
      <c r="P42" s="10">
        <f>SQRT('Delta=0 working'!D64+'Delta=0 working'!P64)</f>
        <v>2498.9303689933877</v>
      </c>
      <c r="Q42" s="14">
        <f>SQRT('Delta=0 working'!E64+'Delta=0 working'!Q64)</f>
        <v>2501.2256484413515</v>
      </c>
      <c r="R42" s="14">
        <f>SQRT('Delta=0 working'!F64+'Delta=0 working'!R64)</f>
        <v>1157.4824897335163</v>
      </c>
      <c r="S42" s="14">
        <f>SQRT('Delta=0 working'!G64+'Delta=0 working'!S64)</f>
        <v>1720.4248264278338</v>
      </c>
      <c r="T42" s="14">
        <f>SQRT('Delta=0 working'!H64+'Delta=0 working'!T64)</f>
        <v>885.19644313747574</v>
      </c>
      <c r="U42" s="14">
        <f>SQRT('Delta=0 working'!I64+'Delta=0 working'!U64)</f>
        <v>250.38831468463735</v>
      </c>
      <c r="V42" s="14">
        <f>SQRT('Delta=0 working'!J64+'Delta=0 working'!V64)</f>
        <v>439.26273039496164</v>
      </c>
      <c r="W42" s="16">
        <f>SQRT('Delta=0 working'!K64+'Delta=0 working'!W64)</f>
        <v>165.15004246981985</v>
      </c>
    </row>
    <row r="43" spans="1:23" ht="16.8" thickTop="1" thickBot="1" x14ac:dyDescent="0.35">
      <c r="A43">
        <f t="shared" si="18"/>
        <v>1990</v>
      </c>
      <c r="B43" s="17"/>
      <c r="C43" s="18">
        <f>SQRT('Delta=0 working'!C38+'Delta=0 working'!O38)</f>
        <v>3866.9157982435968</v>
      </c>
      <c r="D43" s="19">
        <f>SQRT('Delta=0 working'!D38+'Delta=0 working'!P38)</f>
        <v>6554.7586614541142</v>
      </c>
      <c r="E43" s="19">
        <f>SQRT('Delta=0 working'!E38+'Delta=0 working'!Q38)</f>
        <v>8605.0150111958519</v>
      </c>
      <c r="F43" s="19">
        <f>SQRT('Delta=0 working'!F38+'Delta=0 working'!R38)</f>
        <v>10044.218898210502</v>
      </c>
      <c r="G43" s="19">
        <f>SQRT('Delta=0 working'!G38+'Delta=0 working'!S38)</f>
        <v>11166.683713146322</v>
      </c>
      <c r="H43" s="19">
        <f>SQRT('Delta=0 working'!H38+'Delta=0 working'!T38)</f>
        <v>11650.088290596777</v>
      </c>
      <c r="I43" s="19">
        <f>SQRT('Delta=0 working'!I38+'Delta=0 working'!U38)</f>
        <v>12026.322179298564</v>
      </c>
      <c r="J43" s="19">
        <f>SQRT('Delta=0 working'!J38+'Delta=0 working'!V38)</f>
        <v>12224.426047700652</v>
      </c>
      <c r="K43" s="20">
        <f>SQRT('Delta=0 working'!K38+'Delta=0 working'!W38)</f>
        <v>12338.074117635129</v>
      </c>
      <c r="M43">
        <f t="shared" si="19"/>
        <v>1990</v>
      </c>
      <c r="N43" s="17"/>
      <c r="O43" s="18">
        <f>SQRT('Delta=0 working'!C65+'Delta=0 working'!O65)</f>
        <v>3866.9157982435968</v>
      </c>
      <c r="P43" s="19">
        <f>SQRT('Delta=0 working'!D65+'Delta=0 working'!P65)</f>
        <v>3316.1294883209289</v>
      </c>
      <c r="Q43" s="19">
        <f>SQRT('Delta=0 working'!E65+'Delta=0 working'!Q65)</f>
        <v>2943.3498556215222</v>
      </c>
      <c r="R43" s="19">
        <f>SQRT('Delta=0 working'!F65+'Delta=0 working'!R65)</f>
        <v>1689.1543311864161</v>
      </c>
      <c r="S43" s="19">
        <f>SQRT('Delta=0 working'!G65+'Delta=0 working'!S65)</f>
        <v>1921.0054985846216</v>
      </c>
      <c r="T43" s="19">
        <f>SQRT('Delta=0 working'!H65+'Delta=0 working'!T65)</f>
        <v>959.62282843817582</v>
      </c>
      <c r="U43" s="19">
        <f>SQRT('Delta=0 working'!I65+'Delta=0 working'!U65)</f>
        <v>410.18465563904005</v>
      </c>
      <c r="V43" s="19">
        <f>SQRT('Delta=0 working'!J65+'Delta=0 working'!V65)</f>
        <v>456.32372697785826</v>
      </c>
      <c r="W43" s="20">
        <f>SQRT('Delta=0 working'!K65+'Delta=0 working'!W65)</f>
        <v>192.06554960369377</v>
      </c>
    </row>
    <row r="44" spans="1:23" ht="16.2" thickTop="1" x14ac:dyDescent="0.3">
      <c r="A44" t="s">
        <v>16</v>
      </c>
      <c r="C44" s="1">
        <f>SQRT('Delta=0 working'!C39+'Delta=0 working'!O39)</f>
        <v>3866.9157982435968</v>
      </c>
      <c r="D44" s="1">
        <f>SQRT('Delta=0 working'!D39+'Delta=0 working'!P39)</f>
        <v>7056.4586019956896</v>
      </c>
      <c r="E44" s="1">
        <f>SQRT('Delta=0 working'!E39+'Delta=0 working'!Q39)</f>
        <v>9985.9653472064456</v>
      </c>
      <c r="F44" s="1">
        <f>SQRT('Delta=0 working'!F39+'Delta=0 working'!R39)</f>
        <v>11805.11501841996</v>
      </c>
      <c r="G44" s="1">
        <f>SQRT('Delta=0 working'!G39+'Delta=0 working'!S39)</f>
        <v>13713.103621043065</v>
      </c>
      <c r="H44" s="1">
        <f>SQRT('Delta=0 working'!H39+'Delta=0 working'!T39)</f>
        <v>14559.361026606703</v>
      </c>
      <c r="I44" s="1">
        <f>SQRT('Delta=0 working'!I39+'Delta=0 working'!U39)</f>
        <v>15047.662935071903</v>
      </c>
      <c r="J44" s="1">
        <f>SQRT('Delta=0 working'!J39+'Delta=0 working'!V39)</f>
        <v>15519.385584363323</v>
      </c>
      <c r="K44" s="1">
        <f>SQRT('Delta=0 working'!K39+'Delta=0 working'!W39)</f>
        <v>15669.371424448253</v>
      </c>
    </row>
    <row r="45" spans="1:23" ht="17.399999999999999" x14ac:dyDescent="0.3">
      <c r="A45" s="6" t="s">
        <v>29</v>
      </c>
      <c r="B45" s="1"/>
      <c r="C45" s="1"/>
    </row>
    <row r="46" spans="1:23" x14ac:dyDescent="0.3">
      <c r="C46">
        <v>1</v>
      </c>
      <c r="D46">
        <v>2</v>
      </c>
      <c r="E46">
        <v>3</v>
      </c>
      <c r="F46">
        <v>4</v>
      </c>
      <c r="G46">
        <v>5</v>
      </c>
      <c r="H46">
        <v>6</v>
      </c>
      <c r="I46">
        <v>7</v>
      </c>
      <c r="J46">
        <v>8</v>
      </c>
    </row>
    <row r="47" spans="1:23" x14ac:dyDescent="0.3">
      <c r="A47">
        <f>A21</f>
        <v>1981</v>
      </c>
      <c r="B47" s="1"/>
      <c r="C47" s="4">
        <f>(C3-C21)/C$17</f>
        <v>-0.75378478316432562</v>
      </c>
      <c r="D47" s="4">
        <f t="shared" ref="C47:J48" si="20">(D3-D21)/D$17</f>
        <v>-0.85081635726375526</v>
      </c>
      <c r="E47" s="4">
        <f t="shared" si="20"/>
        <v>-0.83255440289248483</v>
      </c>
      <c r="F47" s="4">
        <f t="shared" si="20"/>
        <v>-0.19144809452104683</v>
      </c>
      <c r="G47" s="4">
        <f t="shared" si="20"/>
        <v>0.81118976698857626</v>
      </c>
      <c r="H47" s="4">
        <f t="shared" si="20"/>
        <v>1.4416457861832066</v>
      </c>
      <c r="I47" s="4">
        <f t="shared" si="20"/>
        <v>0.12330288047979543</v>
      </c>
      <c r="J47" s="4">
        <f t="shared" si="20"/>
        <v>-0.65590449385794691</v>
      </c>
      <c r="K47" s="1"/>
    </row>
    <row r="48" spans="1:23" x14ac:dyDescent="0.3">
      <c r="A48">
        <f t="shared" ref="A48:A56" si="21">A22</f>
        <v>1982</v>
      </c>
      <c r="B48" s="1"/>
      <c r="C48" s="4">
        <f t="shared" si="20"/>
        <v>1.0734910890375715</v>
      </c>
      <c r="D48" s="4">
        <f t="shared" si="20"/>
        <v>-0.54629055570825613</v>
      </c>
      <c r="E48" s="4">
        <f t="shared" si="20"/>
        <v>1.6510920933024942</v>
      </c>
      <c r="F48" s="4">
        <f t="shared" si="20"/>
        <v>1.4926670097317807</v>
      </c>
      <c r="G48" s="4">
        <f t="shared" si="20"/>
        <v>0.27802176280209961</v>
      </c>
      <c r="H48" s="4">
        <f t="shared" si="20"/>
        <v>-0.90438045068468109</v>
      </c>
      <c r="I48" s="4">
        <f t="shared" si="20"/>
        <v>1.119193840262694</v>
      </c>
      <c r="J48" s="4">
        <f t="shared" si="20"/>
        <v>0.75484388779200706</v>
      </c>
      <c r="K48" s="1"/>
    </row>
    <row r="49" spans="1:13" x14ac:dyDescent="0.3">
      <c r="A49">
        <f t="shared" si="21"/>
        <v>1983</v>
      </c>
      <c r="B49" s="1"/>
      <c r="C49" s="4">
        <f t="shared" ref="C49:I49" si="22">(C5-C23)/C$17</f>
        <v>0.37935780315480527</v>
      </c>
      <c r="D49" s="4">
        <f t="shared" si="22"/>
        <v>-9.6751480798657571E-2</v>
      </c>
      <c r="E49" s="4">
        <f t="shared" si="22"/>
        <v>-0.57768005484784857</v>
      </c>
      <c r="F49" s="4">
        <f t="shared" si="22"/>
        <v>-2.1916287224148574E-2</v>
      </c>
      <c r="G49" s="4">
        <f t="shared" si="22"/>
        <v>1.011416233421762</v>
      </c>
      <c r="H49" s="4">
        <f t="shared" si="22"/>
        <v>-0.30924846988804261</v>
      </c>
      <c r="I49" s="4">
        <f t="shared" si="22"/>
        <v>-0.85568776290387993</v>
      </c>
      <c r="J49" s="4"/>
      <c r="K49" s="1"/>
    </row>
    <row r="50" spans="1:13" x14ac:dyDescent="0.3">
      <c r="A50">
        <f t="shared" si="21"/>
        <v>1984</v>
      </c>
      <c r="B50" s="1"/>
      <c r="C50" s="4">
        <f t="shared" ref="C50:H50" si="23">(C6-C24)/C$17</f>
        <v>-0.26068749397773211</v>
      </c>
      <c r="D50" s="4">
        <f t="shared" si="23"/>
        <v>-0.97291223618097411</v>
      </c>
      <c r="E50" s="4">
        <f t="shared" si="23"/>
        <v>0.59286162357005379</v>
      </c>
      <c r="F50" s="4">
        <f t="shared" si="23"/>
        <v>-1.382019618687419</v>
      </c>
      <c r="G50" s="4">
        <f t="shared" si="23"/>
        <v>0.2023821980965311</v>
      </c>
      <c r="H50" s="4">
        <f t="shared" si="23"/>
        <v>-9.0104447567669471E-2</v>
      </c>
      <c r="I50" s="4"/>
      <c r="J50" s="4"/>
      <c r="K50" s="1"/>
    </row>
    <row r="51" spans="1:13" x14ac:dyDescent="0.3">
      <c r="A51">
        <f t="shared" si="21"/>
        <v>1985</v>
      </c>
      <c r="B51" s="1"/>
      <c r="C51" s="4">
        <f>(C7-C25)/C$17</f>
        <v>1.8935378951190875</v>
      </c>
      <c r="D51" s="4">
        <f>(D7-D25)/D$17</f>
        <v>0.34127921488550367</v>
      </c>
      <c r="E51" s="4">
        <f>(E7-E25)/E$17</f>
        <v>0.94115845363155604</v>
      </c>
      <c r="F51" s="4">
        <f>(F7-F25)/F$17</f>
        <v>0.20991044580087698</v>
      </c>
      <c r="G51" s="4">
        <f>(G7-G25)/G$17</f>
        <v>-1.4834937512527551</v>
      </c>
      <c r="H51" s="4"/>
      <c r="I51" s="4"/>
      <c r="J51" s="4"/>
      <c r="K51" s="1"/>
    </row>
    <row r="52" spans="1:13" x14ac:dyDescent="0.3">
      <c r="A52">
        <f t="shared" si="21"/>
        <v>1986</v>
      </c>
      <c r="B52" s="1"/>
      <c r="C52" s="4">
        <f>(C8-C26)/C$17</f>
        <v>0.81912277783042398</v>
      </c>
      <c r="D52" s="4">
        <f>(D8-D26)/D$17</f>
        <v>0.65462574972391074</v>
      </c>
      <c r="E52" s="4">
        <f>(E8-E26)/E$17</f>
        <v>-0.77800882799174997</v>
      </c>
      <c r="F52" s="4">
        <f>(F8-F26)/F$17</f>
        <v>0.88361296947459567</v>
      </c>
      <c r="G52" s="4"/>
      <c r="H52" s="4"/>
      <c r="I52" s="4"/>
      <c r="J52" s="4"/>
      <c r="K52" s="1"/>
    </row>
    <row r="53" spans="1:13" x14ac:dyDescent="0.3">
      <c r="A53">
        <f t="shared" si="21"/>
        <v>1987</v>
      </c>
      <c r="B53" s="1"/>
      <c r="C53" s="4">
        <f>(C9-C27)/C$17</f>
        <v>0.73819492798674036</v>
      </c>
      <c r="D53" s="4">
        <f>(D9-D27)/D$17</f>
        <v>1.9097376806125581</v>
      </c>
      <c r="E53" s="4">
        <f>(E9-E27)/E$17</f>
        <v>-0.6359810876999038</v>
      </c>
      <c r="F53" s="4"/>
      <c r="G53" s="4"/>
      <c r="H53" s="4"/>
      <c r="I53" s="4"/>
      <c r="J53" s="4"/>
      <c r="K53" s="1"/>
    </row>
    <row r="54" spans="1:13" x14ac:dyDescent="0.3">
      <c r="A54">
        <f t="shared" si="21"/>
        <v>1988</v>
      </c>
      <c r="B54" s="1"/>
      <c r="C54" s="4">
        <f>(C10-C28)/C$17</f>
        <v>1.0473917596736595</v>
      </c>
      <c r="D54" s="4">
        <f>(D10-D28)/D$17</f>
        <v>0.91085383193084735</v>
      </c>
      <c r="E54" s="4"/>
      <c r="F54" s="4"/>
      <c r="G54" s="4"/>
      <c r="H54" s="4"/>
      <c r="I54" s="4"/>
      <c r="J54" s="4"/>
      <c r="K54" s="1"/>
    </row>
    <row r="55" spans="1:13" x14ac:dyDescent="0.3">
      <c r="A55">
        <f t="shared" si="21"/>
        <v>1989</v>
      </c>
      <c r="B55" s="1"/>
      <c r="C55" s="4">
        <f>(C11-C29)/C$17</f>
        <v>-0.41127355220791861</v>
      </c>
      <c r="D55" s="4"/>
      <c r="E55" s="4"/>
      <c r="F55" s="4"/>
      <c r="G55" s="4"/>
      <c r="H55" s="4"/>
      <c r="I55" s="4"/>
      <c r="J55" s="4"/>
      <c r="K55" s="1"/>
    </row>
    <row r="56" spans="1:13" x14ac:dyDescent="0.3">
      <c r="A56">
        <f t="shared" si="21"/>
        <v>1990</v>
      </c>
      <c r="B56" s="1"/>
      <c r="C56" s="1"/>
      <c r="D56" s="1"/>
      <c r="E56" s="1"/>
      <c r="F56" s="1"/>
      <c r="G56" s="1"/>
      <c r="H56" s="1"/>
      <c r="I56" s="1"/>
      <c r="J56" s="1"/>
      <c r="K56" s="1"/>
    </row>
    <row r="58" spans="1:13" x14ac:dyDescent="0.3">
      <c r="A58" s="5" t="s">
        <v>7</v>
      </c>
      <c r="B58" s="5" t="s">
        <v>8</v>
      </c>
      <c r="C58" s="5" t="s">
        <v>9</v>
      </c>
      <c r="D58" s="5" t="s">
        <v>30</v>
      </c>
    </row>
    <row r="59" spans="1:13" x14ac:dyDescent="0.3">
      <c r="A59">
        <f>A47</f>
        <v>1981</v>
      </c>
      <c r="B59">
        <v>1</v>
      </c>
      <c r="C59" s="1">
        <f>C21</f>
        <v>11112.812702604004</v>
      </c>
      <c r="D59" s="4">
        <f>C47</f>
        <v>-0.75378478316432562</v>
      </c>
      <c r="L59" s="1"/>
      <c r="M59" s="1"/>
    </row>
    <row r="60" spans="1:13" x14ac:dyDescent="0.3">
      <c r="A60">
        <f t="shared" ref="A60:A67" si="24">A48</f>
        <v>1982</v>
      </c>
      <c r="B60">
        <v>1</v>
      </c>
      <c r="C60" s="1">
        <f t="shared" ref="C60:C67" si="25">C22</f>
        <v>235.0275631436601</v>
      </c>
      <c r="D60" s="4">
        <f t="shared" ref="D60:D67" si="26">C48</f>
        <v>1.0734910890375715</v>
      </c>
      <c r="L60" s="1"/>
      <c r="M60" s="3"/>
    </row>
    <row r="61" spans="1:13" x14ac:dyDescent="0.3">
      <c r="A61">
        <f t="shared" si="24"/>
        <v>1983</v>
      </c>
      <c r="B61">
        <v>1</v>
      </c>
      <c r="C61" s="1">
        <f t="shared" si="25"/>
        <v>7560.7923615083109</v>
      </c>
      <c r="D61" s="4">
        <f t="shared" si="26"/>
        <v>0.37935780315480527</v>
      </c>
      <c r="K61" s="1"/>
      <c r="L61" s="3"/>
      <c r="M61" s="3"/>
    </row>
    <row r="62" spans="1:13" x14ac:dyDescent="0.3">
      <c r="A62">
        <f t="shared" si="24"/>
        <v>1984</v>
      </c>
      <c r="B62">
        <v>1</v>
      </c>
      <c r="C62" s="1">
        <f t="shared" si="25"/>
        <v>12538.498769598093</v>
      </c>
      <c r="D62" s="4">
        <f t="shared" si="26"/>
        <v>-0.26068749397773211</v>
      </c>
      <c r="K62" s="3"/>
      <c r="L62" s="3"/>
      <c r="M62" s="3"/>
    </row>
    <row r="63" spans="1:13" x14ac:dyDescent="0.3">
      <c r="A63">
        <f t="shared" si="24"/>
        <v>1985</v>
      </c>
      <c r="B63">
        <v>1</v>
      </c>
      <c r="C63" s="1">
        <f t="shared" si="25"/>
        <v>2421.2273486120457</v>
      </c>
      <c r="D63" s="4">
        <f t="shared" si="26"/>
        <v>1.8935378951190875</v>
      </c>
      <c r="K63" s="3"/>
      <c r="L63" s="3"/>
      <c r="M63" s="3"/>
    </row>
    <row r="64" spans="1:13" x14ac:dyDescent="0.3">
      <c r="A64">
        <f t="shared" si="24"/>
        <v>1986</v>
      </c>
      <c r="B64">
        <v>1</v>
      </c>
      <c r="C64" s="1">
        <f t="shared" si="25"/>
        <v>3354.6858777014882</v>
      </c>
      <c r="D64" s="4">
        <f t="shared" si="26"/>
        <v>0.81912277783042398</v>
      </c>
      <c r="J64" s="3"/>
      <c r="K64" s="3"/>
      <c r="L64" s="3"/>
      <c r="M64" s="3"/>
    </row>
    <row r="65" spans="1:13" x14ac:dyDescent="0.3">
      <c r="A65">
        <f t="shared" si="24"/>
        <v>1987</v>
      </c>
      <c r="B65">
        <v>1</v>
      </c>
      <c r="C65" s="1">
        <f t="shared" si="25"/>
        <v>1235.0033270850818</v>
      </c>
      <c r="D65" s="4">
        <f t="shared" si="26"/>
        <v>0.73819492798674036</v>
      </c>
      <c r="J65" s="3"/>
      <c r="K65" s="3"/>
      <c r="L65" s="3"/>
      <c r="M65" s="3"/>
    </row>
    <row r="66" spans="1:13" x14ac:dyDescent="0.3">
      <c r="A66">
        <f t="shared" si="24"/>
        <v>1988</v>
      </c>
      <c r="B66">
        <v>1</v>
      </c>
      <c r="C66" s="1">
        <f t="shared" si="25"/>
        <v>2995.4928095007999</v>
      </c>
      <c r="D66" s="4">
        <f t="shared" si="26"/>
        <v>1.0473917596736595</v>
      </c>
      <c r="J66" s="3"/>
      <c r="K66" s="3"/>
      <c r="L66" s="3"/>
      <c r="M66" s="3"/>
    </row>
    <row r="67" spans="1:13" x14ac:dyDescent="0.3">
      <c r="A67">
        <f t="shared" si="24"/>
        <v>1989</v>
      </c>
      <c r="B67">
        <v>1</v>
      </c>
      <c r="C67" s="1">
        <f t="shared" si="25"/>
        <v>6946.6165597083691</v>
      </c>
      <c r="D67" s="4">
        <f t="shared" si="26"/>
        <v>-0.41127355220791861</v>
      </c>
      <c r="J67" s="3"/>
      <c r="K67" s="3"/>
      <c r="L67" s="3"/>
      <c r="M67" s="3"/>
    </row>
    <row r="68" spans="1:13" x14ac:dyDescent="0.3">
      <c r="A68">
        <f>A59</f>
        <v>1981</v>
      </c>
      <c r="B68">
        <v>2</v>
      </c>
      <c r="C68" s="1">
        <f t="shared" ref="C68:C75" si="27">D21</f>
        <v>12973.660499511581</v>
      </c>
      <c r="D68" s="4">
        <f t="shared" ref="D68:D75" si="28">D47</f>
        <v>-0.85081635726375526</v>
      </c>
    </row>
    <row r="69" spans="1:13" x14ac:dyDescent="0.3">
      <c r="A69">
        <f t="shared" ref="A69:A75" si="29">A60</f>
        <v>1982</v>
      </c>
      <c r="B69">
        <v>2</v>
      </c>
      <c r="C69" s="1">
        <f t="shared" si="27"/>
        <v>6722.9574604434783</v>
      </c>
      <c r="D69" s="4">
        <f t="shared" si="28"/>
        <v>-0.54629055570825613</v>
      </c>
    </row>
    <row r="70" spans="1:13" x14ac:dyDescent="0.3">
      <c r="A70">
        <f t="shared" si="29"/>
        <v>1983</v>
      </c>
      <c r="B70">
        <v>2</v>
      </c>
      <c r="C70" s="1">
        <f t="shared" si="27"/>
        <v>14108.012481752103</v>
      </c>
      <c r="D70" s="4">
        <f t="shared" si="28"/>
        <v>-9.6751480798657571E-2</v>
      </c>
    </row>
    <row r="71" spans="1:13" x14ac:dyDescent="0.3">
      <c r="A71">
        <f t="shared" si="29"/>
        <v>1984</v>
      </c>
      <c r="B71">
        <v>2</v>
      </c>
      <c r="C71" s="1">
        <f t="shared" si="27"/>
        <v>18129.235345489938</v>
      </c>
      <c r="D71" s="4">
        <f t="shared" si="28"/>
        <v>-0.97291223618097411</v>
      </c>
    </row>
    <row r="72" spans="1:13" x14ac:dyDescent="0.3">
      <c r="A72">
        <f t="shared" si="29"/>
        <v>1985</v>
      </c>
      <c r="B72">
        <v>2</v>
      </c>
      <c r="C72" s="1">
        <f t="shared" si="27"/>
        <v>15007.021729087952</v>
      </c>
      <c r="D72" s="4">
        <f t="shared" si="28"/>
        <v>0.34127921488550367</v>
      </c>
    </row>
    <row r="73" spans="1:13" x14ac:dyDescent="0.3">
      <c r="A73">
        <f t="shared" si="29"/>
        <v>1986</v>
      </c>
      <c r="B73">
        <v>2</v>
      </c>
      <c r="C73" s="1">
        <f t="shared" si="27"/>
        <v>10111.892843070762</v>
      </c>
      <c r="D73" s="4">
        <f t="shared" si="28"/>
        <v>0.65462574972391074</v>
      </c>
    </row>
    <row r="74" spans="1:13" x14ac:dyDescent="0.3">
      <c r="A74">
        <f t="shared" si="29"/>
        <v>1987</v>
      </c>
      <c r="B74">
        <v>2</v>
      </c>
      <c r="C74" s="1">
        <f t="shared" si="27"/>
        <v>6307.1852954452233</v>
      </c>
      <c r="D74" s="4">
        <f t="shared" si="28"/>
        <v>1.9097376806125581</v>
      </c>
    </row>
    <row r="75" spans="1:13" x14ac:dyDescent="0.3">
      <c r="A75">
        <f t="shared" si="29"/>
        <v>1988</v>
      </c>
      <c r="B75">
        <v>2</v>
      </c>
      <c r="C75" s="1">
        <f t="shared" si="27"/>
        <v>10899.506529218401</v>
      </c>
      <c r="D75" s="4">
        <f t="shared" si="28"/>
        <v>0.91085383193084735</v>
      </c>
    </row>
    <row r="76" spans="1:13" x14ac:dyDescent="0.3">
      <c r="A76">
        <f>A68</f>
        <v>1981</v>
      </c>
      <c r="B76">
        <v>3</v>
      </c>
      <c r="C76" s="1">
        <f t="shared" ref="C76:C82" si="30">E21</f>
        <v>13752.515632530667</v>
      </c>
      <c r="D76" s="4">
        <f t="shared" ref="D76:D82" si="31">E47</f>
        <v>-0.83255440289248483</v>
      </c>
    </row>
    <row r="77" spans="1:13" x14ac:dyDescent="0.3">
      <c r="A77">
        <f t="shared" ref="A77:A82" si="32">A69</f>
        <v>1982</v>
      </c>
      <c r="B77">
        <v>3</v>
      </c>
      <c r="C77" s="1">
        <f t="shared" si="30"/>
        <v>6803.7567024053806</v>
      </c>
      <c r="D77" s="4">
        <f t="shared" si="31"/>
        <v>1.6510920933024942</v>
      </c>
    </row>
    <row r="78" spans="1:13" x14ac:dyDescent="0.3">
      <c r="A78">
        <f t="shared" si="32"/>
        <v>1983</v>
      </c>
      <c r="B78">
        <v>3</v>
      </c>
      <c r="C78" s="1">
        <f t="shared" si="30"/>
        <v>17492.312218767576</v>
      </c>
      <c r="D78" s="4">
        <f t="shared" si="31"/>
        <v>-0.57768005484784857</v>
      </c>
    </row>
    <row r="79" spans="1:13" x14ac:dyDescent="0.3">
      <c r="A79">
        <f t="shared" si="32"/>
        <v>1984</v>
      </c>
      <c r="B79">
        <v>3</v>
      </c>
      <c r="C79" s="1">
        <f t="shared" si="30"/>
        <v>19879.174975930917</v>
      </c>
      <c r="D79" s="4">
        <f t="shared" si="31"/>
        <v>0.59286162357005379</v>
      </c>
    </row>
    <row r="80" spans="1:13" x14ac:dyDescent="0.3">
      <c r="A80">
        <f t="shared" si="32"/>
        <v>1985</v>
      </c>
      <c r="B80">
        <v>3</v>
      </c>
      <c r="C80" s="1">
        <f t="shared" si="30"/>
        <v>19967.437201499557</v>
      </c>
      <c r="D80" s="4">
        <f t="shared" si="31"/>
        <v>0.94115845363155604</v>
      </c>
    </row>
    <row r="81" spans="1:4" x14ac:dyDescent="0.3">
      <c r="A81">
        <f t="shared" si="32"/>
        <v>1986</v>
      </c>
      <c r="B81">
        <v>3</v>
      </c>
      <c r="C81" s="1">
        <f t="shared" si="30"/>
        <v>14754.922337203068</v>
      </c>
      <c r="D81" s="4">
        <f t="shared" si="31"/>
        <v>-0.77800882799174997</v>
      </c>
    </row>
    <row r="82" spans="1:4" x14ac:dyDescent="0.3">
      <c r="A82">
        <f t="shared" si="32"/>
        <v>1987</v>
      </c>
      <c r="B82">
        <v>3</v>
      </c>
      <c r="C82" s="1">
        <f t="shared" si="30"/>
        <v>13801.690301061766</v>
      </c>
      <c r="D82" s="4">
        <f t="shared" si="31"/>
        <v>-0.6359810876999038</v>
      </c>
    </row>
    <row r="83" spans="1:4" x14ac:dyDescent="0.3">
      <c r="A83">
        <f t="shared" ref="A83:A88" si="33">A76</f>
        <v>1981</v>
      </c>
      <c r="B83">
        <v>4</v>
      </c>
      <c r="C83" s="1">
        <f t="shared" ref="C83:C88" si="34">F21</f>
        <v>13717.076141238522</v>
      </c>
      <c r="D83" s="4">
        <f t="shared" ref="D83:D88" si="35">F47</f>
        <v>-0.19144809452104683</v>
      </c>
    </row>
    <row r="84" spans="1:4" x14ac:dyDescent="0.3">
      <c r="A84">
        <f t="shared" si="33"/>
        <v>1982</v>
      </c>
      <c r="B84">
        <v>4</v>
      </c>
      <c r="C84" s="1">
        <f t="shared" si="34"/>
        <v>12393.590353447697</v>
      </c>
      <c r="D84" s="4">
        <f t="shared" si="35"/>
        <v>1.4926670097317807</v>
      </c>
    </row>
    <row r="85" spans="1:4" x14ac:dyDescent="0.3">
      <c r="A85">
        <f t="shared" si="33"/>
        <v>1983</v>
      </c>
      <c r="B85">
        <v>4</v>
      </c>
      <c r="C85" s="1">
        <f t="shared" si="34"/>
        <v>18755.385514250822</v>
      </c>
      <c r="D85" s="4">
        <f t="shared" si="35"/>
        <v>-2.1916287224148574E-2</v>
      </c>
    </row>
    <row r="86" spans="1:4" x14ac:dyDescent="0.3">
      <c r="A86">
        <f t="shared" si="33"/>
        <v>1984</v>
      </c>
      <c r="B86">
        <v>4</v>
      </c>
      <c r="C86" s="1">
        <f t="shared" si="34"/>
        <v>24710.490573450097</v>
      </c>
      <c r="D86" s="4">
        <f t="shared" si="35"/>
        <v>-1.382019618687419</v>
      </c>
    </row>
    <row r="87" spans="1:4" x14ac:dyDescent="0.3">
      <c r="A87">
        <f t="shared" si="33"/>
        <v>1985</v>
      </c>
      <c r="B87">
        <v>4</v>
      </c>
      <c r="C87" s="1">
        <f t="shared" si="34"/>
        <v>25759.751035588037</v>
      </c>
      <c r="D87" s="4">
        <f t="shared" si="35"/>
        <v>0.20991044580087698</v>
      </c>
    </row>
    <row r="88" spans="1:4" x14ac:dyDescent="0.3">
      <c r="A88">
        <f t="shared" si="33"/>
        <v>1986</v>
      </c>
      <c r="B88">
        <v>4</v>
      </c>
      <c r="C88" s="1">
        <f t="shared" si="34"/>
        <v>15030.104183559532</v>
      </c>
      <c r="D88" s="4">
        <f t="shared" si="35"/>
        <v>0.88361296947459567</v>
      </c>
    </row>
    <row r="89" spans="1:4" x14ac:dyDescent="0.3">
      <c r="A89">
        <f>A83</f>
        <v>1981</v>
      </c>
      <c r="B89">
        <v>5</v>
      </c>
      <c r="C89" s="1">
        <f>G21</f>
        <v>14888.938607762344</v>
      </c>
      <c r="D89" s="4">
        <f>G47</f>
        <v>0.81118976698857626</v>
      </c>
    </row>
    <row r="90" spans="1:4" x14ac:dyDescent="0.3">
      <c r="A90">
        <f>A84</f>
        <v>1982</v>
      </c>
      <c r="B90">
        <v>5</v>
      </c>
      <c r="C90" s="1">
        <f>G22</f>
        <v>15156.167508101089</v>
      </c>
      <c r="D90" s="4">
        <f>G48</f>
        <v>0.27802176280209961</v>
      </c>
    </row>
    <row r="91" spans="1:4" x14ac:dyDescent="0.3">
      <c r="A91">
        <f>A85</f>
        <v>1983</v>
      </c>
      <c r="B91">
        <v>5</v>
      </c>
      <c r="C91" s="1">
        <f>G23</f>
        <v>20603.018303894492</v>
      </c>
      <c r="D91" s="4">
        <f>G49</f>
        <v>1.011416233421762</v>
      </c>
    </row>
    <row r="92" spans="1:4" x14ac:dyDescent="0.3">
      <c r="A92">
        <f>A86</f>
        <v>1984</v>
      </c>
      <c r="B92">
        <v>5</v>
      </c>
      <c r="C92" s="1">
        <f>G24</f>
        <v>25760.646051173124</v>
      </c>
      <c r="D92" s="4">
        <f>G50</f>
        <v>0.2023821980965311</v>
      </c>
    </row>
    <row r="93" spans="1:4" x14ac:dyDescent="0.3">
      <c r="A93">
        <f>A87</f>
        <v>1985</v>
      </c>
      <c r="B93">
        <v>5</v>
      </c>
      <c r="C93" s="1">
        <f>G25</f>
        <v>28542.9057954407</v>
      </c>
      <c r="D93" s="4">
        <f>G51</f>
        <v>-1.4834937512527551</v>
      </c>
    </row>
    <row r="94" spans="1:4" x14ac:dyDescent="0.3">
      <c r="A94">
        <f>A89</f>
        <v>1981</v>
      </c>
      <c r="B94">
        <v>6</v>
      </c>
      <c r="C94" s="1">
        <f>H21</f>
        <v>16836.886880840713</v>
      </c>
      <c r="D94" s="4">
        <f>H47</f>
        <v>1.4416457861832066</v>
      </c>
    </row>
    <row r="95" spans="1:4" x14ac:dyDescent="0.3">
      <c r="A95">
        <f>A90</f>
        <v>1982</v>
      </c>
      <c r="B95">
        <v>6</v>
      </c>
      <c r="C95" s="1">
        <f>H22</f>
        <v>16231.295868873016</v>
      </c>
      <c r="D95" s="4">
        <f>H48</f>
        <v>-0.90438045068468109</v>
      </c>
    </row>
    <row r="96" spans="1:4" x14ac:dyDescent="0.3">
      <c r="A96">
        <f>A91</f>
        <v>1983</v>
      </c>
      <c r="B96">
        <v>6</v>
      </c>
      <c r="C96" s="1">
        <f>H23</f>
        <v>23114.430824485236</v>
      </c>
      <c r="D96" s="4">
        <f>H49</f>
        <v>-0.30924846988804261</v>
      </c>
    </row>
    <row r="97" spans="1:4" x14ac:dyDescent="0.3">
      <c r="A97">
        <f>A92</f>
        <v>1984</v>
      </c>
      <c r="B97">
        <v>6</v>
      </c>
      <c r="C97" s="1">
        <f>H24</f>
        <v>27140.258359370146</v>
      </c>
      <c r="D97" s="4">
        <f>H50</f>
        <v>-9.0104447567669471E-2</v>
      </c>
    </row>
    <row r="98" spans="1:4" x14ac:dyDescent="0.3">
      <c r="A98">
        <f>A94</f>
        <v>1981</v>
      </c>
      <c r="B98">
        <v>7</v>
      </c>
      <c r="C98" s="1">
        <f>I21</f>
        <v>18588.82047375237</v>
      </c>
      <c r="D98" s="4">
        <f>I47</f>
        <v>0.12330288047979543</v>
      </c>
    </row>
    <row r="99" spans="1:4" x14ac:dyDescent="0.3">
      <c r="A99">
        <f>A95</f>
        <v>1982</v>
      </c>
      <c r="B99">
        <v>7</v>
      </c>
      <c r="C99" s="1">
        <f>I22</f>
        <v>15994.911547629892</v>
      </c>
      <c r="D99" s="4">
        <f>I48</f>
        <v>1.119193840262694</v>
      </c>
    </row>
    <row r="100" spans="1:4" x14ac:dyDescent="0.3">
      <c r="A100">
        <f>A96</f>
        <v>1983</v>
      </c>
      <c r="B100">
        <v>7</v>
      </c>
      <c r="C100" s="1">
        <f>I23</f>
        <v>23599.100588117079</v>
      </c>
      <c r="D100" s="4">
        <f>I49</f>
        <v>-0.85568776290387993</v>
      </c>
    </row>
    <row r="101" spans="1:4" x14ac:dyDescent="0.3">
      <c r="A101">
        <f>A98</f>
        <v>1981</v>
      </c>
      <c r="B101">
        <v>8</v>
      </c>
      <c r="C101" s="1">
        <f>J21</f>
        <v>18903.650063444322</v>
      </c>
      <c r="D101" s="4">
        <f>J47</f>
        <v>-0.65590449385794691</v>
      </c>
    </row>
    <row r="102" spans="1:4" x14ac:dyDescent="0.3">
      <c r="A102">
        <f>A99</f>
        <v>1982</v>
      </c>
      <c r="B102">
        <v>8</v>
      </c>
      <c r="C102" s="1">
        <f>J22</f>
        <v>16425.89842410959</v>
      </c>
      <c r="D102" s="4">
        <f>J48</f>
        <v>0.75484388779200706</v>
      </c>
    </row>
  </sheetData>
  <phoneticPr fontId="0" type="noConversion"/>
  <pageMargins left="0.75" right="0.75" top="1" bottom="1" header="0.5" footer="0.5"/>
  <pageSetup paperSize="9" orientation="portrait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2"/>
  <sheetViews>
    <sheetView workbookViewId="0">
      <selection activeCell="C15" sqref="C15"/>
    </sheetView>
  </sheetViews>
  <sheetFormatPr defaultRowHeight="15.6" x14ac:dyDescent="0.3"/>
  <cols>
    <col min="3" max="3" width="9.3984375" customWidth="1"/>
    <col min="4" max="11" width="9.09765625" customWidth="1"/>
  </cols>
  <sheetData>
    <row r="1" spans="1:11" ht="17.399999999999999" x14ac:dyDescent="0.3">
      <c r="A1" s="6" t="str">
        <f>Data!A1</f>
        <v>Mack PL(C) data modified</v>
      </c>
    </row>
    <row r="2" spans="1:11" ht="17.399999999999999" x14ac:dyDescent="0.3">
      <c r="A2" s="6" t="s">
        <v>2</v>
      </c>
      <c r="B2">
        <f>Data!B2</f>
        <v>0</v>
      </c>
      <c r="C2">
        <f>Data!C2</f>
        <v>1</v>
      </c>
      <c r="D2">
        <f>Data!D2</f>
        <v>2</v>
      </c>
      <c r="E2">
        <f>Data!E2</f>
        <v>3</v>
      </c>
      <c r="F2">
        <f>Data!F2</f>
        <v>4</v>
      </c>
      <c r="G2">
        <f>Data!G2</f>
        <v>5</v>
      </c>
      <c r="H2">
        <f>Data!H2</f>
        <v>6</v>
      </c>
      <c r="I2">
        <f>Data!I2</f>
        <v>7</v>
      </c>
      <c r="J2">
        <f>Data!J2</f>
        <v>8</v>
      </c>
      <c r="K2">
        <f>Data!K2</f>
        <v>9</v>
      </c>
    </row>
    <row r="3" spans="1:11" x14ac:dyDescent="0.3">
      <c r="A3">
        <f>Data!A3</f>
        <v>1981</v>
      </c>
      <c r="B3" s="8">
        <f>Data!B3</f>
        <v>5012</v>
      </c>
      <c r="C3" s="8">
        <f>Data!C3</f>
        <v>8269</v>
      </c>
      <c r="D3" s="8">
        <f>Data!D3</f>
        <v>10907</v>
      </c>
      <c r="E3" s="8">
        <f>Data!E3</f>
        <v>11805</v>
      </c>
      <c r="F3" s="8">
        <f>Data!F3</f>
        <v>13539</v>
      </c>
      <c r="G3" s="8">
        <f>Data!G3</f>
        <v>16181</v>
      </c>
      <c r="H3" s="8">
        <f>Data!H3</f>
        <v>18009</v>
      </c>
      <c r="I3" s="8">
        <f>Data!I3</f>
        <v>18608</v>
      </c>
      <c r="J3" s="8">
        <f>Data!J3</f>
        <v>18662</v>
      </c>
      <c r="K3" s="8">
        <f>Data!K3</f>
        <v>18834</v>
      </c>
    </row>
    <row r="4" spans="1:11" x14ac:dyDescent="0.3">
      <c r="A4">
        <f>Data!A4</f>
        <v>1982</v>
      </c>
      <c r="B4" s="8">
        <f>Data!B4</f>
        <v>106</v>
      </c>
      <c r="C4" s="8">
        <f>Data!C4</f>
        <v>4285</v>
      </c>
      <c r="D4" s="8">
        <f>Data!D4</f>
        <v>5396</v>
      </c>
      <c r="E4" s="8">
        <f>Data!E4</f>
        <v>10666</v>
      </c>
      <c r="F4" s="8">
        <f>Data!F4</f>
        <v>13782</v>
      </c>
      <c r="G4" s="8">
        <f>Data!G4</f>
        <v>15599</v>
      </c>
      <c r="H4" s="8">
        <f>Data!H4</f>
        <v>15496</v>
      </c>
      <c r="I4" s="8">
        <f>Data!I4</f>
        <v>16169</v>
      </c>
      <c r="J4" s="8">
        <f>Data!J4</f>
        <v>16704</v>
      </c>
      <c r="K4" s="8"/>
    </row>
    <row r="5" spans="1:11" x14ac:dyDescent="0.3">
      <c r="A5">
        <f>Data!A5</f>
        <v>1983</v>
      </c>
      <c r="B5" s="8">
        <f>Data!B5</f>
        <v>3410</v>
      </c>
      <c r="C5" s="8">
        <f>Data!C5</f>
        <v>8992</v>
      </c>
      <c r="D5" s="8">
        <f>Data!D5</f>
        <v>13873</v>
      </c>
      <c r="E5" s="8">
        <f>Data!E5</f>
        <v>16141</v>
      </c>
      <c r="F5" s="8">
        <f>Data!F5</f>
        <v>18735</v>
      </c>
      <c r="G5" s="8">
        <f>Data!G5</f>
        <v>22214</v>
      </c>
      <c r="H5" s="8">
        <f>Data!H5</f>
        <v>22863</v>
      </c>
      <c r="I5" s="8">
        <f>Data!I5</f>
        <v>23466</v>
      </c>
      <c r="J5" s="8"/>
      <c r="K5" s="8"/>
    </row>
    <row r="6" spans="1:11" x14ac:dyDescent="0.3">
      <c r="A6">
        <f>Data!A6</f>
        <v>1984</v>
      </c>
      <c r="B6" s="8">
        <f>Data!B6</f>
        <v>5655</v>
      </c>
      <c r="C6" s="8">
        <f>Data!C6</f>
        <v>11555</v>
      </c>
      <c r="D6" s="8">
        <f>Data!D6</f>
        <v>15766</v>
      </c>
      <c r="E6" s="8">
        <f>Data!E6</f>
        <v>21266</v>
      </c>
      <c r="F6" s="8">
        <f>Data!F6</f>
        <v>23425</v>
      </c>
      <c r="G6" s="8">
        <f>Data!G6</f>
        <v>26083</v>
      </c>
      <c r="H6" s="8">
        <f>Data!H6</f>
        <v>27067</v>
      </c>
      <c r="I6" s="8"/>
      <c r="J6" s="8"/>
      <c r="K6" s="8"/>
    </row>
    <row r="7" spans="1:11" x14ac:dyDescent="0.3">
      <c r="A7">
        <f>Data!A7</f>
        <v>1985</v>
      </c>
      <c r="B7" s="8">
        <f>Data!B7</f>
        <v>1092</v>
      </c>
      <c r="C7" s="8">
        <f>Data!C7</f>
        <v>9565</v>
      </c>
      <c r="D7" s="8">
        <f>Data!D7</f>
        <v>15836</v>
      </c>
      <c r="E7" s="8">
        <f>Data!E7</f>
        <v>22169</v>
      </c>
      <c r="F7" s="8">
        <f>Data!F7</f>
        <v>25955</v>
      </c>
      <c r="G7" s="8">
        <f>Data!G7</f>
        <v>26180</v>
      </c>
      <c r="H7" s="8"/>
      <c r="I7" s="8"/>
      <c r="J7" s="8"/>
      <c r="K7" s="8"/>
    </row>
    <row r="8" spans="1:11" x14ac:dyDescent="0.3">
      <c r="A8">
        <f>Data!A8</f>
        <v>1986</v>
      </c>
      <c r="B8" s="8">
        <f>Data!B8</f>
        <v>1513</v>
      </c>
      <c r="C8" s="8">
        <f>Data!C8</f>
        <v>6445</v>
      </c>
      <c r="D8" s="8">
        <f>Data!D8</f>
        <v>11702</v>
      </c>
      <c r="E8" s="8">
        <f>Data!E8</f>
        <v>12935</v>
      </c>
      <c r="F8" s="8">
        <f>Data!F8</f>
        <v>15852</v>
      </c>
      <c r="G8" s="8"/>
      <c r="H8" s="8"/>
      <c r="I8" s="8"/>
      <c r="J8" s="8"/>
      <c r="K8" s="8"/>
    </row>
    <row r="9" spans="1:11" x14ac:dyDescent="0.3">
      <c r="A9">
        <f>Data!A9</f>
        <v>1987</v>
      </c>
      <c r="B9" s="8">
        <f>Data!B9</f>
        <v>557</v>
      </c>
      <c r="C9" s="8">
        <f>Data!C9</f>
        <v>4020</v>
      </c>
      <c r="D9" s="8">
        <f>Data!D9</f>
        <v>10946</v>
      </c>
      <c r="E9" s="8">
        <f>Data!E9</f>
        <v>12314</v>
      </c>
      <c r="F9" s="8"/>
      <c r="G9" s="8"/>
      <c r="H9" s="8"/>
      <c r="I9" s="8"/>
      <c r="J9" s="8"/>
      <c r="K9" s="8"/>
    </row>
    <row r="10" spans="1:11" x14ac:dyDescent="0.3">
      <c r="A10">
        <f>Data!A10</f>
        <v>1988</v>
      </c>
      <c r="B10" s="8">
        <f>Data!B10</f>
        <v>1351</v>
      </c>
      <c r="C10" s="8">
        <f>Data!C10</f>
        <v>6947</v>
      </c>
      <c r="D10" s="8">
        <f>Data!D10</f>
        <v>13112</v>
      </c>
      <c r="E10" s="8"/>
      <c r="F10" s="8"/>
      <c r="G10" s="8"/>
      <c r="H10" s="8"/>
      <c r="I10" s="8"/>
      <c r="J10" s="8"/>
      <c r="K10" s="8"/>
    </row>
    <row r="11" spans="1:11" x14ac:dyDescent="0.3">
      <c r="A11">
        <f>Data!A11</f>
        <v>1989</v>
      </c>
      <c r="B11" s="8">
        <f>Data!B11</f>
        <v>3133</v>
      </c>
      <c r="C11" s="8">
        <f>Data!C11</f>
        <v>5395</v>
      </c>
      <c r="D11" s="8"/>
      <c r="E11" s="8"/>
      <c r="F11" s="8"/>
      <c r="G11" s="8"/>
      <c r="H11" s="8"/>
      <c r="I11" s="8"/>
      <c r="J11" s="8"/>
      <c r="K11" s="8"/>
    </row>
    <row r="12" spans="1:11" x14ac:dyDescent="0.3">
      <c r="A12">
        <f>Data!A12</f>
        <v>1990</v>
      </c>
      <c r="B12" s="8">
        <f>Data!B12</f>
        <v>2063</v>
      </c>
      <c r="C12" s="8"/>
      <c r="D12" s="8"/>
      <c r="E12" s="8"/>
      <c r="F12" s="8"/>
      <c r="G12" s="8"/>
      <c r="H12" s="8"/>
      <c r="I12" s="8"/>
      <c r="J12" s="8"/>
      <c r="K12" s="8"/>
    </row>
    <row r="13" spans="1:11" x14ac:dyDescent="0.3">
      <c r="B13" s="1"/>
    </row>
    <row r="14" spans="1:11" x14ac:dyDescent="0.3">
      <c r="B14" s="1"/>
      <c r="C14" t="str">
        <f t="shared" ref="C14:K14" si="0">B2&amp;"-"&amp;C2</f>
        <v>0-1</v>
      </c>
      <c r="D14" t="str">
        <f t="shared" si="0"/>
        <v>1-2</v>
      </c>
      <c r="E14" t="str">
        <f t="shared" si="0"/>
        <v>2-3</v>
      </c>
      <c r="F14" t="str">
        <f t="shared" si="0"/>
        <v>3-4</v>
      </c>
      <c r="G14" t="str">
        <f t="shared" si="0"/>
        <v>4-5</v>
      </c>
      <c r="H14" t="str">
        <f t="shared" si="0"/>
        <v>5-6</v>
      </c>
      <c r="I14" t="str">
        <f t="shared" si="0"/>
        <v>6-7</v>
      </c>
      <c r="J14" t="str">
        <f t="shared" si="0"/>
        <v>7-8</v>
      </c>
      <c r="K14" t="str">
        <f t="shared" si="0"/>
        <v>8-9</v>
      </c>
    </row>
    <row r="15" spans="1:11" x14ac:dyDescent="0.3">
      <c r="B15" s="7" t="s">
        <v>3</v>
      </c>
      <c r="C15" s="2">
        <f>'Delta=1 working'!B27</f>
        <v>2.9993586513353794</v>
      </c>
      <c r="D15" s="2">
        <f>'Delta=1 working'!B33</f>
        <v>1.6235227537534538</v>
      </c>
      <c r="E15" s="2">
        <f>'Delta=1 working'!B39</f>
        <v>1.2708881150356526</v>
      </c>
      <c r="F15" s="2">
        <f>'Delta=1 working'!B45</f>
        <v>1.1716746330883743</v>
      </c>
      <c r="G15" s="2">
        <f>'Delta=1 working'!E27</f>
        <v>1.1133848862064633</v>
      </c>
      <c r="H15" s="2">
        <f>'Delta=1 working'!E33</f>
        <v>1.0419346379110108</v>
      </c>
      <c r="I15" s="2">
        <f>'Delta=1 working'!E39</f>
        <v>1.0332635537893837</v>
      </c>
      <c r="J15" s="2">
        <f>'Delta=1 working'!E45</f>
        <v>1.0169364810075623</v>
      </c>
      <c r="K15" s="2">
        <f>'Delta=1 working'!H27</f>
        <v>1.0092165898617513</v>
      </c>
    </row>
    <row r="16" spans="1:11" x14ac:dyDescent="0.3">
      <c r="B16" s="7" t="s">
        <v>4</v>
      </c>
      <c r="C16" s="2">
        <f>'Delta=1 working'!B28</f>
        <v>1.1302032773653079</v>
      </c>
      <c r="D16" s="2">
        <f>'Delta=1 working'!B34</f>
        <v>0.13583611896559933</v>
      </c>
      <c r="E16" s="2">
        <f>'Delta=1 working'!B40</f>
        <v>9.0498215954290362E-2</v>
      </c>
      <c r="F16" s="2">
        <f>'Delta=1 working'!B46</f>
        <v>2.5389927356676202E-2</v>
      </c>
      <c r="G16" s="2">
        <f>'Delta=1 working'!E28</f>
        <v>3.5376679187117191E-2</v>
      </c>
      <c r="H16" s="2">
        <f>'Delta=1 working'!E34</f>
        <v>2.2577813043635087E-2</v>
      </c>
      <c r="I16" s="2">
        <f>'Delta=1 working'!E40</f>
        <v>4.8819179421113945E-3</v>
      </c>
      <c r="J16" s="2">
        <f>'Delta=1 working'!E46</f>
        <v>1.5055851311969289E-2</v>
      </c>
      <c r="K16" s="2">
        <f>'Delta=1 working'!H28</f>
        <v>0</v>
      </c>
    </row>
    <row r="17" spans="1:23" x14ac:dyDescent="0.3">
      <c r="B17" s="7" t="s">
        <v>5</v>
      </c>
      <c r="C17" s="2">
        <f>'Delta=1 working'!C29</f>
        <v>166.98347042160677</v>
      </c>
      <c r="D17" s="2">
        <f>'Delta=1 working'!C35</f>
        <v>33.294538382939123</v>
      </c>
      <c r="E17" s="2">
        <f>'Delta=1 working'!C41</f>
        <v>26.295299666995906</v>
      </c>
      <c r="F17" s="2">
        <f>'Delta=1 working'!C47</f>
        <v>7.8249597692538844</v>
      </c>
      <c r="G17" s="2">
        <f>'Delta=1 working'!F29</f>
        <v>10.92881759344964</v>
      </c>
      <c r="H17" s="2">
        <f>'Delta=1 working'!F35</f>
        <v>6.3890423918681494</v>
      </c>
      <c r="I17" s="2">
        <f>'Delta=1 working'!F41</f>
        <v>1.1590623217172251</v>
      </c>
      <c r="J17" s="2">
        <f>'Delta=1 working'!F47</f>
        <v>2.807704349568894</v>
      </c>
      <c r="K17">
        <f>MIN(I17,J17)^2/I17</f>
        <v>1.1590623217172251</v>
      </c>
    </row>
    <row r="18" spans="1:23" x14ac:dyDescent="0.3">
      <c r="B18" s="1"/>
    </row>
    <row r="19" spans="1:23" ht="17.399999999999999" x14ac:dyDescent="0.3">
      <c r="A19" s="6" t="s">
        <v>6</v>
      </c>
      <c r="B19" s="1"/>
      <c r="C19" s="1"/>
      <c r="M19" s="6" t="s">
        <v>17</v>
      </c>
      <c r="N19" s="1"/>
      <c r="O19" s="1"/>
    </row>
    <row r="20" spans="1:23" ht="16.2" thickBot="1" x14ac:dyDescent="0.35">
      <c r="B20">
        <v>0</v>
      </c>
      <c r="C20">
        <v>1</v>
      </c>
      <c r="D20">
        <v>2</v>
      </c>
      <c r="E20">
        <v>3</v>
      </c>
      <c r="F20">
        <v>4</v>
      </c>
      <c r="G20">
        <v>5</v>
      </c>
      <c r="H20">
        <v>6</v>
      </c>
      <c r="I20">
        <v>7</v>
      </c>
      <c r="J20">
        <v>8</v>
      </c>
      <c r="K20">
        <v>9</v>
      </c>
      <c r="N20">
        <v>0</v>
      </c>
      <c r="O20">
        <v>1</v>
      </c>
      <c r="P20">
        <v>2</v>
      </c>
      <c r="Q20">
        <v>3</v>
      </c>
      <c r="R20">
        <v>4</v>
      </c>
      <c r="S20">
        <v>5</v>
      </c>
      <c r="T20">
        <v>6</v>
      </c>
      <c r="U20">
        <v>7</v>
      </c>
      <c r="V20">
        <v>8</v>
      </c>
      <c r="W20">
        <v>9</v>
      </c>
    </row>
    <row r="21" spans="1:23" ht="16.8" thickTop="1" thickBot="1" x14ac:dyDescent="0.35">
      <c r="A21">
        <f t="shared" ref="A21:B30" si="1">A3</f>
        <v>1981</v>
      </c>
      <c r="B21" s="10">
        <f t="shared" si="1"/>
        <v>5012</v>
      </c>
      <c r="C21" s="11">
        <f t="shared" ref="C21:K21" si="2">B3*C$15</f>
        <v>15032.785560492921</v>
      </c>
      <c r="D21" s="11">
        <f t="shared" si="2"/>
        <v>13424.909650787309</v>
      </c>
      <c r="E21" s="11">
        <f t="shared" si="2"/>
        <v>13861.576670693863</v>
      </c>
      <c r="F21" s="11">
        <f t="shared" si="2"/>
        <v>13831.619043608258</v>
      </c>
      <c r="G21" s="11">
        <f t="shared" si="2"/>
        <v>15074.117974349307</v>
      </c>
      <c r="H21" s="11">
        <f t="shared" si="2"/>
        <v>16859.544376038066</v>
      </c>
      <c r="I21" s="11">
        <f t="shared" si="2"/>
        <v>18608.043340193013</v>
      </c>
      <c r="J21" s="11">
        <f t="shared" si="2"/>
        <v>18923.15403858872</v>
      </c>
      <c r="K21" s="12">
        <f t="shared" si="2"/>
        <v>18834.000000000004</v>
      </c>
      <c r="M21">
        <f>A21</f>
        <v>1981</v>
      </c>
      <c r="N21" s="10">
        <f>B3</f>
        <v>5012</v>
      </c>
      <c r="O21" s="11">
        <f>C21-B3</f>
        <v>10020.785560492921</v>
      </c>
      <c r="P21" s="11">
        <f t="shared" ref="P21:W29" si="3">D21-C3</f>
        <v>5155.9096507873091</v>
      </c>
      <c r="Q21" s="11">
        <f t="shared" si="3"/>
        <v>2954.576670693863</v>
      </c>
      <c r="R21" s="11">
        <f t="shared" si="3"/>
        <v>2026.6190436082579</v>
      </c>
      <c r="S21" s="11">
        <f t="shared" si="3"/>
        <v>1535.1179743493067</v>
      </c>
      <c r="T21" s="11">
        <f t="shared" si="3"/>
        <v>678.54437603806582</v>
      </c>
      <c r="U21" s="11">
        <f t="shared" si="3"/>
        <v>599.04334019301314</v>
      </c>
      <c r="V21" s="11">
        <f t="shared" si="3"/>
        <v>315.15403858872014</v>
      </c>
      <c r="W21" s="12">
        <f t="shared" si="3"/>
        <v>172.00000000000364</v>
      </c>
    </row>
    <row r="22" spans="1:23" ht="16.8" thickTop="1" thickBot="1" x14ac:dyDescent="0.35">
      <c r="A22">
        <f t="shared" si="1"/>
        <v>1982</v>
      </c>
      <c r="B22" s="13">
        <f t="shared" si="1"/>
        <v>106</v>
      </c>
      <c r="C22" s="14">
        <f t="shared" ref="C22:K22" si="4">B4*C$15</f>
        <v>317.93201704155024</v>
      </c>
      <c r="D22" s="14">
        <f t="shared" si="4"/>
        <v>6956.7949998335498</v>
      </c>
      <c r="E22" s="14">
        <f t="shared" si="4"/>
        <v>6857.7122687323817</v>
      </c>
      <c r="F22" s="14">
        <f t="shared" si="4"/>
        <v>12497.081636520599</v>
      </c>
      <c r="G22" s="14">
        <f t="shared" si="4"/>
        <v>15344.670501697477</v>
      </c>
      <c r="H22" s="14">
        <f t="shared" si="4"/>
        <v>16253.138416773858</v>
      </c>
      <c r="I22" s="14">
        <f t="shared" si="4"/>
        <v>16011.452029520291</v>
      </c>
      <c r="J22" s="14">
        <f t="shared" si="4"/>
        <v>16442.845961411276</v>
      </c>
      <c r="K22" s="15">
        <f t="shared" si="4"/>
        <v>16857.953917050694</v>
      </c>
      <c r="L22" s="1"/>
      <c r="M22">
        <f t="shared" ref="M22:M30" si="5">A22</f>
        <v>1982</v>
      </c>
      <c r="N22" s="13">
        <f t="shared" ref="N22:N30" si="6">B4</f>
        <v>106</v>
      </c>
      <c r="O22" s="14">
        <f t="shared" ref="O22:O30" si="7">C22-B4</f>
        <v>211.93201704155024</v>
      </c>
      <c r="P22" s="14">
        <f t="shared" si="3"/>
        <v>2671.7949998335498</v>
      </c>
      <c r="Q22" s="14">
        <f t="shared" si="3"/>
        <v>1461.7122687323817</v>
      </c>
      <c r="R22" s="14">
        <f t="shared" si="3"/>
        <v>1831.0816365205992</v>
      </c>
      <c r="S22" s="14">
        <f t="shared" si="3"/>
        <v>1562.6705016974774</v>
      </c>
      <c r="T22" s="14">
        <f t="shared" si="3"/>
        <v>654.1384167738579</v>
      </c>
      <c r="U22" s="14">
        <f t="shared" si="3"/>
        <v>515.45202952029103</v>
      </c>
      <c r="V22" s="14">
        <f t="shared" si="3"/>
        <v>273.84596141127622</v>
      </c>
      <c r="W22" s="15">
        <f t="shared" si="3"/>
        <v>153.95391705069414</v>
      </c>
    </row>
    <row r="23" spans="1:23" ht="16.8" thickTop="1" thickBot="1" x14ac:dyDescent="0.35">
      <c r="A23">
        <f t="shared" si="1"/>
        <v>1983</v>
      </c>
      <c r="B23" s="13">
        <f t="shared" si="1"/>
        <v>3410</v>
      </c>
      <c r="C23" s="14">
        <f t="shared" ref="C23:J23" si="8">B5*C$15</f>
        <v>10227.813001053644</v>
      </c>
      <c r="D23" s="14">
        <f t="shared" si="8"/>
        <v>14598.716601751057</v>
      </c>
      <c r="E23" s="14">
        <f t="shared" si="8"/>
        <v>17631.030819889609</v>
      </c>
      <c r="F23" s="14">
        <f t="shared" si="8"/>
        <v>18912.000252679449</v>
      </c>
      <c r="G23" s="14">
        <f t="shared" si="8"/>
        <v>20859.26584307809</v>
      </c>
      <c r="H23" s="14">
        <f t="shared" si="8"/>
        <v>23145.536046555193</v>
      </c>
      <c r="I23" s="14">
        <f t="shared" si="8"/>
        <v>23623.504630286679</v>
      </c>
      <c r="J23" s="10">
        <f t="shared" si="8"/>
        <v>23863.431463323457</v>
      </c>
      <c r="K23" s="16">
        <f t="shared" ref="K23:K30" si="9">J23*K$15</f>
        <v>24083.37092381492</v>
      </c>
      <c r="L23" s="1"/>
      <c r="M23">
        <f t="shared" si="5"/>
        <v>1983</v>
      </c>
      <c r="N23" s="13">
        <f t="shared" si="6"/>
        <v>3410</v>
      </c>
      <c r="O23" s="14">
        <f t="shared" si="7"/>
        <v>6817.8130010536443</v>
      </c>
      <c r="P23" s="14">
        <f t="shared" si="3"/>
        <v>5606.7166017510572</v>
      </c>
      <c r="Q23" s="14">
        <f t="shared" si="3"/>
        <v>3758.0308198896091</v>
      </c>
      <c r="R23" s="14">
        <f t="shared" si="3"/>
        <v>2771.0002526794487</v>
      </c>
      <c r="S23" s="14">
        <f t="shared" si="3"/>
        <v>2124.2658430780903</v>
      </c>
      <c r="T23" s="14">
        <f>H23-G5</f>
        <v>931.53604655519302</v>
      </c>
      <c r="U23" s="14">
        <f>I23-H5</f>
        <v>760.50463028667946</v>
      </c>
      <c r="V23" s="10">
        <f>J23-I5</f>
        <v>397.43146332345714</v>
      </c>
      <c r="W23" s="16">
        <f t="shared" ref="W23:W30" si="10">K23-J23</f>
        <v>219.93946049146325</v>
      </c>
    </row>
    <row r="24" spans="1:23" ht="16.8" thickTop="1" thickBot="1" x14ac:dyDescent="0.35">
      <c r="A24">
        <f t="shared" si="1"/>
        <v>1984</v>
      </c>
      <c r="B24" s="13">
        <f t="shared" si="1"/>
        <v>5655</v>
      </c>
      <c r="C24" s="14">
        <f t="shared" ref="C24:I24" si="11">B6*C$15</f>
        <v>16961.37317330157</v>
      </c>
      <c r="D24" s="14">
        <f t="shared" si="11"/>
        <v>18759.80541962116</v>
      </c>
      <c r="E24" s="14">
        <f t="shared" si="11"/>
        <v>20036.822021652097</v>
      </c>
      <c r="F24" s="14">
        <f t="shared" si="11"/>
        <v>24916.832747257366</v>
      </c>
      <c r="G24" s="14">
        <f t="shared" si="11"/>
        <v>26081.040959386402</v>
      </c>
      <c r="H24" s="14">
        <f t="shared" si="11"/>
        <v>27176.781160632894</v>
      </c>
      <c r="I24" s="10">
        <f t="shared" si="11"/>
        <v>27967.344610417251</v>
      </c>
      <c r="J24" s="14">
        <f t="shared" ref="J24:J30" si="12">I24*J$15</f>
        <v>28441.013011243533</v>
      </c>
      <c r="K24" s="16">
        <f t="shared" si="9"/>
        <v>28703.142163420896</v>
      </c>
      <c r="L24" s="1"/>
      <c r="M24">
        <f t="shared" si="5"/>
        <v>1984</v>
      </c>
      <c r="N24" s="13">
        <f t="shared" si="6"/>
        <v>5655</v>
      </c>
      <c r="O24" s="14">
        <f t="shared" si="7"/>
        <v>11306.37317330157</v>
      </c>
      <c r="P24" s="14">
        <f t="shared" si="3"/>
        <v>7204.8054196211597</v>
      </c>
      <c r="Q24" s="14">
        <f t="shared" si="3"/>
        <v>4270.8220216520967</v>
      </c>
      <c r="R24" s="14">
        <f t="shared" si="3"/>
        <v>3650.8327472573656</v>
      </c>
      <c r="S24" s="14">
        <f t="shared" si="3"/>
        <v>2656.0409593864024</v>
      </c>
      <c r="T24" s="14">
        <f>H24-G6</f>
        <v>1093.7811606328942</v>
      </c>
      <c r="U24" s="10">
        <f>I24-H6</f>
        <v>900.34461041725081</v>
      </c>
      <c r="V24" s="14">
        <f t="shared" ref="V24:V30" si="13">J24-I24</f>
        <v>473.66840082628187</v>
      </c>
      <c r="W24" s="16">
        <f t="shared" si="10"/>
        <v>262.12915217736372</v>
      </c>
    </row>
    <row r="25" spans="1:23" ht="16.8" thickTop="1" thickBot="1" x14ac:dyDescent="0.35">
      <c r="A25">
        <f t="shared" si="1"/>
        <v>1985</v>
      </c>
      <c r="B25" s="13">
        <f t="shared" si="1"/>
        <v>1092</v>
      </c>
      <c r="C25" s="14">
        <f t="shared" ref="C25:H25" si="14">B7*C$15</f>
        <v>3275.2996472582345</v>
      </c>
      <c r="D25" s="14">
        <f t="shared" si="14"/>
        <v>15528.995139651786</v>
      </c>
      <c r="E25" s="14">
        <f t="shared" si="14"/>
        <v>20125.784189704595</v>
      </c>
      <c r="F25" s="14">
        <f t="shared" si="14"/>
        <v>25974.854940936169</v>
      </c>
      <c r="G25" s="14">
        <f t="shared" si="14"/>
        <v>28897.904721488754</v>
      </c>
      <c r="H25" s="10">
        <f t="shared" si="14"/>
        <v>27277.848820510262</v>
      </c>
      <c r="I25" s="14">
        <f t="shared" ref="I25:I30" si="15">H25*I$15</f>
        <v>28185.207012009982</v>
      </c>
      <c r="J25" s="14">
        <f t="shared" si="12"/>
        <v>28662.5652352631</v>
      </c>
      <c r="K25" s="16">
        <f t="shared" si="9"/>
        <v>28926.736343422213</v>
      </c>
      <c r="L25" s="1"/>
      <c r="M25">
        <f t="shared" si="5"/>
        <v>1985</v>
      </c>
      <c r="N25" s="13">
        <f t="shared" si="6"/>
        <v>1092</v>
      </c>
      <c r="O25" s="14">
        <f t="shared" si="7"/>
        <v>2183.2996472582345</v>
      </c>
      <c r="P25" s="14">
        <f t="shared" si="3"/>
        <v>5963.9951396517863</v>
      </c>
      <c r="Q25" s="14">
        <f t="shared" si="3"/>
        <v>4289.7841897045946</v>
      </c>
      <c r="R25" s="14">
        <f t="shared" si="3"/>
        <v>3805.8549409361694</v>
      </c>
      <c r="S25" s="14">
        <f t="shared" si="3"/>
        <v>2942.9047214887541</v>
      </c>
      <c r="T25" s="10">
        <f>H25-G7</f>
        <v>1097.8488205102622</v>
      </c>
      <c r="U25" s="14">
        <f t="shared" ref="U25:U30" si="16">I25-H25</f>
        <v>907.3581914997194</v>
      </c>
      <c r="V25" s="14">
        <f t="shared" si="13"/>
        <v>477.35822325311892</v>
      </c>
      <c r="W25" s="16">
        <f t="shared" si="10"/>
        <v>264.17110815911292</v>
      </c>
    </row>
    <row r="26" spans="1:23" ht="16.8" thickTop="1" thickBot="1" x14ac:dyDescent="0.35">
      <c r="A26">
        <f t="shared" si="1"/>
        <v>1986</v>
      </c>
      <c r="B26" s="13">
        <f t="shared" si="1"/>
        <v>1513</v>
      </c>
      <c r="C26" s="14">
        <f>B8*C$15</f>
        <v>4538.0296394704292</v>
      </c>
      <c r="D26" s="14">
        <f>C8*D$15</f>
        <v>10463.604147941011</v>
      </c>
      <c r="E26" s="14">
        <f>D8*E$15</f>
        <v>14871.932722147207</v>
      </c>
      <c r="F26" s="14">
        <f>E8*F$15</f>
        <v>15155.611378998121</v>
      </c>
      <c r="G26" s="10">
        <f>F8*G$15</f>
        <v>17649.377216144854</v>
      </c>
      <c r="H26" s="14">
        <f>G26*H$15</f>
        <v>18389.497459058734</v>
      </c>
      <c r="I26" s="14">
        <f t="shared" si="15"/>
        <v>19001.197496947869</v>
      </c>
      <c r="J26" s="14">
        <f t="shared" si="12"/>
        <v>19323.010917475865</v>
      </c>
      <c r="K26" s="16">
        <f t="shared" si="9"/>
        <v>19501.103183996383</v>
      </c>
      <c r="L26" s="1"/>
      <c r="M26">
        <f t="shared" si="5"/>
        <v>1986</v>
      </c>
      <c r="N26" s="13">
        <f t="shared" si="6"/>
        <v>1513</v>
      </c>
      <c r="O26" s="14">
        <f t="shared" si="7"/>
        <v>3025.0296394704292</v>
      </c>
      <c r="P26" s="14">
        <f t="shared" si="3"/>
        <v>4018.6041479410105</v>
      </c>
      <c r="Q26" s="14">
        <f t="shared" si="3"/>
        <v>3169.9327221472067</v>
      </c>
      <c r="R26" s="14">
        <f t="shared" si="3"/>
        <v>2220.6113789981209</v>
      </c>
      <c r="S26" s="10">
        <f t="shared" si="3"/>
        <v>1797.3772161448542</v>
      </c>
      <c r="T26" s="14">
        <f>H26-G26</f>
        <v>740.12024291387934</v>
      </c>
      <c r="U26" s="14">
        <f t="shared" si="16"/>
        <v>611.70003788913527</v>
      </c>
      <c r="V26" s="14">
        <f t="shared" si="13"/>
        <v>321.81342052799664</v>
      </c>
      <c r="W26" s="16">
        <f t="shared" si="10"/>
        <v>178.09226652051802</v>
      </c>
    </row>
    <row r="27" spans="1:23" ht="16.8" thickTop="1" thickBot="1" x14ac:dyDescent="0.35">
      <c r="A27">
        <f t="shared" si="1"/>
        <v>1987</v>
      </c>
      <c r="B27" s="13">
        <f t="shared" si="1"/>
        <v>557</v>
      </c>
      <c r="C27" s="14">
        <f>B9*C$15</f>
        <v>1670.6427687938062</v>
      </c>
      <c r="D27" s="14">
        <f>C9*D$15</f>
        <v>6526.5614700888846</v>
      </c>
      <c r="E27" s="14">
        <f>D9*E$15</f>
        <v>13911.141307180253</v>
      </c>
      <c r="F27" s="10">
        <f>E9*F$15</f>
        <v>14428.00143185024</v>
      </c>
      <c r="G27" s="14">
        <f>F27*G$15</f>
        <v>16063.918732387268</v>
      </c>
      <c r="H27" s="14">
        <f>G27*H$15</f>
        <v>16737.553347861831</v>
      </c>
      <c r="I27" s="14">
        <f t="shared" si="15"/>
        <v>17294.303853951111</v>
      </c>
      <c r="J27" s="14">
        <f t="shared" si="12"/>
        <v>17587.208502712565</v>
      </c>
      <c r="K27" s="16">
        <f t="shared" si="9"/>
        <v>17749.302590295174</v>
      </c>
      <c r="L27" s="1"/>
      <c r="M27">
        <f t="shared" si="5"/>
        <v>1987</v>
      </c>
      <c r="N27" s="13">
        <f t="shared" si="6"/>
        <v>557</v>
      </c>
      <c r="O27" s="14">
        <f t="shared" si="7"/>
        <v>1113.6427687938062</v>
      </c>
      <c r="P27" s="14">
        <f t="shared" si="3"/>
        <v>2506.5614700888846</v>
      </c>
      <c r="Q27" s="14">
        <f t="shared" si="3"/>
        <v>2965.1413071802526</v>
      </c>
      <c r="R27" s="10">
        <f t="shared" si="3"/>
        <v>2114.0014318502399</v>
      </c>
      <c r="S27" s="14">
        <f>G27-F27</f>
        <v>1635.9173005370285</v>
      </c>
      <c r="T27" s="14">
        <f>H27-G27</f>
        <v>673.63461547456245</v>
      </c>
      <c r="U27" s="14">
        <f t="shared" si="16"/>
        <v>556.75050608927995</v>
      </c>
      <c r="V27" s="14">
        <f t="shared" si="13"/>
        <v>292.90464876145415</v>
      </c>
      <c r="W27" s="16">
        <f t="shared" si="10"/>
        <v>162.09408758260906</v>
      </c>
    </row>
    <row r="28" spans="1:23" ht="16.8" thickTop="1" thickBot="1" x14ac:dyDescent="0.35">
      <c r="A28">
        <f t="shared" si="1"/>
        <v>1988</v>
      </c>
      <c r="B28" s="13">
        <f t="shared" si="1"/>
        <v>1351</v>
      </c>
      <c r="C28" s="14">
        <f>B10*C$15</f>
        <v>4052.1335379540974</v>
      </c>
      <c r="D28" s="14">
        <f>C10*D$15</f>
        <v>11278.612570325244</v>
      </c>
      <c r="E28" s="10">
        <f>D10*E$15</f>
        <v>16663.884964347475</v>
      </c>
      <c r="F28" s="14">
        <f>E28*F$15</f>
        <v>19524.651301428705</v>
      </c>
      <c r="G28" s="14">
        <f>F28*G$15</f>
        <v>21738.451667462072</v>
      </c>
      <c r="H28" s="14">
        <f>G28*H$15</f>
        <v>22650.045766883104</v>
      </c>
      <c r="I28" s="14">
        <f t="shared" si="15"/>
        <v>23403.466782581825</v>
      </c>
      <c r="J28" s="14">
        <f t="shared" si="12"/>
        <v>23799.839153256136</v>
      </c>
      <c r="K28" s="16">
        <f t="shared" si="9"/>
        <v>24019.192509507349</v>
      </c>
      <c r="L28" s="1"/>
      <c r="M28">
        <f t="shared" si="5"/>
        <v>1988</v>
      </c>
      <c r="N28" s="13">
        <f t="shared" si="6"/>
        <v>1351</v>
      </c>
      <c r="O28" s="14">
        <f t="shared" si="7"/>
        <v>2701.1335379540974</v>
      </c>
      <c r="P28" s="14">
        <f t="shared" si="3"/>
        <v>4331.6125703252437</v>
      </c>
      <c r="Q28" s="10">
        <f t="shared" si="3"/>
        <v>3551.884964347475</v>
      </c>
      <c r="R28" s="14">
        <f>F28-E28</f>
        <v>2860.7663370812297</v>
      </c>
      <c r="S28" s="14">
        <f>G28-F28</f>
        <v>2213.800366033367</v>
      </c>
      <c r="T28" s="14">
        <f>H28-G28</f>
        <v>911.5940994210323</v>
      </c>
      <c r="U28" s="14">
        <f t="shared" si="16"/>
        <v>753.42101569872102</v>
      </c>
      <c r="V28" s="14">
        <f t="shared" si="13"/>
        <v>396.37237067431124</v>
      </c>
      <c r="W28" s="16">
        <f t="shared" si="10"/>
        <v>219.35335625121297</v>
      </c>
    </row>
    <row r="29" spans="1:23" ht="16.8" thickTop="1" thickBot="1" x14ac:dyDescent="0.35">
      <c r="A29">
        <f t="shared" si="1"/>
        <v>1989</v>
      </c>
      <c r="B29" s="13">
        <f t="shared" si="1"/>
        <v>3133</v>
      </c>
      <c r="C29" s="14">
        <f>B11*C$15</f>
        <v>9396.9906546337443</v>
      </c>
      <c r="D29" s="10">
        <f>C11*D$15</f>
        <v>8758.9052564998838</v>
      </c>
      <c r="E29" s="14">
        <f>D29*E$15</f>
        <v>11131.588591209007</v>
      </c>
      <c r="F29" s="14">
        <f>E29*F$15</f>
        <v>13042.599978295546</v>
      </c>
      <c r="G29" s="14">
        <f>F29*G$15</f>
        <v>14521.433692671006</v>
      </c>
      <c r="H29" s="14">
        <f>G29*H$15</f>
        <v>15130.384756521917</v>
      </c>
      <c r="I29" s="14">
        <f t="shared" si="15"/>
        <v>15633.675123724555</v>
      </c>
      <c r="J29" s="14">
        <f t="shared" si="12"/>
        <v>15898.454565535916</v>
      </c>
      <c r="K29" s="16">
        <f t="shared" si="9"/>
        <v>16044.984100702148</v>
      </c>
      <c r="L29" s="1"/>
      <c r="M29">
        <f t="shared" si="5"/>
        <v>1989</v>
      </c>
      <c r="N29" s="13">
        <f t="shared" si="6"/>
        <v>3133</v>
      </c>
      <c r="O29" s="14">
        <f t="shared" si="7"/>
        <v>6263.9906546337443</v>
      </c>
      <c r="P29" s="10">
        <f t="shared" si="3"/>
        <v>3363.9052564998838</v>
      </c>
      <c r="Q29" s="14">
        <f>E29-D29</f>
        <v>2372.6833347091233</v>
      </c>
      <c r="R29" s="14">
        <f>F29-E29</f>
        <v>1911.0113870865389</v>
      </c>
      <c r="S29" s="14">
        <f>G29-F29</f>
        <v>1478.8337143754597</v>
      </c>
      <c r="T29" s="14">
        <f>H29-G29</f>
        <v>608.95106385091094</v>
      </c>
      <c r="U29" s="14">
        <f t="shared" si="16"/>
        <v>503.29036720263866</v>
      </c>
      <c r="V29" s="14">
        <f t="shared" si="13"/>
        <v>264.77944181136081</v>
      </c>
      <c r="W29" s="16">
        <f t="shared" si="10"/>
        <v>146.52953516623165</v>
      </c>
    </row>
    <row r="30" spans="1:23" ht="16.8" thickTop="1" thickBot="1" x14ac:dyDescent="0.35">
      <c r="A30">
        <f t="shared" si="1"/>
        <v>1990</v>
      </c>
      <c r="B30" s="17">
        <f t="shared" si="1"/>
        <v>2063</v>
      </c>
      <c r="C30" s="18">
        <f>B12*C$15</f>
        <v>6187.6768977048878</v>
      </c>
      <c r="D30" s="19">
        <f>C30*D$15</f>
        <v>10045.834236298468</v>
      </c>
      <c r="E30" s="19">
        <f>D30*E$15</f>
        <v>12767.131336529985</v>
      </c>
      <c r="F30" s="19">
        <f>E30*F$15</f>
        <v>14958.923924319855</v>
      </c>
      <c r="G30" s="19">
        <f>F30*G$15</f>
        <v>16655.039811250004</v>
      </c>
      <c r="H30" s="19">
        <f>G30*H$15</f>
        <v>17353.462875128243</v>
      </c>
      <c r="I30" s="19">
        <f t="shared" si="15"/>
        <v>17930.700720907145</v>
      </c>
      <c r="J30" s="19">
        <f t="shared" si="12"/>
        <v>18234.383693119071</v>
      </c>
      <c r="K30" s="20">
        <f t="shared" si="9"/>
        <v>18402.442529000356</v>
      </c>
      <c r="L30" s="1"/>
      <c r="M30">
        <f t="shared" si="5"/>
        <v>1990</v>
      </c>
      <c r="N30" s="17">
        <f t="shared" si="6"/>
        <v>2063</v>
      </c>
      <c r="O30" s="18">
        <f t="shared" si="7"/>
        <v>4124.6768977048878</v>
      </c>
      <c r="P30" s="19">
        <f>D30-C30</f>
        <v>3858.1573385935799</v>
      </c>
      <c r="Q30" s="19">
        <f>E30-D30</f>
        <v>2721.2971002315171</v>
      </c>
      <c r="R30" s="19">
        <f>F30-E30</f>
        <v>2191.7925877898706</v>
      </c>
      <c r="S30" s="19">
        <f>G30-F30</f>
        <v>1696.1158869301489</v>
      </c>
      <c r="T30" s="19">
        <f>H30-G30</f>
        <v>698.42306387823919</v>
      </c>
      <c r="U30" s="19">
        <f t="shared" si="16"/>
        <v>577.23784577890183</v>
      </c>
      <c r="V30" s="19">
        <f t="shared" si="13"/>
        <v>303.68297221192552</v>
      </c>
      <c r="W30" s="20">
        <f t="shared" si="10"/>
        <v>168.05883588128563</v>
      </c>
    </row>
    <row r="31" spans="1:23" ht="16.2" thickTop="1" x14ac:dyDescent="0.3">
      <c r="A31" t="s">
        <v>16</v>
      </c>
      <c r="B31" s="14"/>
      <c r="C31" s="14">
        <f>SUM(C30:C$30)</f>
        <v>6187.6768977048878</v>
      </c>
      <c r="D31" s="14">
        <f>SUM(D29:D$30)</f>
        <v>18804.739492798351</v>
      </c>
      <c r="E31" s="14">
        <f>SUM(E28:E$30)</f>
        <v>40562.60489208647</v>
      </c>
      <c r="F31" s="14">
        <f>SUM(F27:F$30)</f>
        <v>61954.176635894342</v>
      </c>
      <c r="G31" s="14">
        <f>SUM(G26:G$30)</f>
        <v>86628.221119915193</v>
      </c>
      <c r="H31" s="14">
        <f>SUM(H25:H$30)</f>
        <v>117538.7930259641</v>
      </c>
      <c r="I31" s="14">
        <f>SUM(I24:I$30)</f>
        <v>149415.89560053975</v>
      </c>
      <c r="J31" s="14">
        <f>SUM(J23:J$30)</f>
        <v>175809.90654192964</v>
      </c>
      <c r="K31" s="14">
        <f>SUM(K22:K$30)</f>
        <v>194288.22826121014</v>
      </c>
      <c r="N31" s="14"/>
      <c r="O31" s="14">
        <f>SUM(O30:O$30)</f>
        <v>4124.6768977048878</v>
      </c>
      <c r="P31" s="14">
        <f>SUM(P29:P$30)</f>
        <v>7222.0625950934636</v>
      </c>
      <c r="Q31" s="14">
        <f>SUM(Q28:Q$30)</f>
        <v>8645.8653992881154</v>
      </c>
      <c r="R31" s="14">
        <f>SUM(R27:R$30)</f>
        <v>9077.5717438078791</v>
      </c>
      <c r="S31" s="14">
        <f>SUM(S26:S$30)</f>
        <v>8822.0444840208584</v>
      </c>
      <c r="T31" s="14">
        <f>SUM(T25:T$30)</f>
        <v>4730.5719060488864</v>
      </c>
      <c r="U31" s="14">
        <f>SUM(U24:U$30)</f>
        <v>4810.1025745756469</v>
      </c>
      <c r="V31" s="14">
        <f>SUM(V23:V$30)</f>
        <v>2928.0109413899063</v>
      </c>
      <c r="W31" s="14">
        <f>SUM(W22:W$30)</f>
        <v>1774.3217192804914</v>
      </c>
    </row>
    <row r="32" spans="1:23" ht="17.399999999999999" x14ac:dyDescent="0.3">
      <c r="A32" s="6" t="s">
        <v>21</v>
      </c>
      <c r="B32" s="1"/>
      <c r="C32" s="1"/>
      <c r="M32" s="6" t="s">
        <v>20</v>
      </c>
      <c r="N32" s="1"/>
      <c r="O32" s="1"/>
    </row>
    <row r="33" spans="1:23" ht="16.2" thickBot="1" x14ac:dyDescent="0.35">
      <c r="B33">
        <v>0</v>
      </c>
      <c r="C33">
        <v>1</v>
      </c>
      <c r="D33">
        <v>2</v>
      </c>
      <c r="E33">
        <v>3</v>
      </c>
      <c r="F33">
        <v>4</v>
      </c>
      <c r="G33">
        <v>5</v>
      </c>
      <c r="H33">
        <v>6</v>
      </c>
      <c r="I33">
        <v>7</v>
      </c>
      <c r="J33">
        <v>8</v>
      </c>
      <c r="K33">
        <v>9</v>
      </c>
      <c r="N33">
        <v>0</v>
      </c>
      <c r="O33">
        <v>1</v>
      </c>
      <c r="P33">
        <v>2</v>
      </c>
      <c r="Q33">
        <v>3</v>
      </c>
      <c r="R33">
        <v>4</v>
      </c>
      <c r="S33">
        <v>5</v>
      </c>
      <c r="T33">
        <v>6</v>
      </c>
      <c r="U33">
        <v>7</v>
      </c>
      <c r="V33">
        <v>8</v>
      </c>
      <c r="W33">
        <v>9</v>
      </c>
    </row>
    <row r="34" spans="1:23" ht="16.8" thickTop="1" thickBot="1" x14ac:dyDescent="0.35">
      <c r="A34">
        <f>A21</f>
        <v>1981</v>
      </c>
      <c r="B34" s="10"/>
      <c r="C34" s="11"/>
      <c r="D34" s="11"/>
      <c r="E34" s="11"/>
      <c r="F34" s="11"/>
      <c r="G34" s="11"/>
      <c r="H34" s="11"/>
      <c r="I34" s="11"/>
      <c r="J34" s="11"/>
      <c r="K34" s="12"/>
      <c r="M34">
        <f>M21</f>
        <v>1981</v>
      </c>
      <c r="N34" s="10"/>
      <c r="O34" s="11"/>
      <c r="P34" s="11"/>
      <c r="Q34" s="11"/>
      <c r="R34" s="11"/>
      <c r="S34" s="11"/>
      <c r="T34" s="11"/>
      <c r="U34" s="11"/>
      <c r="V34" s="11"/>
      <c r="W34" s="12"/>
    </row>
    <row r="35" spans="1:23" ht="16.8" thickTop="1" thickBot="1" x14ac:dyDescent="0.35">
      <c r="A35">
        <f t="shared" ref="A35:A43" si="17">A22</f>
        <v>1982</v>
      </c>
      <c r="B35" s="13"/>
      <c r="C35" s="14"/>
      <c r="D35" s="14"/>
      <c r="E35" s="14"/>
      <c r="F35" s="14"/>
      <c r="G35" s="14"/>
      <c r="H35" s="14"/>
      <c r="I35" s="14"/>
      <c r="J35" s="14"/>
      <c r="K35" s="15">
        <f>SQRT('Delta=1 working'!K55+'Delta=1 working'!W55)</f>
        <v>149.80179898049306</v>
      </c>
      <c r="M35">
        <f t="shared" ref="M35:M43" si="18">M22</f>
        <v>1982</v>
      </c>
      <c r="N35" s="13"/>
      <c r="O35" s="14"/>
      <c r="P35" s="14"/>
      <c r="Q35" s="14"/>
      <c r="R35" s="14"/>
      <c r="S35" s="14"/>
      <c r="T35" s="14"/>
      <c r="U35" s="14"/>
      <c r="V35" s="14"/>
      <c r="W35" s="15">
        <f>SQRT('Delta=1 working'!K82+'Delta=1 working'!W82)</f>
        <v>149.80179898049306</v>
      </c>
    </row>
    <row r="36" spans="1:23" ht="16.8" thickTop="1" thickBot="1" x14ac:dyDescent="0.35">
      <c r="A36">
        <f t="shared" si="17"/>
        <v>1983</v>
      </c>
      <c r="B36" s="13"/>
      <c r="C36" s="14"/>
      <c r="D36" s="14"/>
      <c r="E36" s="14"/>
      <c r="F36" s="14"/>
      <c r="G36" s="14"/>
      <c r="H36" s="14"/>
      <c r="I36" s="14"/>
      <c r="J36" s="10">
        <f>SQRT('Delta=1 working'!J56+'Delta=1 working'!V56)</f>
        <v>556.60450698230454</v>
      </c>
      <c r="K36" s="16">
        <f>SQRT('Delta=1 working'!K56+'Delta=1 working'!W56)</f>
        <v>589.5798442574926</v>
      </c>
      <c r="M36">
        <f t="shared" si="18"/>
        <v>1983</v>
      </c>
      <c r="N36" s="13"/>
      <c r="O36" s="14"/>
      <c r="P36" s="14"/>
      <c r="Q36" s="14"/>
      <c r="R36" s="14"/>
      <c r="S36" s="14"/>
      <c r="T36" s="14"/>
      <c r="U36" s="14"/>
      <c r="V36" s="10">
        <f>SQRT('Delta=1 working'!J83+'Delta=1 working'!V83)</f>
        <v>556.60450698230454</v>
      </c>
      <c r="W36" s="16">
        <f>SQRT('Delta=1 working'!K83+'Delta=1 working'!W83)</f>
        <v>179.12302581855135</v>
      </c>
    </row>
    <row r="37" spans="1:23" ht="16.8" thickTop="1" thickBot="1" x14ac:dyDescent="0.35">
      <c r="A37">
        <f t="shared" si="17"/>
        <v>1984</v>
      </c>
      <c r="B37" s="13"/>
      <c r="C37" s="14"/>
      <c r="D37" s="14"/>
      <c r="E37" s="14"/>
      <c r="F37" s="14"/>
      <c r="G37" s="14"/>
      <c r="H37" s="14"/>
      <c r="I37" s="10">
        <f>SQRT('Delta=1 working'!I57+'Delta=1 working'!U57)</f>
        <v>231.99823020808222</v>
      </c>
      <c r="J37" s="14">
        <f>SQRT('Delta=1 working'!J57+'Delta=1 working'!V57)</f>
        <v>673.37937566004712</v>
      </c>
      <c r="K37" s="16">
        <f>SQRT('Delta=1 working'!K57+'Delta=1 working'!W57)</f>
        <v>707.13861400587098</v>
      </c>
      <c r="M37">
        <f t="shared" si="18"/>
        <v>1984</v>
      </c>
      <c r="N37" s="13"/>
      <c r="O37" s="14"/>
      <c r="P37" s="14"/>
      <c r="Q37" s="14"/>
      <c r="R37" s="14"/>
      <c r="S37" s="14"/>
      <c r="T37" s="14"/>
      <c r="U37" s="10">
        <f>SQRT('Delta=1 working'!I84+'Delta=1 working'!U84)</f>
        <v>231.99823020808222</v>
      </c>
      <c r="V37" s="14">
        <f>SQRT('Delta=1 working'!J84+'Delta=1 working'!V84)</f>
        <v>630.70869207022997</v>
      </c>
      <c r="W37" s="16">
        <f>SQRT('Delta=1 working'!K84+'Delta=1 working'!W84)</f>
        <v>195.56814369830863</v>
      </c>
    </row>
    <row r="38" spans="1:23" ht="16.8" thickTop="1" thickBot="1" x14ac:dyDescent="0.35">
      <c r="A38">
        <f t="shared" si="17"/>
        <v>1985</v>
      </c>
      <c r="B38" s="13"/>
      <c r="C38" s="14"/>
      <c r="D38" s="14"/>
      <c r="E38" s="14"/>
      <c r="F38" s="14"/>
      <c r="G38" s="14"/>
      <c r="H38" s="10">
        <f>SQRT('Delta=1 working'!H58+'Delta=1 working'!T58)</f>
        <v>1190.818213939518</v>
      </c>
      <c r="I38" s="14">
        <f>SQRT('Delta=1 working'!I58+'Delta=1 working'!U58)</f>
        <v>1252.3352303627244</v>
      </c>
      <c r="J38" s="14">
        <f>SQRT('Delta=1 working'!J58+'Delta=1 working'!V58)</f>
        <v>1422.7687822882524</v>
      </c>
      <c r="K38" s="16">
        <f>SQRT('Delta=1 working'!K58+'Delta=1 working'!W58)</f>
        <v>1449.2283229253337</v>
      </c>
      <c r="M38">
        <f t="shared" si="18"/>
        <v>1985</v>
      </c>
      <c r="N38" s="13"/>
      <c r="O38" s="14"/>
      <c r="P38" s="14"/>
      <c r="Q38" s="14"/>
      <c r="R38" s="14"/>
      <c r="S38" s="14"/>
      <c r="T38" s="10">
        <f>SQRT('Delta=1 working'!H85+'Delta=1 working'!T85)</f>
        <v>1190.818213939518</v>
      </c>
      <c r="U38" s="14">
        <f>SQRT('Delta=1 working'!I85+'Delta=1 working'!U85)</f>
        <v>236.55206080049393</v>
      </c>
      <c r="V38" s="14">
        <f>SQRT('Delta=1 working'!J85+'Delta=1 working'!V85)</f>
        <v>634.66765937364528</v>
      </c>
      <c r="W38" s="16">
        <f>SQRT('Delta=1 working'!K85+'Delta=1 working'!W85)</f>
        <v>196.66716253134345</v>
      </c>
    </row>
    <row r="39" spans="1:23" ht="16.8" thickTop="1" thickBot="1" x14ac:dyDescent="0.35">
      <c r="A39">
        <f t="shared" si="17"/>
        <v>1986</v>
      </c>
      <c r="B39" s="13"/>
      <c r="C39" s="14"/>
      <c r="D39" s="14"/>
      <c r="E39" s="14"/>
      <c r="F39" s="14"/>
      <c r="G39" s="10">
        <f>SQRT('Delta=1 working'!G59+'Delta=1 working'!S59)</f>
        <v>1485.878380764449</v>
      </c>
      <c r="H39" s="14">
        <f>SQRT('Delta=1 working'!H59+'Delta=1 working'!T59)</f>
        <v>1810.0502177933902</v>
      </c>
      <c r="I39" s="14">
        <f>SQRT('Delta=1 working'!I59+'Delta=1 working'!U59)</f>
        <v>1879.0010664667714</v>
      </c>
      <c r="J39" s="14">
        <f>SQRT('Delta=1 working'!J59+'Delta=1 working'!V59)</f>
        <v>1970.534369795794</v>
      </c>
      <c r="K39" s="16">
        <f>SQRT('Delta=1 working'!K59+'Delta=1 working'!W59)</f>
        <v>1995.2119469971803</v>
      </c>
      <c r="M39">
        <f t="shared" si="18"/>
        <v>1986</v>
      </c>
      <c r="N39" s="13"/>
      <c r="O39" s="14"/>
      <c r="P39" s="14"/>
      <c r="Q39" s="14"/>
      <c r="R39" s="14"/>
      <c r="S39" s="10">
        <f>SQRT('Delta=1 working'!G86+'Delta=1 working'!S86)</f>
        <v>1485.878380764449</v>
      </c>
      <c r="T39" s="14">
        <f>SQRT('Delta=1 working'!H86+'Delta=1 working'!T86)</f>
        <v>939.82857087101593</v>
      </c>
      <c r="U39" s="14">
        <f>SQRT('Delta=1 working'!I86+'Delta=1 working'!U86)</f>
        <v>190.79220551570572</v>
      </c>
      <c r="V39" s="14">
        <f>SQRT('Delta=1 working'!J86+'Delta=1 working'!V86)</f>
        <v>482.45962579858576</v>
      </c>
      <c r="W39" s="16">
        <f>SQRT('Delta=1 working'!K86+'Delta=1 working'!W86)</f>
        <v>162.13842515377726</v>
      </c>
    </row>
    <row r="40" spans="1:23" ht="16.8" thickTop="1" thickBot="1" x14ac:dyDescent="0.35">
      <c r="A40">
        <f t="shared" si="17"/>
        <v>1987</v>
      </c>
      <c r="B40" s="13"/>
      <c r="C40" s="14"/>
      <c r="D40" s="14"/>
      <c r="E40" s="14"/>
      <c r="F40" s="10">
        <f>SQRT('Delta=1 working'!F60+'Delta=1 working'!R60)</f>
        <v>922.89607466323707</v>
      </c>
      <c r="G40" s="14">
        <f>SQRT('Delta=1 working'!G60+'Delta=1 working'!S60)</f>
        <v>1743.4872747594984</v>
      </c>
      <c r="H40" s="14">
        <f>SQRT('Delta=1 working'!H60+'Delta=1 working'!T60)</f>
        <v>2021.7564291382605</v>
      </c>
      <c r="I40" s="14">
        <f>SQRT('Delta=1 working'!I60+'Delta=1 working'!U60)</f>
        <v>2095.9786830845487</v>
      </c>
      <c r="J40" s="14">
        <f>SQRT('Delta=1 working'!J60+'Delta=1 working'!V60)</f>
        <v>2178.8669574762439</v>
      </c>
      <c r="K40" s="16">
        <f>SQRT('Delta=1 working'!K60+'Delta=1 working'!W60)</f>
        <v>2204.3144974402921</v>
      </c>
      <c r="M40">
        <f t="shared" si="18"/>
        <v>1987</v>
      </c>
      <c r="N40" s="13"/>
      <c r="O40" s="14"/>
      <c r="P40" s="14"/>
      <c r="Q40" s="14"/>
      <c r="R40" s="10">
        <f>SQRT('Delta=1 working'!F87+'Delta=1 working'!R87)</f>
        <v>922.89607466323707</v>
      </c>
      <c r="S40" s="14">
        <f>SQRT('Delta=1 working'!G87+'Delta=1 working'!S87)</f>
        <v>1412.3960031241181</v>
      </c>
      <c r="T40" s="14">
        <f>SQRT('Delta=1 working'!H87+'Delta=1 working'!T87)</f>
        <v>890.39863452683096</v>
      </c>
      <c r="U40" s="14">
        <f>SQRT('Delta=1 working'!I87+'Delta=1 working'!U87)</f>
        <v>183.57039949998889</v>
      </c>
      <c r="V40" s="14">
        <f>SQRT('Delta=1 working'!J87+'Delta=1 working'!V87)</f>
        <v>453.35015896596047</v>
      </c>
      <c r="W40" s="16">
        <f>SQRT('Delta=1 working'!K87+'Delta=1 working'!W87)</f>
        <v>155.01735185092735</v>
      </c>
    </row>
    <row r="41" spans="1:23" ht="16.8" thickTop="1" thickBot="1" x14ac:dyDescent="0.35">
      <c r="A41">
        <f t="shared" si="17"/>
        <v>1988</v>
      </c>
      <c r="B41" s="13"/>
      <c r="C41" s="14"/>
      <c r="D41" s="14"/>
      <c r="E41" s="10">
        <f>SQRT('Delta=1 working'!E61+'Delta=1 working'!Q61)</f>
        <v>3236.3941774562891</v>
      </c>
      <c r="F41" s="14">
        <f>SQRT('Delta=1 working'!F61+'Delta=1 working'!R61)</f>
        <v>3947.0897904894305</v>
      </c>
      <c r="G41" s="14">
        <f>SQRT('Delta=1 working'!G61+'Delta=1 working'!S61)</f>
        <v>4703.6703230401527</v>
      </c>
      <c r="H41" s="14">
        <f>SQRT('Delta=1 working'!H61+'Delta=1 working'!T61)</f>
        <v>5014.8598513702118</v>
      </c>
      <c r="I41" s="14">
        <f>SQRT('Delta=1 working'!I61+'Delta=1 working'!U61)</f>
        <v>5185.7945763749167</v>
      </c>
      <c r="J41" s="14">
        <f>SQRT('Delta=1 working'!J61+'Delta=1 working'!V61)</f>
        <v>5302.8891853549021</v>
      </c>
      <c r="K41" s="16">
        <f>SQRT('Delta=1 working'!K61+'Delta=1 working'!W61)</f>
        <v>5354.7500818808194</v>
      </c>
      <c r="M41">
        <f t="shared" si="18"/>
        <v>1988</v>
      </c>
      <c r="N41" s="13"/>
      <c r="O41" s="14"/>
      <c r="P41" s="14"/>
      <c r="Q41" s="10">
        <f>SQRT('Delta=1 working'!E88+'Delta=1 working'!Q88)</f>
        <v>3236.3941774562891</v>
      </c>
      <c r="R41" s="14">
        <f>SQRT('Delta=1 working'!F88+'Delta=1 working'!R88)</f>
        <v>1228.391398440061</v>
      </c>
      <c r="S41" s="14">
        <f>SQRT('Delta=1 working'!G88+'Delta=1 working'!S88)</f>
        <v>1735.5209548250034</v>
      </c>
      <c r="T41" s="14">
        <f>SQRT('Delta=1 working'!H88+'Delta=1 working'!T88)</f>
        <v>1081.0817782892857</v>
      </c>
      <c r="U41" s="14">
        <f>SQRT('Delta=1 working'!I88+'Delta=1 working'!U88)</f>
        <v>265.64610010863703</v>
      </c>
      <c r="V41" s="14">
        <f>SQRT('Delta=1 working'!J88+'Delta=1 working'!V88)</f>
        <v>563.24139159114782</v>
      </c>
      <c r="W41" s="16">
        <f>SQRT('Delta=1 working'!K88+'Delta=1 working'!W88)</f>
        <v>185.36998703603581</v>
      </c>
    </row>
    <row r="42" spans="1:23" ht="16.8" thickTop="1" thickBot="1" x14ac:dyDescent="0.35">
      <c r="A42">
        <f t="shared" si="17"/>
        <v>1989</v>
      </c>
      <c r="B42" s="13"/>
      <c r="C42" s="14"/>
      <c r="D42" s="10">
        <f>SQRT('Delta=1 working'!D62+'Delta=1 working'!P62)</f>
        <v>2552.9488271518812</v>
      </c>
      <c r="E42" s="14">
        <f>SQRT('Delta=1 working'!E62+'Delta=1 working'!Q62)</f>
        <v>4149.1997682505653</v>
      </c>
      <c r="F42" s="14">
        <f>SQRT('Delta=1 working'!F62+'Delta=1 working'!R62)</f>
        <v>4939.3050195658543</v>
      </c>
      <c r="G42" s="14">
        <f>SQRT('Delta=1 working'!G62+'Delta=1 working'!S62)</f>
        <v>5658.2852042470549</v>
      </c>
      <c r="H42" s="14">
        <f>SQRT('Delta=1 working'!H62+'Delta=1 working'!T62)</f>
        <v>5954.7784226161966</v>
      </c>
      <c r="I42" s="14">
        <f>SQRT('Delta=1 working'!I62+'Delta=1 working'!U62)</f>
        <v>6154.9565746350308</v>
      </c>
      <c r="J42" s="14">
        <f>SQRT('Delta=1 working'!J62+'Delta=1 working'!V62)</f>
        <v>6273.5166248154483</v>
      </c>
      <c r="K42" s="16">
        <f>SQRT('Delta=1 working'!K62+'Delta=1 working'!W62)</f>
        <v>6333.0235501602119</v>
      </c>
      <c r="M42">
        <f t="shared" si="18"/>
        <v>1989</v>
      </c>
      <c r="N42" s="13"/>
      <c r="O42" s="14"/>
      <c r="P42" s="10">
        <f>SQRT('Delta=1 working'!D89+'Delta=1 working'!P89)</f>
        <v>2552.9488271518812</v>
      </c>
      <c r="Q42" s="14">
        <f>SQRT('Delta=1 working'!E89+'Delta=1 working'!Q89)</f>
        <v>2677.1736165148459</v>
      </c>
      <c r="R42" s="14">
        <f>SQRT('Delta=1 working'!F89+'Delta=1 working'!R89)</f>
        <v>1126.8641898759065</v>
      </c>
      <c r="S42" s="14">
        <f>SQRT('Delta=1 working'!G89+'Delta=1 working'!S89)</f>
        <v>1444.6506644132128</v>
      </c>
      <c r="T42" s="14">
        <f>SQRT('Delta=1 working'!H89+'Delta=1 working'!T89)</f>
        <v>870.64333578420531</v>
      </c>
      <c r="U42" s="14">
        <f>SQRT('Delta=1 working'!I89+'Delta=1 working'!U89)</f>
        <v>255.13522283983559</v>
      </c>
      <c r="V42" s="14">
        <f>SQRT('Delta=1 working'!J89+'Delta=1 working'!V89)</f>
        <v>436.22743341743126</v>
      </c>
      <c r="W42" s="16">
        <f>SQRT('Delta=1 working'!K89+'Delta=1 working'!W89)</f>
        <v>157.16739744816459</v>
      </c>
    </row>
    <row r="43" spans="1:23" ht="16.8" thickTop="1" thickBot="1" x14ac:dyDescent="0.35">
      <c r="A43">
        <f t="shared" si="17"/>
        <v>1990</v>
      </c>
      <c r="B43" s="17"/>
      <c r="C43" s="18">
        <f>SQRT('Delta=1 working'!C63+'Delta=1 working'!O63)</f>
        <v>7934.7350430350889</v>
      </c>
      <c r="D43" s="19">
        <f>SQRT('Delta=1 working'!D63+'Delta=1 working'!P63)</f>
        <v>13176.404502253925</v>
      </c>
      <c r="E43" s="19">
        <f>SQRT('Delta=1 working'!E63+'Delta=1 working'!Q63)</f>
        <v>16979.878429314027</v>
      </c>
      <c r="F43" s="19">
        <f>SQRT('Delta=1 working'!F63+'Delta=1 working'!R63)</f>
        <v>19917.578722094757</v>
      </c>
      <c r="G43" s="19">
        <f>SQRT('Delta=1 working'!G63+'Delta=1 working'!S63)</f>
        <v>22223.465934273539</v>
      </c>
      <c r="H43" s="19">
        <f>SQRT('Delta=1 working'!H63+'Delta=1 working'!T63)</f>
        <v>23173.606372421571</v>
      </c>
      <c r="I43" s="19">
        <f>SQRT('Delta=1 working'!I63+'Delta=1 working'!U63)</f>
        <v>23945.103242819692</v>
      </c>
      <c r="J43" s="19">
        <f>SQRT('Delta=1 working'!J63+'Delta=1 working'!V63)</f>
        <v>24355.28404288102</v>
      </c>
      <c r="K43" s="20">
        <f>SQRT('Delta=1 working'!K63+'Delta=1 working'!W63)</f>
        <v>24580.255008936729</v>
      </c>
      <c r="M43">
        <f t="shared" si="18"/>
        <v>1990</v>
      </c>
      <c r="N43" s="17"/>
      <c r="O43" s="18">
        <f>SQRT('Delta=1 working'!C90+'Delta=1 working'!O90)</f>
        <v>7934.7350430350889</v>
      </c>
      <c r="P43" s="19">
        <f>SQRT('Delta=1 working'!D90+'Delta=1 working'!P90)</f>
        <v>5669.5330545770994</v>
      </c>
      <c r="Q43" s="19">
        <f>SQRT('Delta=1 working'!E90+'Delta=1 working'!Q90)</f>
        <v>4542.7665330944201</v>
      </c>
      <c r="R43" s="19">
        <f>SQRT('Delta=1 working'!F90+'Delta=1 working'!R90)</f>
        <v>3066.0219240974961</v>
      </c>
      <c r="S43" s="19">
        <f>SQRT('Delta=1 working'!G90+'Delta=1 working'!S90)</f>
        <v>2685.2695740805843</v>
      </c>
      <c r="T43" s="19">
        <f>SQRT('Delta=1 working'!H90+'Delta=1 working'!T90)</f>
        <v>1308.4463094798461</v>
      </c>
      <c r="U43" s="19">
        <f>SQRT('Delta=1 working'!I90+'Delta=1 working'!U90)</f>
        <v>791.08384685158217</v>
      </c>
      <c r="V43" s="19">
        <f>SQRT('Delta=1 working'!J90+'Delta=1 working'!V90)</f>
        <v>624.6759600128687</v>
      </c>
      <c r="W43" s="20">
        <f>SQRT('Delta=1 working'!K90+'Delta=1 working'!W90)</f>
        <v>273.65034676011936</v>
      </c>
    </row>
    <row r="44" spans="1:23" ht="16.2" thickTop="1" x14ac:dyDescent="0.3">
      <c r="A44" t="s">
        <v>16</v>
      </c>
      <c r="C44" s="1">
        <f>SQRT('Delta=1 working'!C64+'Delta=1 working'!O64)</f>
        <v>7934.7350430350889</v>
      </c>
      <c r="D44" s="1">
        <f>SQRT('Delta=1 working'!D64+'Delta=1 working'!P64)</f>
        <v>13467.260117922413</v>
      </c>
      <c r="E44" s="1">
        <f>SQRT('Delta=1 working'!E64+'Delta=1 working'!Q64)</f>
        <v>17985.722464508643</v>
      </c>
      <c r="F44" s="1">
        <f>SQRT('Delta=1 working'!F64+'Delta=1 working'!R64)</f>
        <v>21193.204308306598</v>
      </c>
      <c r="G44" s="1">
        <f>SQRT('Delta=1 working'!G64+'Delta=1 working'!S64)</f>
        <v>23952.319196159649</v>
      </c>
      <c r="H44" s="1">
        <f>SQRT('Delta=1 working'!H64+'Delta=1 working'!T64)</f>
        <v>25178.70827537572</v>
      </c>
      <c r="I44" s="1">
        <f>SQRT('Delta=1 working'!I64+'Delta=1 working'!U64)</f>
        <v>26029.588003244764</v>
      </c>
      <c r="J44" s="1">
        <f>SQRT('Delta=1 working'!J64+'Delta=1 working'!V64)</f>
        <v>26624.091182675442</v>
      </c>
      <c r="K44" s="1">
        <f>SQRT('Delta=1 working'!K64+'Delta=1 working'!W64)</f>
        <v>26874.286755396217</v>
      </c>
    </row>
    <row r="45" spans="1:23" ht="17.399999999999999" x14ac:dyDescent="0.3">
      <c r="A45" s="6" t="s">
        <v>29</v>
      </c>
      <c r="B45" s="1"/>
      <c r="C45" s="1"/>
    </row>
    <row r="46" spans="1:23" x14ac:dyDescent="0.3">
      <c r="C46">
        <v>1</v>
      </c>
      <c r="D46">
        <v>2</v>
      </c>
      <c r="E46">
        <v>3</v>
      </c>
      <c r="F46">
        <v>4</v>
      </c>
      <c r="G46">
        <v>5</v>
      </c>
      <c r="H46">
        <v>6</v>
      </c>
      <c r="I46">
        <v>7</v>
      </c>
      <c r="J46">
        <v>8</v>
      </c>
    </row>
    <row r="47" spans="1:23" x14ac:dyDescent="0.3">
      <c r="A47">
        <f t="shared" ref="A47:A56" si="19">A21</f>
        <v>1981</v>
      </c>
      <c r="B47" s="1"/>
      <c r="C47" s="4">
        <f>(C3-C21)/C$17/'Delta=1 working'!B3</f>
        <v>-0.57215120418154952</v>
      </c>
      <c r="D47" s="4">
        <f>(D3-D21)/D$17/'Delta=1 working'!C3</f>
        <v>-0.83165010852625409</v>
      </c>
      <c r="E47" s="4">
        <f>(E3-E21)/E$17/'Delta=1 working'!D3</f>
        <v>-0.74888326192716914</v>
      </c>
      <c r="F47" s="4">
        <f>(F3-F21)/F$17/'Delta=1 working'!E3</f>
        <v>-0.34418146392186039</v>
      </c>
      <c r="G47" s="4">
        <f>(G3-G21)/G$17/'Delta=1 working'!F3</f>
        <v>0.87043202958608423</v>
      </c>
      <c r="H47" s="4">
        <f>(H3-H21)/H$17/'Delta=1 working'!G3</f>
        <v>1.4143397937830713</v>
      </c>
      <c r="I47" s="4">
        <f>(I3-I21)/I$17/'Delta=1 working'!H3</f>
        <v>-2.7863730044885675E-4</v>
      </c>
      <c r="J47" s="4">
        <f>(J3-J21)/J$17/'Delta=1 working'!I3</f>
        <v>-0.68186048467588189</v>
      </c>
      <c r="K47" s="1"/>
    </row>
    <row r="48" spans="1:23" x14ac:dyDescent="0.3">
      <c r="A48">
        <f t="shared" si="19"/>
        <v>1982</v>
      </c>
      <c r="B48" s="1"/>
      <c r="C48" s="4">
        <f>(C4-C22)/C$17/'Delta=1 working'!B4</f>
        <v>2.3075080647977195</v>
      </c>
      <c r="D48" s="4">
        <f>(D4-D22)/D$17/'Delta=1 working'!C4</f>
        <v>-0.71613921195578567</v>
      </c>
      <c r="E48" s="4">
        <f>(E4-E22)/E$17/'Delta=1 working'!D4</f>
        <v>1.9715856958970261</v>
      </c>
      <c r="F48" s="4">
        <f>(F4-F22)/F$17/'Delta=1 working'!E4</f>
        <v>1.5899835563510596</v>
      </c>
      <c r="G48" s="4">
        <f>(G4-G22)/G$17/'Delta=1 working'!F4</f>
        <v>0.19822911146608543</v>
      </c>
      <c r="H48" s="4">
        <f>(H4-H22)/H$17/'Delta=1 working'!G4</f>
        <v>-0.94883595595721826</v>
      </c>
      <c r="I48" s="4">
        <f>(I4-I22)/I$17/'Delta=1 working'!H4</f>
        <v>1.0919335774239107</v>
      </c>
      <c r="J48" s="4">
        <f>(J4-J22)/J$17/'Delta=1 working'!I4</f>
        <v>0.73148224820398766</v>
      </c>
      <c r="K48" s="1"/>
    </row>
    <row r="49" spans="1:13" x14ac:dyDescent="0.3">
      <c r="A49">
        <f t="shared" si="19"/>
        <v>1983</v>
      </c>
      <c r="B49" s="1"/>
      <c r="C49" s="4">
        <f>(C5-C23)/C$17/'Delta=1 working'!B5</f>
        <v>-0.12673661036717701</v>
      </c>
      <c r="D49" s="4">
        <f>(D5-D23)/D$17/'Delta=1 working'!C5</f>
        <v>-0.22986132787417138</v>
      </c>
      <c r="E49" s="4">
        <f>(E5-E23)/E$17/'Delta=1 working'!D5</f>
        <v>-0.48109620804550235</v>
      </c>
      <c r="F49" s="4">
        <f>(F5-F23)/F$17/'Delta=1 working'!E5</f>
        <v>-0.17804367673925656</v>
      </c>
      <c r="G49" s="4">
        <f>(G5-G23)/G$17/'Delta=1 working'!F5</f>
        <v>0.90563678569082096</v>
      </c>
      <c r="H49" s="4">
        <f>(H5-H23)/H$17/'Delta=1 working'!G5</f>
        <v>-0.29670489439231534</v>
      </c>
      <c r="I49" s="4">
        <f>(I5-I23)/I$17/'Delta=1 working'!H5</f>
        <v>-0.89871073480593566</v>
      </c>
      <c r="J49" s="4"/>
      <c r="K49" s="1"/>
    </row>
    <row r="50" spans="1:13" x14ac:dyDescent="0.3">
      <c r="A50">
        <f t="shared" si="19"/>
        <v>1984</v>
      </c>
      <c r="B50" s="1"/>
      <c r="C50" s="4">
        <f>(C6-C24)/C$17/'Delta=1 working'!B6</f>
        <v>-0.43054270201535755</v>
      </c>
      <c r="D50" s="4">
        <f>(D6-D24)/D$17/'Delta=1 working'!C6</f>
        <v>-0.83649932992330456</v>
      </c>
      <c r="E50" s="4">
        <f>(E6-E24)/E$17/'Delta=1 working'!D6</f>
        <v>0.3722852976530906</v>
      </c>
      <c r="F50" s="4">
        <f>(F6-F24)/F$17/'Delta=1 working'!E6</f>
        <v>-1.30735977372639</v>
      </c>
      <c r="G50" s="4">
        <f>(G6-G24)/G$17/'Delta=1 working'!F6</f>
        <v>1.1711983782847835E-3</v>
      </c>
      <c r="H50" s="4">
        <f>(H6-H24)/H$17/'Delta=1 working'!G6</f>
        <v>-0.10639305451041482</v>
      </c>
      <c r="I50" s="4"/>
      <c r="J50" s="4"/>
      <c r="K50" s="1"/>
    </row>
    <row r="51" spans="1:13" x14ac:dyDescent="0.3">
      <c r="A51">
        <f t="shared" si="19"/>
        <v>1985</v>
      </c>
      <c r="B51" s="1"/>
      <c r="C51" s="4">
        <f>(C7-C25)/C$17/'Delta=1 working'!B7</f>
        <v>1.1398433078749299</v>
      </c>
      <c r="D51" s="4">
        <f>(D7-D25)/D$17/'Delta=1 working'!C7</f>
        <v>9.42822126061168E-2</v>
      </c>
      <c r="E51" s="4">
        <f>(E7-E25)/E$17/'Delta=1 working'!D7</f>
        <v>0.61746645602437278</v>
      </c>
      <c r="F51" s="4">
        <f>(F7-F25)/F$17/'Delta=1 working'!E7</f>
        <v>-1.7041720351528421E-2</v>
      </c>
      <c r="G51" s="4">
        <f>(G7-G25)/G$17/'Delta=1 working'!F7</f>
        <v>-1.5436560309654417</v>
      </c>
      <c r="H51" s="4"/>
      <c r="I51" s="4"/>
      <c r="J51" s="4"/>
      <c r="K51" s="1"/>
    </row>
    <row r="52" spans="1:13" x14ac:dyDescent="0.3">
      <c r="A52">
        <f t="shared" si="19"/>
        <v>1986</v>
      </c>
      <c r="B52" s="1"/>
      <c r="C52" s="4">
        <f>(C8-C26)/C$17/'Delta=1 working'!B8</f>
        <v>0.29359658262188515</v>
      </c>
      <c r="D52" s="4">
        <f>(D8-D26)/D$17/'Delta=1 working'!C8</f>
        <v>0.46331358010423024</v>
      </c>
      <c r="E52" s="4">
        <f>(E8-E26)/E$17/'Delta=1 working'!D8</f>
        <v>-0.68093610893541656</v>
      </c>
      <c r="F52" s="4">
        <f>(F8-F26)/F$17/'Delta=1 working'!E8</f>
        <v>0.78250358555634691</v>
      </c>
      <c r="G52" s="4"/>
      <c r="H52" s="4"/>
      <c r="I52" s="4"/>
      <c r="J52" s="4"/>
      <c r="K52" s="1"/>
    </row>
    <row r="53" spans="1:13" x14ac:dyDescent="0.3">
      <c r="A53">
        <f t="shared" si="19"/>
        <v>1987</v>
      </c>
      <c r="B53" s="1"/>
      <c r="C53" s="4">
        <f>(C9-C27)/C$17/'Delta=1 working'!B9</f>
        <v>0.59613960851003589</v>
      </c>
      <c r="D53" s="4">
        <f>(D9-D27)/D$17/'Delta=1 working'!C9</f>
        <v>2.0935390844958839</v>
      </c>
      <c r="E53" s="4">
        <f>(E9-E27)/E$17/'Delta=1 working'!D9</f>
        <v>-0.58054714772164939</v>
      </c>
      <c r="F53" s="4"/>
      <c r="G53" s="4"/>
      <c r="H53" s="4"/>
      <c r="I53" s="4"/>
      <c r="J53" s="4"/>
      <c r="K53" s="1"/>
    </row>
    <row r="54" spans="1:13" x14ac:dyDescent="0.3">
      <c r="A54">
        <f t="shared" si="19"/>
        <v>1988</v>
      </c>
      <c r="B54" s="1"/>
      <c r="C54" s="4">
        <f>(C10-C28)/C$17/'Delta=1 working'!B10</f>
        <v>0.47165818732214909</v>
      </c>
      <c r="D54" s="4">
        <f>(D10-D28)/D$17/'Delta=1 working'!C10</f>
        <v>0.66066698089024578</v>
      </c>
      <c r="E54" s="4"/>
      <c r="F54" s="4"/>
      <c r="G54" s="4"/>
      <c r="H54" s="4"/>
      <c r="I54" s="4"/>
      <c r="J54" s="4"/>
      <c r="K54" s="1"/>
    </row>
    <row r="55" spans="1:13" x14ac:dyDescent="0.3">
      <c r="A55">
        <f t="shared" si="19"/>
        <v>1989</v>
      </c>
      <c r="B55" s="1"/>
      <c r="C55" s="4">
        <f>(C11-C29)/C$17/'Delta=1 working'!B11</f>
        <v>-0.42817606827567561</v>
      </c>
      <c r="D55" s="4"/>
      <c r="E55" s="4"/>
      <c r="F55" s="4"/>
      <c r="G55" s="4"/>
      <c r="H55" s="4"/>
      <c r="I55" s="4"/>
      <c r="J55" s="4"/>
      <c r="K55" s="1"/>
    </row>
    <row r="56" spans="1:13" x14ac:dyDescent="0.3">
      <c r="A56">
        <f t="shared" si="19"/>
        <v>1990</v>
      </c>
      <c r="B56" s="1"/>
      <c r="C56" s="1"/>
      <c r="D56" s="1"/>
      <c r="E56" s="1"/>
      <c r="F56" s="1"/>
      <c r="G56" s="1"/>
      <c r="H56" s="1"/>
      <c r="I56" s="1"/>
      <c r="J56" s="1"/>
      <c r="K56" s="1"/>
    </row>
    <row r="58" spans="1:13" x14ac:dyDescent="0.3">
      <c r="A58" s="5" t="s">
        <v>7</v>
      </c>
      <c r="B58" s="5" t="s">
        <v>8</v>
      </c>
      <c r="C58" s="5" t="s">
        <v>9</v>
      </c>
      <c r="D58" s="5" t="s">
        <v>30</v>
      </c>
    </row>
    <row r="59" spans="1:13" x14ac:dyDescent="0.3">
      <c r="A59">
        <f t="shared" ref="A59:A67" si="20">A47</f>
        <v>1981</v>
      </c>
      <c r="B59">
        <v>1</v>
      </c>
      <c r="C59" s="1">
        <f t="shared" ref="C59:C67" si="21">C21</f>
        <v>15032.785560492921</v>
      </c>
      <c r="D59" s="4">
        <f t="shared" ref="D59:D67" si="22">C47</f>
        <v>-0.57215120418154952</v>
      </c>
      <c r="L59" s="1"/>
      <c r="M59" s="1"/>
    </row>
    <row r="60" spans="1:13" x14ac:dyDescent="0.3">
      <c r="A60">
        <f t="shared" si="20"/>
        <v>1982</v>
      </c>
      <c r="B60">
        <v>1</v>
      </c>
      <c r="C60" s="1">
        <f t="shared" si="21"/>
        <v>317.93201704155024</v>
      </c>
      <c r="D60" s="4">
        <f t="shared" si="22"/>
        <v>2.3075080647977195</v>
      </c>
      <c r="L60" s="1"/>
      <c r="M60" s="3"/>
    </row>
    <row r="61" spans="1:13" x14ac:dyDescent="0.3">
      <c r="A61">
        <f t="shared" si="20"/>
        <v>1983</v>
      </c>
      <c r="B61">
        <v>1</v>
      </c>
      <c r="C61" s="1">
        <f t="shared" si="21"/>
        <v>10227.813001053644</v>
      </c>
      <c r="D61" s="4">
        <f t="shared" si="22"/>
        <v>-0.12673661036717701</v>
      </c>
      <c r="K61" s="1"/>
      <c r="L61" s="3"/>
      <c r="M61" s="3"/>
    </row>
    <row r="62" spans="1:13" x14ac:dyDescent="0.3">
      <c r="A62">
        <f t="shared" si="20"/>
        <v>1984</v>
      </c>
      <c r="B62">
        <v>1</v>
      </c>
      <c r="C62" s="1">
        <f t="shared" si="21"/>
        <v>16961.37317330157</v>
      </c>
      <c r="D62" s="4">
        <f t="shared" si="22"/>
        <v>-0.43054270201535755</v>
      </c>
      <c r="K62" s="3"/>
      <c r="L62" s="3"/>
      <c r="M62" s="3"/>
    </row>
    <row r="63" spans="1:13" x14ac:dyDescent="0.3">
      <c r="A63">
        <f t="shared" si="20"/>
        <v>1985</v>
      </c>
      <c r="B63">
        <v>1</v>
      </c>
      <c r="C63" s="1">
        <f t="shared" si="21"/>
        <v>3275.2996472582345</v>
      </c>
      <c r="D63" s="4">
        <f t="shared" si="22"/>
        <v>1.1398433078749299</v>
      </c>
      <c r="K63" s="3"/>
      <c r="L63" s="3"/>
      <c r="M63" s="3"/>
    </row>
    <row r="64" spans="1:13" x14ac:dyDescent="0.3">
      <c r="A64">
        <f t="shared" si="20"/>
        <v>1986</v>
      </c>
      <c r="B64">
        <v>1</v>
      </c>
      <c r="C64" s="1">
        <f t="shared" si="21"/>
        <v>4538.0296394704292</v>
      </c>
      <c r="D64" s="4">
        <f t="shared" si="22"/>
        <v>0.29359658262188515</v>
      </c>
      <c r="J64" s="3"/>
      <c r="K64" s="3"/>
      <c r="L64" s="3"/>
      <c r="M64" s="3"/>
    </row>
    <row r="65" spans="1:13" x14ac:dyDescent="0.3">
      <c r="A65">
        <f t="shared" si="20"/>
        <v>1987</v>
      </c>
      <c r="B65">
        <v>1</v>
      </c>
      <c r="C65" s="1">
        <f t="shared" si="21"/>
        <v>1670.6427687938062</v>
      </c>
      <c r="D65" s="4">
        <f t="shared" si="22"/>
        <v>0.59613960851003589</v>
      </c>
      <c r="J65" s="3"/>
      <c r="K65" s="3"/>
      <c r="L65" s="3"/>
      <c r="M65" s="3"/>
    </row>
    <row r="66" spans="1:13" x14ac:dyDescent="0.3">
      <c r="A66">
        <f t="shared" si="20"/>
        <v>1988</v>
      </c>
      <c r="B66">
        <v>1</v>
      </c>
      <c r="C66" s="1">
        <f t="shared" si="21"/>
        <v>4052.1335379540974</v>
      </c>
      <c r="D66" s="4">
        <f t="shared" si="22"/>
        <v>0.47165818732214909</v>
      </c>
      <c r="J66" s="3"/>
      <c r="K66" s="3"/>
      <c r="L66" s="3"/>
      <c r="M66" s="3"/>
    </row>
    <row r="67" spans="1:13" x14ac:dyDescent="0.3">
      <c r="A67">
        <f t="shared" si="20"/>
        <v>1989</v>
      </c>
      <c r="B67">
        <v>1</v>
      </c>
      <c r="C67" s="1">
        <f t="shared" si="21"/>
        <v>9396.9906546337443</v>
      </c>
      <c r="D67" s="4">
        <f t="shared" si="22"/>
        <v>-0.42817606827567561</v>
      </c>
      <c r="J67" s="3"/>
      <c r="K67" s="3"/>
      <c r="L67" s="3"/>
      <c r="M67" s="3"/>
    </row>
    <row r="68" spans="1:13" x14ac:dyDescent="0.3">
      <c r="A68">
        <f t="shared" ref="A68:A75" si="23">A59</f>
        <v>1981</v>
      </c>
      <c r="B68">
        <v>2</v>
      </c>
      <c r="C68" s="1">
        <f t="shared" ref="C68:C75" si="24">D21</f>
        <v>13424.909650787309</v>
      </c>
      <c r="D68" s="4">
        <f t="shared" ref="D68:D75" si="25">D47</f>
        <v>-0.83165010852625409</v>
      </c>
    </row>
    <row r="69" spans="1:13" x14ac:dyDescent="0.3">
      <c r="A69">
        <f t="shared" si="23"/>
        <v>1982</v>
      </c>
      <c r="B69">
        <v>2</v>
      </c>
      <c r="C69" s="1">
        <f t="shared" si="24"/>
        <v>6956.7949998335498</v>
      </c>
      <c r="D69" s="4">
        <f t="shared" si="25"/>
        <v>-0.71613921195578567</v>
      </c>
    </row>
    <row r="70" spans="1:13" x14ac:dyDescent="0.3">
      <c r="A70">
        <f t="shared" si="23"/>
        <v>1983</v>
      </c>
      <c r="B70">
        <v>2</v>
      </c>
      <c r="C70" s="1">
        <f t="shared" si="24"/>
        <v>14598.716601751057</v>
      </c>
      <c r="D70" s="4">
        <f t="shared" si="25"/>
        <v>-0.22986132787417138</v>
      </c>
    </row>
    <row r="71" spans="1:13" x14ac:dyDescent="0.3">
      <c r="A71">
        <f t="shared" si="23"/>
        <v>1984</v>
      </c>
      <c r="B71">
        <v>2</v>
      </c>
      <c r="C71" s="1">
        <f t="shared" si="24"/>
        <v>18759.80541962116</v>
      </c>
      <c r="D71" s="4">
        <f t="shared" si="25"/>
        <v>-0.83649932992330456</v>
      </c>
    </row>
    <row r="72" spans="1:13" x14ac:dyDescent="0.3">
      <c r="A72">
        <f t="shared" si="23"/>
        <v>1985</v>
      </c>
      <c r="B72">
        <v>2</v>
      </c>
      <c r="C72" s="1">
        <f t="shared" si="24"/>
        <v>15528.995139651786</v>
      </c>
      <c r="D72" s="4">
        <f t="shared" si="25"/>
        <v>9.42822126061168E-2</v>
      </c>
    </row>
    <row r="73" spans="1:13" x14ac:dyDescent="0.3">
      <c r="A73">
        <f t="shared" si="23"/>
        <v>1986</v>
      </c>
      <c r="B73">
        <v>2</v>
      </c>
      <c r="C73" s="1">
        <f t="shared" si="24"/>
        <v>10463.604147941011</v>
      </c>
      <c r="D73" s="4">
        <f t="shared" si="25"/>
        <v>0.46331358010423024</v>
      </c>
    </row>
    <row r="74" spans="1:13" x14ac:dyDescent="0.3">
      <c r="A74">
        <f t="shared" si="23"/>
        <v>1987</v>
      </c>
      <c r="B74">
        <v>2</v>
      </c>
      <c r="C74" s="1">
        <f t="shared" si="24"/>
        <v>6526.5614700888846</v>
      </c>
      <c r="D74" s="4">
        <f t="shared" si="25"/>
        <v>2.0935390844958839</v>
      </c>
    </row>
    <row r="75" spans="1:13" x14ac:dyDescent="0.3">
      <c r="A75">
        <f t="shared" si="23"/>
        <v>1988</v>
      </c>
      <c r="B75">
        <v>2</v>
      </c>
      <c r="C75" s="1">
        <f t="shared" si="24"/>
        <v>11278.612570325244</v>
      </c>
      <c r="D75" s="4">
        <f t="shared" si="25"/>
        <v>0.66066698089024578</v>
      </c>
    </row>
    <row r="76" spans="1:13" x14ac:dyDescent="0.3">
      <c r="A76">
        <f t="shared" ref="A76:A82" si="26">A68</f>
        <v>1981</v>
      </c>
      <c r="B76">
        <v>3</v>
      </c>
      <c r="C76" s="1">
        <f t="shared" ref="C76:C82" si="27">E21</f>
        <v>13861.576670693863</v>
      </c>
      <c r="D76" s="4">
        <f t="shared" ref="D76:D82" si="28">E47</f>
        <v>-0.74888326192716914</v>
      </c>
    </row>
    <row r="77" spans="1:13" x14ac:dyDescent="0.3">
      <c r="A77">
        <f t="shared" si="26"/>
        <v>1982</v>
      </c>
      <c r="B77">
        <v>3</v>
      </c>
      <c r="C77" s="1">
        <f t="shared" si="27"/>
        <v>6857.7122687323817</v>
      </c>
      <c r="D77" s="4">
        <f t="shared" si="28"/>
        <v>1.9715856958970261</v>
      </c>
    </row>
    <row r="78" spans="1:13" x14ac:dyDescent="0.3">
      <c r="A78">
        <f t="shared" si="26"/>
        <v>1983</v>
      </c>
      <c r="B78">
        <v>3</v>
      </c>
      <c r="C78" s="1">
        <f t="shared" si="27"/>
        <v>17631.030819889609</v>
      </c>
      <c r="D78" s="4">
        <f t="shared" si="28"/>
        <v>-0.48109620804550235</v>
      </c>
    </row>
    <row r="79" spans="1:13" x14ac:dyDescent="0.3">
      <c r="A79">
        <f t="shared" si="26"/>
        <v>1984</v>
      </c>
      <c r="B79">
        <v>3</v>
      </c>
      <c r="C79" s="1">
        <f t="shared" si="27"/>
        <v>20036.822021652097</v>
      </c>
      <c r="D79" s="4">
        <f t="shared" si="28"/>
        <v>0.3722852976530906</v>
      </c>
    </row>
    <row r="80" spans="1:13" x14ac:dyDescent="0.3">
      <c r="A80">
        <f t="shared" si="26"/>
        <v>1985</v>
      </c>
      <c r="B80">
        <v>3</v>
      </c>
      <c r="C80" s="1">
        <f t="shared" si="27"/>
        <v>20125.784189704595</v>
      </c>
      <c r="D80" s="4">
        <f t="shared" si="28"/>
        <v>0.61746645602437278</v>
      </c>
    </row>
    <row r="81" spans="1:4" x14ac:dyDescent="0.3">
      <c r="A81">
        <f t="shared" si="26"/>
        <v>1986</v>
      </c>
      <c r="B81">
        <v>3</v>
      </c>
      <c r="C81" s="1">
        <f t="shared" si="27"/>
        <v>14871.932722147207</v>
      </c>
      <c r="D81" s="4">
        <f t="shared" si="28"/>
        <v>-0.68093610893541656</v>
      </c>
    </row>
    <row r="82" spans="1:4" x14ac:dyDescent="0.3">
      <c r="A82">
        <f t="shared" si="26"/>
        <v>1987</v>
      </c>
      <c r="B82">
        <v>3</v>
      </c>
      <c r="C82" s="1">
        <f t="shared" si="27"/>
        <v>13911.141307180253</v>
      </c>
      <c r="D82" s="4">
        <f t="shared" si="28"/>
        <v>-0.58054714772164939</v>
      </c>
    </row>
    <row r="83" spans="1:4" x14ac:dyDescent="0.3">
      <c r="A83">
        <f t="shared" ref="A83:A88" si="29">A76</f>
        <v>1981</v>
      </c>
      <c r="B83">
        <v>4</v>
      </c>
      <c r="C83" s="1">
        <f t="shared" ref="C83:C88" si="30">F21</f>
        <v>13831.619043608258</v>
      </c>
      <c r="D83" s="4">
        <f t="shared" ref="D83:D88" si="31">F47</f>
        <v>-0.34418146392186039</v>
      </c>
    </row>
    <row r="84" spans="1:4" x14ac:dyDescent="0.3">
      <c r="A84">
        <f t="shared" si="29"/>
        <v>1982</v>
      </c>
      <c r="B84">
        <v>4</v>
      </c>
      <c r="C84" s="1">
        <f t="shared" si="30"/>
        <v>12497.081636520599</v>
      </c>
      <c r="D84" s="4">
        <f t="shared" si="31"/>
        <v>1.5899835563510596</v>
      </c>
    </row>
    <row r="85" spans="1:4" x14ac:dyDescent="0.3">
      <c r="A85">
        <f t="shared" si="29"/>
        <v>1983</v>
      </c>
      <c r="B85">
        <v>4</v>
      </c>
      <c r="C85" s="1">
        <f t="shared" si="30"/>
        <v>18912.000252679449</v>
      </c>
      <c r="D85" s="4">
        <f t="shared" si="31"/>
        <v>-0.17804367673925656</v>
      </c>
    </row>
    <row r="86" spans="1:4" x14ac:dyDescent="0.3">
      <c r="A86">
        <f t="shared" si="29"/>
        <v>1984</v>
      </c>
      <c r="B86">
        <v>4</v>
      </c>
      <c r="C86" s="1">
        <f t="shared" si="30"/>
        <v>24916.832747257366</v>
      </c>
      <c r="D86" s="4">
        <f t="shared" si="31"/>
        <v>-1.30735977372639</v>
      </c>
    </row>
    <row r="87" spans="1:4" x14ac:dyDescent="0.3">
      <c r="A87">
        <f t="shared" si="29"/>
        <v>1985</v>
      </c>
      <c r="B87">
        <v>4</v>
      </c>
      <c r="C87" s="1">
        <f t="shared" si="30"/>
        <v>25974.854940936169</v>
      </c>
      <c r="D87" s="4">
        <f t="shared" si="31"/>
        <v>-1.7041720351528421E-2</v>
      </c>
    </row>
    <row r="88" spans="1:4" x14ac:dyDescent="0.3">
      <c r="A88">
        <f t="shared" si="29"/>
        <v>1986</v>
      </c>
      <c r="B88">
        <v>4</v>
      </c>
      <c r="C88" s="1">
        <f t="shared" si="30"/>
        <v>15155.611378998121</v>
      </c>
      <c r="D88" s="4">
        <f t="shared" si="31"/>
        <v>0.78250358555634691</v>
      </c>
    </row>
    <row r="89" spans="1:4" x14ac:dyDescent="0.3">
      <c r="A89">
        <f>A83</f>
        <v>1981</v>
      </c>
      <c r="B89">
        <v>5</v>
      </c>
      <c r="C89" s="1">
        <f>G21</f>
        <v>15074.117974349307</v>
      </c>
      <c r="D89" s="4">
        <f>G47</f>
        <v>0.87043202958608423</v>
      </c>
    </row>
    <row r="90" spans="1:4" x14ac:dyDescent="0.3">
      <c r="A90">
        <f>A84</f>
        <v>1982</v>
      </c>
      <c r="B90">
        <v>5</v>
      </c>
      <c r="C90" s="1">
        <f>G22</f>
        <v>15344.670501697477</v>
      </c>
      <c r="D90" s="4">
        <f>G48</f>
        <v>0.19822911146608543</v>
      </c>
    </row>
    <row r="91" spans="1:4" x14ac:dyDescent="0.3">
      <c r="A91">
        <f>A85</f>
        <v>1983</v>
      </c>
      <c r="B91">
        <v>5</v>
      </c>
      <c r="C91" s="1">
        <f>G23</f>
        <v>20859.26584307809</v>
      </c>
      <c r="D91" s="4">
        <f>G49</f>
        <v>0.90563678569082096</v>
      </c>
    </row>
    <row r="92" spans="1:4" x14ac:dyDescent="0.3">
      <c r="A92">
        <f>A86</f>
        <v>1984</v>
      </c>
      <c r="B92">
        <v>5</v>
      </c>
      <c r="C92" s="1">
        <f>G24</f>
        <v>26081.040959386402</v>
      </c>
      <c r="D92" s="4">
        <f>G50</f>
        <v>1.1711983782847835E-3</v>
      </c>
    </row>
    <row r="93" spans="1:4" x14ac:dyDescent="0.3">
      <c r="A93">
        <f>A87</f>
        <v>1985</v>
      </c>
      <c r="B93">
        <v>5</v>
      </c>
      <c r="C93" s="1">
        <f>G25</f>
        <v>28897.904721488754</v>
      </c>
      <c r="D93" s="4">
        <f>G51</f>
        <v>-1.5436560309654417</v>
      </c>
    </row>
    <row r="94" spans="1:4" x14ac:dyDescent="0.3">
      <c r="A94">
        <f>A89</f>
        <v>1981</v>
      </c>
      <c r="B94">
        <v>6</v>
      </c>
      <c r="C94" s="1">
        <f>H21</f>
        <v>16859.544376038066</v>
      </c>
      <c r="D94" s="4">
        <f>H47</f>
        <v>1.4143397937830713</v>
      </c>
    </row>
    <row r="95" spans="1:4" x14ac:dyDescent="0.3">
      <c r="A95">
        <f>A90</f>
        <v>1982</v>
      </c>
      <c r="B95">
        <v>6</v>
      </c>
      <c r="C95" s="1">
        <f>H22</f>
        <v>16253.138416773858</v>
      </c>
      <c r="D95" s="4">
        <f>H48</f>
        <v>-0.94883595595721826</v>
      </c>
    </row>
    <row r="96" spans="1:4" x14ac:dyDescent="0.3">
      <c r="A96">
        <f>A91</f>
        <v>1983</v>
      </c>
      <c r="B96">
        <v>6</v>
      </c>
      <c r="C96" s="1">
        <f>H23</f>
        <v>23145.536046555193</v>
      </c>
      <c r="D96" s="4">
        <f>H49</f>
        <v>-0.29670489439231534</v>
      </c>
    </row>
    <row r="97" spans="1:4" x14ac:dyDescent="0.3">
      <c r="A97">
        <f>A92</f>
        <v>1984</v>
      </c>
      <c r="B97">
        <v>6</v>
      </c>
      <c r="C97" s="1">
        <f>H24</f>
        <v>27176.781160632894</v>
      </c>
      <c r="D97" s="4">
        <f>H50</f>
        <v>-0.10639305451041482</v>
      </c>
    </row>
    <row r="98" spans="1:4" x14ac:dyDescent="0.3">
      <c r="A98">
        <f>A94</f>
        <v>1981</v>
      </c>
      <c r="B98">
        <v>7</v>
      </c>
      <c r="C98" s="1">
        <f>I21</f>
        <v>18608.043340193013</v>
      </c>
      <c r="D98" s="4">
        <f>I47</f>
        <v>-2.7863730044885675E-4</v>
      </c>
    </row>
    <row r="99" spans="1:4" x14ac:dyDescent="0.3">
      <c r="A99">
        <f>A95</f>
        <v>1982</v>
      </c>
      <c r="B99">
        <v>7</v>
      </c>
      <c r="C99" s="1">
        <f>I22</f>
        <v>16011.452029520291</v>
      </c>
      <c r="D99" s="4">
        <f>I48</f>
        <v>1.0919335774239107</v>
      </c>
    </row>
    <row r="100" spans="1:4" x14ac:dyDescent="0.3">
      <c r="A100">
        <f>A96</f>
        <v>1983</v>
      </c>
      <c r="B100">
        <v>7</v>
      </c>
      <c r="C100" s="1">
        <f>I23</f>
        <v>23623.504630286679</v>
      </c>
      <c r="D100" s="4">
        <f>I49</f>
        <v>-0.89871073480593566</v>
      </c>
    </row>
    <row r="101" spans="1:4" x14ac:dyDescent="0.3">
      <c r="A101">
        <f>A98</f>
        <v>1981</v>
      </c>
      <c r="B101">
        <v>8</v>
      </c>
      <c r="C101" s="1">
        <f>J21</f>
        <v>18923.15403858872</v>
      </c>
      <c r="D101" s="4">
        <f>J47</f>
        <v>-0.68186048467588189</v>
      </c>
    </row>
    <row r="102" spans="1:4" x14ac:dyDescent="0.3">
      <c r="A102">
        <f>A99</f>
        <v>1982</v>
      </c>
      <c r="B102">
        <v>8</v>
      </c>
      <c r="C102" s="1">
        <f>J22</f>
        <v>16442.845961411276</v>
      </c>
      <c r="D102" s="4">
        <f>J48</f>
        <v>0.73148224820398766</v>
      </c>
    </row>
  </sheetData>
  <phoneticPr fontId="0" type="noConversion"/>
  <pageMargins left="0.75" right="0.75" top="1" bottom="1" header="0.5" footer="0.5"/>
  <pageSetup paperSize="9" orientation="portrait" verticalDpi="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"/>
  <sheetViews>
    <sheetView tabSelected="1" workbookViewId="0">
      <selection activeCell="C4" sqref="C4"/>
    </sheetView>
  </sheetViews>
  <sheetFormatPr defaultColWidth="12" defaultRowHeight="15.6" x14ac:dyDescent="0.3"/>
  <sheetData>
    <row r="1" spans="1:6" x14ac:dyDescent="0.3">
      <c r="A1" s="5" t="s">
        <v>8</v>
      </c>
      <c r="B1" s="5" t="s">
        <v>10</v>
      </c>
      <c r="D1" s="5" t="s">
        <v>8</v>
      </c>
      <c r="E1" s="5" t="s">
        <v>10</v>
      </c>
    </row>
    <row r="2" spans="1:6" x14ac:dyDescent="0.3">
      <c r="A2">
        <v>0</v>
      </c>
      <c r="B2">
        <f t="array" ref="B2:C6">LINEST('Delta=0'!C$3:C$11,'Delta=0'!B$3:B$11,FALSE,TRUE)</f>
        <v>2.2172411617326424</v>
      </c>
      <c r="C2">
        <v>0</v>
      </c>
      <c r="D2">
        <v>4</v>
      </c>
      <c r="E2">
        <f t="array" ref="E2:F6">LINEST('Delta=0'!G$3:G$7,'Delta=0'!F$3:F$7,FALSE,TRUE)</f>
        <v>1.099707408801414</v>
      </c>
      <c r="F2">
        <v>0</v>
      </c>
    </row>
    <row r="3" spans="1:6" x14ac:dyDescent="0.3">
      <c r="B3">
        <v>0.41121757316264679</v>
      </c>
      <c r="C3" t="e">
        <v>#N/A</v>
      </c>
      <c r="E3">
        <v>3.6100877798445848E-2</v>
      </c>
      <c r="F3" t="e">
        <v>#N/A</v>
      </c>
    </row>
    <row r="4" spans="1:6" x14ac:dyDescent="0.3">
      <c r="B4">
        <v>0.78420668223421686</v>
      </c>
      <c r="C4">
        <v>3772.7117422905717</v>
      </c>
      <c r="E4">
        <v>0.99570786718782023</v>
      </c>
      <c r="F4">
        <v>1592.797942994579</v>
      </c>
    </row>
    <row r="5" spans="1:6" x14ac:dyDescent="0.3">
      <c r="B5">
        <v>29.072510320653233</v>
      </c>
      <c r="C5">
        <v>8</v>
      </c>
      <c r="E5">
        <v>927.93761121491059</v>
      </c>
      <c r="F5">
        <v>4</v>
      </c>
    </row>
    <row r="6" spans="1:6" x14ac:dyDescent="0.3">
      <c r="B6">
        <v>413799327.87666273</v>
      </c>
      <c r="C6">
        <v>113866831.12333728</v>
      </c>
      <c r="E6">
        <v>2354182625.8511691</v>
      </c>
      <c r="F6">
        <v>10148021.148831049</v>
      </c>
    </row>
    <row r="8" spans="1:6" x14ac:dyDescent="0.3">
      <c r="A8">
        <v>1</v>
      </c>
      <c r="B8">
        <f t="array" ref="B8:C12">LINEST('Delta=0'!D$3:D$10,'Delta=0'!C$3:C$10,FALSE,TRUE)</f>
        <v>1.5689515660311502</v>
      </c>
      <c r="C8">
        <v>0</v>
      </c>
      <c r="D8">
        <v>5</v>
      </c>
      <c r="E8">
        <f t="array" ref="E8:F12">LINEST('Delta=0'!H$3:H$6,'Delta=0'!G$3:G$6,FALSE,TRUE)</f>
        <v>1.0405343848242206</v>
      </c>
      <c r="F8">
        <v>0</v>
      </c>
    </row>
    <row r="9" spans="1:6" x14ac:dyDescent="0.3">
      <c r="B9">
        <v>0.10878638212992314</v>
      </c>
      <c r="C9" t="e">
        <v>#N/A</v>
      </c>
      <c r="E9">
        <v>1.9842372514862715E-2</v>
      </c>
      <c r="F9" t="e">
        <v>#N/A</v>
      </c>
    </row>
    <row r="10" spans="1:6" x14ac:dyDescent="0.3">
      <c r="B10">
        <v>0.96744234431925413</v>
      </c>
      <c r="C10">
        <v>2429.0324014902681</v>
      </c>
      <c r="E10">
        <v>0.99891026210250256</v>
      </c>
      <c r="F10">
        <v>813.03821673317248</v>
      </c>
    </row>
    <row r="11" spans="1:6" x14ac:dyDescent="0.3">
      <c r="B11">
        <v>208.00319521284518</v>
      </c>
      <c r="C11">
        <v>7</v>
      </c>
      <c r="E11">
        <v>2749.9555564593675</v>
      </c>
      <c r="F11">
        <v>3</v>
      </c>
    </row>
    <row r="12" spans="1:6" x14ac:dyDescent="0.3">
      <c r="B12">
        <v>1227260121.147573</v>
      </c>
      <c r="C12">
        <v>41301388.85242705</v>
      </c>
      <c r="E12">
        <v>1817806261.574394</v>
      </c>
      <c r="F12">
        <v>1983093.4256059714</v>
      </c>
    </row>
    <row r="14" spans="1:6" x14ac:dyDescent="0.3">
      <c r="A14">
        <v>2</v>
      </c>
      <c r="B14">
        <f t="array" ref="B14:C18">LINEST('Delta=0'!E$3:E$9,'Delta=0'!D$3:D$9,FALSE,TRUE)</f>
        <v>1.2608889366948444</v>
      </c>
      <c r="C14">
        <v>0</v>
      </c>
      <c r="D14">
        <v>6</v>
      </c>
      <c r="E14">
        <f t="array" ref="E14:F18">LINEST('Delta=0'!I$3:I$5,'Delta=0'!H$3:H$5,FALSE,TRUE)</f>
        <v>1.0321961504665651</v>
      </c>
      <c r="F14">
        <v>0</v>
      </c>
    </row>
    <row r="15" spans="1:6" x14ac:dyDescent="0.3">
      <c r="B15">
        <v>7.0637755294847143E-2</v>
      </c>
      <c r="C15" t="e">
        <v>#N/A</v>
      </c>
      <c r="E15">
        <v>4.7175504073564724E-3</v>
      </c>
      <c r="F15" t="e">
        <v>#N/A</v>
      </c>
    </row>
    <row r="16" spans="1:6" x14ac:dyDescent="0.3">
      <c r="B16">
        <v>0.98151713682693287</v>
      </c>
      <c r="C16">
        <v>2339.2052528514068</v>
      </c>
      <c r="E16">
        <v>0.99995822461307682</v>
      </c>
      <c r="F16">
        <v>155.54807943657585</v>
      </c>
    </row>
    <row r="17" spans="1:23" x14ac:dyDescent="0.3">
      <c r="B17">
        <v>318.62502934843286</v>
      </c>
      <c r="C17">
        <v>6</v>
      </c>
      <c r="E17">
        <v>47873.080215873306</v>
      </c>
      <c r="F17">
        <v>2</v>
      </c>
    </row>
    <row r="18" spans="1:23" x14ac:dyDescent="0.3">
      <c r="B18">
        <v>1743478312.7101943</v>
      </c>
      <c r="C18">
        <v>32831287.289805684</v>
      </c>
      <c r="E18">
        <v>1158298990.5899673</v>
      </c>
      <c r="F18">
        <v>48390.410032814616</v>
      </c>
    </row>
    <row r="20" spans="1:23" x14ac:dyDescent="0.3">
      <c r="A20">
        <v>3</v>
      </c>
      <c r="B20">
        <f t="array" ref="B20:C24">LINEST('Delta=0'!F$3:F$8,'Delta=0'!E$3:E$8,FALSE,TRUE)</f>
        <v>1.1619717188681509</v>
      </c>
      <c r="C20">
        <v>0</v>
      </c>
      <c r="D20">
        <v>7</v>
      </c>
      <c r="E20">
        <f t="array" ref="E20:F24">LINEST('Delta=0'!J$3:J$4,'Delta=0'!I$3:I$4,FALSE,TRUE)</f>
        <v>1.0158883310105504</v>
      </c>
      <c r="F20">
        <v>0</v>
      </c>
    </row>
    <row r="21" spans="1:23" x14ac:dyDescent="0.3">
      <c r="B21">
        <v>2.3076579620519785E-2</v>
      </c>
      <c r="C21" t="e">
        <v>#N/A</v>
      </c>
      <c r="E21">
        <v>1.4945269555589393E-2</v>
      </c>
      <c r="F21" t="e">
        <v>#N/A</v>
      </c>
    </row>
    <row r="22" spans="1:23" x14ac:dyDescent="0.3">
      <c r="B22">
        <v>0.99803181394107932</v>
      </c>
      <c r="C22">
        <v>930.15363607573033</v>
      </c>
      <c r="E22">
        <v>0.99978361777735969</v>
      </c>
      <c r="F22">
        <v>368.4226373003894</v>
      </c>
    </row>
    <row r="23" spans="1:23" x14ac:dyDescent="0.3">
      <c r="B23">
        <v>2535.4102306984259</v>
      </c>
      <c r="C23">
        <v>5</v>
      </c>
      <c r="E23">
        <v>4620.4517431158047</v>
      </c>
      <c r="F23">
        <v>1</v>
      </c>
    </row>
    <row r="24" spans="1:23" x14ac:dyDescent="0.3">
      <c r="B24">
        <v>2193600895.0664754</v>
      </c>
      <c r="C24">
        <v>4325928.9335245108</v>
      </c>
      <c r="E24">
        <v>627158124.7603246</v>
      </c>
      <c r="F24">
        <v>135735.23967537427</v>
      </c>
    </row>
    <row r="26" spans="1:23" ht="17.399999999999999" x14ac:dyDescent="0.3">
      <c r="A26" s="6" t="s">
        <v>19</v>
      </c>
    </row>
    <row r="27" spans="1:23" ht="17.399999999999999" x14ac:dyDescent="0.3">
      <c r="A27" s="6" t="s">
        <v>12</v>
      </c>
      <c r="B27" s="1"/>
      <c r="C27" s="1"/>
      <c r="M27" s="6" t="s">
        <v>11</v>
      </c>
      <c r="N27" s="1"/>
      <c r="O27" s="1"/>
    </row>
    <row r="28" spans="1:23" ht="16.2" thickBot="1" x14ac:dyDescent="0.35"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N28">
        <v>0</v>
      </c>
      <c r="O28">
        <v>1</v>
      </c>
      <c r="P28">
        <v>2</v>
      </c>
      <c r="Q28">
        <v>3</v>
      </c>
      <c r="R28">
        <v>4</v>
      </c>
      <c r="S28">
        <v>5</v>
      </c>
      <c r="T28">
        <v>6</v>
      </c>
      <c r="U28">
        <v>7</v>
      </c>
      <c r="V28">
        <v>8</v>
      </c>
      <c r="W28">
        <v>9</v>
      </c>
    </row>
    <row r="29" spans="1:23" ht="16.8" thickTop="1" thickBot="1" x14ac:dyDescent="0.35">
      <c r="A29">
        <f>'Delta=0'!A34</f>
        <v>1981</v>
      </c>
      <c r="B29" s="10"/>
      <c r="C29" s="11"/>
      <c r="D29" s="11"/>
      <c r="E29" s="11"/>
      <c r="F29" s="11"/>
      <c r="G29" s="11"/>
      <c r="H29" s="11"/>
      <c r="I29" s="11"/>
      <c r="J29" s="11"/>
      <c r="K29" s="12"/>
      <c r="M29">
        <f>'Delta=0'!A34</f>
        <v>1981</v>
      </c>
      <c r="N29" s="10"/>
      <c r="O29" s="11"/>
      <c r="P29" s="11"/>
      <c r="Q29" s="11"/>
      <c r="R29" s="11"/>
      <c r="S29" s="11"/>
      <c r="T29" s="11"/>
      <c r="U29" s="11"/>
      <c r="V29" s="11"/>
      <c r="W29" s="12"/>
    </row>
    <row r="30" spans="1:23" ht="16.8" thickTop="1" thickBot="1" x14ac:dyDescent="0.35">
      <c r="A30">
        <f>'Delta=0'!A35</f>
        <v>1982</v>
      </c>
      <c r="B30" s="13"/>
      <c r="C30" s="14"/>
      <c r="D30" s="14"/>
      <c r="E30" s="14"/>
      <c r="F30" s="14"/>
      <c r="G30" s="14"/>
      <c r="H30" s="14"/>
      <c r="I30" s="14"/>
      <c r="J30" s="14"/>
      <c r="K30" s="10">
        <f>'Delta=0'!J4^2*'Delta=0'!K$16^2</f>
        <v>0</v>
      </c>
      <c r="M30">
        <f>'Delta=0'!A35</f>
        <v>1982</v>
      </c>
      <c r="N30" s="13"/>
      <c r="O30" s="14"/>
      <c r="P30" s="14"/>
      <c r="Q30" s="14"/>
      <c r="R30" s="14"/>
      <c r="S30" s="14"/>
      <c r="T30" s="14"/>
      <c r="U30" s="14"/>
      <c r="V30" s="14"/>
      <c r="W30" s="10">
        <f>'Delta=0'!K$17^2</f>
        <v>24195.205016407312</v>
      </c>
    </row>
    <row r="31" spans="1:23" ht="16.8" thickTop="1" thickBot="1" x14ac:dyDescent="0.35">
      <c r="A31">
        <f>'Delta=0'!A36</f>
        <v>1983</v>
      </c>
      <c r="B31" s="13"/>
      <c r="C31" s="14"/>
      <c r="D31" s="14"/>
      <c r="E31" s="14"/>
      <c r="F31" s="14"/>
      <c r="G31" s="14"/>
      <c r="H31" s="14"/>
      <c r="I31" s="14"/>
      <c r="J31" s="10">
        <f>'Delta=0'!I5^2*'Delta=0'!J$16^2</f>
        <v>122994.48478000802</v>
      </c>
      <c r="K31" s="16">
        <f>'Delta=0'!J23^2*'Delta=0'!K$16^2+('Delta=0'!K$15^2+'Delta=0'!K$16^2)*J31</f>
        <v>125272.11205449179</v>
      </c>
      <c r="M31">
        <f>'Delta=0'!A36</f>
        <v>1983</v>
      </c>
      <c r="N31" s="13"/>
      <c r="O31" s="14"/>
      <c r="P31" s="14"/>
      <c r="Q31" s="14"/>
      <c r="R31" s="14"/>
      <c r="S31" s="14"/>
      <c r="T31" s="14"/>
      <c r="U31" s="14"/>
      <c r="V31" s="10">
        <f>'Delta=0'!J$17^2</f>
        <v>135735.23967537427</v>
      </c>
      <c r="W31" s="16">
        <f>'Delta=0'!K$15^2*V31+'Delta=0'!K$17^2</f>
        <v>162444.00686122509</v>
      </c>
    </row>
    <row r="32" spans="1:23" ht="16.8" thickTop="1" thickBot="1" x14ac:dyDescent="0.35">
      <c r="A32">
        <f>'Delta=0'!A37</f>
        <v>1984</v>
      </c>
      <c r="B32" s="13"/>
      <c r="C32" s="14"/>
      <c r="D32" s="14"/>
      <c r="E32" s="14"/>
      <c r="F32" s="14"/>
      <c r="G32" s="14"/>
      <c r="H32" s="14"/>
      <c r="I32" s="10">
        <f>'Delta=0'!H6^2*'Delta=0'!I$16^2</f>
        <v>16304.71997937583</v>
      </c>
      <c r="J32" s="14">
        <f>'Delta=0'!I24^2*'Delta=0'!J$16^2+('Delta=0'!J$15^2+'Delta=0'!J$16^2)*I32</f>
        <v>191176.68090223341</v>
      </c>
      <c r="K32" s="16">
        <f>'Delta=0'!J24^2*'Delta=0'!K$16^2+('Delta=0'!K$15^2+'Delta=0'!K$16^2)*J32</f>
        <v>194716.91462447739</v>
      </c>
      <c r="M32">
        <f>'Delta=0'!A37</f>
        <v>1984</v>
      </c>
      <c r="N32" s="13"/>
      <c r="O32" s="14"/>
      <c r="P32" s="14"/>
      <c r="Q32" s="14"/>
      <c r="R32" s="14"/>
      <c r="S32" s="14"/>
      <c r="T32" s="14"/>
      <c r="U32" s="10">
        <f>'Delta=0'!I$17^2</f>
        <v>24195.205016407312</v>
      </c>
      <c r="V32" s="14">
        <f>'Delta=0'!J$15^2*U32+'Delta=0'!J$17^2</f>
        <v>160705.39535898573</v>
      </c>
      <c r="W32" s="16">
        <f>'Delta=0'!K$15^2*V32+'Delta=0'!K$17^2</f>
        <v>187876.56301535215</v>
      </c>
    </row>
    <row r="33" spans="1:23" ht="16.8" thickTop="1" thickBot="1" x14ac:dyDescent="0.35">
      <c r="A33">
        <f>'Delta=0'!A38</f>
        <v>1985</v>
      </c>
      <c r="B33" s="13"/>
      <c r="C33" s="14"/>
      <c r="D33" s="14"/>
      <c r="E33" s="14"/>
      <c r="F33" s="14"/>
      <c r="G33" s="14"/>
      <c r="H33" s="10">
        <f>'Delta=0'!G7^2*'Delta=0'!H$16^2</f>
        <v>269852.52233645692</v>
      </c>
      <c r="I33" s="14">
        <f>'Delta=0'!H25^2*'Delta=0'!I$16^2+('Delta=0'!I$15^2+'Delta=0'!I$16^2)*H33</f>
        <v>304029.93372725812</v>
      </c>
      <c r="J33" s="14">
        <f>'Delta=0'!I25^2*'Delta=0'!J$16^2+('Delta=0'!J$15^2+'Delta=0'!J$16^2)*I33</f>
        <v>490432.97714209405</v>
      </c>
      <c r="K33" s="16">
        <f>'Delta=0'!J25^2*'Delta=0'!K$16^2+('Delta=0'!K$15^2+'Delta=0'!K$16^2)*J33</f>
        <v>499514.87644061184</v>
      </c>
      <c r="M33">
        <f>'Delta=0'!A38</f>
        <v>1985</v>
      </c>
      <c r="N33" s="13"/>
      <c r="O33" s="14"/>
      <c r="P33" s="14"/>
      <c r="Q33" s="14"/>
      <c r="R33" s="14"/>
      <c r="S33" s="14"/>
      <c r="T33" s="10">
        <f>'Delta=0'!H$17^2</f>
        <v>661031.14186865708</v>
      </c>
      <c r="U33" s="14">
        <f>'Delta=0'!I$15^2*T33+'Delta=0'!I$17^2</f>
        <v>728476.88276117295</v>
      </c>
      <c r="V33" s="14">
        <f>'Delta=0'!J$15^2*U33+'Delta=0'!J$17^2</f>
        <v>887544.58215142624</v>
      </c>
      <c r="W33" s="16">
        <f>'Delta=0'!K$15^2*V33+'Delta=0'!K$17^2</f>
        <v>928175.44890700921</v>
      </c>
    </row>
    <row r="34" spans="1:23" ht="16.8" thickTop="1" thickBot="1" x14ac:dyDescent="0.35">
      <c r="A34">
        <f>'Delta=0'!A39</f>
        <v>1986</v>
      </c>
      <c r="B34" s="13"/>
      <c r="C34" s="14"/>
      <c r="D34" s="14"/>
      <c r="E34" s="14"/>
      <c r="F34" s="14"/>
      <c r="G34" s="10">
        <f>'Delta=0'!F8^2*'Delta=0'!G$16^2</f>
        <v>327494.22890421015</v>
      </c>
      <c r="H34" s="14">
        <f>'Delta=0'!G26^2*'Delta=0'!H$16^2+('Delta=0'!H$15^2+'Delta=0'!H$16^2)*G34</f>
        <v>474359.96142550977</v>
      </c>
      <c r="I34" s="14">
        <f>'Delta=0'!H26^2*'Delta=0'!I$16^2+('Delta=0'!I$15^2+'Delta=0'!I$16^2)*H34</f>
        <v>512730.01770089165</v>
      </c>
      <c r="J34" s="14">
        <f>'Delta=0'!I26^2*'Delta=0'!J$16^2+('Delta=0'!J$15^2+'Delta=0'!J$16^2)*I34</f>
        <v>607567.81743740756</v>
      </c>
      <c r="K34" s="16">
        <f>'Delta=0'!J26^2*'Delta=0'!K$16^2+('Delta=0'!K$15^2+'Delta=0'!K$16^2)*J34</f>
        <v>618818.83437990828</v>
      </c>
      <c r="M34">
        <f>'Delta=0'!A39</f>
        <v>1986</v>
      </c>
      <c r="N34" s="13"/>
      <c r="O34" s="14"/>
      <c r="P34" s="14"/>
      <c r="Q34" s="14"/>
      <c r="R34" s="14"/>
      <c r="S34" s="10">
        <f>'Delta=0'!G$17^2</f>
        <v>2537005.2872077622</v>
      </c>
      <c r="T34" s="14">
        <f>'Delta=0'!H$15^2*S34+'Delta=0'!H$17^2</f>
        <v>3407876.7182167759</v>
      </c>
      <c r="U34" s="14">
        <f>'Delta=0'!I$15^2*T34+'Delta=0'!I$17^2</f>
        <v>3655045.5245160647</v>
      </c>
      <c r="V34" s="14">
        <f>'Delta=0'!J$15^2*U34+'Delta=0'!J$17^2</f>
        <v>3907848.5867605992</v>
      </c>
      <c r="W34" s="16">
        <f>'Delta=0'!K$15^2*V34+'Delta=0'!K$17^2</f>
        <v>4004409.8213732014</v>
      </c>
    </row>
    <row r="35" spans="1:23" ht="16.8" thickTop="1" thickBot="1" x14ac:dyDescent="0.35">
      <c r="A35">
        <f>'Delta=0'!A40</f>
        <v>1987</v>
      </c>
      <c r="B35" s="13"/>
      <c r="C35" s="14"/>
      <c r="D35" s="14"/>
      <c r="E35" s="14"/>
      <c r="F35" s="10">
        <f>'Delta=0'!E9^2*'Delta=0'!F$16^2</f>
        <v>80749.748047419329</v>
      </c>
      <c r="G35" s="14">
        <f>'Delta=0'!F27^2*'Delta=0'!G$16^2+('Delta=0'!G$15^2+'Delta=0'!G$16^2)*F35</f>
        <v>364584.49178087618</v>
      </c>
      <c r="H35" s="14">
        <f>'Delta=0'!G27^2*'Delta=0'!H$16^2+('Delta=0'!H$15^2+'Delta=0'!H$16^2)*G35</f>
        <v>492366.93278516375</v>
      </c>
      <c r="I35" s="14">
        <f>'Delta=0'!H27^2*'Delta=0'!I$16^2+('Delta=0'!I$15^2+'Delta=0'!I$16^2)*H35</f>
        <v>530559.00237514928</v>
      </c>
      <c r="J35" s="14">
        <f>'Delta=0'!I27^2*'Delta=0'!J$16^2+('Delta=0'!J$15^2+'Delta=0'!J$16^2)*I35</f>
        <v>611466.11883888824</v>
      </c>
      <c r="K35" s="16">
        <f>'Delta=0'!J27^2*'Delta=0'!K$16^2+('Delta=0'!K$15^2+'Delta=0'!K$16^2)*J35</f>
        <v>622789.32501501241</v>
      </c>
      <c r="M35">
        <f>'Delta=0'!A40</f>
        <v>1987</v>
      </c>
      <c r="N35" s="13"/>
      <c r="O35" s="14"/>
      <c r="P35" s="14"/>
      <c r="Q35" s="14"/>
      <c r="R35" s="10">
        <f>'Delta=0'!F$17^2</f>
        <v>865185.78670490219</v>
      </c>
      <c r="S35" s="14">
        <f>'Delta=0'!G$15^2*R35+'Delta=0'!G$17^2</f>
        <v>3583323.2425469821</v>
      </c>
      <c r="T35" s="14">
        <f>'Delta=0'!H$15^2*S35+'Delta=0'!H$17^2</f>
        <v>4540737.5212939195</v>
      </c>
      <c r="U35" s="14">
        <f>'Delta=0'!I$15^2*T35+'Delta=0'!I$17^2</f>
        <v>4862028.1559046805</v>
      </c>
      <c r="V35" s="14">
        <f>'Delta=0'!J$15^2*U35+'Delta=0'!J$17^2</f>
        <v>5153489.7868558718</v>
      </c>
      <c r="W35" s="16">
        <f>'Delta=0'!K$15^2*V35+'Delta=0'!K$17^2</f>
        <v>5273117.9612311171</v>
      </c>
    </row>
    <row r="36" spans="1:23" ht="16.8" thickTop="1" thickBot="1" x14ac:dyDescent="0.35">
      <c r="A36">
        <f>'Delta=0'!A41</f>
        <v>1988</v>
      </c>
      <c r="B36" s="13"/>
      <c r="C36" s="14"/>
      <c r="D36" s="14"/>
      <c r="E36" s="10">
        <f>'Delta=0'!D10^2*'Delta=0'!E$16^2</f>
        <v>857850.60313703946</v>
      </c>
      <c r="F36" s="14">
        <f>'Delta=0'!E28^2*'Delta=0'!F$16^2+('Delta=0'!F$15^2+'Delta=0'!F$16^2)*E36</f>
        <v>1304265.5239037618</v>
      </c>
      <c r="G36" s="14">
        <f>'Delta=0'!F28^2*'Delta=0'!G$16^2+('Delta=0'!G$15^2+'Delta=0'!G$16^2)*F36</f>
        <v>2059991.8758008252</v>
      </c>
      <c r="H36" s="14">
        <f>'Delta=0'!G28^2*'Delta=0'!H$16^2+('Delta=0'!H$15^2+'Delta=0'!H$16^2)*G36</f>
        <v>2406909.7853474882</v>
      </c>
      <c r="I36" s="14">
        <f>'Delta=0'!H28^2*'Delta=0'!I$16^2+('Delta=0'!I$15^2+'Delta=0'!I$16^2)*H36</f>
        <v>2575199.1142853727</v>
      </c>
      <c r="J36" s="14">
        <f>'Delta=0'!I28^2*'Delta=0'!J$16^2+('Delta=0'!J$15^2+'Delta=0'!J$16^2)*I36</f>
        <v>2773251.3827820476</v>
      </c>
      <c r="K36" s="16">
        <f>'Delta=0'!J28^2*'Delta=0'!K$16^2+('Delta=0'!K$15^2+'Delta=0'!K$16^2)*J36</f>
        <v>2824606.7992441924</v>
      </c>
      <c r="M36">
        <f>'Delta=0'!A41</f>
        <v>1988</v>
      </c>
      <c r="N36" s="13"/>
      <c r="O36" s="14"/>
      <c r="P36" s="14"/>
      <c r="Q36" s="10">
        <f>'Delta=0'!E$17^2</f>
        <v>5471881.214967614</v>
      </c>
      <c r="R36" s="14">
        <f>'Delta=0'!F$15^2*Q36+'Delta=0'!F$17^2</f>
        <v>8253200.9289938705</v>
      </c>
      <c r="S36" s="14">
        <f>'Delta=0'!G$15^2*R36+'Delta=0'!G$17^2</f>
        <v>12518066.527149288</v>
      </c>
      <c r="T36" s="14">
        <f>'Delta=0'!H$15^2*S36+'Delta=0'!H$17^2</f>
        <v>14214489.559125626</v>
      </c>
      <c r="U36" s="14">
        <f>'Delta=0'!I$15^2*T36+'Delta=0'!I$17^2</f>
        <v>15168723.081095774</v>
      </c>
      <c r="V36" s="14">
        <f>'Delta=0'!J$15^2*U36+'Delta=0'!J$17^2</f>
        <v>15790298.885641694</v>
      </c>
      <c r="W36" s="16">
        <f>'Delta=0'!K$15^2*V36+'Delta=0'!K$17^2</f>
        <v>16106900.823191805</v>
      </c>
    </row>
    <row r="37" spans="1:23" ht="16.8" thickTop="1" thickBot="1" x14ac:dyDescent="0.35">
      <c r="A37">
        <f>'Delta=0'!A42</f>
        <v>1989</v>
      </c>
      <c r="B37" s="13"/>
      <c r="C37" s="14"/>
      <c r="D37" s="10">
        <f>'Delta=0'!C11^2*'Delta=0'!D$16^2</f>
        <v>344454.58158784889</v>
      </c>
      <c r="E37" s="14">
        <f>'Delta=0'!D29^2*'Delta=0'!E$16^2+('Delta=0'!E$15^2+'Delta=0'!E$16^2)*D37</f>
        <v>906846.4658753539</v>
      </c>
      <c r="F37" s="14">
        <f>'Delta=0'!E29^2*'Delta=0'!F$16^2+('Delta=0'!F$15^2+'Delta=0'!F$16^2)*E37</f>
        <v>1285546.7759236495</v>
      </c>
      <c r="G37" s="14">
        <f>'Delta=0'!F29^2*'Delta=0'!G$16^2+('Delta=0'!G$15^2+'Delta=0'!G$16^2)*F37</f>
        <v>1756798.6448934802</v>
      </c>
      <c r="H37" s="14">
        <f>'Delta=0'!G29^2*'Delta=0'!H$16^2+('Delta=0'!H$15^2+'Delta=0'!H$16^2)*G37</f>
        <v>1976028.1886106026</v>
      </c>
      <c r="I37" s="14">
        <f>'Delta=0'!H29^2*'Delta=0'!I$16^2+('Delta=0'!I$15^2+'Delta=0'!I$16^2)*H37</f>
        <v>2109843.246496073</v>
      </c>
      <c r="J37" s="14">
        <f>'Delta=0'!I29^2*'Delta=0'!J$16^2+('Delta=0'!J$15^2+'Delta=0'!J$16^2)*I37</f>
        <v>2225814.0965474532</v>
      </c>
      <c r="K37" s="16">
        <f>'Delta=0'!J29^2*'Delta=0'!K$16^2+('Delta=0'!K$15^2+'Delta=0'!K$16^2)*J37</f>
        <v>2267032.0007753912</v>
      </c>
      <c r="M37">
        <f>'Delta=0'!A42</f>
        <v>1989</v>
      </c>
      <c r="N37" s="13"/>
      <c r="O37" s="14"/>
      <c r="P37" s="10">
        <f>'Delta=0'!D$17^2</f>
        <v>5900198.4074895792</v>
      </c>
      <c r="Q37" s="14">
        <f>'Delta=0'!E$15^2*P37+'Delta=0'!E$17^2</f>
        <v>14852258.024320319</v>
      </c>
      <c r="R37" s="14">
        <f>'Delta=0'!F$15^2*Q37+'Delta=0'!F$17^2</f>
        <v>20918381.912511297</v>
      </c>
      <c r="S37" s="14">
        <f>'Delta=0'!G$15^2*R37+'Delta=0'!G$17^2</f>
        <v>27834784.016401168</v>
      </c>
      <c r="T37" s="14">
        <f>'Delta=0'!H$15^2*S37+'Delta=0'!H$17^2</f>
        <v>30798080.413928583</v>
      </c>
      <c r="U37" s="14">
        <f>'Delta=0'!I$15^2*T37+'Delta=0'!I$17^2</f>
        <v>32837359.928123519</v>
      </c>
      <c r="V37" s="14">
        <f>'Delta=0'!J$15^2*U37+'Delta=0'!J$17^2</f>
        <v>34024846.288248807</v>
      </c>
      <c r="W37" s="16">
        <f>'Delta=0'!K$15^2*V37+'Delta=0'!K$17^2</f>
        <v>34679117.858517244</v>
      </c>
    </row>
    <row r="38" spans="1:23" ht="16.8" thickTop="1" thickBot="1" x14ac:dyDescent="0.35">
      <c r="A38">
        <f>'Delta=0'!A43</f>
        <v>1990</v>
      </c>
      <c r="B38" s="17"/>
      <c r="C38" s="18">
        <f>'Delta=0'!B12^2*'Delta=0'!C$16^2</f>
        <v>719683.90028875112</v>
      </c>
      <c r="D38" s="19">
        <f>'Delta=0'!C30^2*'Delta=0'!D$16^2+('Delta=0'!D$15^2+'Delta=0'!D$16^2)*C38</f>
        <v>2027710.4299975003</v>
      </c>
      <c r="E38" s="19">
        <f>'Delta=0'!D30^2*'Delta=0'!E$16^2+('Delta=0'!E$15^2+'Delta=0'!E$16^2)*D38</f>
        <v>3490845.2103677886</v>
      </c>
      <c r="F38" s="19">
        <f>'Delta=0'!E30^2*'Delta=0'!F$16^2+('Delta=0'!F$15^2+'Delta=0'!F$16^2)*E38</f>
        <v>4758727.7070965199</v>
      </c>
      <c r="G38" s="19">
        <f>'Delta=0'!F30^2*'Delta=0'!G$16^2+('Delta=0'!G$15^2+'Delta=0'!G$16^2)*F38</f>
        <v>5905286.2963518584</v>
      </c>
      <c r="H38" s="19">
        <f>'Delta=0'!G30^2*'Delta=0'!H$16^2+('Delta=0'!H$15^2+'Delta=0'!H$16^2)*G38</f>
        <v>6448689.8911089227</v>
      </c>
      <c r="I38" s="19">
        <f>'Delta=0'!H30^2*'Delta=0'!I$16^2+('Delta=0'!I$15^2+'Delta=0'!I$16^2)*H38</f>
        <v>6873985.7745269695</v>
      </c>
      <c r="J38" s="19">
        <f>'Delta=0'!I30^2*'Delta=0'!J$16^2+('Delta=0'!J$15^2+'Delta=0'!J$16^2)*I38</f>
        <v>7130138.590086991</v>
      </c>
      <c r="K38" s="20">
        <f>'Delta=0'!J30^2*'Delta=0'!K$16^2+('Delta=0'!K$15^2+'Delta=0'!K$16^2)*J38</f>
        <v>7262175.3895636378</v>
      </c>
      <c r="M38">
        <f>'Delta=0'!A43</f>
        <v>1990</v>
      </c>
      <c r="N38" s="17"/>
      <c r="O38" s="18">
        <f>'Delta=0'!C17^2</f>
        <v>14233353.89041716</v>
      </c>
      <c r="P38" s="19">
        <f>'Delta=0'!D$15^2*O38+'Delta=0'!D$17^2</f>
        <v>40937150.679910228</v>
      </c>
      <c r="Q38" s="19">
        <f>'Delta=0'!E$15^2*P38+'Delta=0'!E$17^2</f>
        <v>70555438.13253817</v>
      </c>
      <c r="R38" s="19">
        <f>'Delta=0'!F$15^2*Q38+'Delta=0'!F$17^2</f>
        <v>96127605.568072468</v>
      </c>
      <c r="S38" s="19">
        <f>'Delta=0'!G$15^2*R38+'Delta=0'!G$17^2</f>
        <v>118789538.85309544</v>
      </c>
      <c r="T38" s="19">
        <f>'Delta=0'!H$15^2*S38+'Delta=0'!H$17^2</f>
        <v>129275867.28759123</v>
      </c>
      <c r="U38" s="19">
        <f>'Delta=0'!I$15^2*T38+'Delta=0'!I$17^2</f>
        <v>137758439.38576159</v>
      </c>
      <c r="V38" s="19">
        <f>'Delta=0'!J$15^2*U38+'Delta=0'!J$17^2</f>
        <v>142306453.6056152</v>
      </c>
      <c r="W38" s="20">
        <f>'Delta=0'!K$15^2*V38+'Delta=0'!K$17^2</f>
        <v>144965897.54269421</v>
      </c>
    </row>
    <row r="39" spans="1:23" ht="16.2" thickTop="1" x14ac:dyDescent="0.3">
      <c r="A39" t="s">
        <v>16</v>
      </c>
      <c r="C39" s="1">
        <f>('Delta=0'!B31+'Delta=0'!B12)^2*'Delta=0'!C16^2+('Delta=0'!C15^2+'Delta=0'!C16^2)*B39</f>
        <v>719683.90028875112</v>
      </c>
      <c r="D39" s="1">
        <f>('Delta=0'!C31+'Delta=0'!C11)^2*'Delta=0'!D16^2+('Delta=0'!D15^2+'Delta=0'!D16^2)*C39</f>
        <v>2956258.9142791461</v>
      </c>
      <c r="E39" s="1">
        <f>('Delta=0'!D31+'Delta=0'!D10)^2*'Delta=0'!E16^2+('Delta=0'!E15^2+'Delta=0'!E16^2)*D39</f>
        <v>8839926.5437818523</v>
      </c>
      <c r="F39" s="1">
        <f>('Delta=0'!E31+'Delta=0'!E9)^2*'Delta=0'!F16^2+('Delta=0'!F15^2+'Delta=0'!F16^2)*E39</f>
        <v>13196366.401841966</v>
      </c>
      <c r="G39" s="1">
        <f>('Delta=0'!F31+'Delta=0'!F8)^2*'Delta=0'!G16^2+('Delta=0'!G15^2+'Delta=0'!G16^2)*F39</f>
        <v>22786492.995063741</v>
      </c>
      <c r="H39" s="1">
        <f>('Delta=0'!G31+'Delta=0'!G7)^2*'Delta=0'!H16^2+('Delta=0'!H15^2+'Delta=0'!H16^2)*G39</f>
        <v>29076910.861049384</v>
      </c>
      <c r="I39" s="1">
        <f>('Delta=0'!H31+'Delta=0'!H6)^2*'Delta=0'!I16^2+('Delta=0'!I15^2+'Delta=0'!I16^2)*H39</f>
        <v>31397891.64435754</v>
      </c>
      <c r="J39" s="1">
        <f>('Delta=0'!I31+'Delta=0'!I5)^2*'Delta=0'!J16^2+('Delta=0'!J15^2+'Delta=0'!J16^2)*I39</f>
        <v>38484406.545836143</v>
      </c>
      <c r="K39" s="1">
        <f>('Delta=0'!J31+'Delta=0'!J4)^2*'Delta=0'!K16^2+('Delta=0'!K15^2+'Delta=0'!K16^2)*J39</f>
        <v>39197065.60650783</v>
      </c>
      <c r="M39" t="s">
        <v>16</v>
      </c>
      <c r="O39" s="1">
        <f>'Delta=0'!C15^2*N39+'Delta=0'!C17^2*'Delta=0'!C2</f>
        <v>14233353.89041716</v>
      </c>
      <c r="P39" s="1">
        <f>'Delta=0'!D15^2*O39+'Delta=0'!D17^2*'Delta=0'!D2</f>
        <v>46837349.087399811</v>
      </c>
      <c r="Q39" s="1">
        <f>'Delta=0'!E15^2*P39+'Delta=0'!E17^2*'Delta=0'!E2</f>
        <v>90879577.371826112</v>
      </c>
      <c r="R39" s="1">
        <f>'Delta=0'!F15^2*Q39+'Delta=0'!F17^2*'Delta=0'!F2</f>
        <v>126164374.19628255</v>
      </c>
      <c r="S39" s="1">
        <f>'Delta=0'!G15^2*R39+'Delta=0'!G17^2*'Delta=0'!G2</f>
        <v>165262717.92640066</v>
      </c>
      <c r="T39" s="1">
        <f>'Delta=0'!H15^2*S39+'Delta=0'!H17^2*'Delta=0'!H2</f>
        <v>182898082.64202482</v>
      </c>
      <c r="U39" s="1">
        <f>'Delta=0'!I15^2*T39+'Delta=0'!I17^2*'Delta=0'!I2</f>
        <v>195034268.16317925</v>
      </c>
      <c r="V39" s="1">
        <f>'Delta=0'!J15^2*U39+'Delta=0'!J17^2*'Delta=0'!J2</f>
        <v>202366922.37030798</v>
      </c>
      <c r="W39" s="1">
        <f>'Delta=0'!K15^2*V39+'Delta=0'!K17^2*'Delta=0'!K2</f>
        <v>206332135.2308076</v>
      </c>
    </row>
    <row r="40" spans="1:23" ht="17.399999999999999" x14ac:dyDescent="0.3">
      <c r="A40" s="6" t="s">
        <v>14</v>
      </c>
      <c r="B40" s="1"/>
      <c r="C40" s="1"/>
      <c r="M40" s="6" t="s">
        <v>15</v>
      </c>
      <c r="N40" s="1"/>
      <c r="O40" s="1"/>
    </row>
    <row r="41" spans="1:23" ht="16.2" thickBot="1" x14ac:dyDescent="0.35">
      <c r="B41">
        <v>0</v>
      </c>
      <c r="C41">
        <v>1</v>
      </c>
      <c r="D41">
        <v>2</v>
      </c>
      <c r="E41">
        <v>3</v>
      </c>
      <c r="F41">
        <v>4</v>
      </c>
      <c r="G41">
        <v>5</v>
      </c>
      <c r="H41">
        <v>6</v>
      </c>
      <c r="I41">
        <v>7</v>
      </c>
      <c r="J41">
        <v>8</v>
      </c>
      <c r="K41">
        <v>9</v>
      </c>
      <c r="N41">
        <v>0</v>
      </c>
      <c r="O41">
        <v>1</v>
      </c>
      <c r="P41">
        <v>2</v>
      </c>
      <c r="Q41">
        <v>3</v>
      </c>
      <c r="R41">
        <v>4</v>
      </c>
      <c r="S41">
        <v>5</v>
      </c>
      <c r="T41">
        <v>6</v>
      </c>
      <c r="U41">
        <v>7</v>
      </c>
      <c r="V41">
        <v>8</v>
      </c>
      <c r="W41">
        <v>9</v>
      </c>
    </row>
    <row r="42" spans="1:23" ht="16.8" thickTop="1" thickBot="1" x14ac:dyDescent="0.35">
      <c r="A42">
        <f t="shared" ref="A42:A51" si="0">A29</f>
        <v>1981</v>
      </c>
      <c r="B42" s="10"/>
      <c r="C42" s="11"/>
      <c r="D42" s="11"/>
      <c r="E42" s="11"/>
      <c r="F42" s="11"/>
      <c r="G42" s="11"/>
      <c r="H42" s="11"/>
      <c r="I42" s="11"/>
      <c r="J42" s="11"/>
      <c r="K42" s="12"/>
      <c r="M42">
        <f t="shared" ref="M42:M51" si="1">M29</f>
        <v>1981</v>
      </c>
      <c r="N42" s="10"/>
      <c r="O42" s="11"/>
      <c r="P42" s="11"/>
      <c r="Q42" s="11"/>
      <c r="R42" s="11"/>
      <c r="S42" s="11"/>
      <c r="T42" s="11"/>
      <c r="U42" s="11"/>
      <c r="V42" s="11"/>
      <c r="W42" s="12"/>
    </row>
    <row r="43" spans="1:23" ht="16.8" thickTop="1" thickBot="1" x14ac:dyDescent="0.35">
      <c r="A43">
        <f t="shared" si="0"/>
        <v>1982</v>
      </c>
      <c r="B43" s="13"/>
      <c r="C43" s="14"/>
      <c r="D43" s="14"/>
      <c r="E43" s="14"/>
      <c r="F43" s="14"/>
      <c r="G43" s="14"/>
      <c r="H43" s="14"/>
      <c r="I43" s="14"/>
      <c r="J43" s="14"/>
      <c r="K43" s="15">
        <f t="shared" ref="K43:K51" si="2">SQRT(K30)</f>
        <v>0</v>
      </c>
      <c r="M43">
        <f t="shared" si="1"/>
        <v>1982</v>
      </c>
      <c r="N43" s="13"/>
      <c r="O43" s="14"/>
      <c r="P43" s="14"/>
      <c r="Q43" s="14"/>
      <c r="R43" s="14"/>
      <c r="S43" s="14"/>
      <c r="T43" s="14"/>
      <c r="U43" s="14"/>
      <c r="V43" s="14"/>
      <c r="W43" s="15">
        <f t="shared" ref="W43:W51" si="3">SQRT(W30)</f>
        <v>155.54807943657585</v>
      </c>
    </row>
    <row r="44" spans="1:23" ht="16.8" thickTop="1" thickBot="1" x14ac:dyDescent="0.35">
      <c r="A44">
        <f t="shared" si="0"/>
        <v>1983</v>
      </c>
      <c r="B44" s="13"/>
      <c r="C44" s="14"/>
      <c r="D44" s="14"/>
      <c r="E44" s="14"/>
      <c r="F44" s="14"/>
      <c r="G44" s="14"/>
      <c r="H44" s="14"/>
      <c r="I44" s="14"/>
      <c r="J44" s="10">
        <f t="shared" ref="J44:J51" si="4">SQRT(J31)</f>
        <v>350.70569539146072</v>
      </c>
      <c r="K44" s="16">
        <f t="shared" si="2"/>
        <v>353.93800594806402</v>
      </c>
      <c r="M44">
        <f t="shared" si="1"/>
        <v>1983</v>
      </c>
      <c r="N44" s="13"/>
      <c r="O44" s="14"/>
      <c r="P44" s="14"/>
      <c r="Q44" s="14"/>
      <c r="R44" s="14"/>
      <c r="S44" s="14"/>
      <c r="T44" s="14"/>
      <c r="U44" s="14"/>
      <c r="V44" s="10">
        <f t="shared" ref="V44:V51" si="5">SQRT(V31)</f>
        <v>368.4226373003894</v>
      </c>
      <c r="W44" s="16">
        <f t="shared" si="3"/>
        <v>403.04343049009628</v>
      </c>
    </row>
    <row r="45" spans="1:23" ht="16.8" thickTop="1" thickBot="1" x14ac:dyDescent="0.35">
      <c r="A45">
        <f t="shared" si="0"/>
        <v>1984</v>
      </c>
      <c r="B45" s="13"/>
      <c r="C45" s="14"/>
      <c r="D45" s="14"/>
      <c r="E45" s="14"/>
      <c r="F45" s="14"/>
      <c r="G45" s="14"/>
      <c r="H45" s="14"/>
      <c r="I45" s="10">
        <f t="shared" ref="I45:I51" si="6">SQRT(I32)</f>
        <v>127.68993687591764</v>
      </c>
      <c r="J45" s="14">
        <f t="shared" si="4"/>
        <v>437.23755660079502</v>
      </c>
      <c r="K45" s="16">
        <f t="shared" si="2"/>
        <v>441.26739583213873</v>
      </c>
      <c r="M45">
        <f t="shared" si="1"/>
        <v>1984</v>
      </c>
      <c r="N45" s="13"/>
      <c r="O45" s="14"/>
      <c r="P45" s="14"/>
      <c r="Q45" s="14"/>
      <c r="R45" s="14"/>
      <c r="S45" s="14"/>
      <c r="T45" s="14"/>
      <c r="U45" s="10">
        <f t="shared" ref="U45:U51" si="7">SQRT(U32)</f>
        <v>155.54807943657585</v>
      </c>
      <c r="V45" s="14">
        <f t="shared" si="5"/>
        <v>400.88077449409536</v>
      </c>
      <c r="W45" s="16">
        <f t="shared" si="3"/>
        <v>433.44730131280335</v>
      </c>
    </row>
    <row r="46" spans="1:23" ht="16.8" thickTop="1" thickBot="1" x14ac:dyDescent="0.35">
      <c r="A46">
        <f t="shared" si="0"/>
        <v>1985</v>
      </c>
      <c r="B46" s="13"/>
      <c r="C46" s="14"/>
      <c r="D46" s="14"/>
      <c r="E46" s="14"/>
      <c r="F46" s="14"/>
      <c r="G46" s="14"/>
      <c r="H46" s="10">
        <f t="shared" ref="H46:H51" si="8">SQRT(H33)</f>
        <v>519.47331243910594</v>
      </c>
      <c r="I46" s="14">
        <f t="shared" si="6"/>
        <v>551.38909467567282</v>
      </c>
      <c r="J46" s="14">
        <f t="shared" si="4"/>
        <v>700.30920109769659</v>
      </c>
      <c r="K46" s="16">
        <f t="shared" si="2"/>
        <v>706.7636637806246</v>
      </c>
      <c r="M46">
        <f t="shared" si="1"/>
        <v>1985</v>
      </c>
      <c r="N46" s="13"/>
      <c r="O46" s="14"/>
      <c r="P46" s="14"/>
      <c r="Q46" s="14"/>
      <c r="R46" s="14"/>
      <c r="S46" s="14"/>
      <c r="T46" s="10">
        <f t="shared" ref="T46:T51" si="9">SQRT(T33)</f>
        <v>813.03821673317248</v>
      </c>
      <c r="U46" s="14">
        <f t="shared" si="7"/>
        <v>853.50857216619272</v>
      </c>
      <c r="V46" s="14">
        <f t="shared" si="5"/>
        <v>942.09584552285673</v>
      </c>
      <c r="W46" s="16">
        <f t="shared" si="3"/>
        <v>963.41862599132321</v>
      </c>
    </row>
    <row r="47" spans="1:23" ht="16.8" thickTop="1" thickBot="1" x14ac:dyDescent="0.35">
      <c r="A47">
        <f t="shared" si="0"/>
        <v>1986</v>
      </c>
      <c r="B47" s="13"/>
      <c r="C47" s="14"/>
      <c r="D47" s="14"/>
      <c r="E47" s="14"/>
      <c r="F47" s="14"/>
      <c r="G47" s="10">
        <f>SQRT(G34)</f>
        <v>572.27111486096351</v>
      </c>
      <c r="H47" s="14">
        <f t="shared" si="8"/>
        <v>688.7379482978339</v>
      </c>
      <c r="I47" s="14">
        <f t="shared" si="6"/>
        <v>716.05168647304481</v>
      </c>
      <c r="J47" s="14">
        <f t="shared" si="4"/>
        <v>779.4663670982909</v>
      </c>
      <c r="K47" s="16">
        <f t="shared" si="2"/>
        <v>786.65038891486495</v>
      </c>
      <c r="M47">
        <f t="shared" si="1"/>
        <v>1986</v>
      </c>
      <c r="N47" s="13"/>
      <c r="O47" s="14"/>
      <c r="P47" s="14"/>
      <c r="Q47" s="14"/>
      <c r="R47" s="14"/>
      <c r="S47" s="10">
        <f>SQRT(S34)</f>
        <v>1592.797942994579</v>
      </c>
      <c r="T47" s="14">
        <f t="shared" si="9"/>
        <v>1846.043530964743</v>
      </c>
      <c r="U47" s="14">
        <f t="shared" si="7"/>
        <v>1911.8173355517165</v>
      </c>
      <c r="V47" s="14">
        <f t="shared" si="5"/>
        <v>1976.8279102543547</v>
      </c>
      <c r="W47" s="16">
        <f t="shared" si="3"/>
        <v>2001.1021516587307</v>
      </c>
    </row>
    <row r="48" spans="1:23" ht="16.8" thickTop="1" thickBot="1" x14ac:dyDescent="0.35">
      <c r="A48">
        <f t="shared" si="0"/>
        <v>1987</v>
      </c>
      <c r="B48" s="13"/>
      <c r="C48" s="14"/>
      <c r="D48" s="14"/>
      <c r="E48" s="14"/>
      <c r="F48" s="10">
        <f>SQRT(F35)</f>
        <v>284.16500144708061</v>
      </c>
      <c r="G48" s="14">
        <f>SQRT(G35)</f>
        <v>603.80832370949986</v>
      </c>
      <c r="H48" s="14">
        <f t="shared" si="8"/>
        <v>701.68862951109861</v>
      </c>
      <c r="I48" s="14">
        <f t="shared" si="6"/>
        <v>728.39481215557078</v>
      </c>
      <c r="J48" s="14">
        <f t="shared" si="4"/>
        <v>781.96299070920759</v>
      </c>
      <c r="K48" s="16">
        <f t="shared" si="2"/>
        <v>789.17002288164269</v>
      </c>
      <c r="M48">
        <f t="shared" si="1"/>
        <v>1987</v>
      </c>
      <c r="N48" s="13"/>
      <c r="O48" s="14"/>
      <c r="P48" s="14"/>
      <c r="Q48" s="14"/>
      <c r="R48" s="10">
        <f>SQRT(R35)</f>
        <v>930.15363607573033</v>
      </c>
      <c r="S48" s="14">
        <f>SQRT(S35)</f>
        <v>1892.9667832656182</v>
      </c>
      <c r="T48" s="14">
        <f t="shared" si="9"/>
        <v>2130.9006361850661</v>
      </c>
      <c r="U48" s="14">
        <f t="shared" si="7"/>
        <v>2205.0007156245279</v>
      </c>
      <c r="V48" s="14">
        <f t="shared" si="5"/>
        <v>2270.1299052820464</v>
      </c>
      <c r="W48" s="16">
        <f t="shared" si="3"/>
        <v>2296.3270588553182</v>
      </c>
    </row>
    <row r="49" spans="1:23" ht="16.8" thickTop="1" thickBot="1" x14ac:dyDescent="0.35">
      <c r="A49">
        <f t="shared" si="0"/>
        <v>1988</v>
      </c>
      <c r="B49" s="13"/>
      <c r="C49" s="14"/>
      <c r="D49" s="14"/>
      <c r="E49" s="10">
        <f>SQRT(E36)</f>
        <v>926.20224742603568</v>
      </c>
      <c r="F49" s="14">
        <f>SQRT(F36)</f>
        <v>1142.0444491803994</v>
      </c>
      <c r="G49" s="14">
        <f>SQRT(G36)</f>
        <v>1435.267179239052</v>
      </c>
      <c r="H49" s="14">
        <f t="shared" si="8"/>
        <v>1551.4218592463781</v>
      </c>
      <c r="I49" s="14">
        <f t="shared" si="6"/>
        <v>1604.7426941056228</v>
      </c>
      <c r="J49" s="14">
        <f t="shared" si="4"/>
        <v>1665.308194533987</v>
      </c>
      <c r="K49" s="16">
        <f t="shared" si="2"/>
        <v>1680.6566571564201</v>
      </c>
      <c r="M49">
        <f t="shared" si="1"/>
        <v>1988</v>
      </c>
      <c r="N49" s="13"/>
      <c r="O49" s="14"/>
      <c r="P49" s="14"/>
      <c r="Q49" s="10">
        <f>SQRT(Q36)</f>
        <v>2339.2052528514068</v>
      </c>
      <c r="R49" s="14">
        <f>SQRT(R36)</f>
        <v>2872.8384794474387</v>
      </c>
      <c r="S49" s="14">
        <f>SQRT(S36)</f>
        <v>3538.087976174319</v>
      </c>
      <c r="T49" s="14">
        <f t="shared" si="9"/>
        <v>3770.2108109660958</v>
      </c>
      <c r="U49" s="14">
        <f t="shared" si="7"/>
        <v>3894.7044921400357</v>
      </c>
      <c r="V49" s="14">
        <f t="shared" si="5"/>
        <v>3973.7009054081682</v>
      </c>
      <c r="W49" s="16">
        <f t="shared" si="3"/>
        <v>4013.3403572575057</v>
      </c>
    </row>
    <row r="50" spans="1:23" ht="16.8" thickTop="1" thickBot="1" x14ac:dyDescent="0.35">
      <c r="A50">
        <f t="shared" si="0"/>
        <v>1989</v>
      </c>
      <c r="B50" s="13"/>
      <c r="C50" s="14"/>
      <c r="D50" s="10">
        <f>SQRT(D37)</f>
        <v>586.90253159093538</v>
      </c>
      <c r="E50" s="14">
        <f>SQRT(E37)</f>
        <v>952.28486592791864</v>
      </c>
      <c r="F50" s="14">
        <f>SQRT(F37)</f>
        <v>1133.8195517469478</v>
      </c>
      <c r="G50" s="14">
        <f>SQRT(G37)</f>
        <v>1325.4428108724571</v>
      </c>
      <c r="H50" s="14">
        <f t="shared" si="8"/>
        <v>1405.7126977482285</v>
      </c>
      <c r="I50" s="14">
        <f t="shared" si="6"/>
        <v>1452.5299468500032</v>
      </c>
      <c r="J50" s="14">
        <f t="shared" si="4"/>
        <v>1491.9162498436208</v>
      </c>
      <c r="K50" s="16">
        <f t="shared" si="2"/>
        <v>1505.6666300265113</v>
      </c>
      <c r="M50">
        <f t="shared" si="1"/>
        <v>1989</v>
      </c>
      <c r="N50" s="13"/>
      <c r="O50" s="14"/>
      <c r="P50" s="10">
        <f>SQRT(P37)</f>
        <v>2429.0324014902681</v>
      </c>
      <c r="Q50" s="14">
        <f>SQRT(Q37)</f>
        <v>3853.8627407213557</v>
      </c>
      <c r="R50" s="14">
        <f>SQRT(R37)</f>
        <v>4573.6617619267927</v>
      </c>
      <c r="S50" s="14">
        <f>SQRT(S37)</f>
        <v>5275.8680817853256</v>
      </c>
      <c r="T50" s="14">
        <f t="shared" si="9"/>
        <v>5549.6018248094688</v>
      </c>
      <c r="U50" s="14">
        <f t="shared" si="7"/>
        <v>5730.389160268569</v>
      </c>
      <c r="V50" s="14">
        <f t="shared" si="5"/>
        <v>5833.0820573903129</v>
      </c>
      <c r="W50" s="16">
        <f t="shared" si="3"/>
        <v>5888.8978475192825</v>
      </c>
    </row>
    <row r="51" spans="1:23" ht="16.8" thickTop="1" thickBot="1" x14ac:dyDescent="0.35">
      <c r="A51">
        <f t="shared" si="0"/>
        <v>1990</v>
      </c>
      <c r="B51" s="17"/>
      <c r="C51" s="18">
        <f>SQRT(C38)</f>
        <v>848.34185343454033</v>
      </c>
      <c r="D51" s="19">
        <f>SQRT(D38)</f>
        <v>1423.9769766388431</v>
      </c>
      <c r="E51" s="19">
        <f>SQRT(E38)</f>
        <v>1868.380370900901</v>
      </c>
      <c r="F51" s="19">
        <f>SQRT(F38)</f>
        <v>2181.4508261926326</v>
      </c>
      <c r="G51" s="19">
        <f>SQRT(G38)</f>
        <v>2430.0794835461365</v>
      </c>
      <c r="H51" s="19">
        <f t="shared" si="8"/>
        <v>2539.4270793052756</v>
      </c>
      <c r="I51" s="19">
        <f t="shared" si="6"/>
        <v>2621.8287080827704</v>
      </c>
      <c r="J51" s="19">
        <f t="shared" si="4"/>
        <v>2670.2319356353655</v>
      </c>
      <c r="K51" s="20">
        <f t="shared" si="2"/>
        <v>2694.8423682218663</v>
      </c>
      <c r="M51">
        <f t="shared" si="1"/>
        <v>1990</v>
      </c>
      <c r="N51" s="17"/>
      <c r="O51" s="18">
        <f>SQRT(O38)</f>
        <v>3772.7117422905717</v>
      </c>
      <c r="P51" s="19">
        <f>SQRT(P38)</f>
        <v>6398.2146478459308</v>
      </c>
      <c r="Q51" s="19">
        <f>SQRT(Q38)</f>
        <v>8399.7284558810697</v>
      </c>
      <c r="R51" s="19">
        <f>SQRT(R38)</f>
        <v>9804.4686530210529</v>
      </c>
      <c r="S51" s="19">
        <f>SQRT(S38)</f>
        <v>10899.061374865976</v>
      </c>
      <c r="T51" s="19">
        <f t="shared" si="9"/>
        <v>11369.95458599511</v>
      </c>
      <c r="U51" s="19">
        <f t="shared" si="7"/>
        <v>11737.054118719978</v>
      </c>
      <c r="V51" s="19">
        <f t="shared" si="5"/>
        <v>11929.22686537628</v>
      </c>
      <c r="W51" s="20">
        <f t="shared" si="3"/>
        <v>12040.178468058279</v>
      </c>
    </row>
    <row r="52" spans="1:23" ht="16.2" thickTop="1" x14ac:dyDescent="0.3"/>
    <row r="53" spans="1:23" ht="17.399999999999999" x14ac:dyDescent="0.3">
      <c r="A53" s="6" t="s">
        <v>18</v>
      </c>
    </row>
    <row r="54" spans="1:23" ht="17.399999999999999" x14ac:dyDescent="0.3">
      <c r="A54" s="6" t="s">
        <v>12</v>
      </c>
      <c r="B54" s="1"/>
      <c r="C54" s="1"/>
      <c r="M54" s="6" t="s">
        <v>11</v>
      </c>
      <c r="N54" s="1"/>
      <c r="O54" s="1"/>
    </row>
    <row r="55" spans="1:23" ht="16.2" thickBot="1" x14ac:dyDescent="0.35">
      <c r="B55">
        <v>0</v>
      </c>
      <c r="C55">
        <v>1</v>
      </c>
      <c r="D55">
        <v>2</v>
      </c>
      <c r="E55">
        <v>3</v>
      </c>
      <c r="F55">
        <v>4</v>
      </c>
      <c r="G55">
        <v>5</v>
      </c>
      <c r="H55">
        <v>6</v>
      </c>
      <c r="I55">
        <v>7</v>
      </c>
      <c r="J55">
        <v>8</v>
      </c>
      <c r="K55">
        <v>9</v>
      </c>
      <c r="N55">
        <v>0</v>
      </c>
      <c r="O55">
        <v>1</v>
      </c>
      <c r="P55">
        <v>2</v>
      </c>
      <c r="Q55">
        <v>3</v>
      </c>
      <c r="R55">
        <v>4</v>
      </c>
      <c r="S55">
        <v>5</v>
      </c>
      <c r="T55">
        <v>6</v>
      </c>
      <c r="U55">
        <v>7</v>
      </c>
      <c r="V55">
        <v>8</v>
      </c>
      <c r="W55">
        <v>9</v>
      </c>
    </row>
    <row r="56" spans="1:23" ht="16.8" thickTop="1" thickBot="1" x14ac:dyDescent="0.35">
      <c r="A56">
        <f>'Delta=0'!A61</f>
        <v>1983</v>
      </c>
      <c r="B56" s="10"/>
      <c r="C56" s="11"/>
      <c r="D56" s="11"/>
      <c r="E56" s="11"/>
      <c r="F56" s="11"/>
      <c r="G56" s="11"/>
      <c r="H56" s="11"/>
      <c r="I56" s="11"/>
      <c r="J56" s="11"/>
      <c r="K56" s="12"/>
      <c r="M56">
        <f>'Delta=0'!A61</f>
        <v>1983</v>
      </c>
      <c r="N56" s="10"/>
      <c r="O56" s="11"/>
      <c r="P56" s="11"/>
      <c r="Q56" s="11"/>
      <c r="R56" s="11"/>
      <c r="S56" s="11"/>
      <c r="T56" s="11"/>
      <c r="U56" s="11"/>
      <c r="V56" s="11"/>
      <c r="W56" s="12"/>
    </row>
    <row r="57" spans="1:23" ht="16.8" thickTop="1" thickBot="1" x14ac:dyDescent="0.35">
      <c r="A57">
        <f>'Delta=0'!A62</f>
        <v>1984</v>
      </c>
      <c r="B57" s="13"/>
      <c r="C57" s="14"/>
      <c r="D57" s="14"/>
      <c r="E57" s="14"/>
      <c r="F57" s="14"/>
      <c r="G57" s="14"/>
      <c r="H57" s="14"/>
      <c r="I57" s="14"/>
      <c r="J57" s="14"/>
      <c r="K57" s="15">
        <f>K30</f>
        <v>0</v>
      </c>
      <c r="M57">
        <f>'Delta=0'!A62</f>
        <v>1984</v>
      </c>
      <c r="N57" s="13"/>
      <c r="O57" s="14"/>
      <c r="P57" s="14"/>
      <c r="Q57" s="14"/>
      <c r="R57" s="14"/>
      <c r="S57" s="14"/>
      <c r="T57" s="14"/>
      <c r="U57" s="14"/>
      <c r="V57" s="14"/>
      <c r="W57" s="15">
        <f>W30</f>
        <v>24195.205016407312</v>
      </c>
    </row>
    <row r="58" spans="1:23" ht="16.8" thickTop="1" thickBot="1" x14ac:dyDescent="0.35">
      <c r="A58">
        <f>'Delta=0'!A63</f>
        <v>1985</v>
      </c>
      <c r="B58" s="13"/>
      <c r="C58" s="14"/>
      <c r="D58" s="14"/>
      <c r="E58" s="14"/>
      <c r="F58" s="14"/>
      <c r="G58" s="14"/>
      <c r="H58" s="14"/>
      <c r="I58" s="14"/>
      <c r="J58" s="10">
        <f>J31</f>
        <v>122994.48478000802</v>
      </c>
      <c r="K58" s="16">
        <f>'Delta=0'!J23^2*'Delta=0'!K$16^2+(('Delta=0'!K$15-1)^2+'Delta=0'!K$16^2)*J31</f>
        <v>10.447831534329202</v>
      </c>
      <c r="M58">
        <f>'Delta=0'!A63</f>
        <v>1985</v>
      </c>
      <c r="N58" s="13"/>
      <c r="O58" s="14"/>
      <c r="P58" s="14"/>
      <c r="Q58" s="14"/>
      <c r="R58" s="14"/>
      <c r="S58" s="14"/>
      <c r="T58" s="14"/>
      <c r="U58" s="14"/>
      <c r="V58" s="10">
        <f>V31</f>
        <v>135735.23967537427</v>
      </c>
      <c r="W58" s="16">
        <f>('Delta=0'!K$15-1)^2*V31+'Delta=0'!K$17^2</f>
        <v>24206.735118102006</v>
      </c>
    </row>
    <row r="59" spans="1:23" ht="16.8" thickTop="1" thickBot="1" x14ac:dyDescent="0.35">
      <c r="A59">
        <f>'Delta=0'!A64</f>
        <v>1986</v>
      </c>
      <c r="B59" s="13"/>
      <c r="C59" s="14"/>
      <c r="D59" s="14"/>
      <c r="E59" s="14"/>
      <c r="F59" s="14"/>
      <c r="G59" s="14"/>
      <c r="H59" s="14"/>
      <c r="I59" s="10">
        <f>I32</f>
        <v>16304.71997937583</v>
      </c>
      <c r="J59" s="14">
        <f>'Delta=0'!I24^2*'Delta=0'!J$16^2+(('Delta=0'!J$15-1)^2+'Delta=0'!J$16^2)*I32</f>
        <v>174353.85134672426</v>
      </c>
      <c r="K59" s="16">
        <f>'Delta=0'!J24^2*'Delta=0'!K$16^2+(('Delta=0'!K$15-1)^2+'Delta=0'!K$16^2)*J32</f>
        <v>16.239604230476903</v>
      </c>
      <c r="M59">
        <f>'Delta=0'!A64</f>
        <v>1986</v>
      </c>
      <c r="N59" s="13"/>
      <c r="O59" s="14"/>
      <c r="P59" s="14"/>
      <c r="Q59" s="14"/>
      <c r="R59" s="14"/>
      <c r="S59" s="14"/>
      <c r="T59" s="14"/>
      <c r="U59" s="10">
        <f>U32</f>
        <v>24195.205016407312</v>
      </c>
      <c r="V59" s="14">
        <f>('Delta=0'!J$15-1)^2*U32+'Delta=0'!J$17^2</f>
        <v>135741.34749024079</v>
      </c>
      <c r="W59" s="16">
        <f>('Delta=0'!K$15-1)^2*V32+'Delta=0'!K$17^2</f>
        <v>24208.856221177768</v>
      </c>
    </row>
    <row r="60" spans="1:23" ht="16.8" thickTop="1" thickBot="1" x14ac:dyDescent="0.35">
      <c r="A60">
        <f>'Delta=0'!A65</f>
        <v>1987</v>
      </c>
      <c r="B60" s="13"/>
      <c r="C60" s="14"/>
      <c r="D60" s="14"/>
      <c r="E60" s="14"/>
      <c r="F60" s="14"/>
      <c r="G60" s="14"/>
      <c r="H60" s="10">
        <f>H33</f>
        <v>269852.52233645692</v>
      </c>
      <c r="I60" s="14">
        <f>'Delta=0'!H25^2*'Delta=0'!I$16^2+(('Delta=0'!I$15-1)^2+'Delta=0'!I$16^2)*H33</f>
        <v>16800.9865649479</v>
      </c>
      <c r="J60" s="14">
        <f>'Delta=0'!I25^2*'Delta=0'!J$16^2+(('Delta=0'!J$15-1)^2+'Delta=0'!J$16^2)*I33</f>
        <v>176741.98696648717</v>
      </c>
      <c r="K60" s="16">
        <f>'Delta=0'!J25^2*'Delta=0'!K$16^2+(('Delta=0'!K$15-1)^2+'Delta=0'!K$16^2)*J33</f>
        <v>41.660088525310776</v>
      </c>
      <c r="M60">
        <f>'Delta=0'!A65</f>
        <v>1987</v>
      </c>
      <c r="N60" s="13"/>
      <c r="O60" s="14"/>
      <c r="P60" s="14"/>
      <c r="Q60" s="14"/>
      <c r="R60" s="14"/>
      <c r="S60" s="14"/>
      <c r="T60" s="10">
        <f>T33</f>
        <v>661031.14186865708</v>
      </c>
      <c r="U60" s="14">
        <f>('Delta=0'!I$15-1)^2*T33+'Delta=0'!I$17^2</f>
        <v>24880.42467913872</v>
      </c>
      <c r="V60" s="14">
        <f>('Delta=0'!J$15-1)^2*U33+'Delta=0'!J$17^2</f>
        <v>135919.13569656631</v>
      </c>
      <c r="W60" s="16">
        <f>('Delta=0'!K$15-1)^2*V33+'Delta=0'!K$17^2</f>
        <v>24270.597960164996</v>
      </c>
    </row>
    <row r="61" spans="1:23" ht="16.8" thickTop="1" thickBot="1" x14ac:dyDescent="0.35">
      <c r="A61">
        <f>'Delta=0'!A66</f>
        <v>1988</v>
      </c>
      <c r="B61" s="13"/>
      <c r="C61" s="14"/>
      <c r="D61" s="14"/>
      <c r="E61" s="14"/>
      <c r="F61" s="14"/>
      <c r="G61" s="10">
        <f>G34</f>
        <v>327494.22890421015</v>
      </c>
      <c r="H61" s="14">
        <f>'Delta=0'!G26^2*'Delta=0'!H$16^2+(('Delta=0'!H$15-1)^2+'Delta=0'!H$16^2)*G34</f>
        <v>120316.17831707034</v>
      </c>
      <c r="I61" s="14">
        <f>'Delta=0'!H26^2*'Delta=0'!I$16^2+(('Delta=0'!I$15-1)^2+'Delta=0'!I$16^2)*H34</f>
        <v>7824.9268886425107</v>
      </c>
      <c r="J61" s="14">
        <f>'Delta=0'!I26^2*'Delta=0'!J$16^2+(('Delta=0'!J$15-1)^2+'Delta=0'!J$16^2)*I34</f>
        <v>78544.951255961671</v>
      </c>
      <c r="K61" s="16">
        <f>'Delta=0'!J26^2*'Delta=0'!K$16^2+(('Delta=0'!K$15-1)^2+'Delta=0'!K$16^2)*J34</f>
        <v>51.610169461012319</v>
      </c>
      <c r="M61">
        <f>'Delta=0'!A66</f>
        <v>1988</v>
      </c>
      <c r="N61" s="13"/>
      <c r="O61" s="14"/>
      <c r="P61" s="14"/>
      <c r="Q61" s="14"/>
      <c r="R61" s="14"/>
      <c r="S61" s="10">
        <f>S34</f>
        <v>2537005.2872077622</v>
      </c>
      <c r="T61" s="14">
        <f>('Delta=0'!H$15-1)^2*S34+'Delta=0'!H$17^2</f>
        <v>665199.53378349054</v>
      </c>
      <c r="U61" s="14">
        <f>('Delta=0'!I$15-1)^2*T34+'Delta=0'!I$17^2</f>
        <v>27727.783116866452</v>
      </c>
      <c r="V61" s="14">
        <f>('Delta=0'!J$15-1)^2*U34+'Delta=0'!J$17^2</f>
        <v>136657.91594024989</v>
      </c>
      <c r="W61" s="16">
        <f>('Delta=0'!K$15-1)^2*V34+'Delta=0'!K$17^2</f>
        <v>24527.159280610038</v>
      </c>
    </row>
    <row r="62" spans="1:23" ht="16.8" thickTop="1" thickBot="1" x14ac:dyDescent="0.35">
      <c r="A62">
        <f>'Delta=0'!A67</f>
        <v>1989</v>
      </c>
      <c r="B62" s="13"/>
      <c r="C62" s="14"/>
      <c r="D62" s="14"/>
      <c r="E62" s="14"/>
      <c r="F62" s="10">
        <f>F35</f>
        <v>80749.748047419329</v>
      </c>
      <c r="G62" s="14">
        <f>'Delta=0'!F27^2*'Delta=0'!G$16^2+(('Delta=0'!G$15-1)^2+'Delta=0'!G$16^2)*F35</f>
        <v>267732.0474551064</v>
      </c>
      <c r="H62" s="14">
        <f>'Delta=0'!G27^2*'Delta=0'!H$16^2+(('Delta=0'!H$15-1)^2+'Delta=0'!H$16^2)*G35</f>
        <v>98226.02482270982</v>
      </c>
      <c r="I62" s="14">
        <f>'Delta=0'!H27^2*'Delta=0'!I$16^2+(('Delta=0'!I$15-1)^2+'Delta=0'!I$16^2)*H35</f>
        <v>6487.4298845609737</v>
      </c>
      <c r="J62" s="14">
        <f>'Delta=0'!I27^2*'Delta=0'!J$16^2+(('Delta=0'!J$15-1)^2+'Delta=0'!J$16^2)*I35</f>
        <v>64047.72236301138</v>
      </c>
      <c r="K62" s="16">
        <f>'Delta=0'!J27^2*'Delta=0'!K$16^2+(('Delta=0'!K$15-1)^2+'Delta=0'!K$16^2)*J35</f>
        <v>51.941312734514042</v>
      </c>
      <c r="M62">
        <f>'Delta=0'!A67</f>
        <v>1989</v>
      </c>
      <c r="N62" s="13"/>
      <c r="O62" s="14"/>
      <c r="P62" s="14"/>
      <c r="Q62" s="14"/>
      <c r="R62" s="10">
        <f>R35</f>
        <v>865185.78670490219</v>
      </c>
      <c r="S62" s="14">
        <f>('Delta=0'!G$15-1)^2*R35+'Delta=0'!G$17^2</f>
        <v>2545606.5899937623</v>
      </c>
      <c r="T62" s="14">
        <f>('Delta=0'!H$15-1)^2*S35+'Delta=0'!H$17^2</f>
        <v>666918.67222099111</v>
      </c>
      <c r="U62" s="14">
        <f>('Delta=0'!I$15-1)^2*T35+'Delta=0'!I$17^2</f>
        <v>28902.097681248037</v>
      </c>
      <c r="V62" s="14">
        <f>('Delta=0'!J$15-1)^2*U35+'Delta=0'!J$17^2</f>
        <v>136962.60550393103</v>
      </c>
      <c r="W62" s="16">
        <f>('Delta=0'!K$15-1)^2*V35+'Delta=0'!K$17^2</f>
        <v>24632.970930897391</v>
      </c>
    </row>
    <row r="63" spans="1:23" ht="16.8" thickTop="1" thickBot="1" x14ac:dyDescent="0.35">
      <c r="A63">
        <f>'Delta=0'!A68</f>
        <v>1981</v>
      </c>
      <c r="B63" s="13"/>
      <c r="C63" s="14"/>
      <c r="D63" s="14"/>
      <c r="E63" s="10">
        <f>E36</f>
        <v>857850.60313703946</v>
      </c>
      <c r="F63" s="14">
        <f>'Delta=0'!E28^2*'Delta=0'!F$16^2+(('Delta=0'!F$15-1)^2+'Delta=0'!F$16^2)*E36</f>
        <v>168519.84732234996</v>
      </c>
      <c r="G63" s="14">
        <f>'Delta=0'!F28^2*'Delta=0'!G$16^2+(('Delta=0'!G$15-1)^2+'Delta=0'!G$16^2)*F36</f>
        <v>495636.4803421378</v>
      </c>
      <c r="H63" s="14">
        <f>'Delta=0'!G28^2*'Delta=0'!H$16^2+(('Delta=0'!H$15-1)^2+'Delta=0'!H$16^2)*G36</f>
        <v>179916.90268970639</v>
      </c>
      <c r="I63" s="14">
        <f>'Delta=0'!H28^2*'Delta=0'!I$16^2+(('Delta=0'!I$15-1)^2+'Delta=0'!I$16^2)*H36</f>
        <v>13302.869720893566</v>
      </c>
      <c r="J63" s="14">
        <f>'Delta=0'!I28^2*'Delta=0'!J$16^2+(('Delta=0'!J$15-1)^2+'Delta=0'!J$16^2)*I36</f>
        <v>116221.03660499053</v>
      </c>
      <c r="K63" s="16">
        <f>'Delta=0'!J28^2*'Delta=0'!K$16^2+(('Delta=0'!K$15-1)^2+'Delta=0'!K$16^2)*J36</f>
        <v>235.57530487222269</v>
      </c>
      <c r="M63">
        <f>'Delta=0'!A68</f>
        <v>1981</v>
      </c>
      <c r="N63" s="13"/>
      <c r="O63" s="14"/>
      <c r="P63" s="14"/>
      <c r="Q63" s="10">
        <f>Q36</f>
        <v>5471881.214967614</v>
      </c>
      <c r="R63" s="14">
        <f>('Delta=0'!F$15-1)^2*Q36+'Delta=0'!F$17^2</f>
        <v>1008739.702364956</v>
      </c>
      <c r="S63" s="14">
        <f>('Delta=0'!G$15-1)^2*R36+'Delta=0'!G$17^2</f>
        <v>2619055.0402606125</v>
      </c>
      <c r="T63" s="14">
        <f>('Delta=0'!H$15-1)^2*S36+'Delta=0'!H$17^2</f>
        <v>681598.78024301224</v>
      </c>
      <c r="U63" s="14">
        <f>('Delta=0'!I$15-1)^2*T36+'Delta=0'!I$17^2</f>
        <v>38929.832668092859</v>
      </c>
      <c r="V63" s="14">
        <f>('Delta=0'!J$15-1)^2*U36+'Delta=0'!J$17^2</f>
        <v>139564.41790626687</v>
      </c>
      <c r="W63" s="16">
        <f>('Delta=0'!K$15-1)^2*V36+'Delta=0'!K$17^2</f>
        <v>25536.520303259149</v>
      </c>
    </row>
    <row r="64" spans="1:23" ht="16.8" thickTop="1" thickBot="1" x14ac:dyDescent="0.35">
      <c r="A64">
        <f>'Delta=0'!A69</f>
        <v>1982</v>
      </c>
      <c r="B64" s="13"/>
      <c r="C64" s="14"/>
      <c r="D64" s="10">
        <f>D37</f>
        <v>344454.58158784889</v>
      </c>
      <c r="E64" s="14">
        <f>'Delta=0'!D29^2*'Delta=0'!E$16^2+(('Delta=0'!E$15-1)^2+'Delta=0'!E$16^2)*D37</f>
        <v>382663.10522726219</v>
      </c>
      <c r="F64" s="14">
        <f>'Delta=0'!E29^2*'Delta=0'!F$16^2+(('Delta=0'!F$15-1)^2+'Delta=0'!F$16^2)*E37</f>
        <v>84933.348393617605</v>
      </c>
      <c r="G64" s="14">
        <f>'Delta=0'!F29^2*'Delta=0'!G$16^2+(('Delta=0'!G$15-1)^2+'Delta=0'!G$16^2)*F37</f>
        <v>214894.79312911246</v>
      </c>
      <c r="H64" s="14">
        <f>'Delta=0'!G29^2*'Delta=0'!H$16^2+(('Delta=0'!H$15-1)^2+'Delta=0'!H$16^2)*G37</f>
        <v>76808.03905555958</v>
      </c>
      <c r="I64" s="14">
        <f>'Delta=0'!H29^2*'Delta=0'!I$16^2+(('Delta=0'!I$15-1)^2+'Delta=0'!I$16^2)*H37</f>
        <v>6574.0561121083465</v>
      </c>
      <c r="J64" s="14">
        <f>'Delta=0'!I29^2*'Delta=0'!J$16^2+(('Delta=0'!J$15-1)^2+'Delta=0'!J$16^2)*I37</f>
        <v>48927.074289972537</v>
      </c>
      <c r="K64" s="16">
        <f>'Delta=0'!J29^2*'Delta=0'!K$16^2+(('Delta=0'!K$15-1)^2+'Delta=0'!K$16^2)*J37</f>
        <v>189.07295517402653</v>
      </c>
      <c r="M64">
        <f>'Delta=0'!A69</f>
        <v>1982</v>
      </c>
      <c r="N64" s="13"/>
      <c r="O64" s="14"/>
      <c r="P64" s="10">
        <f>P37</f>
        <v>5900198.4074895792</v>
      </c>
      <c r="Q64" s="14">
        <f>('Delta=0'!E$15-1)^2*P37+'Delta=0'!E$17^2</f>
        <v>5873466.6391935982</v>
      </c>
      <c r="R64" s="14">
        <f>('Delta=0'!F$15-1)^2*Q37+'Delta=0'!F$17^2</f>
        <v>1254832.365646082</v>
      </c>
      <c r="S64" s="14">
        <f>('Delta=0'!G$15-1)^2*R37+'Delta=0'!G$17^2</f>
        <v>2744966.7902601296</v>
      </c>
      <c r="T64" s="14">
        <f>('Delta=0'!H$15-1)^2*S37+'Delta=0'!H$17^2</f>
        <v>706764.70388767868</v>
      </c>
      <c r="U64" s="14">
        <f>('Delta=0'!I$15-1)^2*T37+'Delta=0'!I$17^2</f>
        <v>56120.252018504631</v>
      </c>
      <c r="V64" s="14">
        <f>('Delta=0'!J$15-1)^2*U37+'Delta=0'!J$17^2</f>
        <v>144024.67202406423</v>
      </c>
      <c r="W64" s="16">
        <f>('Delta=0'!K$15-1)^2*V37+'Delta=0'!K$17^2</f>
        <v>27085.463572609271</v>
      </c>
    </row>
    <row r="65" spans="1:23" ht="16.8" thickTop="1" thickBot="1" x14ac:dyDescent="0.35">
      <c r="A65">
        <f>'Delta=0'!A70</f>
        <v>1983</v>
      </c>
      <c r="B65" s="17"/>
      <c r="C65" s="18">
        <f>C38</f>
        <v>719683.90028875112</v>
      </c>
      <c r="D65" s="19">
        <f>'Delta=0'!C30^2*'Delta=0'!D$16^2+(('Delta=0'!D$15-1)^2+'Delta=0'!D$16^2)*C38</f>
        <v>489095.96547536686</v>
      </c>
      <c r="E65" s="19">
        <f>'Delta=0'!D30^2*'Delta=0'!E$16^2+(('Delta=0'!E$15-1)^2+'Delta=0'!E$16^2)*D38</f>
        <v>405120.34435610112</v>
      </c>
      <c r="F65" s="19">
        <f>'Delta=0'!E30^2*'Delta=0'!F$16^2+(('Delta=0'!F$15-1)^2+'Delta=0'!F$16^2)*E38</f>
        <v>137046.09867688734</v>
      </c>
      <c r="G65" s="19">
        <f>'Delta=0'!F30^2*'Delta=0'!G$16^2+(('Delta=0'!G$15-1)^2+'Delta=0'!G$16^2)*F38</f>
        <v>197597.77152316191</v>
      </c>
      <c r="H65" s="19">
        <f>'Delta=0'!G30^2*'Delta=0'!H$16^2+(('Delta=0'!H$15-1)^2+'Delta=0'!H$16^2)*G38</f>
        <v>64669.300290019935</v>
      </c>
      <c r="I65" s="19">
        <f>'Delta=0'!H30^2*'Delta=0'!I$16^2+(('Delta=0'!I$15-1)^2+'Delta=0'!I$16^2)*H38</f>
        <v>10049.903325327479</v>
      </c>
      <c r="J65" s="19">
        <f>'Delta=0'!I30^2*'Delta=0'!J$16^2+(('Delta=0'!J$15-1)^2+'Delta=0'!J$16^2)*I38</f>
        <v>37720.492865022869</v>
      </c>
      <c r="K65" s="20">
        <f>'Delta=0'!J30^2*'Delta=0'!K$16^2+(('Delta=0'!K$15-1)^2+'Delta=0'!K$16^2)*J38</f>
        <v>605.67339209470822</v>
      </c>
      <c r="M65">
        <f>'Delta=0'!A70</f>
        <v>1983</v>
      </c>
      <c r="N65" s="17"/>
      <c r="O65" s="18">
        <f>O38</f>
        <v>14233353.89041716</v>
      </c>
      <c r="P65" s="19">
        <f>('Delta=0'!D$15-1)^2*O38+'Delta=0'!D$17^2</f>
        <v>10507618.817836259</v>
      </c>
      <c r="Q65" s="19">
        <f>('Delta=0'!E$15-1)^2*P38+'Delta=0'!E$17^2</f>
        <v>8258188.0282311346</v>
      </c>
      <c r="R65" s="19">
        <f>('Delta=0'!F$15-1)^2*Q38+'Delta=0'!F$17^2</f>
        <v>2716196.2558889412</v>
      </c>
      <c r="S65" s="19">
        <f>('Delta=0'!G$15-1)^2*R38+'Delta=0'!G$17^2</f>
        <v>3492664.3540691887</v>
      </c>
      <c r="T65" s="19">
        <f>('Delta=0'!H$15-1)^2*S38+'Delta=0'!H$17^2</f>
        <v>856206.67256966466</v>
      </c>
      <c r="U65" s="19">
        <f>('Delta=0'!I$15-1)^2*T38+'Delta=0'!I$17^2</f>
        <v>158201.5483963904</v>
      </c>
      <c r="V65" s="19">
        <f>('Delta=0'!J$15-1)^2*U38+'Delta=0'!J$17^2</f>
        <v>170510.85093794003</v>
      </c>
      <c r="W65" s="20">
        <f>('Delta=0'!K$15-1)^2*V38+'Delta=0'!K$17^2</f>
        <v>36283.501952474246</v>
      </c>
    </row>
    <row r="66" spans="1:23" ht="16.2" thickTop="1" x14ac:dyDescent="0.3">
      <c r="C66" s="1"/>
      <c r="D66" s="1"/>
      <c r="E66" s="1"/>
      <c r="F66" s="1"/>
      <c r="G66" s="1"/>
      <c r="H66" s="1"/>
      <c r="I66" s="1"/>
      <c r="J66" s="1"/>
      <c r="K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7.399999999999999" x14ac:dyDescent="0.3">
      <c r="A67" s="6" t="s">
        <v>14</v>
      </c>
      <c r="B67" s="1"/>
      <c r="C67" s="1"/>
      <c r="M67" s="6" t="s">
        <v>15</v>
      </c>
      <c r="N67" s="1"/>
      <c r="O67" s="1"/>
    </row>
    <row r="68" spans="1:23" ht="16.2" thickBot="1" x14ac:dyDescent="0.35">
      <c r="B68">
        <v>0</v>
      </c>
      <c r="C68">
        <v>1</v>
      </c>
      <c r="D68">
        <v>2</v>
      </c>
      <c r="E68">
        <v>3</v>
      </c>
      <c r="F68">
        <v>4</v>
      </c>
      <c r="G68">
        <v>5</v>
      </c>
      <c r="H68">
        <v>6</v>
      </c>
      <c r="I68">
        <v>7</v>
      </c>
      <c r="J68">
        <v>8</v>
      </c>
      <c r="K68">
        <v>9</v>
      </c>
      <c r="N68">
        <v>0</v>
      </c>
      <c r="O68">
        <v>1</v>
      </c>
      <c r="P68">
        <v>2</v>
      </c>
      <c r="Q68">
        <v>3</v>
      </c>
      <c r="R68">
        <v>4</v>
      </c>
      <c r="S68">
        <v>5</v>
      </c>
      <c r="T68">
        <v>6</v>
      </c>
      <c r="U68">
        <v>7</v>
      </c>
      <c r="V68">
        <v>8</v>
      </c>
      <c r="W68">
        <v>9</v>
      </c>
    </row>
    <row r="69" spans="1:23" ht="16.8" thickTop="1" thickBot="1" x14ac:dyDescent="0.35">
      <c r="A69">
        <f t="shared" ref="A69:A78" si="10">A56</f>
        <v>1983</v>
      </c>
      <c r="B69" s="10"/>
      <c r="C69" s="11"/>
      <c r="D69" s="11"/>
      <c r="E69" s="11"/>
      <c r="F69" s="11"/>
      <c r="G69" s="11"/>
      <c r="H69" s="11"/>
      <c r="I69" s="11"/>
      <c r="J69" s="11"/>
      <c r="K69" s="12"/>
      <c r="M69">
        <f t="shared" ref="M69:M78" si="11">M56</f>
        <v>1983</v>
      </c>
      <c r="N69" s="10"/>
      <c r="O69" s="11"/>
      <c r="P69" s="11"/>
      <c r="Q69" s="11"/>
      <c r="R69" s="11"/>
      <c r="S69" s="11"/>
      <c r="T69" s="11"/>
      <c r="U69" s="11"/>
      <c r="V69" s="11"/>
      <c r="W69" s="12"/>
    </row>
    <row r="70" spans="1:23" ht="16.8" thickTop="1" thickBot="1" x14ac:dyDescent="0.35">
      <c r="A70">
        <f t="shared" si="10"/>
        <v>1984</v>
      </c>
      <c r="B70" s="13"/>
      <c r="C70" s="14"/>
      <c r="D70" s="14"/>
      <c r="E70" s="14"/>
      <c r="F70" s="14"/>
      <c r="G70" s="14"/>
      <c r="H70" s="14"/>
      <c r="I70" s="14"/>
      <c r="J70" s="14"/>
      <c r="K70" s="15">
        <f t="shared" ref="K70:K78" si="12">SQRT(K57)</f>
        <v>0</v>
      </c>
      <c r="M70">
        <f t="shared" si="11"/>
        <v>1984</v>
      </c>
      <c r="N70" s="13"/>
      <c r="O70" s="14"/>
      <c r="P70" s="14"/>
      <c r="Q70" s="14"/>
      <c r="R70" s="14"/>
      <c r="S70" s="14"/>
      <c r="T70" s="14"/>
      <c r="U70" s="14"/>
      <c r="V70" s="14"/>
      <c r="W70" s="15">
        <f t="shared" ref="W70:W78" si="13">SQRT(W57)</f>
        <v>155.54807943657585</v>
      </c>
    </row>
    <row r="71" spans="1:23" ht="16.8" thickTop="1" thickBot="1" x14ac:dyDescent="0.35">
      <c r="A71">
        <f t="shared" si="10"/>
        <v>1985</v>
      </c>
      <c r="B71" s="13"/>
      <c r="C71" s="14"/>
      <c r="D71" s="14"/>
      <c r="E71" s="14"/>
      <c r="F71" s="14"/>
      <c r="G71" s="14"/>
      <c r="H71" s="14"/>
      <c r="I71" s="14"/>
      <c r="J71" s="10">
        <f t="shared" ref="J71:J78" si="14">SQRT(J58)</f>
        <v>350.70569539146072</v>
      </c>
      <c r="K71" s="16">
        <f t="shared" si="12"/>
        <v>3.2323105566033106</v>
      </c>
      <c r="M71">
        <f t="shared" si="11"/>
        <v>1985</v>
      </c>
      <c r="N71" s="13"/>
      <c r="O71" s="14"/>
      <c r="P71" s="14"/>
      <c r="Q71" s="14"/>
      <c r="R71" s="14"/>
      <c r="S71" s="14"/>
      <c r="T71" s="14"/>
      <c r="U71" s="14"/>
      <c r="V71" s="10">
        <f t="shared" ref="V71:V78" si="15">SQRT(V58)</f>
        <v>368.4226373003894</v>
      </c>
      <c r="W71" s="16">
        <f t="shared" si="13"/>
        <v>155.58513784453194</v>
      </c>
    </row>
    <row r="72" spans="1:23" ht="16.8" thickTop="1" thickBot="1" x14ac:dyDescent="0.35">
      <c r="A72">
        <f t="shared" si="10"/>
        <v>1986</v>
      </c>
      <c r="B72" s="13"/>
      <c r="C72" s="14"/>
      <c r="D72" s="14"/>
      <c r="E72" s="14"/>
      <c r="F72" s="14"/>
      <c r="G72" s="14"/>
      <c r="H72" s="14"/>
      <c r="I72" s="10">
        <f t="shared" ref="I72:I78" si="16">SQRT(I59)</f>
        <v>127.68993687591764</v>
      </c>
      <c r="J72" s="14">
        <f t="shared" si="14"/>
        <v>417.55700370934295</v>
      </c>
      <c r="K72" s="16">
        <f t="shared" si="12"/>
        <v>4.0298392313437148</v>
      </c>
      <c r="M72">
        <f t="shared" si="11"/>
        <v>1986</v>
      </c>
      <c r="N72" s="13"/>
      <c r="O72" s="14"/>
      <c r="P72" s="14"/>
      <c r="Q72" s="14"/>
      <c r="R72" s="14"/>
      <c r="S72" s="14"/>
      <c r="T72" s="14"/>
      <c r="U72" s="10">
        <f t="shared" ref="U72:U78" si="17">SQRT(U59)</f>
        <v>155.54807943657585</v>
      </c>
      <c r="V72" s="14">
        <f t="shared" si="15"/>
        <v>368.43092634880799</v>
      </c>
      <c r="W72" s="16">
        <f t="shared" si="13"/>
        <v>155.59195423021643</v>
      </c>
    </row>
    <row r="73" spans="1:23" ht="16.8" thickTop="1" thickBot="1" x14ac:dyDescent="0.35">
      <c r="A73">
        <f t="shared" si="10"/>
        <v>1987</v>
      </c>
      <c r="B73" s="13"/>
      <c r="C73" s="14"/>
      <c r="D73" s="14"/>
      <c r="E73" s="14"/>
      <c r="F73" s="14"/>
      <c r="G73" s="14"/>
      <c r="H73" s="10">
        <f t="shared" ref="H73:H78" si="18">SQRT(H60)</f>
        <v>519.47331243910594</v>
      </c>
      <c r="I73" s="14">
        <f t="shared" si="16"/>
        <v>129.61861966919682</v>
      </c>
      <c r="J73" s="14">
        <f t="shared" si="14"/>
        <v>420.40693020749217</v>
      </c>
      <c r="K73" s="16">
        <f t="shared" si="12"/>
        <v>6.4544626829280514</v>
      </c>
      <c r="M73">
        <f t="shared" si="11"/>
        <v>1987</v>
      </c>
      <c r="N73" s="13"/>
      <c r="O73" s="14"/>
      <c r="P73" s="14"/>
      <c r="Q73" s="14"/>
      <c r="R73" s="14"/>
      <c r="S73" s="14"/>
      <c r="T73" s="10">
        <f t="shared" ref="T73:T78" si="19">SQRT(T60)</f>
        <v>813.03821673317248</v>
      </c>
      <c r="U73" s="14">
        <f t="shared" si="17"/>
        <v>157.73529940738922</v>
      </c>
      <c r="V73" s="14">
        <f t="shared" si="15"/>
        <v>368.6721249247986</v>
      </c>
      <c r="W73" s="16">
        <f t="shared" si="13"/>
        <v>155.79023705022402</v>
      </c>
    </row>
    <row r="74" spans="1:23" ht="16.8" thickTop="1" thickBot="1" x14ac:dyDescent="0.35">
      <c r="A74">
        <f t="shared" si="10"/>
        <v>1988</v>
      </c>
      <c r="B74" s="13"/>
      <c r="C74" s="14"/>
      <c r="D74" s="14"/>
      <c r="E74" s="14"/>
      <c r="F74" s="14"/>
      <c r="G74" s="10">
        <f>SQRT(G61)</f>
        <v>572.27111486096351</v>
      </c>
      <c r="H74" s="14">
        <f t="shared" si="18"/>
        <v>346.86622539110135</v>
      </c>
      <c r="I74" s="14">
        <f t="shared" si="16"/>
        <v>88.458616813979802</v>
      </c>
      <c r="J74" s="14">
        <f t="shared" si="14"/>
        <v>280.25872199801682</v>
      </c>
      <c r="K74" s="16">
        <f t="shared" si="12"/>
        <v>7.1840218165740781</v>
      </c>
      <c r="M74">
        <f t="shared" si="11"/>
        <v>1988</v>
      </c>
      <c r="N74" s="13"/>
      <c r="O74" s="14"/>
      <c r="P74" s="14"/>
      <c r="Q74" s="14"/>
      <c r="R74" s="14"/>
      <c r="S74" s="10">
        <f>SQRT(S61)</f>
        <v>1592.797942994579</v>
      </c>
      <c r="T74" s="14">
        <f t="shared" si="19"/>
        <v>815.5976543513907</v>
      </c>
      <c r="U74" s="14">
        <f t="shared" si="17"/>
        <v>166.51661513754851</v>
      </c>
      <c r="V74" s="14">
        <f t="shared" si="15"/>
        <v>369.67271462775</v>
      </c>
      <c r="W74" s="16">
        <f t="shared" si="13"/>
        <v>156.61149153433806</v>
      </c>
    </row>
    <row r="75" spans="1:23" ht="16.8" thickTop="1" thickBot="1" x14ac:dyDescent="0.35">
      <c r="A75">
        <f t="shared" si="10"/>
        <v>1989</v>
      </c>
      <c r="B75" s="13"/>
      <c r="C75" s="14"/>
      <c r="D75" s="14"/>
      <c r="E75" s="14"/>
      <c r="F75" s="10">
        <f>SQRT(F62)</f>
        <v>284.16500144708061</v>
      </c>
      <c r="G75" s="14">
        <f>SQRT(G62)</f>
        <v>517.42830175310894</v>
      </c>
      <c r="H75" s="14">
        <f t="shared" si="18"/>
        <v>313.41031384226943</v>
      </c>
      <c r="I75" s="14">
        <f t="shared" si="16"/>
        <v>80.54458321054851</v>
      </c>
      <c r="J75" s="14">
        <f t="shared" si="14"/>
        <v>253.07651483891465</v>
      </c>
      <c r="K75" s="16">
        <f t="shared" si="12"/>
        <v>7.2070321724350617</v>
      </c>
      <c r="M75">
        <f t="shared" si="11"/>
        <v>1989</v>
      </c>
      <c r="N75" s="13"/>
      <c r="O75" s="14"/>
      <c r="P75" s="14"/>
      <c r="Q75" s="14"/>
      <c r="R75" s="10">
        <f>SQRT(R62)</f>
        <v>930.15363607573033</v>
      </c>
      <c r="S75" s="14">
        <f>SQRT(S62)</f>
        <v>1595.4957192025813</v>
      </c>
      <c r="T75" s="14">
        <f t="shared" si="19"/>
        <v>816.65088760191225</v>
      </c>
      <c r="U75" s="14">
        <f t="shared" si="17"/>
        <v>170.00616953877889</v>
      </c>
      <c r="V75" s="14">
        <f t="shared" si="15"/>
        <v>370.08459236224769</v>
      </c>
      <c r="W75" s="16">
        <f t="shared" si="13"/>
        <v>156.94894370749168</v>
      </c>
    </row>
    <row r="76" spans="1:23" ht="16.8" thickTop="1" thickBot="1" x14ac:dyDescent="0.35">
      <c r="A76">
        <f t="shared" si="10"/>
        <v>1981</v>
      </c>
      <c r="B76" s="13"/>
      <c r="C76" s="14"/>
      <c r="D76" s="14"/>
      <c r="E76" s="10">
        <f>SQRT(E63)</f>
        <v>926.20224742603568</v>
      </c>
      <c r="F76" s="14">
        <f>SQRT(F63)</f>
        <v>410.51168962935753</v>
      </c>
      <c r="G76" s="14">
        <f>SQRT(G63)</f>
        <v>704.01454554727616</v>
      </c>
      <c r="H76" s="14">
        <f t="shared" si="18"/>
        <v>424.16612628745639</v>
      </c>
      <c r="I76" s="14">
        <f t="shared" si="16"/>
        <v>115.3380670936251</v>
      </c>
      <c r="J76" s="14">
        <f t="shared" si="14"/>
        <v>340.91206579555165</v>
      </c>
      <c r="K76" s="16">
        <f t="shared" si="12"/>
        <v>15.348462622432994</v>
      </c>
      <c r="M76">
        <f t="shared" si="11"/>
        <v>1981</v>
      </c>
      <c r="N76" s="13"/>
      <c r="O76" s="14"/>
      <c r="P76" s="14"/>
      <c r="Q76" s="10">
        <f>SQRT(Q63)</f>
        <v>2339.2052528514068</v>
      </c>
      <c r="R76" s="14">
        <f>SQRT(R63)</f>
        <v>1004.3603448787472</v>
      </c>
      <c r="S76" s="14">
        <f>SQRT(S63)</f>
        <v>1618.3494802608652</v>
      </c>
      <c r="T76" s="14">
        <f t="shared" si="19"/>
        <v>825.58995890394181</v>
      </c>
      <c r="U76" s="14">
        <f t="shared" si="17"/>
        <v>197.30644355441831</v>
      </c>
      <c r="V76" s="14">
        <f t="shared" si="15"/>
        <v>373.58321416555492</v>
      </c>
      <c r="W76" s="16">
        <f t="shared" si="13"/>
        <v>159.80150281915107</v>
      </c>
    </row>
    <row r="77" spans="1:23" ht="16.8" thickTop="1" thickBot="1" x14ac:dyDescent="0.35">
      <c r="A77">
        <f t="shared" si="10"/>
        <v>1982</v>
      </c>
      <c r="B77" s="13"/>
      <c r="C77" s="14"/>
      <c r="D77" s="10">
        <f>SQRT(D64)</f>
        <v>586.90253159093538</v>
      </c>
      <c r="E77" s="14">
        <f>SQRT(E64)</f>
        <v>618.5976925492547</v>
      </c>
      <c r="F77" s="14">
        <f>SQRT(F64)</f>
        <v>291.43326576356657</v>
      </c>
      <c r="G77" s="14">
        <f>SQRT(G64)</f>
        <v>463.56746340647385</v>
      </c>
      <c r="H77" s="14">
        <f t="shared" si="18"/>
        <v>277.14263305301762</v>
      </c>
      <c r="I77" s="14">
        <f t="shared" si="16"/>
        <v>81.08055323015715</v>
      </c>
      <c r="J77" s="14">
        <f t="shared" si="14"/>
        <v>221.19465248954944</v>
      </c>
      <c r="K77" s="16">
        <f t="shared" si="12"/>
        <v>13.750380182890455</v>
      </c>
      <c r="M77">
        <f t="shared" si="11"/>
        <v>1982</v>
      </c>
      <c r="N77" s="13"/>
      <c r="O77" s="14"/>
      <c r="P77" s="10">
        <f>SQRT(P64)</f>
        <v>2429.0324014902681</v>
      </c>
      <c r="Q77" s="14">
        <f>SQRT(Q64)</f>
        <v>2423.523599883772</v>
      </c>
      <c r="R77" s="14">
        <f>SQRT(R64)</f>
        <v>1120.1930037480515</v>
      </c>
      <c r="S77" s="14">
        <f>SQRT(S64)</f>
        <v>1656.7941303191926</v>
      </c>
      <c r="T77" s="14">
        <f t="shared" si="19"/>
        <v>840.69299026914621</v>
      </c>
      <c r="U77" s="14">
        <f t="shared" si="17"/>
        <v>236.89713383345233</v>
      </c>
      <c r="V77" s="14">
        <f t="shared" si="15"/>
        <v>379.50582607394085</v>
      </c>
      <c r="W77" s="16">
        <f t="shared" si="13"/>
        <v>164.57661915536264</v>
      </c>
    </row>
    <row r="78" spans="1:23" ht="16.8" thickTop="1" thickBot="1" x14ac:dyDescent="0.35">
      <c r="A78">
        <f t="shared" si="10"/>
        <v>1983</v>
      </c>
      <c r="B78" s="17"/>
      <c r="C78" s="18">
        <f>SQRT(C65)</f>
        <v>848.34185343454033</v>
      </c>
      <c r="D78" s="19">
        <f>SQRT(D65)</f>
        <v>699.35396293677127</v>
      </c>
      <c r="E78" s="19">
        <f>SQRT(E65)</f>
        <v>636.49064750088917</v>
      </c>
      <c r="F78" s="19">
        <f>SQRT(F65)</f>
        <v>370.19737799839606</v>
      </c>
      <c r="G78" s="19">
        <f>SQRT(G65)</f>
        <v>444.51970881296353</v>
      </c>
      <c r="H78" s="19">
        <f t="shared" si="18"/>
        <v>254.30159317239821</v>
      </c>
      <c r="I78" s="19">
        <f t="shared" si="16"/>
        <v>100.24920610821553</v>
      </c>
      <c r="J78" s="19">
        <f t="shared" si="14"/>
        <v>194.21764303230248</v>
      </c>
      <c r="K78" s="20">
        <f t="shared" si="12"/>
        <v>24.610432586500959</v>
      </c>
      <c r="M78">
        <f t="shared" si="11"/>
        <v>1983</v>
      </c>
      <c r="N78" s="17"/>
      <c r="O78" s="18">
        <f>SQRT(O65)</f>
        <v>3772.7117422905717</v>
      </c>
      <c r="P78" s="19">
        <f>SQRT(P65)</f>
        <v>3241.5457451401576</v>
      </c>
      <c r="Q78" s="19">
        <f>SQRT(Q65)</f>
        <v>2873.7063225443089</v>
      </c>
      <c r="R78" s="19">
        <f>SQRT(R65)</f>
        <v>1648.0886674839255</v>
      </c>
      <c r="S78" s="19">
        <f>SQRT(S65)</f>
        <v>1868.867131197183</v>
      </c>
      <c r="T78" s="19">
        <f t="shared" si="19"/>
        <v>925.31436418639078</v>
      </c>
      <c r="U78" s="19">
        <f t="shared" si="17"/>
        <v>397.74558249764436</v>
      </c>
      <c r="V78" s="19">
        <f t="shared" si="15"/>
        <v>412.92959561884157</v>
      </c>
      <c r="W78" s="20">
        <f t="shared" si="13"/>
        <v>190.48228776575067</v>
      </c>
    </row>
    <row r="79" spans="1:23" ht="16.2" thickTop="1" x14ac:dyDescent="0.3"/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4"/>
  <sheetViews>
    <sheetView topLeftCell="A43" workbookViewId="0"/>
  </sheetViews>
  <sheetFormatPr defaultRowHeight="15.6" x14ac:dyDescent="0.3"/>
  <cols>
    <col min="2" max="2" width="9.59765625" customWidth="1"/>
    <col min="3" max="4" width="9.8984375" customWidth="1"/>
    <col min="5" max="5" width="9.19921875" customWidth="1"/>
    <col min="15" max="15" width="12.3984375" bestFit="1" customWidth="1"/>
    <col min="16" max="23" width="10.8984375" bestFit="1" customWidth="1"/>
  </cols>
  <sheetData>
    <row r="1" spans="1:11" x14ac:dyDescent="0.3">
      <c r="A1" s="5" t="s">
        <v>23</v>
      </c>
    </row>
    <row r="2" spans="1:11" x14ac:dyDescent="0.3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</row>
    <row r="3" spans="1:11" x14ac:dyDescent="0.3">
      <c r="A3">
        <v>1981</v>
      </c>
      <c r="B3" s="1">
        <f>SQRT('Delta=1'!B3)</f>
        <v>70.795480081711432</v>
      </c>
      <c r="C3" s="1">
        <f>SQRT('Delta=1'!C3)</f>
        <v>90.934042030473933</v>
      </c>
      <c r="D3" s="1">
        <f>SQRT('Delta=1'!D3)</f>
        <v>104.43658362853508</v>
      </c>
      <c r="E3" s="1">
        <f>SQRT('Delta=1'!E3)</f>
        <v>108.65081684000356</v>
      </c>
      <c r="F3" s="1">
        <f>SQRT('Delta=1'!F3)</f>
        <v>116.35720862928949</v>
      </c>
      <c r="G3" s="1">
        <f>SQRT('Delta=1'!G3)</f>
        <v>127.20455966670377</v>
      </c>
      <c r="H3" s="1">
        <f>SQRT('Delta=1'!H3)</f>
        <v>134.19761547807025</v>
      </c>
      <c r="I3" s="1">
        <f>SQRT('Delta=1'!I3)</f>
        <v>136.41114323983948</v>
      </c>
      <c r="J3" s="1">
        <f>SQRT('Delta=1'!J3)</f>
        <v>136.60893089399389</v>
      </c>
      <c r="K3" s="1"/>
    </row>
    <row r="4" spans="1:11" x14ac:dyDescent="0.3">
      <c r="A4">
        <v>1982</v>
      </c>
      <c r="B4" s="1">
        <f>SQRT('Delta=1'!B4)</f>
        <v>10.295630140987001</v>
      </c>
      <c r="C4" s="1">
        <f>SQRT('Delta=1'!C4)</f>
        <v>65.459911396212561</v>
      </c>
      <c r="D4" s="1">
        <f>SQRT('Delta=1'!D4)</f>
        <v>73.457470688827826</v>
      </c>
      <c r="E4" s="1">
        <f>SQRT('Delta=1'!E4)</f>
        <v>103.27632836231156</v>
      </c>
      <c r="F4" s="1">
        <f>SQRT('Delta=1'!F4)</f>
        <v>117.39676315810415</v>
      </c>
      <c r="G4" s="1">
        <f>SQRT('Delta=1'!G4)</f>
        <v>124.89595669996687</v>
      </c>
      <c r="H4" s="1">
        <f>SQRT('Delta=1'!H4)</f>
        <v>124.48293055676348</v>
      </c>
      <c r="I4" s="1">
        <f>SQRT('Delta=1'!I4)</f>
        <v>127.1573827978541</v>
      </c>
      <c r="J4" s="1"/>
      <c r="K4" s="1"/>
    </row>
    <row r="5" spans="1:11" x14ac:dyDescent="0.3">
      <c r="A5">
        <v>1983</v>
      </c>
      <c r="B5" s="1">
        <f>SQRT('Delta=1'!B5)</f>
        <v>58.395205282625732</v>
      </c>
      <c r="C5" s="1">
        <f>SQRT('Delta=1'!C5)</f>
        <v>94.826156729037578</v>
      </c>
      <c r="D5" s="1">
        <f>SQRT('Delta=1'!D5)</f>
        <v>117.78370006074695</v>
      </c>
      <c r="E5" s="1">
        <f>SQRT('Delta=1'!E5)</f>
        <v>127.04723531033645</v>
      </c>
      <c r="F5" s="1">
        <f>SQRT('Delta=1'!F5)</f>
        <v>136.87585616170588</v>
      </c>
      <c r="G5" s="1">
        <f>SQRT('Delta=1'!G5)</f>
        <v>149.04361777681055</v>
      </c>
      <c r="H5" s="1">
        <f>SQRT('Delta=1'!H5)</f>
        <v>151.20515864215744</v>
      </c>
      <c r="I5" s="1"/>
      <c r="J5" s="1"/>
      <c r="K5" s="1"/>
    </row>
    <row r="6" spans="1:11" x14ac:dyDescent="0.3">
      <c r="A6">
        <v>1984</v>
      </c>
      <c r="B6" s="1">
        <f>SQRT('Delta=1'!B6)</f>
        <v>75.199734042082895</v>
      </c>
      <c r="C6" s="1">
        <f>SQRT('Delta=1'!C6)</f>
        <v>107.49418588928427</v>
      </c>
      <c r="D6" s="1">
        <f>SQRT('Delta=1'!D6)</f>
        <v>125.56273332482054</v>
      </c>
      <c r="E6" s="1">
        <f>SQRT('Delta=1'!E6)</f>
        <v>145.8286665919976</v>
      </c>
      <c r="F6" s="1">
        <f>SQRT('Delta=1'!F6)</f>
        <v>153.05227865013967</v>
      </c>
      <c r="G6" s="1">
        <f>SQRT('Delta=1'!G6)</f>
        <v>161.50232196473215</v>
      </c>
      <c r="H6" s="1"/>
      <c r="I6" s="1"/>
      <c r="J6" s="1"/>
      <c r="K6" s="1"/>
    </row>
    <row r="7" spans="1:11" x14ac:dyDescent="0.3">
      <c r="A7">
        <v>1985</v>
      </c>
      <c r="B7" s="1">
        <f>SQRT('Delta=1'!B7)</f>
        <v>33.045423283716609</v>
      </c>
      <c r="C7" s="1">
        <f>SQRT('Delta=1'!C7)</f>
        <v>97.8008179924892</v>
      </c>
      <c r="D7" s="1">
        <f>SQRT('Delta=1'!D7)</f>
        <v>125.84116973391498</v>
      </c>
      <c r="E7" s="1">
        <f>SQRT('Delta=1'!E7)</f>
        <v>148.89257872708095</v>
      </c>
      <c r="F7" s="1">
        <f>SQRT('Delta=1'!F7)</f>
        <v>161.1055554597668</v>
      </c>
      <c r="G7" s="1"/>
      <c r="H7" s="1"/>
      <c r="I7" s="1"/>
      <c r="J7" s="1"/>
      <c r="K7" s="1"/>
    </row>
    <row r="8" spans="1:11" x14ac:dyDescent="0.3">
      <c r="A8">
        <v>1986</v>
      </c>
      <c r="B8" s="1">
        <f>SQRT('Delta=1'!B8)</f>
        <v>38.897300677553446</v>
      </c>
      <c r="C8" s="1">
        <f>SQRT('Delta=1'!C8)</f>
        <v>80.280757345705197</v>
      </c>
      <c r="D8" s="1">
        <f>SQRT('Delta=1'!D8)</f>
        <v>108.17578287213826</v>
      </c>
      <c r="E8" s="1">
        <f>SQRT('Delta=1'!E8)</f>
        <v>113.7321414552632</v>
      </c>
      <c r="F8" s="1"/>
      <c r="G8" s="1"/>
      <c r="H8" s="1"/>
      <c r="I8" s="1"/>
      <c r="J8" s="1"/>
      <c r="K8" s="1"/>
    </row>
    <row r="9" spans="1:11" x14ac:dyDescent="0.3">
      <c r="A9">
        <v>1987</v>
      </c>
      <c r="B9" s="1">
        <f>SQRT('Delta=1'!B9)</f>
        <v>23.600847442411894</v>
      </c>
      <c r="C9" s="1">
        <f>SQRT('Delta=1'!C9)</f>
        <v>63.403469936589431</v>
      </c>
      <c r="D9" s="1">
        <f>SQRT('Delta=1'!D9)</f>
        <v>104.62313319720452</v>
      </c>
      <c r="E9" s="1"/>
      <c r="F9" s="1"/>
      <c r="G9" s="1"/>
      <c r="H9" s="1"/>
      <c r="I9" s="1"/>
      <c r="J9" s="1"/>
      <c r="K9" s="1"/>
    </row>
    <row r="10" spans="1:11" x14ac:dyDescent="0.3">
      <c r="A10">
        <v>1988</v>
      </c>
      <c r="B10" s="1">
        <f>SQRT('Delta=1'!B10)</f>
        <v>36.755951898978211</v>
      </c>
      <c r="C10" s="1">
        <f>SQRT('Delta=1'!C10)</f>
        <v>83.348665256259508</v>
      </c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>
        <v>1989</v>
      </c>
      <c r="B11" s="1">
        <f>SQRT('Delta=1'!B11)</f>
        <v>55.97320787662612</v>
      </c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>
        <v>1990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">
      <c r="A13" s="5" t="s">
        <v>24</v>
      </c>
    </row>
    <row r="14" spans="1:11" x14ac:dyDescent="0.3">
      <c r="B14">
        <v>0</v>
      </c>
      <c r="C14">
        <v>1</v>
      </c>
      <c r="D14">
        <v>2</v>
      </c>
      <c r="E14">
        <v>3</v>
      </c>
      <c r="F14">
        <v>4</v>
      </c>
      <c r="G14">
        <v>5</v>
      </c>
      <c r="H14">
        <v>6</v>
      </c>
      <c r="I14">
        <v>7</v>
      </c>
      <c r="J14">
        <v>8</v>
      </c>
      <c r="K14">
        <v>9</v>
      </c>
    </row>
    <row r="15" spans="1:11" x14ac:dyDescent="0.3">
      <c r="A15">
        <v>1981</v>
      </c>
      <c r="B15" s="1"/>
      <c r="C15" s="1">
        <f>'Delta=1'!C3/'Delta=1 working'!B3</f>
        <v>116.80124197838624</v>
      </c>
      <c r="D15" s="1">
        <f>'Delta=1'!D3/'Delta=1 working'!C3</f>
        <v>119.94407986774449</v>
      </c>
      <c r="E15" s="1">
        <f>'Delta=1'!E3/'Delta=1 working'!D3</f>
        <v>113.03510312045994</v>
      </c>
      <c r="F15" s="1">
        <f>'Delta=1'!F3/'Delta=1 working'!E3</f>
        <v>124.61019984725185</v>
      </c>
      <c r="G15" s="1">
        <f>'Delta=1'!G3/'Delta=1 working'!F3</f>
        <v>139.06315036786566</v>
      </c>
      <c r="H15" s="1">
        <f>'Delta=1'!H3/'Delta=1 working'!G3</f>
        <v>141.57511371594265</v>
      </c>
      <c r="I15" s="1">
        <f>'Delta=1'!I3/'Delta=1 working'!H3</f>
        <v>138.66118212093571</v>
      </c>
      <c r="J15" s="1">
        <f>'Delta=1'!J3/'Delta=1 working'!I3</f>
        <v>136.80700532791724</v>
      </c>
      <c r="K15" s="1">
        <f>'Delta=1'!K3/'Delta=1 working'!J3</f>
        <v>137.86799938149616</v>
      </c>
    </row>
    <row r="16" spans="1:11" x14ac:dyDescent="0.3">
      <c r="A16">
        <v>1982</v>
      </c>
      <c r="B16" s="1"/>
      <c r="C16" s="1">
        <f>'Delta=1'!C4/'Delta=1 working'!B4</f>
        <v>416.19599202008766</v>
      </c>
      <c r="D16" s="1">
        <f>'Delta=1'!D4/'Delta=1 working'!C4</f>
        <v>82.43213113044645</v>
      </c>
      <c r="E16" s="1">
        <f>'Delta=1'!E4/'Delta=1 working'!D4</f>
        <v>145.1996631517861</v>
      </c>
      <c r="F16" s="1">
        <f>'Delta=1'!F4/'Delta=1 working'!E4</f>
        <v>133.44781150284811</v>
      </c>
      <c r="G16" s="1">
        <f>'Delta=1'!G4/'Delta=1 working'!F4</f>
        <v>132.87419159071737</v>
      </c>
      <c r="H16" s="1">
        <f>'Delta=1'!H4/'Delta=1 working'!G4</f>
        <v>124.07127027518986</v>
      </c>
      <c r="I16" s="1">
        <f>'Delta=1'!I4/'Delta=1 working'!H4</f>
        <v>129.88929428060848</v>
      </c>
      <c r="J16" s="1">
        <f>'Delta=1'!J4/'Delta=1 working'!I4</f>
        <v>131.36476728649606</v>
      </c>
      <c r="K16" s="1"/>
    </row>
    <row r="17" spans="1:11" x14ac:dyDescent="0.3">
      <c r="A17">
        <v>1983</v>
      </c>
      <c r="B17" s="1"/>
      <c r="C17" s="1">
        <f>'Delta=1'!C5/'Delta=1 working'!B5</f>
        <v>153.98524513236674</v>
      </c>
      <c r="D17" s="1">
        <f>'Delta=1'!D5/'Delta=1 working'!C5</f>
        <v>146.29929629692376</v>
      </c>
      <c r="E17" s="1">
        <f>'Delta=1'!E5/'Delta=1 working'!D5</f>
        <v>137.03933559291548</v>
      </c>
      <c r="F17" s="1">
        <f>'Delta=1'!F5/'Delta=1 working'!E5</f>
        <v>147.46483820947608</v>
      </c>
      <c r="G17" s="1">
        <f>'Delta=1'!G5/'Delta=1 working'!F5</f>
        <v>162.29304877374619</v>
      </c>
      <c r="H17" s="1">
        <f>'Delta=1'!H5/'Delta=1 working'!G5</f>
        <v>153.39804777308095</v>
      </c>
      <c r="I17" s="1">
        <f>'Delta=1'!I5/'Delta=1 working'!H5</f>
        <v>155.19311781904679</v>
      </c>
      <c r="J17" s="1"/>
      <c r="K17" s="1"/>
    </row>
    <row r="18" spans="1:11" x14ac:dyDescent="0.3">
      <c r="A18">
        <v>1984</v>
      </c>
      <c r="B18" s="1"/>
      <c r="C18" s="1">
        <f>'Delta=1'!C6/'Delta=1 working'!B6</f>
        <v>153.6574583300208</v>
      </c>
      <c r="D18" s="1">
        <f>'Delta=1'!D6/'Delta=1 working'!C6</f>
        <v>146.66839764002214</v>
      </c>
      <c r="E18" s="1">
        <f>'Delta=1'!E6/'Delta=1 working'!D6</f>
        <v>169.36553893731028</v>
      </c>
      <c r="F18" s="1">
        <f>'Delta=1'!F6/'Delta=1 working'!E6</f>
        <v>160.63371178959579</v>
      </c>
      <c r="G18" s="1">
        <f>'Delta=1'!G6/'Delta=1 working'!F6</f>
        <v>170.4188936619677</v>
      </c>
      <c r="H18" s="1">
        <f>'Delta=1'!H6/'Delta=1 working'!G6</f>
        <v>167.59511362264328</v>
      </c>
      <c r="I18" s="1"/>
      <c r="J18" s="1"/>
      <c r="K18" s="1"/>
    </row>
    <row r="19" spans="1:11" x14ac:dyDescent="0.3">
      <c r="A19">
        <v>1985</v>
      </c>
      <c r="B19" s="1"/>
      <c r="C19" s="1">
        <f>'Delta=1'!C7/'Delta=1 working'!B7</f>
        <v>289.45006749885476</v>
      </c>
      <c r="D19" s="1">
        <f>'Delta=1'!D7/'Delta=1 working'!C7</f>
        <v>161.9209360929492</v>
      </c>
      <c r="E19" s="1">
        <f>'Delta=1'!E7/'Delta=1 working'!D7</f>
        <v>176.16651249249566</v>
      </c>
      <c r="F19" s="1">
        <f>'Delta=1'!F7/'Delta=1 working'!E7</f>
        <v>174.32030677348487</v>
      </c>
      <c r="G19" s="1">
        <f>'Delta=1'!G7/'Delta=1 working'!F7</f>
        <v>162.50215534335177</v>
      </c>
      <c r="H19" s="1"/>
      <c r="I19" s="1"/>
      <c r="J19" s="1"/>
      <c r="K19" s="1"/>
    </row>
    <row r="20" spans="1:11" x14ac:dyDescent="0.3">
      <c r="A20">
        <v>1986</v>
      </c>
      <c r="B20" s="1"/>
      <c r="C20" s="1">
        <f>'Delta=1'!C8/'Delta=1 working'!B8</f>
        <v>165.69273157093986</v>
      </c>
      <c r="D20" s="1">
        <f>'Delta=1'!D8/'Delta=1 working'!C8</f>
        <v>145.76344801542939</v>
      </c>
      <c r="E20" s="1">
        <f>'Delta=1'!E8/'Delta=1 working'!D8</f>
        <v>119.57389774834287</v>
      </c>
      <c r="F20" s="1">
        <f>'Delta=1'!F8/'Delta=1 working'!E8</f>
        <v>139.38012418622594</v>
      </c>
      <c r="G20" s="1"/>
      <c r="H20" s="1"/>
      <c r="I20" s="1"/>
      <c r="J20" s="1"/>
      <c r="K20" s="1"/>
    </row>
    <row r="21" spans="1:11" x14ac:dyDescent="0.3">
      <c r="A21">
        <v>1987</v>
      </c>
      <c r="B21" s="1"/>
      <c r="C21" s="1">
        <f>'Delta=1'!C9/'Delta=1 working'!B9</f>
        <v>170.33286664002839</v>
      </c>
      <c r="D21" s="1">
        <f>'Delta=1'!D9/'Delta=1 working'!C9</f>
        <v>172.64039351390744</v>
      </c>
      <c r="E21" s="1">
        <f>'Delta=1'!E9/'Delta=1 working'!D9</f>
        <v>117.69863531795876</v>
      </c>
      <c r="F21" s="1"/>
      <c r="G21" s="1"/>
      <c r="H21" s="1"/>
      <c r="I21" s="1"/>
      <c r="J21" s="1"/>
      <c r="K21" s="1"/>
    </row>
    <row r="22" spans="1:11" x14ac:dyDescent="0.3">
      <c r="A22">
        <v>1988</v>
      </c>
      <c r="B22" s="1"/>
      <c r="C22" s="1">
        <f>'Delta=1'!C10/'Delta=1 working'!B10</f>
        <v>189.00340328808412</v>
      </c>
      <c r="D22" s="1">
        <f>'Delta=1'!D10/'Delta=1 working'!C10</f>
        <v>157.31505669210804</v>
      </c>
      <c r="E22" s="1"/>
      <c r="F22" s="1"/>
      <c r="G22" s="1"/>
      <c r="H22" s="1"/>
      <c r="I22" s="1"/>
      <c r="J22" s="1"/>
      <c r="K22" s="1"/>
    </row>
    <row r="23" spans="1:11" x14ac:dyDescent="0.3">
      <c r="A23">
        <v>1989</v>
      </c>
      <c r="B23" s="1"/>
      <c r="C23" s="1">
        <f>'Delta=1'!C11/'Delta=1 working'!B11</f>
        <v>96.385399455600989</v>
      </c>
      <c r="D23" s="1"/>
      <c r="E23" s="1"/>
      <c r="F23" s="1"/>
      <c r="G23" s="1"/>
      <c r="H23" s="1"/>
      <c r="I23" s="1"/>
      <c r="J23" s="1"/>
      <c r="K23" s="1"/>
    </row>
    <row r="24" spans="1:11" x14ac:dyDescent="0.3">
      <c r="A24">
        <v>1990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3"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s="5" customFormat="1" x14ac:dyDescent="0.3">
      <c r="A26" s="5" t="s">
        <v>8</v>
      </c>
      <c r="B26" s="5" t="s">
        <v>10</v>
      </c>
      <c r="D26" s="5" t="s">
        <v>8</v>
      </c>
      <c r="E26" s="5" t="s">
        <v>10</v>
      </c>
      <c r="G26" s="5" t="s">
        <v>8</v>
      </c>
      <c r="H26" s="5" t="s">
        <v>10</v>
      </c>
    </row>
    <row r="27" spans="1:11" x14ac:dyDescent="0.3">
      <c r="A27">
        <v>0</v>
      </c>
      <c r="B27">
        <f t="array" ref="B27:C31">LINEST(C$15:C$23,B$3:B$11,FALSE,TRUE)</f>
        <v>2.9993586513353794</v>
      </c>
      <c r="C27">
        <v>0</v>
      </c>
      <c r="D27">
        <v>4</v>
      </c>
      <c r="E27">
        <f t="array" ref="E27:F31">LINEST(G$15:G$19,F$3:F$7,FALSE,TRUE)</f>
        <v>1.1133848862064633</v>
      </c>
      <c r="F27">
        <v>0</v>
      </c>
      <c r="G27">
        <v>8</v>
      </c>
      <c r="H27">
        <f t="array" ref="H27:I31">LINEST(K$15:K$15,J$3:J$3,FALSE,TRUE)</f>
        <v>1.0092165898617513</v>
      </c>
      <c r="I27">
        <v>0</v>
      </c>
    </row>
    <row r="28" spans="1:11" x14ac:dyDescent="0.3">
      <c r="B28">
        <v>1.1302032773653079</v>
      </c>
      <c r="C28" t="e">
        <v>#N/A</v>
      </c>
      <c r="E28">
        <v>3.5376679187117191E-2</v>
      </c>
      <c r="F28" t="e">
        <v>#N/A</v>
      </c>
      <c r="H28">
        <v>0</v>
      </c>
      <c r="I28" t="e">
        <v>#N/A</v>
      </c>
    </row>
    <row r="29" spans="1:11" x14ac:dyDescent="0.3">
      <c r="B29">
        <v>0.46818315143585726</v>
      </c>
      <c r="C29">
        <v>166.98347042160677</v>
      </c>
      <c r="E29">
        <v>0.99597789711956175</v>
      </c>
      <c r="F29">
        <v>10.92881759344964</v>
      </c>
      <c r="H29">
        <v>1</v>
      </c>
      <c r="I29">
        <v>0</v>
      </c>
    </row>
    <row r="30" spans="1:11" x14ac:dyDescent="0.3">
      <c r="B30">
        <v>7.042772754566303</v>
      </c>
      <c r="C30">
        <v>8</v>
      </c>
      <c r="E30">
        <v>990.50464568029224</v>
      </c>
      <c r="F30">
        <v>4</v>
      </c>
      <c r="H30" t="e">
        <v>#NUM!</v>
      </c>
      <c r="I30">
        <v>0</v>
      </c>
    </row>
    <row r="31" spans="1:11" x14ac:dyDescent="0.3">
      <c r="B31">
        <v>196377.00897888135</v>
      </c>
      <c r="C31">
        <v>223067.83515234897</v>
      </c>
      <c r="E31">
        <v>118304.93785364015</v>
      </c>
      <c r="F31">
        <v>477.75621596357757</v>
      </c>
      <c r="H31">
        <v>19007.585253456225</v>
      </c>
      <c r="I31">
        <v>0</v>
      </c>
    </row>
    <row r="33" spans="1:6" x14ac:dyDescent="0.3">
      <c r="A33">
        <v>1</v>
      </c>
      <c r="B33">
        <f t="array" ref="B33:C37">LINEST(D$15:D$22,C$3:C$10,FALSE,TRUE)</f>
        <v>1.6235227537534538</v>
      </c>
      <c r="C33">
        <v>0</v>
      </c>
      <c r="D33">
        <v>5</v>
      </c>
      <c r="E33">
        <f t="array" ref="E33:F37">LINEST(H$15:H$18,G$3:G$6,FALSE,TRUE)</f>
        <v>1.0419346379110108</v>
      </c>
      <c r="F33">
        <v>0</v>
      </c>
    </row>
    <row r="34" spans="1:6" x14ac:dyDescent="0.3">
      <c r="B34">
        <v>0.13583611896559933</v>
      </c>
      <c r="C34" t="e">
        <v>#N/A</v>
      </c>
      <c r="E34">
        <v>2.2577813043635087E-2</v>
      </c>
      <c r="F34" t="e">
        <v>#N/A</v>
      </c>
    </row>
    <row r="35" spans="1:6" x14ac:dyDescent="0.3">
      <c r="B35">
        <v>0.95328723366373358</v>
      </c>
      <c r="C35">
        <v>33.294538382939123</v>
      </c>
      <c r="E35">
        <v>0.99859332843606174</v>
      </c>
      <c r="F35">
        <v>6.3890423918681494</v>
      </c>
    </row>
    <row r="36" spans="1:6" x14ac:dyDescent="0.3">
      <c r="B36">
        <v>142.85196872327853</v>
      </c>
      <c r="C36">
        <v>7</v>
      </c>
      <c r="E36">
        <v>2129.6939968850647</v>
      </c>
      <c r="F36">
        <v>3</v>
      </c>
    </row>
    <row r="37" spans="1:6" x14ac:dyDescent="0.3">
      <c r="B37">
        <v>158355.16235560438</v>
      </c>
      <c r="C37">
        <v>7759.6840029310461</v>
      </c>
      <c r="E37">
        <v>86933.816514105172</v>
      </c>
      <c r="F37">
        <v>122.45958805526485</v>
      </c>
    </row>
    <row r="39" spans="1:6" x14ac:dyDescent="0.3">
      <c r="A39">
        <v>2</v>
      </c>
      <c r="B39">
        <f t="array" ref="B39:C43">LINEST(E$15:E$21,D$3:D$9,FALSE,TRUE)</f>
        <v>1.2708881150356526</v>
      </c>
      <c r="C39">
        <v>0</v>
      </c>
      <c r="D39">
        <v>6</v>
      </c>
      <c r="E39">
        <f t="array" ref="E39:F43">LINEST(I$15:I$17,H$3:H$5,FALSE,TRUE)</f>
        <v>1.0332635537893837</v>
      </c>
      <c r="F39">
        <v>0</v>
      </c>
    </row>
    <row r="40" spans="1:6" x14ac:dyDescent="0.3">
      <c r="B40">
        <v>9.0498215954290362E-2</v>
      </c>
      <c r="C40" t="e">
        <v>#N/A</v>
      </c>
      <c r="E40">
        <v>4.8819179421113945E-3</v>
      </c>
      <c r="F40" t="e">
        <v>#N/A</v>
      </c>
    </row>
    <row r="41" spans="1:6" x14ac:dyDescent="0.3">
      <c r="B41">
        <v>0.97047426796768022</v>
      </c>
      <c r="C41">
        <v>26.295299666995906</v>
      </c>
      <c r="E41">
        <v>0.99995535535897995</v>
      </c>
      <c r="F41">
        <v>1.1590623217172251</v>
      </c>
    </row>
    <row r="42" spans="1:6" x14ac:dyDescent="0.3">
      <c r="B42">
        <v>197.21257381297804</v>
      </c>
      <c r="C42">
        <v>6</v>
      </c>
      <c r="E42">
        <v>44796.209915061263</v>
      </c>
      <c r="F42">
        <v>2</v>
      </c>
    </row>
    <row r="43" spans="1:6" x14ac:dyDescent="0.3">
      <c r="B43">
        <v>136361.21119086538</v>
      </c>
      <c r="C43">
        <v>4148.6567074626901</v>
      </c>
      <c r="E43">
        <v>60180.369163355099</v>
      </c>
      <c r="F43">
        <v>2.6868509312490483</v>
      </c>
    </row>
    <row r="45" spans="1:6" x14ac:dyDescent="0.3">
      <c r="A45">
        <v>3</v>
      </c>
      <c r="B45">
        <f t="array" ref="B45:C49">LINEST(F$15:F$20,E$3:E$8,FALSE,TRUE)</f>
        <v>1.1716746330883743</v>
      </c>
      <c r="C45">
        <v>0</v>
      </c>
      <c r="D45">
        <v>7</v>
      </c>
      <c r="E45">
        <f t="array" ref="E45:F49">LINEST(J$15:J$16,I$3:I$4,FALSE,TRUE)</f>
        <v>1.0169364810075623</v>
      </c>
      <c r="F45">
        <v>0</v>
      </c>
    </row>
    <row r="46" spans="1:6" x14ac:dyDescent="0.3">
      <c r="B46">
        <v>2.5389927356676202E-2</v>
      </c>
      <c r="C46" t="e">
        <v>#N/A</v>
      </c>
      <c r="E46">
        <v>1.5055851311969289E-2</v>
      </c>
      <c r="F46" t="e">
        <v>#N/A</v>
      </c>
    </row>
    <row r="47" spans="1:6" x14ac:dyDescent="0.3">
      <c r="B47">
        <v>0.99765760364886447</v>
      </c>
      <c r="C47">
        <v>7.8249597692538844</v>
      </c>
      <c r="E47">
        <v>0.99978085690213314</v>
      </c>
      <c r="F47">
        <v>2.807704349568894</v>
      </c>
    </row>
    <row r="48" spans="1:6" x14ac:dyDescent="0.3">
      <c r="B48">
        <v>2129.5661666421397</v>
      </c>
      <c r="C48">
        <v>5</v>
      </c>
      <c r="E48">
        <v>4562.2283641813374</v>
      </c>
      <c r="F48">
        <v>1</v>
      </c>
    </row>
    <row r="49" spans="1:23" x14ac:dyDescent="0.3">
      <c r="B49">
        <v>130393.32656713904</v>
      </c>
      <c r="C49">
        <v>306.14997695220899</v>
      </c>
      <c r="E49">
        <v>35964.975587313449</v>
      </c>
      <c r="F49">
        <v>7.8832037145880864</v>
      </c>
    </row>
    <row r="51" spans="1:23" ht="17.399999999999999" x14ac:dyDescent="0.3">
      <c r="A51" s="6" t="s">
        <v>19</v>
      </c>
    </row>
    <row r="52" spans="1:23" ht="17.399999999999999" x14ac:dyDescent="0.3">
      <c r="A52" s="6" t="s">
        <v>12</v>
      </c>
      <c r="B52" s="1"/>
      <c r="C52" s="1"/>
      <c r="M52" s="6" t="s">
        <v>11</v>
      </c>
      <c r="N52" s="1"/>
      <c r="O52" s="1"/>
    </row>
    <row r="53" spans="1:23" ht="16.2" thickBot="1" x14ac:dyDescent="0.35">
      <c r="B53">
        <v>0</v>
      </c>
      <c r="C53">
        <v>1</v>
      </c>
      <c r="D53">
        <v>2</v>
      </c>
      <c r="E53">
        <v>3</v>
      </c>
      <c r="F53">
        <v>4</v>
      </c>
      <c r="G53">
        <v>5</v>
      </c>
      <c r="H53">
        <v>6</v>
      </c>
      <c r="I53">
        <v>7</v>
      </c>
      <c r="J53">
        <v>8</v>
      </c>
      <c r="K53">
        <v>9</v>
      </c>
      <c r="N53">
        <v>0</v>
      </c>
      <c r="O53">
        <v>1</v>
      </c>
      <c r="P53">
        <v>2</v>
      </c>
      <c r="Q53">
        <v>3</v>
      </c>
      <c r="R53">
        <v>4</v>
      </c>
      <c r="S53">
        <v>5</v>
      </c>
      <c r="T53">
        <v>6</v>
      </c>
      <c r="U53">
        <v>7</v>
      </c>
      <c r="V53">
        <v>8</v>
      </c>
      <c r="W53">
        <v>9</v>
      </c>
    </row>
    <row r="54" spans="1:23" ht="16.8" thickTop="1" thickBot="1" x14ac:dyDescent="0.35">
      <c r="A54">
        <f>'Delta=1'!A34</f>
        <v>1981</v>
      </c>
      <c r="B54" s="10"/>
      <c r="C54" s="11"/>
      <c r="D54" s="11"/>
      <c r="E54" s="11"/>
      <c r="F54" s="11"/>
      <c r="G54" s="11"/>
      <c r="H54" s="11"/>
      <c r="I54" s="11"/>
      <c r="J54" s="11"/>
      <c r="K54" s="12"/>
      <c r="M54">
        <f>'Delta=1'!A34</f>
        <v>1981</v>
      </c>
      <c r="N54" s="10"/>
      <c r="O54" s="11"/>
      <c r="P54" s="11"/>
      <c r="Q54" s="11"/>
      <c r="R54" s="11"/>
      <c r="S54" s="11"/>
      <c r="T54" s="11"/>
      <c r="U54" s="11"/>
      <c r="V54" s="11"/>
      <c r="W54" s="12"/>
    </row>
    <row r="55" spans="1:23" ht="16.8" thickTop="1" thickBot="1" x14ac:dyDescent="0.35">
      <c r="A55">
        <f>'Delta=1'!A35</f>
        <v>1982</v>
      </c>
      <c r="B55" s="13"/>
      <c r="C55" s="14"/>
      <c r="D55" s="14"/>
      <c r="E55" s="14"/>
      <c r="F55" s="14"/>
      <c r="G55" s="14"/>
      <c r="H55" s="14"/>
      <c r="I55" s="14"/>
      <c r="J55" s="14"/>
      <c r="K55" s="10">
        <f>'Delta=1'!J4^2*'Delta=1'!K$16^2</f>
        <v>0</v>
      </c>
      <c r="M55">
        <f>'Delta=1'!A35</f>
        <v>1982</v>
      </c>
      <c r="N55" s="13"/>
      <c r="O55" s="14"/>
      <c r="P55" s="14"/>
      <c r="Q55" s="14"/>
      <c r="R55" s="14"/>
      <c r="S55" s="14"/>
      <c r="T55" s="14"/>
      <c r="U55" s="14"/>
      <c r="V55" s="14"/>
      <c r="W55" s="15">
        <f>'Delta=1'!K$17^2*'Delta=1'!J4</f>
        <v>22440.578977792055</v>
      </c>
    </row>
    <row r="56" spans="1:23" ht="16.8" thickTop="1" thickBot="1" x14ac:dyDescent="0.35">
      <c r="A56">
        <f>'Delta=1'!A36</f>
        <v>1983</v>
      </c>
      <c r="B56" s="13"/>
      <c r="C56" s="14"/>
      <c r="D56" s="14"/>
      <c r="E56" s="14"/>
      <c r="F56" s="14"/>
      <c r="G56" s="14"/>
      <c r="H56" s="14"/>
      <c r="I56" s="14"/>
      <c r="J56" s="10">
        <f>'Delta=1'!I5^2*'Delta=1'!J$16^2</f>
        <v>124821.31882649029</v>
      </c>
      <c r="K56" s="16">
        <f>'Delta=1'!J23^2*'Delta=1'!K$16^2+('Delta=1'!K$15^2+'Delta=1'!K$16^2)*J56</f>
        <v>127132.77564266183</v>
      </c>
      <c r="M56">
        <f>'Delta=1'!A36</f>
        <v>1983</v>
      </c>
      <c r="N56" s="13"/>
      <c r="O56" s="14"/>
      <c r="P56" s="14"/>
      <c r="Q56" s="14"/>
      <c r="R56" s="14"/>
      <c r="S56" s="14"/>
      <c r="T56" s="14"/>
      <c r="U56" s="14"/>
      <c r="V56" s="10">
        <f>'Delta=1'!J$17^2*'Delta=1'!I5</f>
        <v>184987.25836652404</v>
      </c>
      <c r="W56" s="16">
        <f>'Delta=1'!K$15^2*V56+'Delta=1'!K$17^2*'Delta=1'!J23</f>
        <v>220471.61711202742</v>
      </c>
    </row>
    <row r="57" spans="1:23" ht="16.8" thickTop="1" thickBot="1" x14ac:dyDescent="0.35">
      <c r="A57">
        <f>'Delta=1'!A37</f>
        <v>1984</v>
      </c>
      <c r="B57" s="13"/>
      <c r="C57" s="14"/>
      <c r="D57" s="14"/>
      <c r="E57" s="14"/>
      <c r="F57" s="14"/>
      <c r="G57" s="14"/>
      <c r="H57" s="14"/>
      <c r="I57" s="10">
        <f>'Delta=1'!H6^2*'Delta=1'!I$16^2</f>
        <v>17460.68174162331</v>
      </c>
      <c r="J57" s="14">
        <f>'Delta=1'!I24^2*'Delta=1'!J$16^2+('Delta=1'!J$15^2+'Delta=1'!J$16^2)*I57</f>
        <v>195362.87570569533</v>
      </c>
      <c r="K57" s="16">
        <f>'Delta=1'!J24^2*'Delta=1'!K$16^2+('Delta=1'!K$15^2+'Delta=1'!K$16^2)*J57</f>
        <v>198980.62990763996</v>
      </c>
      <c r="M57">
        <f>'Delta=1'!A37</f>
        <v>1984</v>
      </c>
      <c r="N57" s="13"/>
      <c r="O57" s="14"/>
      <c r="P57" s="14"/>
      <c r="Q57" s="14"/>
      <c r="R57" s="14"/>
      <c r="S57" s="14"/>
      <c r="T57" s="14"/>
      <c r="U57" s="10">
        <f>'Delta=1'!I$17^2*'Delta=1'!H6</f>
        <v>36362.497078059001</v>
      </c>
      <c r="V57" s="14">
        <f>'Delta=1'!J$15^2*U57+'Delta=1'!J$17^2*'Delta=1'!I24</f>
        <v>258076.90785861947</v>
      </c>
      <c r="W57" s="16">
        <f>'Delta=1'!K$15^2*V57+'Delta=1'!K$17^2*'Delta=1'!J24</f>
        <v>301064.38951050432</v>
      </c>
    </row>
    <row r="58" spans="1:23" ht="16.8" thickTop="1" thickBot="1" x14ac:dyDescent="0.35">
      <c r="A58">
        <f>'Delta=1'!A38</f>
        <v>1985</v>
      </c>
      <c r="B58" s="13"/>
      <c r="C58" s="14"/>
      <c r="D58" s="14"/>
      <c r="E58" s="14"/>
      <c r="F58" s="14"/>
      <c r="G58" s="14"/>
      <c r="H58" s="10">
        <f>'Delta=1'!G7^2*'Delta=1'!H$16^2</f>
        <v>349384.01355449238</v>
      </c>
      <c r="I58" s="14">
        <f>'Delta=1'!H25^2*'Delta=1'!I$16^2+('Delta=1'!I$15^2+'Delta=1'!I$16^2)*H58</f>
        <v>390756.20386539691</v>
      </c>
      <c r="J58" s="14">
        <f>'Delta=1'!I25^2*'Delta=1'!J$16^2+('Delta=1'!J$15^2+'Delta=1'!J$16^2)*I58</f>
        <v>584267.79884067678</v>
      </c>
      <c r="K58" s="16">
        <f>'Delta=1'!J25^2*'Delta=1'!K$16^2+('Delta=1'!K$15^2+'Delta=1'!K$16^2)*J58</f>
        <v>595087.34312042536</v>
      </c>
      <c r="M58">
        <f>'Delta=1'!A38</f>
        <v>1985</v>
      </c>
      <c r="N58" s="13"/>
      <c r="O58" s="14"/>
      <c r="P58" s="14"/>
      <c r="Q58" s="14"/>
      <c r="R58" s="14"/>
      <c r="S58" s="14"/>
      <c r="T58" s="10">
        <f>'Delta=1'!H$17^2*'Delta=1'!G7</f>
        <v>1068664.0050956113</v>
      </c>
      <c r="U58" s="14">
        <f>'Delta=1'!I$15^2*T58+'Delta=1'!I$17^2*'Delta=1'!H25</f>
        <v>1177587.325342261</v>
      </c>
      <c r="V58" s="14">
        <f>'Delta=1'!J$15^2*U58+'Delta=1'!J$17^2*'Delta=1'!I25</f>
        <v>1440003.2090133198</v>
      </c>
      <c r="W58" s="16">
        <f>'Delta=1'!K$15^2*V58+'Delta=1'!K$17^2*'Delta=1'!J25</f>
        <v>1505175.3888485497</v>
      </c>
    </row>
    <row r="59" spans="1:23" ht="16.8" thickTop="1" thickBot="1" x14ac:dyDescent="0.35">
      <c r="A59">
        <f>'Delta=1'!A39</f>
        <v>1986</v>
      </c>
      <c r="B59" s="13"/>
      <c r="C59" s="14"/>
      <c r="D59" s="14"/>
      <c r="E59" s="14"/>
      <c r="F59" s="14"/>
      <c r="G59" s="10">
        <f>'Delta=1'!F8^2*'Delta=1'!G$16^2</f>
        <v>314486.67855952366</v>
      </c>
      <c r="H59" s="14">
        <f>'Delta=1'!G26^2*'Delta=1'!H$16^2+('Delta=1'!H$15^2+'Delta=1'!H$16^2)*G59</f>
        <v>500365.55824170134</v>
      </c>
      <c r="I59" s="14">
        <f>'Delta=1'!H26^2*'Delta=1'!I$16^2+('Delta=1'!I$15^2+'Delta=1'!I$16^2)*H59</f>
        <v>542278.72665437765</v>
      </c>
      <c r="J59" s="14">
        <f>'Delta=1'!I26^2*'Delta=1'!J$16^2+('Delta=1'!J$15^2+'Delta=1'!J$16^2)*I59</f>
        <v>642767.09710032342</v>
      </c>
      <c r="K59" s="16">
        <f>'Delta=1'!J26^2*'Delta=1'!K$16^2+('Delta=1'!K$15^2+'Delta=1'!K$16^2)*J59</f>
        <v>654669.93871240888</v>
      </c>
      <c r="M59">
        <f>'Delta=1'!A39</f>
        <v>1986</v>
      </c>
      <c r="N59" s="13"/>
      <c r="O59" s="14"/>
      <c r="P59" s="14"/>
      <c r="Q59" s="14"/>
      <c r="R59" s="14"/>
      <c r="S59" s="10">
        <f>'Delta=1'!G$17^2*'Delta=1'!F8</f>
        <v>1893347.8838636577</v>
      </c>
      <c r="T59" s="14">
        <f>'Delta=1'!H$15^2*S59+'Delta=1'!H$17^2*'Delta=1'!G26</f>
        <v>2775916.2326921984</v>
      </c>
      <c r="U59" s="14">
        <f>'Delta=1'!I$15^2*T59+'Delta=1'!I$17^2*'Delta=1'!H26</f>
        <v>2988366.2811288862</v>
      </c>
      <c r="V59" s="14">
        <f>'Delta=1'!J$15^2*U59+'Delta=1'!J$17^2*'Delta=1'!I26</f>
        <v>3240238.6054461831</v>
      </c>
      <c r="W59" s="16">
        <f>'Delta=1'!K$15^2*V59+'Delta=1'!K$17^2*'Delta=1'!J26</f>
        <v>3326200.7747278702</v>
      </c>
    </row>
    <row r="60" spans="1:23" ht="16.8" thickTop="1" thickBot="1" x14ac:dyDescent="0.35">
      <c r="A60">
        <f>'Delta=1'!A40</f>
        <v>1987</v>
      </c>
      <c r="B60" s="13"/>
      <c r="C60" s="14"/>
      <c r="D60" s="14"/>
      <c r="E60" s="14"/>
      <c r="F60" s="10">
        <f>'Delta=1'!E9^2*'Delta=1'!F$16^2</f>
        <v>97751.001390910955</v>
      </c>
      <c r="G60" s="14">
        <f>'Delta=1'!F27^2*'Delta=1'!G$16^2+('Delta=1'!G$15^2+'Delta=1'!G$16^2)*F60</f>
        <v>381820.25541351159</v>
      </c>
      <c r="H60" s="14">
        <f>'Delta=1'!G27^2*'Delta=1'!H$16^2+('Delta=1'!H$15^2+'Delta=1'!H$16^2)*G60</f>
        <v>546252.01270282618</v>
      </c>
      <c r="I60" s="14">
        <f>'Delta=1'!H27^2*'Delta=1'!I$16^2+('Delta=1'!I$15^2+'Delta=1'!I$16^2)*H60</f>
        <v>589886.75288038503</v>
      </c>
      <c r="J60" s="14">
        <f>'Delta=1'!I27^2*'Delta=1'!J$16^2+('Delta=1'!J$15^2+'Delta=1'!J$16^2)*I60</f>
        <v>677968.87268438726</v>
      </c>
      <c r="K60" s="16">
        <f>'Delta=1'!J27^2*'Delta=1'!K$16^2+('Delta=1'!K$15^2+'Delta=1'!K$16^2)*J60</f>
        <v>690523.5851858377</v>
      </c>
      <c r="M60">
        <f>'Delta=1'!A40</f>
        <v>1987</v>
      </c>
      <c r="N60" s="13"/>
      <c r="O60" s="14"/>
      <c r="P60" s="14"/>
      <c r="Q60" s="14"/>
      <c r="R60" s="10">
        <f>'Delta=1'!F$17^2*'Delta=1'!E9</f>
        <v>753986.16323790036</v>
      </c>
      <c r="S60" s="14">
        <f>'Delta=1'!G$15^2*R60+'Delta=1'!G$17^2*'Delta=1'!F27</f>
        <v>2657927.6218347908</v>
      </c>
      <c r="T60" s="14">
        <f>'Delta=1'!H$15^2*S60+'Delta=1'!H$17^2*'Delta=1'!G27</f>
        <v>3541247.0460590641</v>
      </c>
      <c r="U60" s="14">
        <f>'Delta=1'!I$15^2*T60+'Delta=1'!I$17^2*'Delta=1'!H27</f>
        <v>3803239.8870644541</v>
      </c>
      <c r="V60" s="14">
        <f>'Delta=1'!J$15^2*U60+'Delta=1'!J$17^2*'Delta=1'!I27</f>
        <v>4069492.3456973964</v>
      </c>
      <c r="W60" s="16">
        <f>'Delta=1'!K$15^2*V60+'Delta=1'!K$17^2*'Delta=1'!J27</f>
        <v>4168478.8184396108</v>
      </c>
    </row>
    <row r="61" spans="1:23" ht="16.8" thickTop="1" thickBot="1" x14ac:dyDescent="0.35">
      <c r="A61">
        <f>'Delta=1'!A41</f>
        <v>1988</v>
      </c>
      <c r="B61" s="13"/>
      <c r="C61" s="14"/>
      <c r="D61" s="14"/>
      <c r="E61" s="10">
        <f>'Delta=1'!D10^2*'Delta=1'!E$16^2</f>
        <v>1408049.4804978408</v>
      </c>
      <c r="F61" s="14">
        <f>'Delta=1'!E28^2*'Delta=1'!F$16^2+('Delta=1'!F$15^2+'Delta=1'!F$16^2)*E61</f>
        <v>2112917.4545611776</v>
      </c>
      <c r="G61" s="14">
        <f>'Delta=1'!F28^2*'Delta=1'!G$16^2+('Delta=1'!G$15^2+'Delta=1'!G$16^2)*F61</f>
        <v>3098961.9710800149</v>
      </c>
      <c r="H61" s="14">
        <f>'Delta=1'!G28^2*'Delta=1'!H$16^2+('Delta=1'!H$15^2+'Delta=1'!H$16^2)*G61</f>
        <v>3606790.168923568</v>
      </c>
      <c r="I61" s="14">
        <f>'Delta=1'!H28^2*'Delta=1'!I$16^2+('Delta=1'!I$15^2+'Delta=1'!I$16^2)*H61</f>
        <v>3863043.2087447932</v>
      </c>
      <c r="J61" s="14">
        <f>'Delta=1'!I28^2*'Delta=1'!J$16^2+('Delta=1'!J$15^2+'Delta=1'!J$16^2)*I61</f>
        <v>4120036.6330119539</v>
      </c>
      <c r="K61" s="16">
        <f>'Delta=1'!J28^2*'Delta=1'!K$16^2+('Delta=1'!K$15^2+'Delta=1'!K$16^2)*J61</f>
        <v>4196331.9874256495</v>
      </c>
      <c r="M61">
        <f>'Delta=1'!A41</f>
        <v>1988</v>
      </c>
      <c r="N61" s="13"/>
      <c r="O61" s="14"/>
      <c r="P61" s="14"/>
      <c r="Q61" s="10">
        <f>'Delta=1'!E$17^2*'Delta=1'!D10</f>
        <v>9066197.7913751304</v>
      </c>
      <c r="R61" s="14">
        <f>'Delta=1'!F$15^2*Q61+'Delta=1'!F$17^2*'Delta=1'!E28</f>
        <v>13466600.359624717</v>
      </c>
      <c r="S61" s="14">
        <f>'Delta=1'!G$15^2*R61+'Delta=1'!G$17^2*'Delta=1'!F28</f>
        <v>19025552.536768641</v>
      </c>
      <c r="T61" s="14">
        <f>'Delta=1'!H$15^2*S61+'Delta=1'!H$17^2*'Delta=1'!G28</f>
        <v>21542029.159961291</v>
      </c>
      <c r="U61" s="14">
        <f>'Delta=1'!I$15^2*T61+'Delta=1'!I$17^2*'Delta=1'!H28</f>
        <v>23029422.179614704</v>
      </c>
      <c r="V61" s="14">
        <f>'Delta=1'!J$15^2*U61+'Delta=1'!J$17^2*'Delta=1'!I28</f>
        <v>24000597.079142027</v>
      </c>
      <c r="W61" s="16">
        <f>'Delta=1'!K$15^2*V61+'Delta=1'!K$17^2*'Delta=1'!J28</f>
        <v>24477016.451976992</v>
      </c>
    </row>
    <row r="62" spans="1:23" ht="16.8" thickTop="1" thickBot="1" x14ac:dyDescent="0.35">
      <c r="A62">
        <f>'Delta=1'!A42</f>
        <v>1989</v>
      </c>
      <c r="B62" s="13"/>
      <c r="C62" s="14"/>
      <c r="D62" s="10">
        <f>'Delta=1'!C11^2*'Delta=1'!D$16^2</f>
        <v>537048.40036859503</v>
      </c>
      <c r="E62" s="14">
        <f>'Delta=1'!D29^2*'Delta=1'!E$16^2+('Delta=1'!E$15^2+'Delta=1'!E$16^2)*D62</f>
        <v>1500133.9330362524</v>
      </c>
      <c r="F62" s="14">
        <f>'Delta=1'!E29^2*'Delta=1'!F$16^2+('Delta=1'!F$15^2+'Delta=1'!F$16^2)*E62</f>
        <v>2140262.938311642</v>
      </c>
      <c r="G62" s="14">
        <f>'Delta=1'!F29^2*'Delta=1'!G$16^2+('Delta=1'!G$15^2+'Delta=1'!G$16^2)*F62</f>
        <v>2868697.4767834861</v>
      </c>
      <c r="H62" s="14">
        <f>'Delta=1'!G29^2*'Delta=1'!H$16^2+('Delta=1'!H$15^2+'Delta=1'!H$16^2)*G62</f>
        <v>3223293.6734884218</v>
      </c>
      <c r="I62" s="14">
        <f>'Delta=1'!H29^2*'Delta=1'!I$16^2+('Delta=1'!I$15^2+'Delta=1'!I$16^2)*H62</f>
        <v>3446829.4401355032</v>
      </c>
      <c r="J62" s="14">
        <f>'Delta=1'!I29^2*'Delta=1'!J$16^2+('Delta=1'!J$15^2+'Delta=1'!J$16^2)*I62</f>
        <v>3620756.727712092</v>
      </c>
      <c r="K62" s="16">
        <f>'Delta=1'!J29^2*'Delta=1'!K$16^2+('Delta=1'!K$15^2+'Delta=1'!K$16^2)*J62</f>
        <v>3687806.3543035467</v>
      </c>
      <c r="M62">
        <f>'Delta=1'!A42</f>
        <v>1989</v>
      </c>
      <c r="N62" s="13"/>
      <c r="O62" s="14"/>
      <c r="P62" s="10">
        <f>'Delta=1'!D$17^2*'Delta=1'!C11</f>
        <v>5980499.3136875704</v>
      </c>
      <c r="Q62" s="14">
        <f>'Delta=1'!E$15^2*P62+'Delta=1'!E$17^2*'Delta=1'!D29</f>
        <v>15715724.783814294</v>
      </c>
      <c r="R62" s="14">
        <f>'Delta=1'!F$15^2*Q62+'Delta=1'!F$17^2*'Delta=1'!E29</f>
        <v>22256471.1379968</v>
      </c>
      <c r="S62" s="14">
        <f>'Delta=1'!G$15^2*R62+'Delta=1'!G$17^2*'Delta=1'!F29</f>
        <v>29147493.975817647</v>
      </c>
      <c r="T62" s="14">
        <f>'Delta=1'!H$15^2*S62+'Delta=1'!H$17^2*'Delta=1'!G29</f>
        <v>32236092.388967015</v>
      </c>
      <c r="U62" s="14">
        <f>'Delta=1'!I$15^2*T62+'Delta=1'!I$17^2*'Delta=1'!H29</f>
        <v>34436660.995507486</v>
      </c>
      <c r="V62" s="14">
        <f>'Delta=1'!J$15^2*U62+'Delta=1'!J$17^2*'Delta=1'!I29</f>
        <v>35736254.114123724</v>
      </c>
      <c r="W62" s="16">
        <f>'Delta=1'!K$15^2*V62+'Delta=1'!K$17^2*'Delta=1'!J29</f>
        <v>36419380.932580307</v>
      </c>
    </row>
    <row r="63" spans="1:23" ht="16.8" thickTop="1" thickBot="1" x14ac:dyDescent="0.35">
      <c r="A63">
        <f>'Delta=1'!A43</f>
        <v>1990</v>
      </c>
      <c r="B63" s="17"/>
      <c r="C63" s="18">
        <f>'Delta=1'!B12^2*'Delta=1'!C16^2</f>
        <v>5436402.2132570641</v>
      </c>
      <c r="D63" s="19">
        <f>'Delta=1'!C30^2*'Delta=1'!D$16^2+('Delta=1'!D$15^2+'Delta=1'!D$16^2)*C63</f>
        <v>15136177.613395553</v>
      </c>
      <c r="E63" s="19">
        <f>'Delta=1'!D30^2*'Delta=1'!E$16^2+('Delta=1'!E$15^2+'Delta=1'!E$16^2)*D63</f>
        <v>25397778.87172202</v>
      </c>
      <c r="F63" s="19">
        <f>'Delta=1'!E30^2*'Delta=1'!F$16^2+('Delta=1'!F$15^2+'Delta=1'!F$16^2)*E63</f>
        <v>34988065.609763153</v>
      </c>
      <c r="G63" s="19">
        <f>'Delta=1'!F30^2*'Delta=1'!G$16^2+('Delta=1'!G$15^2+'Delta=1'!G$16^2)*F63</f>
        <v>43695949.904456057</v>
      </c>
      <c r="H63" s="19">
        <f>'Delta=1'!G30^2*'Delta=1'!H$16^2+('Delta=1'!H$15^2+'Delta=1'!H$16^2)*G63</f>
        <v>47601213.708320297</v>
      </c>
      <c r="I63" s="19">
        <f>'Delta=1'!H30^2*'Delta=1'!I$16^2+('Delta=1'!I$15^2+'Delta=1'!I$16^2)*H63</f>
        <v>50828965.459300965</v>
      </c>
      <c r="J63" s="19">
        <f>'Delta=1'!I30^2*'Delta=1'!J$16^2+('Delta=1'!J$15^2+'Delta=1'!J$16^2)*I63</f>
        <v>52649674.382815756</v>
      </c>
      <c r="K63" s="20">
        <f>'Delta=1'!J30^2*'Delta=1'!K$16^2+('Delta=1'!K$15^2+'Delta=1'!K$16^2)*J63</f>
        <v>53624647.647523358</v>
      </c>
      <c r="M63">
        <f>'Delta=1'!A43</f>
        <v>1990</v>
      </c>
      <c r="N63" s="17"/>
      <c r="O63" s="18">
        <f>'Delta=1'!C$17^2*'Delta=1'!B12</f>
        <v>57523617.989911988</v>
      </c>
      <c r="P63" s="19">
        <f>'Delta=1'!D$15^2*O63+'Delta=1'!D$17^2*'Delta=1'!C30</f>
        <v>158481457.99362195</v>
      </c>
      <c r="Q63" s="19">
        <f>'Delta=1'!E$15^2*P63+'Delta=1'!E$17^2*'Delta=1'!D30</f>
        <v>262918492.60256171</v>
      </c>
      <c r="R63" s="19">
        <f>'Delta=1'!F$15^2*Q63+'Delta=1'!F$17^2*'Delta=1'!E30</f>
        <v>361721876.54107869</v>
      </c>
      <c r="S63" s="19">
        <f>'Delta=1'!G$15^2*R63+'Delta=1'!G$17^2*'Delta=1'!F30</f>
        <v>450186488.22736037</v>
      </c>
      <c r="T63" s="19">
        <f>'Delta=1'!H$15^2*S63+'Delta=1'!H$17^2*'Delta=1'!G30</f>
        <v>489414818.59561735</v>
      </c>
      <c r="U63" s="19">
        <f>'Delta=1'!I$15^2*T63+'Delta=1'!I$17^2*'Delta=1'!H30</f>
        <v>522539003.84999311</v>
      </c>
      <c r="V63" s="19">
        <f>'Delta=1'!J$15^2*U63+'Delta=1'!J$17^2*'Delta=1'!I30</f>
        <v>540530186.42659914</v>
      </c>
      <c r="W63" s="20">
        <f>'Delta=1'!K$15^2*V63+'Delta=1'!K$17^2*'Delta=1'!J30</f>
        <v>550564288.65683568</v>
      </c>
    </row>
    <row r="64" spans="1:23" ht="16.2" thickTop="1" x14ac:dyDescent="0.3">
      <c r="A64" t="s">
        <v>16</v>
      </c>
      <c r="C64" s="1">
        <f>('Delta=1'!B31+'Delta=1'!B12)^2*'Delta=1'!C16^2+('Delta=1'!C15^2+'Delta=1'!C16^2)*B64</f>
        <v>5436402.2132570641</v>
      </c>
      <c r="D64" s="1">
        <f>('Delta=1'!C31+'Delta=1'!C11)^2*'Delta=1'!D16^2+('Delta=1'!D15^2+'Delta=1'!D16^2)*C64</f>
        <v>16905137.776474111</v>
      </c>
      <c r="E64" s="1">
        <f>('Delta=1'!D31+'Delta=1'!D10)^2*'Delta=1'!E16^2+('Delta=1'!E15^2+'Delta=1'!E16^2)*D64</f>
        <v>35785797.392579764</v>
      </c>
      <c r="F64" s="1">
        <f>('Delta=1'!E31+'Delta=1'!E9)^2*'Delta=1'!F16^2+('Delta=1'!F15^2+'Delta=1'!F16^2)*E64</f>
        <v>50952974.651687279</v>
      </c>
      <c r="G64" s="1">
        <f>('Delta=1'!F31+'Delta=1'!F8)^2*'Delta=1'!G16^2+('Delta=1'!G15^2+'Delta=1'!G16^2)*F64</f>
        <v>70802784.629073009</v>
      </c>
      <c r="H64" s="1">
        <f>('Delta=1'!G31+'Delta=1'!G7)^2*'Delta=1'!H16^2+('Delta=1'!H15^2+'Delta=1'!H16^2)*G64</f>
        <v>83388582.988081396</v>
      </c>
      <c r="I64" s="1">
        <f>('Delta=1'!H31+'Delta=1'!H6)^2*'Delta=1'!I16^2+('Delta=1'!I15^2+'Delta=1'!I16^2)*H64</f>
        <v>89528808.602934897</v>
      </c>
      <c r="J64" s="1">
        <f>('Delta=1'!I31+'Delta=1'!I5)^2*'Delta=1'!J16^2+('Delta=1'!J15^2+'Delta=1'!J16^2)*I64</f>
        <v>99382395.357169315</v>
      </c>
      <c r="K64" s="1">
        <f>('Delta=1'!J31+'Delta=1'!J4)^2*'Delta=1'!K16^2+('Delta=1'!K15^2+'Delta=1'!K16^2)*J64</f>
        <v>101222771.00225529</v>
      </c>
      <c r="M64" t="s">
        <v>16</v>
      </c>
      <c r="O64" s="1">
        <f>'Delta=1'!C15^2*N64+'Delta=1'!C17^2*'Delta=1'!B30</f>
        <v>57523617.989911988</v>
      </c>
      <c r="P64" s="1">
        <f>'Delta=1'!D15^2*O64+'Delta=1'!D17^2*('Delta=1'!C11+'Delta=1'!C30)</f>
        <v>164461957.30730951</v>
      </c>
      <c r="Q64" s="1">
        <f>'Delta=1'!E15^2*P64+'Delta=1'!E17^2*('Delta=1'!D10+SUM('Delta=1'!D29:D30))</f>
        <v>287700415.17775112</v>
      </c>
      <c r="R64" s="1">
        <f>'Delta=1'!F15^2*Q64+'Delta=1'!F17^2*('Delta=1'!E9+SUM('Delta=1'!E28:E30))</f>
        <v>398198934.20193803</v>
      </c>
      <c r="S64" s="1">
        <f>'Delta=1'!G15^2*R64+'Delta=1'!G17^2*('Delta=1'!F8+SUM('Delta=1'!F27:F30))</f>
        <v>502910810.24564505</v>
      </c>
      <c r="T64" s="1">
        <f>'Delta=1'!H15^2*S64+'Delta=1'!H17^2*('Delta=1'!G7+SUM('Delta=1'!G26:G30))</f>
        <v>550578767.42839253</v>
      </c>
      <c r="U64" s="1">
        <f>'Delta=1'!I15^2*T64+'Delta=1'!I17^2*('Delta=1'!H6+SUM('Delta=1'!H25:H30))</f>
        <v>588010643.01572895</v>
      </c>
      <c r="V64" s="1">
        <f>'Delta=1'!J15^2*U64+'Delta=1'!J17^2*('Delta=1'!I5+SUM('Delta=1'!I24:I30))</f>
        <v>609459835.94624686</v>
      </c>
      <c r="W64" s="1">
        <f>'Delta=1'!K15^2*V64+'Delta=1'!K17^2*('Delta=1'!J4+SUM('Delta=1'!J23:J30))</f>
        <v>621004517.60900927</v>
      </c>
    </row>
    <row r="65" spans="1:23" ht="17.399999999999999" x14ac:dyDescent="0.3">
      <c r="A65" s="6" t="s">
        <v>14</v>
      </c>
      <c r="B65" s="1"/>
      <c r="C65" s="1"/>
      <c r="M65" s="6" t="s">
        <v>15</v>
      </c>
      <c r="N65" s="1"/>
      <c r="O65" s="1"/>
    </row>
    <row r="66" spans="1:23" ht="16.2" thickBot="1" x14ac:dyDescent="0.35">
      <c r="B66">
        <v>0</v>
      </c>
      <c r="C66">
        <v>1</v>
      </c>
      <c r="D66">
        <v>2</v>
      </c>
      <c r="E66">
        <v>3</v>
      </c>
      <c r="F66">
        <v>4</v>
      </c>
      <c r="G66">
        <v>5</v>
      </c>
      <c r="H66">
        <v>6</v>
      </c>
      <c r="I66">
        <v>7</v>
      </c>
      <c r="J66">
        <v>8</v>
      </c>
      <c r="K66">
        <v>9</v>
      </c>
      <c r="N66">
        <v>0</v>
      </c>
      <c r="O66">
        <v>1</v>
      </c>
      <c r="P66">
        <v>2</v>
      </c>
      <c r="Q66">
        <v>3</v>
      </c>
      <c r="R66">
        <v>4</v>
      </c>
      <c r="S66">
        <v>5</v>
      </c>
      <c r="T66">
        <v>6</v>
      </c>
      <c r="U66">
        <v>7</v>
      </c>
      <c r="V66">
        <v>8</v>
      </c>
      <c r="W66">
        <v>9</v>
      </c>
    </row>
    <row r="67" spans="1:23" ht="16.8" thickTop="1" thickBot="1" x14ac:dyDescent="0.35">
      <c r="A67">
        <f t="shared" ref="A67:A76" si="0">A54</f>
        <v>1981</v>
      </c>
      <c r="B67" s="10"/>
      <c r="C67" s="11"/>
      <c r="D67" s="11"/>
      <c r="E67" s="11"/>
      <c r="F67" s="11"/>
      <c r="G67" s="11"/>
      <c r="H67" s="11"/>
      <c r="I67" s="11"/>
      <c r="J67" s="11"/>
      <c r="K67" s="12"/>
      <c r="M67">
        <f t="shared" ref="M67:M76" si="1">M54</f>
        <v>1981</v>
      </c>
      <c r="N67" s="10"/>
      <c r="O67" s="11"/>
      <c r="P67" s="11"/>
      <c r="Q67" s="11"/>
      <c r="R67" s="11"/>
      <c r="S67" s="11"/>
      <c r="T67" s="11"/>
      <c r="U67" s="11"/>
      <c r="V67" s="11"/>
      <c r="W67" s="12"/>
    </row>
    <row r="68" spans="1:23" ht="16.8" thickTop="1" thickBot="1" x14ac:dyDescent="0.35">
      <c r="A68">
        <f t="shared" si="0"/>
        <v>1982</v>
      </c>
      <c r="B68" s="13"/>
      <c r="C68" s="14"/>
      <c r="D68" s="14"/>
      <c r="E68" s="14"/>
      <c r="F68" s="14"/>
      <c r="G68" s="14"/>
      <c r="H68" s="14"/>
      <c r="I68" s="14"/>
      <c r="J68" s="14"/>
      <c r="K68" s="15">
        <f t="shared" ref="K68:K76" si="2">SQRT(K55)</f>
        <v>0</v>
      </c>
      <c r="M68">
        <f t="shared" si="1"/>
        <v>1982</v>
      </c>
      <c r="N68" s="13"/>
      <c r="O68" s="14"/>
      <c r="P68" s="14"/>
      <c r="Q68" s="14"/>
      <c r="R68" s="14"/>
      <c r="S68" s="14"/>
      <c r="T68" s="14"/>
      <c r="U68" s="14"/>
      <c r="V68" s="14"/>
      <c r="W68" s="15">
        <f t="shared" ref="W68:W76" si="3">SQRT(W55)</f>
        <v>149.80179898049306</v>
      </c>
    </row>
    <row r="69" spans="1:23" ht="16.8" thickTop="1" thickBot="1" x14ac:dyDescent="0.35">
      <c r="A69">
        <f t="shared" si="0"/>
        <v>1983</v>
      </c>
      <c r="B69" s="13"/>
      <c r="C69" s="14"/>
      <c r="D69" s="14"/>
      <c r="E69" s="14"/>
      <c r="F69" s="14"/>
      <c r="G69" s="14"/>
      <c r="H69" s="14"/>
      <c r="I69" s="14"/>
      <c r="J69" s="10">
        <f t="shared" ref="J69:J76" si="4">SQRT(J56)</f>
        <v>353.30060688667135</v>
      </c>
      <c r="K69" s="16">
        <f t="shared" si="2"/>
        <v>356.55683367825367</v>
      </c>
      <c r="M69">
        <f t="shared" si="1"/>
        <v>1983</v>
      </c>
      <c r="N69" s="13"/>
      <c r="O69" s="14"/>
      <c r="P69" s="14"/>
      <c r="Q69" s="14"/>
      <c r="R69" s="14"/>
      <c r="S69" s="14"/>
      <c r="T69" s="14"/>
      <c r="U69" s="14"/>
      <c r="V69" s="10">
        <f t="shared" ref="V69:V76" si="5">SQRT(V56)</f>
        <v>430.10145124903266</v>
      </c>
      <c r="W69" s="16">
        <f t="shared" si="3"/>
        <v>469.54405236572575</v>
      </c>
    </row>
    <row r="70" spans="1:23" ht="16.8" thickTop="1" thickBot="1" x14ac:dyDescent="0.35">
      <c r="A70">
        <f t="shared" si="0"/>
        <v>1984</v>
      </c>
      <c r="B70" s="13"/>
      <c r="C70" s="14"/>
      <c r="D70" s="14"/>
      <c r="E70" s="14"/>
      <c r="F70" s="14"/>
      <c r="G70" s="14"/>
      <c r="H70" s="14"/>
      <c r="I70" s="10">
        <f t="shared" ref="I70:I76" si="6">SQRT(I57)</f>
        <v>132.13887293912913</v>
      </c>
      <c r="J70" s="14">
        <f t="shared" si="4"/>
        <v>441.99872817203368</v>
      </c>
      <c r="K70" s="16">
        <f t="shared" si="2"/>
        <v>446.07244916901107</v>
      </c>
      <c r="M70">
        <f t="shared" si="1"/>
        <v>1984</v>
      </c>
      <c r="N70" s="13"/>
      <c r="O70" s="14"/>
      <c r="P70" s="14"/>
      <c r="Q70" s="14"/>
      <c r="R70" s="14"/>
      <c r="S70" s="14"/>
      <c r="T70" s="14"/>
      <c r="U70" s="10">
        <f t="shared" ref="U70:U76" si="7">SQRT(U57)</f>
        <v>190.68953059373501</v>
      </c>
      <c r="V70" s="14">
        <f t="shared" si="5"/>
        <v>508.01270442639469</v>
      </c>
      <c r="W70" s="16">
        <f t="shared" si="3"/>
        <v>548.69334742687045</v>
      </c>
    </row>
    <row r="71" spans="1:23" ht="16.8" thickTop="1" thickBot="1" x14ac:dyDescent="0.35">
      <c r="A71">
        <f t="shared" si="0"/>
        <v>1985</v>
      </c>
      <c r="B71" s="13"/>
      <c r="C71" s="14"/>
      <c r="D71" s="14"/>
      <c r="E71" s="14"/>
      <c r="F71" s="14"/>
      <c r="G71" s="14"/>
      <c r="H71" s="10">
        <f t="shared" ref="H71:H76" si="8">SQRT(H58)</f>
        <v>591.08714548236662</v>
      </c>
      <c r="I71" s="14">
        <f t="shared" si="6"/>
        <v>625.10495427999683</v>
      </c>
      <c r="J71" s="14">
        <f t="shared" si="4"/>
        <v>764.3741222992029</v>
      </c>
      <c r="K71" s="16">
        <f t="shared" si="2"/>
        <v>771.41904508537084</v>
      </c>
      <c r="M71">
        <f t="shared" si="1"/>
        <v>1985</v>
      </c>
      <c r="N71" s="13"/>
      <c r="O71" s="14"/>
      <c r="P71" s="14"/>
      <c r="Q71" s="14"/>
      <c r="R71" s="14"/>
      <c r="S71" s="14"/>
      <c r="T71" s="10">
        <f t="shared" ref="T71:T76" si="9">SQRT(T58)</f>
        <v>1033.7620640629116</v>
      </c>
      <c r="U71" s="14">
        <f t="shared" si="7"/>
        <v>1085.1669573582956</v>
      </c>
      <c r="V71" s="14">
        <f t="shared" si="5"/>
        <v>1200.0013370881384</v>
      </c>
      <c r="W71" s="16">
        <f t="shared" si="3"/>
        <v>1226.855895714142</v>
      </c>
    </row>
    <row r="72" spans="1:23" ht="16.8" thickTop="1" thickBot="1" x14ac:dyDescent="0.35">
      <c r="A72">
        <f t="shared" si="0"/>
        <v>1986</v>
      </c>
      <c r="B72" s="13"/>
      <c r="C72" s="14"/>
      <c r="D72" s="14"/>
      <c r="E72" s="14"/>
      <c r="F72" s="14"/>
      <c r="G72" s="10">
        <f>SQRT(G59)</f>
        <v>560.79111847418164</v>
      </c>
      <c r="H72" s="14">
        <f t="shared" si="8"/>
        <v>707.36522266909708</v>
      </c>
      <c r="I72" s="14">
        <f t="shared" si="6"/>
        <v>736.39576767820824</v>
      </c>
      <c r="J72" s="14">
        <f t="shared" si="4"/>
        <v>801.72757037557551</v>
      </c>
      <c r="K72" s="16">
        <f t="shared" si="2"/>
        <v>809.11676457258557</v>
      </c>
      <c r="M72">
        <f t="shared" si="1"/>
        <v>1986</v>
      </c>
      <c r="N72" s="13"/>
      <c r="O72" s="14"/>
      <c r="P72" s="14"/>
      <c r="Q72" s="14"/>
      <c r="R72" s="14"/>
      <c r="S72" s="10">
        <f>SQRT(S59)</f>
        <v>1375.9897833427608</v>
      </c>
      <c r="T72" s="14">
        <f t="shared" si="9"/>
        <v>1666.1081095451755</v>
      </c>
      <c r="U72" s="14">
        <f t="shared" si="7"/>
        <v>1728.6891800230851</v>
      </c>
      <c r="V72" s="14">
        <f t="shared" si="5"/>
        <v>1800.066278070389</v>
      </c>
      <c r="W72" s="16">
        <f t="shared" si="3"/>
        <v>1823.7874806917252</v>
      </c>
    </row>
    <row r="73" spans="1:23" ht="16.8" thickTop="1" thickBot="1" x14ac:dyDescent="0.35">
      <c r="A73">
        <f t="shared" si="0"/>
        <v>1987</v>
      </c>
      <c r="B73" s="13"/>
      <c r="C73" s="14"/>
      <c r="D73" s="14"/>
      <c r="E73" s="14"/>
      <c r="F73" s="10">
        <f>SQRT(F60)</f>
        <v>312.65156547011077</v>
      </c>
      <c r="G73" s="14">
        <f>SQRT(G60)</f>
        <v>617.91605854963143</v>
      </c>
      <c r="H73" s="14">
        <f t="shared" si="8"/>
        <v>739.08863656724293</v>
      </c>
      <c r="I73" s="14">
        <f t="shared" si="6"/>
        <v>768.04085365323181</v>
      </c>
      <c r="J73" s="14">
        <f t="shared" si="4"/>
        <v>823.38865226840915</v>
      </c>
      <c r="K73" s="16">
        <f t="shared" si="2"/>
        <v>830.97748777318736</v>
      </c>
      <c r="M73">
        <f t="shared" si="1"/>
        <v>1987</v>
      </c>
      <c r="N73" s="13"/>
      <c r="O73" s="14"/>
      <c r="P73" s="14"/>
      <c r="Q73" s="14"/>
      <c r="R73" s="10">
        <f>SQRT(R60)</f>
        <v>868.32376636707363</v>
      </c>
      <c r="S73" s="14">
        <f>SQRT(S60)</f>
        <v>1630.3151909476862</v>
      </c>
      <c r="T73" s="14">
        <f t="shared" si="9"/>
        <v>1881.8201417933287</v>
      </c>
      <c r="U73" s="14">
        <f t="shared" si="7"/>
        <v>1950.1897054041831</v>
      </c>
      <c r="V73" s="14">
        <f t="shared" si="5"/>
        <v>2017.2982788118857</v>
      </c>
      <c r="W73" s="16">
        <f t="shared" si="3"/>
        <v>2041.685288784638</v>
      </c>
    </row>
    <row r="74" spans="1:23" ht="16.8" thickTop="1" thickBot="1" x14ac:dyDescent="0.35">
      <c r="A74">
        <f t="shared" si="0"/>
        <v>1988</v>
      </c>
      <c r="B74" s="13"/>
      <c r="C74" s="14"/>
      <c r="D74" s="14"/>
      <c r="E74" s="10">
        <f>SQRT(E61)</f>
        <v>1186.6126075926552</v>
      </c>
      <c r="F74" s="14">
        <f>SQRT(F61)</f>
        <v>1453.5877870156924</v>
      </c>
      <c r="G74" s="14">
        <f>SQRT(G61)</f>
        <v>1760.3868810804104</v>
      </c>
      <c r="H74" s="14">
        <f t="shared" si="8"/>
        <v>1899.1551197634089</v>
      </c>
      <c r="I74" s="14">
        <f t="shared" si="6"/>
        <v>1965.4625940843528</v>
      </c>
      <c r="J74" s="14">
        <f t="shared" si="4"/>
        <v>2029.7873368931914</v>
      </c>
      <c r="K74" s="16">
        <f t="shared" si="2"/>
        <v>2048.4950542839124</v>
      </c>
      <c r="M74">
        <f t="shared" si="1"/>
        <v>1988</v>
      </c>
      <c r="N74" s="13"/>
      <c r="O74" s="14"/>
      <c r="P74" s="14"/>
      <c r="Q74" s="10">
        <f>SQRT(Q61)</f>
        <v>3011.0127517788978</v>
      </c>
      <c r="R74" s="14">
        <f>SQRT(R61)</f>
        <v>3669.6866841223268</v>
      </c>
      <c r="S74" s="14">
        <f>SQRT(S61)</f>
        <v>4361.8290357106662</v>
      </c>
      <c r="T74" s="14">
        <f t="shared" si="9"/>
        <v>4641.3391558860776</v>
      </c>
      <c r="U74" s="14">
        <f t="shared" si="7"/>
        <v>4798.8980172134006</v>
      </c>
      <c r="V74" s="14">
        <f t="shared" si="5"/>
        <v>4899.0404243220964</v>
      </c>
      <c r="W74" s="16">
        <f t="shared" si="3"/>
        <v>4947.4252346020339</v>
      </c>
    </row>
    <row r="75" spans="1:23" ht="16.8" thickTop="1" thickBot="1" x14ac:dyDescent="0.35">
      <c r="A75">
        <f t="shared" si="0"/>
        <v>1989</v>
      </c>
      <c r="B75" s="13"/>
      <c r="C75" s="14"/>
      <c r="D75" s="10">
        <f>SQRT(D62)</f>
        <v>732.83586181940836</v>
      </c>
      <c r="E75" s="14">
        <f>SQRT(E62)</f>
        <v>1224.7995481041999</v>
      </c>
      <c r="F75" s="14">
        <f>SQRT(F62)</f>
        <v>1462.9637515371467</v>
      </c>
      <c r="G75" s="14">
        <f>SQRT(G62)</f>
        <v>1693.7229634103348</v>
      </c>
      <c r="H75" s="14">
        <f t="shared" si="8"/>
        <v>1795.3533561637446</v>
      </c>
      <c r="I75" s="14">
        <f t="shared" si="6"/>
        <v>1856.5638798962732</v>
      </c>
      <c r="J75" s="14">
        <f t="shared" si="4"/>
        <v>1902.8286122801737</v>
      </c>
      <c r="K75" s="16">
        <f t="shared" si="2"/>
        <v>1920.3662031767656</v>
      </c>
      <c r="M75">
        <f t="shared" si="1"/>
        <v>1989</v>
      </c>
      <c r="N75" s="13"/>
      <c r="O75" s="14"/>
      <c r="P75" s="10">
        <f>SQRT(P62)</f>
        <v>2445.505942271981</v>
      </c>
      <c r="Q75" s="14">
        <f>SQRT(Q62)</f>
        <v>3964.3063433360312</v>
      </c>
      <c r="R75" s="14">
        <f>SQRT(R62)</f>
        <v>4717.6764554170941</v>
      </c>
      <c r="S75" s="14">
        <f>SQRT(S62)</f>
        <v>5398.8419106154279</v>
      </c>
      <c r="T75" s="14">
        <f t="shared" si="9"/>
        <v>5677.6837168837619</v>
      </c>
      <c r="U75" s="14">
        <f t="shared" si="7"/>
        <v>5868.275811131195</v>
      </c>
      <c r="V75" s="14">
        <f t="shared" si="5"/>
        <v>5977.9807723113099</v>
      </c>
      <c r="W75" s="16">
        <f t="shared" si="3"/>
        <v>6034.8472170039486</v>
      </c>
    </row>
    <row r="76" spans="1:23" ht="16.8" thickTop="1" thickBot="1" x14ac:dyDescent="0.35">
      <c r="A76">
        <f t="shared" si="0"/>
        <v>1990</v>
      </c>
      <c r="B76" s="17"/>
      <c r="C76" s="18">
        <f>SQRT(C63)</f>
        <v>2331.6093612046302</v>
      </c>
      <c r="D76" s="19">
        <f>SQRT(D63)</f>
        <v>3890.5240795290747</v>
      </c>
      <c r="E76" s="19">
        <f>SQRT(E63)</f>
        <v>5039.6209055564905</v>
      </c>
      <c r="F76" s="19">
        <f>SQRT(F63)</f>
        <v>5915.0710570341544</v>
      </c>
      <c r="G76" s="19">
        <f>SQRT(G63)</f>
        <v>6610.2912117739606</v>
      </c>
      <c r="H76" s="19">
        <f t="shared" si="8"/>
        <v>6899.363282819676</v>
      </c>
      <c r="I76" s="19">
        <f t="shared" si="6"/>
        <v>7129.4435588831875</v>
      </c>
      <c r="J76" s="19">
        <f t="shared" si="4"/>
        <v>7256.0095357445443</v>
      </c>
      <c r="K76" s="20">
        <f t="shared" si="2"/>
        <v>7322.8851996684589</v>
      </c>
      <c r="M76">
        <f t="shared" si="1"/>
        <v>1990</v>
      </c>
      <c r="N76" s="17"/>
      <c r="O76" s="18">
        <f>SQRT(O63)</f>
        <v>7584.4326083044598</v>
      </c>
      <c r="P76" s="19">
        <f>SQRT(P63)</f>
        <v>12588.941893329318</v>
      </c>
      <c r="Q76" s="19">
        <f>SQRT(Q63)</f>
        <v>16214.761564776762</v>
      </c>
      <c r="R76" s="19">
        <f>SQRT(R63)</f>
        <v>19018.987263812938</v>
      </c>
      <c r="S76" s="19">
        <f>SQRT(S63)</f>
        <v>21217.598549962255</v>
      </c>
      <c r="T76" s="19">
        <f t="shared" si="9"/>
        <v>22122.721771871049</v>
      </c>
      <c r="U76" s="19">
        <f t="shared" si="7"/>
        <v>22859.112052964636</v>
      </c>
      <c r="V76" s="19">
        <f t="shared" si="5"/>
        <v>23249.305074057571</v>
      </c>
      <c r="W76" s="20">
        <f t="shared" si="3"/>
        <v>23464.106389479988</v>
      </c>
    </row>
    <row r="77" spans="1:23" ht="16.2" thickTop="1" x14ac:dyDescent="0.3"/>
    <row r="78" spans="1:23" ht="17.399999999999999" x14ac:dyDescent="0.3">
      <c r="A78" s="6" t="s">
        <v>18</v>
      </c>
    </row>
    <row r="79" spans="1:23" ht="17.399999999999999" x14ac:dyDescent="0.3">
      <c r="A79" s="6" t="s">
        <v>12</v>
      </c>
      <c r="B79" s="1"/>
      <c r="C79" s="1"/>
      <c r="M79" s="6" t="s">
        <v>11</v>
      </c>
      <c r="N79" s="1"/>
      <c r="O79" s="1"/>
    </row>
    <row r="80" spans="1:23" ht="16.2" thickBot="1" x14ac:dyDescent="0.35">
      <c r="B80">
        <v>0</v>
      </c>
      <c r="C80">
        <v>1</v>
      </c>
      <c r="D80">
        <v>2</v>
      </c>
      <c r="E80">
        <v>3</v>
      </c>
      <c r="F80">
        <v>4</v>
      </c>
      <c r="G80">
        <v>5</v>
      </c>
      <c r="H80">
        <v>6</v>
      </c>
      <c r="I80">
        <v>7</v>
      </c>
      <c r="J80">
        <v>8</v>
      </c>
      <c r="K80">
        <v>9</v>
      </c>
      <c r="N80">
        <v>0</v>
      </c>
      <c r="O80">
        <v>1</v>
      </c>
      <c r="P80">
        <v>2</v>
      </c>
      <c r="Q80">
        <v>3</v>
      </c>
      <c r="R80">
        <v>4</v>
      </c>
      <c r="S80">
        <v>5</v>
      </c>
      <c r="T80">
        <v>6</v>
      </c>
      <c r="U80">
        <v>7</v>
      </c>
      <c r="V80">
        <v>8</v>
      </c>
      <c r="W80">
        <v>9</v>
      </c>
    </row>
    <row r="81" spans="1:23" ht="16.8" thickTop="1" thickBot="1" x14ac:dyDescent="0.35">
      <c r="A81">
        <f>'Delta=1'!A61</f>
        <v>1983</v>
      </c>
      <c r="B81" s="10"/>
      <c r="C81" s="11"/>
      <c r="D81" s="11"/>
      <c r="E81" s="11"/>
      <c r="F81" s="11"/>
      <c r="G81" s="11"/>
      <c r="H81" s="11"/>
      <c r="I81" s="11"/>
      <c r="J81" s="11"/>
      <c r="K81" s="12"/>
      <c r="M81">
        <f>'Delta=1'!A61</f>
        <v>1983</v>
      </c>
      <c r="N81" s="10"/>
      <c r="O81" s="11"/>
      <c r="P81" s="11"/>
      <c r="Q81" s="11"/>
      <c r="R81" s="11"/>
      <c r="S81" s="11"/>
      <c r="T81" s="11"/>
      <c r="U81" s="11"/>
      <c r="V81" s="11"/>
      <c r="W81" s="12"/>
    </row>
    <row r="82" spans="1:23" ht="16.8" thickTop="1" thickBot="1" x14ac:dyDescent="0.35">
      <c r="A82">
        <f>'Delta=1'!A62</f>
        <v>1984</v>
      </c>
      <c r="B82" s="13"/>
      <c r="C82" s="14"/>
      <c r="D82" s="14"/>
      <c r="E82" s="14"/>
      <c r="F82" s="14"/>
      <c r="G82" s="14"/>
      <c r="H82" s="14"/>
      <c r="I82" s="14"/>
      <c r="J82" s="14"/>
      <c r="K82" s="15">
        <f>K55</f>
        <v>0</v>
      </c>
      <c r="M82">
        <f>'Delta=1'!A62</f>
        <v>1984</v>
      </c>
      <c r="N82" s="13"/>
      <c r="O82" s="14"/>
      <c r="P82" s="14"/>
      <c r="Q82" s="14"/>
      <c r="R82" s="14"/>
      <c r="S82" s="14"/>
      <c r="T82" s="14"/>
      <c r="U82" s="14"/>
      <c r="V82" s="14"/>
      <c r="W82" s="15">
        <f>W55</f>
        <v>22440.578977792055</v>
      </c>
    </row>
    <row r="83" spans="1:23" ht="16.8" thickTop="1" thickBot="1" x14ac:dyDescent="0.35">
      <c r="A83">
        <f>'Delta=1'!A63</f>
        <v>1985</v>
      </c>
      <c r="B83" s="13"/>
      <c r="C83" s="14"/>
      <c r="D83" s="14"/>
      <c r="E83" s="14"/>
      <c r="F83" s="14"/>
      <c r="G83" s="14"/>
      <c r="H83" s="14"/>
      <c r="I83" s="14"/>
      <c r="J83" s="10">
        <f>J56</f>
        <v>124821.31882649029</v>
      </c>
      <c r="K83" s="16">
        <f>'Delta=1'!J23^2*'Delta=1'!K$16^2+(('Delta=1'!K$15-1)^2+'Delta=1'!K$16^2)*J56</f>
        <v>10.603012918218285</v>
      </c>
      <c r="M83">
        <f>'Delta=1'!A63</f>
        <v>1985</v>
      </c>
      <c r="N83" s="13"/>
      <c r="O83" s="14"/>
      <c r="P83" s="14"/>
      <c r="Q83" s="14"/>
      <c r="R83" s="14"/>
      <c r="S83" s="14"/>
      <c r="T83" s="14"/>
      <c r="U83" s="14"/>
      <c r="V83" s="10">
        <f>V56</f>
        <v>184987.25836652404</v>
      </c>
      <c r="W83" s="16">
        <f>('Delta=1'!K$15-1)^2*V56+'Delta=1'!K$17^2*'Delta=1'!J23</f>
        <v>32074.455365475202</v>
      </c>
    </row>
    <row r="84" spans="1:23" ht="16.8" thickTop="1" thickBot="1" x14ac:dyDescent="0.35">
      <c r="A84">
        <f>'Delta=1'!A64</f>
        <v>1986</v>
      </c>
      <c r="B84" s="13"/>
      <c r="C84" s="14"/>
      <c r="D84" s="14"/>
      <c r="E84" s="14"/>
      <c r="F84" s="14"/>
      <c r="G84" s="14"/>
      <c r="H84" s="14"/>
      <c r="I84" s="10">
        <f>I57</f>
        <v>17460.68174162331</v>
      </c>
      <c r="J84" s="14">
        <f>'Delta=1'!I24^2*'Delta=1'!J$16^2+(('Delta=1'!J$15-1)^2+'Delta=1'!J$16^2)*I57</f>
        <v>177310.74895467985</v>
      </c>
      <c r="K84" s="16">
        <f>'Delta=1'!J24^2*'Delta=1'!K$16^2+(('Delta=1'!K$15-1)^2+'Delta=1'!K$16^2)*J57</f>
        <v>16.595202761214129</v>
      </c>
      <c r="M84">
        <f>'Delta=1'!A64</f>
        <v>1986</v>
      </c>
      <c r="N84" s="13"/>
      <c r="O84" s="14"/>
      <c r="P84" s="14"/>
      <c r="Q84" s="14"/>
      <c r="R84" s="14"/>
      <c r="S84" s="14"/>
      <c r="T84" s="14"/>
      <c r="U84" s="10">
        <f>U57</f>
        <v>36362.497078059001</v>
      </c>
      <c r="V84" s="14">
        <f>('Delta=1'!J$15-1)^2*U57+'Delta=1'!J$17^2*'Delta=1'!I24</f>
        <v>220482.70529826032</v>
      </c>
      <c r="W84" s="16">
        <f>('Delta=1'!K$15-1)^2*V57+'Delta=1'!K$17^2*'Delta=1'!J24</f>
        <v>38230.30362684108</v>
      </c>
    </row>
    <row r="85" spans="1:23" ht="16.8" thickTop="1" thickBot="1" x14ac:dyDescent="0.35">
      <c r="A85">
        <f>'Delta=1'!A65</f>
        <v>1987</v>
      </c>
      <c r="B85" s="13"/>
      <c r="C85" s="14"/>
      <c r="D85" s="14"/>
      <c r="E85" s="14"/>
      <c r="F85" s="14"/>
      <c r="G85" s="14"/>
      <c r="H85" s="10">
        <f>H58</f>
        <v>349384.01355449238</v>
      </c>
      <c r="I85" s="14">
        <f>'Delta=1'!H25^2*'Delta=1'!I$16^2+(('Delta=1'!I$15-1)^2+'Delta=1'!I$16^2)*H58</f>
        <v>18128.682454863221</v>
      </c>
      <c r="J85" s="14">
        <f>'Delta=1'!I25^2*'Delta=1'!J$16^2+(('Delta=1'!J$15-1)^2+'Delta=1'!J$16^2)*I58</f>
        <v>180275.52492457302</v>
      </c>
      <c r="K85" s="16">
        <f>'Delta=1'!J25^2*'Delta=1'!K$16^2+(('Delta=1'!K$15-1)^2+'Delta=1'!K$16^2)*J58</f>
        <v>49.630937063067798</v>
      </c>
      <c r="M85">
        <f>'Delta=1'!A65</f>
        <v>1987</v>
      </c>
      <c r="N85" s="13"/>
      <c r="O85" s="14"/>
      <c r="P85" s="14"/>
      <c r="Q85" s="14"/>
      <c r="R85" s="14"/>
      <c r="S85" s="14"/>
      <c r="T85" s="10">
        <f>T58</f>
        <v>1068664.0050956113</v>
      </c>
      <c r="U85" s="14">
        <f>('Delta=1'!I$15-1)^2*T58+'Delta=1'!I$17^2*'Delta=1'!H25</f>
        <v>37828.195014097364</v>
      </c>
      <c r="V85" s="14">
        <f>('Delta=1'!J$15-1)^2*U58+'Delta=1'!J$17^2*'Delta=1'!I25</f>
        <v>222527.51293024846</v>
      </c>
      <c r="W85" s="16">
        <f>('Delta=1'!K$15-1)^2*V58+'Delta=1'!K$17^2*'Delta=1'!J25</f>
        <v>38628.341881066794</v>
      </c>
    </row>
    <row r="86" spans="1:23" ht="16.8" thickTop="1" thickBot="1" x14ac:dyDescent="0.35">
      <c r="A86">
        <f>'Delta=1'!A66</f>
        <v>1988</v>
      </c>
      <c r="B86" s="13"/>
      <c r="C86" s="14"/>
      <c r="D86" s="14"/>
      <c r="E86" s="14"/>
      <c r="F86" s="14"/>
      <c r="G86" s="10">
        <f>G59</f>
        <v>314486.67855952366</v>
      </c>
      <c r="H86" s="14">
        <f>'Delta=1'!G26^2*'Delta=1'!H$16^2+(('Delta=1'!H$15-1)^2+'Delta=1'!H$16^2)*G59</f>
        <v>159503.10969571755</v>
      </c>
      <c r="I86" s="14">
        <f>'Delta=1'!H26^2*'Delta=1'!I$16^2+(('Delta=1'!I$15-1)^2+'Delta=1'!I$16^2)*H59</f>
        <v>8625.2950908206039</v>
      </c>
      <c r="J86" s="14">
        <f>'Delta=1'!I26^2*'Delta=1'!J$16^2+(('Delta=1'!J$15-1)^2+'Delta=1'!J$16^2)*I59</f>
        <v>82119.783736371988</v>
      </c>
      <c r="K86" s="16">
        <f>'Delta=1'!J26^2*'Delta=1'!K$16^2+(('Delta=1'!K$15-1)^2+'Delta=1'!K$16^2)*J59</f>
        <v>54.600190881127126</v>
      </c>
      <c r="M86">
        <f>'Delta=1'!A66</f>
        <v>1988</v>
      </c>
      <c r="N86" s="13"/>
      <c r="O86" s="14"/>
      <c r="P86" s="14"/>
      <c r="Q86" s="14"/>
      <c r="R86" s="14"/>
      <c r="S86" s="10">
        <f>S59</f>
        <v>1893347.8838636577</v>
      </c>
      <c r="T86" s="14">
        <f>('Delta=1'!H$15-1)^2*S59+'Delta=1'!H$17^2*'Delta=1'!G26</f>
        <v>723774.63292973873</v>
      </c>
      <c r="U86" s="14">
        <f>('Delta=1'!I$15-1)^2*T59+'Delta=1'!I$17^2*'Delta=1'!H26</f>
        <v>27776.370594726679</v>
      </c>
      <c r="V86" s="14">
        <f>('Delta=1'!J$15-1)^2*U59+'Delta=1'!J$17^2*'Delta=1'!I26</f>
        <v>150647.50678933942</v>
      </c>
      <c r="W86" s="16">
        <f>('Delta=1'!K$15-1)^2*V59+'Delta=1'!K$17^2*'Delta=1'!J26</f>
        <v>26234.268720465905</v>
      </c>
    </row>
    <row r="87" spans="1:23" ht="16.8" thickTop="1" thickBot="1" x14ac:dyDescent="0.35">
      <c r="A87">
        <f>'Delta=1'!A67</f>
        <v>1989</v>
      </c>
      <c r="B87" s="13"/>
      <c r="C87" s="14"/>
      <c r="D87" s="14"/>
      <c r="E87" s="14"/>
      <c r="F87" s="10">
        <f>F60</f>
        <v>97751.001390910955</v>
      </c>
      <c r="G87" s="14">
        <f>'Delta=1'!F27^2*'Delta=1'!G$16^2+(('Delta=1'!G$15-1)^2+'Delta=1'!G$16^2)*F60</f>
        <v>261902.2816840481</v>
      </c>
      <c r="H87" s="14">
        <f>'Delta=1'!G27^2*'Delta=1'!H$16^2+(('Delta=1'!H$15-1)^2+'Delta=1'!H$16^2)*G60</f>
        <v>132408.76897360405</v>
      </c>
      <c r="I87" s="14">
        <f>'Delta=1'!H27^2*'Delta=1'!I$16^2+(('Delta=1'!I$15-1)^2+'Delta=1'!I$16^2)*H60</f>
        <v>7294.1737633596322</v>
      </c>
      <c r="J87" s="14">
        <f>'Delta=1'!I27^2*'Delta=1'!J$16^2+(('Delta=1'!J$15-1)^2+'Delta=1'!J$16^2)*I60</f>
        <v>68100.908230459856</v>
      </c>
      <c r="K87" s="16">
        <f>'Delta=1'!J27^2*'Delta=1'!K$16^2+(('Delta=1'!K$15-1)^2+'Delta=1'!K$16^2)*J60</f>
        <v>57.590424318580901</v>
      </c>
      <c r="M87">
        <f>'Delta=1'!A67</f>
        <v>1989</v>
      </c>
      <c r="N87" s="13"/>
      <c r="O87" s="14"/>
      <c r="P87" s="14"/>
      <c r="Q87" s="14"/>
      <c r="R87" s="10">
        <f>R60</f>
        <v>753986.16323790036</v>
      </c>
      <c r="S87" s="14">
        <f>('Delta=1'!G$15-1)^2*R60+'Delta=1'!G$17^2*'Delta=1'!F27</f>
        <v>1732960.187956936</v>
      </c>
      <c r="T87" s="14">
        <f>('Delta=1'!H$15-1)^2*S60+'Delta=1'!H$17^2*'Delta=1'!G27</f>
        <v>660400.9593936411</v>
      </c>
      <c r="U87" s="14">
        <f>('Delta=1'!I$15-1)^2*T60+'Delta=1'!I$17^2*'Delta=1'!H27</f>
        <v>26403.917809225892</v>
      </c>
      <c r="V87" s="14">
        <f>('Delta=1'!J$15-1)^2*U60+'Delta=1'!J$17^2*'Delta=1'!I27</f>
        <v>137425.45840400178</v>
      </c>
      <c r="W87" s="16">
        <f>('Delta=1'!K$15-1)^2*V60+'Delta=1'!K$17^2*'Delta=1'!J27</f>
        <v>23972.788950555634</v>
      </c>
    </row>
    <row r="88" spans="1:23" ht="16.8" thickTop="1" thickBot="1" x14ac:dyDescent="0.35">
      <c r="A88">
        <f>'Delta=1'!A68</f>
        <v>1981</v>
      </c>
      <c r="B88" s="13"/>
      <c r="C88" s="14"/>
      <c r="D88" s="14"/>
      <c r="E88" s="10">
        <f>E61</f>
        <v>1408049.4804978408</v>
      </c>
      <c r="F88" s="14">
        <f>'Delta=1'!E28^2*'Delta=1'!F$16^2+(('Delta=1'!F$15-1)^2+'Delta=1'!F$16^2)*E61</f>
        <v>221415.218193851</v>
      </c>
      <c r="G88" s="14">
        <f>'Delta=1'!F28^2*'Delta=1'!G$16^2+(('Delta=1'!G$15-1)^2+'Delta=1'!G$16^2)*F61</f>
        <v>506898.70622069889</v>
      </c>
      <c r="H88" s="14">
        <f>'Delta=1'!G28^2*'Delta=1'!H$16^2+(('Delta=1'!H$15-1)^2+'Delta=1'!H$16^2)*G61</f>
        <v>247920.50152908755</v>
      </c>
      <c r="I88" s="14">
        <f>'Delta=1'!H28^2*'Delta=1'!I$16^2+(('Delta=1'!I$15-1)^2+'Delta=1'!I$16^2)*H61</f>
        <v>16303.722239205896</v>
      </c>
      <c r="J88" s="14">
        <f>'Delta=1'!I28^2*'Delta=1'!J$16^2+(('Delta=1'!J$15-1)^2+'Delta=1'!J$16^2)*I61</f>
        <v>126140.70839456363</v>
      </c>
      <c r="K88" s="16">
        <f>'Delta=1'!J28^2*'Delta=1'!K$16^2+(('Delta=1'!K$15-1)^2+'Delta=1'!K$16^2)*J61</f>
        <v>349.97868997108594</v>
      </c>
      <c r="M88">
        <f>'Delta=1'!A68</f>
        <v>1981</v>
      </c>
      <c r="N88" s="13"/>
      <c r="O88" s="14"/>
      <c r="P88" s="14"/>
      <c r="Q88" s="10">
        <f>Q61</f>
        <v>9066197.7913751304</v>
      </c>
      <c r="R88" s="14">
        <f>('Delta=1'!F$15-1)^2*Q61+'Delta=1'!F$17^2*'Delta=1'!E28</f>
        <v>1287530.2095676777</v>
      </c>
      <c r="S88" s="14">
        <f>('Delta=1'!G$15-1)^2*R61+'Delta=1'!G$17^2*'Delta=1'!F28</f>
        <v>2505134.2784159929</v>
      </c>
      <c r="T88" s="14">
        <f>('Delta=1'!H$15-1)^2*S61+'Delta=1'!H$17^2*'Delta=1'!G28</f>
        <v>920817.30982003652</v>
      </c>
      <c r="U88" s="14">
        <f>('Delta=1'!I$15-1)^2*T61+'Delta=1'!I$17^2*'Delta=1'!H28</f>
        <v>54264.12826372213</v>
      </c>
      <c r="V88" s="14">
        <f>('Delta=1'!J$15-1)^2*U61+'Delta=1'!J$17^2*'Delta=1'!I28</f>
        <v>191100.15680696911</v>
      </c>
      <c r="W88" s="16">
        <f>('Delta=1'!K$15-1)^2*V61+'Delta=1'!K$17^2*'Delta=1'!J28</f>
        <v>34012.053403768994</v>
      </c>
    </row>
    <row r="89" spans="1:23" ht="16.8" thickTop="1" thickBot="1" x14ac:dyDescent="0.35">
      <c r="A89">
        <f>'Delta=1'!A69</f>
        <v>1982</v>
      </c>
      <c r="B89" s="13"/>
      <c r="C89" s="14"/>
      <c r="D89" s="10">
        <f>D62</f>
        <v>537048.40036859503</v>
      </c>
      <c r="E89" s="14">
        <f>'Delta=1'!D29^2*'Delta=1'!E$16^2+(('Delta=1'!E$15-1)^2+'Delta=1'!E$16^2)*D62</f>
        <v>672125.4749501351</v>
      </c>
      <c r="F89" s="14">
        <f>'Delta=1'!E29^2*'Delta=1'!F$16^2+(('Delta=1'!F$15-1)^2+'Delta=1'!F$16^2)*E62</f>
        <v>125059.1202005528</v>
      </c>
      <c r="G89" s="14">
        <f>'Delta=1'!F29^2*'Delta=1'!G$16^2+(('Delta=1'!G$15-1)^2+'Delta=1'!G$16^2)*F62</f>
        <v>243087.59904709141</v>
      </c>
      <c r="H89" s="14">
        <f>'Delta=1'!G29^2*'Delta=1'!H$16^2+(('Delta=1'!H$15-1)^2+'Delta=1'!H$16^2)*G62</f>
        <v>114000.61677464434</v>
      </c>
      <c r="I89" s="14">
        <f>'Delta=1'!H29^2*'Delta=1'!I$16^2+(('Delta=1'!I$15-1)^2+'Delta=1'!I$16^2)*H62</f>
        <v>9099.3616729567057</v>
      </c>
      <c r="J89" s="14">
        <f>'Delta=1'!I29^2*'Delta=1'!J$16^2+(('Delta=1'!J$15-1)^2+'Delta=1'!J$16^2)*I62</f>
        <v>57172.964878265673</v>
      </c>
      <c r="K89" s="16">
        <f>'Delta=1'!J29^2*'Delta=1'!K$16^2+(('Delta=1'!K$15-1)^2+'Delta=1'!K$16^2)*J62</f>
        <v>307.56709445621993</v>
      </c>
      <c r="M89">
        <f>'Delta=1'!A69</f>
        <v>1982</v>
      </c>
      <c r="N89" s="13"/>
      <c r="O89" s="14"/>
      <c r="P89" s="10">
        <f>P62</f>
        <v>5980499.3136875704</v>
      </c>
      <c r="Q89" s="14">
        <f>('Delta=1'!E$15-1)^2*P62+'Delta=1'!E$17^2*'Delta=1'!D29</f>
        <v>6495133.0980130443</v>
      </c>
      <c r="R89" s="14">
        <f>('Delta=1'!F$15-1)^2*Q62+'Delta=1'!F$17^2*'Delta=1'!E29</f>
        <v>1144763.7822241304</v>
      </c>
      <c r="S89" s="14">
        <f>('Delta=1'!G$15-1)^2*R62+'Delta=1'!G$17^2*'Delta=1'!F29</f>
        <v>1843927.9431424458</v>
      </c>
      <c r="T89" s="14">
        <f>('Delta=1'!H$15-1)^2*S62+'Delta=1'!H$17^2*'Delta=1'!G29</f>
        <v>644019.2013708041</v>
      </c>
      <c r="U89" s="14">
        <f>('Delta=1'!I$15-1)^2*T62+'Delta=1'!I$17^2*'Delta=1'!H29</f>
        <v>55994.620260575852</v>
      </c>
      <c r="V89" s="14">
        <f>('Delta=1'!J$15-1)^2*U62+'Delta=1'!J$17^2*'Delta=1'!I29</f>
        <v>133121.40878769371</v>
      </c>
      <c r="W89" s="16">
        <f>('Delta=1'!K$15-1)^2*V62+'Delta=1'!K$17^2*'Delta=1'!J29</f>
        <v>24394.023726173116</v>
      </c>
    </row>
    <row r="90" spans="1:23" ht="16.8" thickTop="1" thickBot="1" x14ac:dyDescent="0.35">
      <c r="A90">
        <f>'Delta=1'!A70</f>
        <v>1983</v>
      </c>
      <c r="B90" s="17"/>
      <c r="C90" s="18">
        <f>C63</f>
        <v>5436402.2132570641</v>
      </c>
      <c r="D90" s="19">
        <f>'Delta=1'!C30^2*'Delta=1'!D$16^2+(('Delta=1'!D$15-1)^2+'Delta=1'!D$16^2)*C63</f>
        <v>2920334.4430956575</v>
      </c>
      <c r="E90" s="19">
        <f>'Delta=1'!D30^2*'Delta=1'!E$16^2+(('Delta=1'!E$15-1)^2+'Delta=1'!E$16^2)*D63</f>
        <v>2061180.0132513435</v>
      </c>
      <c r="F90" s="19">
        <f>'Delta=1'!E30^2*'Delta=1'!F$16^2+(('Delta=1'!F$15-1)^2+'Delta=1'!F$16^2)*E63</f>
        <v>869977.99991605408</v>
      </c>
      <c r="G90" s="19">
        <f>'Delta=1'!F30^2*'Delta=1'!G$16^2+(('Delta=1'!G$15-1)^2+'Delta=1'!G$16^2)*F63</f>
        <v>773648.61919836875</v>
      </c>
      <c r="H90" s="19">
        <f>'Delta=1'!G30^2*'Delta=1'!H$16^2+(('Delta=1'!H$15-1)^2+'Delta=1'!H$16^2)*G63</f>
        <v>240516.12902218255</v>
      </c>
      <c r="I90" s="19">
        <f>'Delta=1'!H30^2*'Delta=1'!I$16^2+(('Delta=1'!I$15-1)^2+'Delta=1'!I$16^2)*H63</f>
        <v>60980.685727340351</v>
      </c>
      <c r="J90" s="19">
        <f>'Delta=1'!I30^2*'Delta=1'!J$16^2+(('Delta=1'!J$15-1)^2+'Delta=1'!J$16^2)*I63</f>
        <v>98981.307243811651</v>
      </c>
      <c r="K90" s="20">
        <f>'Delta=1'!J30^2*'Delta=1'!K$16^2+(('Delta=1'!K$15-1)^2+'Delta=1'!K$16^2)*J63</f>
        <v>4472.3544252643151</v>
      </c>
      <c r="M90">
        <f>'Delta=1'!A70</f>
        <v>1983</v>
      </c>
      <c r="N90" s="17"/>
      <c r="O90" s="18">
        <f>O63</f>
        <v>57523617.989911988</v>
      </c>
      <c r="P90" s="19">
        <f>('Delta=1'!D$15-1)^2*O63+'Delta=1'!D$17^2*'Delta=1'!C30</f>
        <v>29223270.613846682</v>
      </c>
      <c r="Q90" s="19">
        <f>('Delta=1'!E$15-1)^2*P63+'Delta=1'!E$17^2*'Delta=1'!D30</f>
        <v>18575547.760951355</v>
      </c>
      <c r="R90" s="19">
        <f>('Delta=1'!F$15-1)^2*Q63+'Delta=1'!F$17^2*'Delta=1'!E30</f>
        <v>8530512.439130459</v>
      </c>
      <c r="S90" s="19">
        <f>('Delta=1'!G$15-1)^2*R63+'Delta=1'!G$17^2*'Delta=1'!F30</f>
        <v>6437024.0662845541</v>
      </c>
      <c r="T90" s="19">
        <f>('Delta=1'!H$15-1)^2*S63+'Delta=1'!H$17^2*'Delta=1'!G30</f>
        <v>1471515.6157692471</v>
      </c>
      <c r="U90" s="19">
        <f>('Delta=1'!I$15-1)^2*T63+'Delta=1'!I$17^2*'Delta=1'!H30</f>
        <v>564832.96702215716</v>
      </c>
      <c r="V90" s="19">
        <f>('Delta=1'!J$15-1)^2*U63+'Delta=1'!J$17^2*'Delta=1'!I30</f>
        <v>291238.74777418748</v>
      </c>
      <c r="W90" s="20">
        <f>('Delta=1'!K$15-1)^2*V63+'Delta=1'!K$17^2*'Delta=1'!J30</f>
        <v>70412.157856669248</v>
      </c>
    </row>
    <row r="91" spans="1:23" ht="16.2" thickTop="1" x14ac:dyDescent="0.3">
      <c r="C91" s="1"/>
      <c r="D91" s="1"/>
      <c r="E91" s="1"/>
      <c r="F91" s="1"/>
      <c r="G91" s="1"/>
      <c r="H91" s="1"/>
      <c r="I91" s="1"/>
      <c r="J91" s="1"/>
      <c r="K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7.399999999999999" x14ac:dyDescent="0.3">
      <c r="A92" s="6" t="s">
        <v>14</v>
      </c>
      <c r="B92" s="1"/>
      <c r="C92" s="1"/>
      <c r="M92" s="6" t="s">
        <v>15</v>
      </c>
      <c r="N92" s="1"/>
      <c r="O92" s="1"/>
    </row>
    <row r="93" spans="1:23" ht="16.2" thickBot="1" x14ac:dyDescent="0.35">
      <c r="B93">
        <v>0</v>
      </c>
      <c r="C93">
        <v>1</v>
      </c>
      <c r="D93">
        <v>2</v>
      </c>
      <c r="E93">
        <v>3</v>
      </c>
      <c r="F93">
        <v>4</v>
      </c>
      <c r="G93">
        <v>5</v>
      </c>
      <c r="H93">
        <v>6</v>
      </c>
      <c r="I93">
        <v>7</v>
      </c>
      <c r="J93">
        <v>8</v>
      </c>
      <c r="K93">
        <v>9</v>
      </c>
      <c r="N93">
        <v>0</v>
      </c>
      <c r="O93">
        <v>1</v>
      </c>
      <c r="P93">
        <v>2</v>
      </c>
      <c r="Q93">
        <v>3</v>
      </c>
      <c r="R93">
        <v>4</v>
      </c>
      <c r="S93">
        <v>5</v>
      </c>
      <c r="T93">
        <v>6</v>
      </c>
      <c r="U93">
        <v>7</v>
      </c>
      <c r="V93">
        <v>8</v>
      </c>
      <c r="W93">
        <v>9</v>
      </c>
    </row>
    <row r="94" spans="1:23" ht="16.8" thickTop="1" thickBot="1" x14ac:dyDescent="0.35">
      <c r="A94">
        <f t="shared" ref="A94:A103" si="10">A81</f>
        <v>1983</v>
      </c>
      <c r="B94" s="10"/>
      <c r="C94" s="11"/>
      <c r="D94" s="11"/>
      <c r="E94" s="11"/>
      <c r="F94" s="11"/>
      <c r="G94" s="11"/>
      <c r="H94" s="11"/>
      <c r="I94" s="11"/>
      <c r="J94" s="11"/>
      <c r="K94" s="12"/>
      <c r="M94">
        <f t="shared" ref="M94:M103" si="11">M81</f>
        <v>1983</v>
      </c>
      <c r="N94" s="10"/>
      <c r="O94" s="11"/>
      <c r="P94" s="11"/>
      <c r="Q94" s="11"/>
      <c r="R94" s="11"/>
      <c r="S94" s="11"/>
      <c r="T94" s="11"/>
      <c r="U94" s="11"/>
      <c r="V94" s="11"/>
      <c r="W94" s="12"/>
    </row>
    <row r="95" spans="1:23" ht="16.8" thickTop="1" thickBot="1" x14ac:dyDescent="0.35">
      <c r="A95">
        <f t="shared" si="10"/>
        <v>1984</v>
      </c>
      <c r="B95" s="13"/>
      <c r="C95" s="14"/>
      <c r="D95" s="14"/>
      <c r="E95" s="14"/>
      <c r="F95" s="14"/>
      <c r="G95" s="14"/>
      <c r="H95" s="14"/>
      <c r="I95" s="14"/>
      <c r="J95" s="14"/>
      <c r="K95" s="15">
        <f t="shared" ref="K95:K103" si="12">SQRT(K82)</f>
        <v>0</v>
      </c>
      <c r="M95">
        <f t="shared" si="11"/>
        <v>1984</v>
      </c>
      <c r="N95" s="13"/>
      <c r="O95" s="14"/>
      <c r="P95" s="14"/>
      <c r="Q95" s="14"/>
      <c r="R95" s="14"/>
      <c r="S95" s="14"/>
      <c r="T95" s="14"/>
      <c r="U95" s="14"/>
      <c r="V95" s="14"/>
      <c r="W95" s="15">
        <f t="shared" ref="W95:W103" si="13">SQRT(W82)</f>
        <v>149.80179898049306</v>
      </c>
    </row>
    <row r="96" spans="1:23" ht="16.8" thickTop="1" thickBot="1" x14ac:dyDescent="0.35">
      <c r="A96">
        <f t="shared" si="10"/>
        <v>1985</v>
      </c>
      <c r="B96" s="13"/>
      <c r="C96" s="14"/>
      <c r="D96" s="14"/>
      <c r="E96" s="14"/>
      <c r="F96" s="14"/>
      <c r="G96" s="14"/>
      <c r="H96" s="14"/>
      <c r="I96" s="14"/>
      <c r="J96" s="10">
        <f t="shared" ref="J96:J103" si="14">SQRT(J83)</f>
        <v>353.30060688667135</v>
      </c>
      <c r="K96" s="16">
        <f t="shared" si="12"/>
        <v>3.2562267915822884</v>
      </c>
      <c r="M96">
        <f t="shared" si="11"/>
        <v>1985</v>
      </c>
      <c r="N96" s="13"/>
      <c r="O96" s="14"/>
      <c r="P96" s="14"/>
      <c r="Q96" s="14"/>
      <c r="R96" s="14"/>
      <c r="S96" s="14"/>
      <c r="T96" s="14"/>
      <c r="U96" s="14"/>
      <c r="V96" s="10">
        <f t="shared" ref="V96:V103" si="15">SQRT(V83)</f>
        <v>430.10145124903266</v>
      </c>
      <c r="W96" s="16">
        <f t="shared" si="13"/>
        <v>179.09342636030837</v>
      </c>
    </row>
    <row r="97" spans="1:23" ht="16.8" thickTop="1" thickBot="1" x14ac:dyDescent="0.35">
      <c r="A97">
        <f t="shared" si="10"/>
        <v>1986</v>
      </c>
      <c r="B97" s="13"/>
      <c r="C97" s="14"/>
      <c r="D97" s="14"/>
      <c r="E97" s="14"/>
      <c r="F97" s="14"/>
      <c r="G97" s="14"/>
      <c r="H97" s="14"/>
      <c r="I97" s="10">
        <f t="shared" ref="I97:I103" si="16">SQRT(I84)</f>
        <v>132.13887293912913</v>
      </c>
      <c r="J97" s="14">
        <f t="shared" si="14"/>
        <v>421.08282909028702</v>
      </c>
      <c r="K97" s="16">
        <f t="shared" si="12"/>
        <v>4.0737209969773494</v>
      </c>
      <c r="M97">
        <f t="shared" si="11"/>
        <v>1986</v>
      </c>
      <c r="N97" s="13"/>
      <c r="O97" s="14"/>
      <c r="P97" s="14"/>
      <c r="Q97" s="14"/>
      <c r="R97" s="14"/>
      <c r="S97" s="14"/>
      <c r="T97" s="14"/>
      <c r="U97" s="10">
        <f t="shared" ref="U97:U103" si="17">SQRT(U84)</f>
        <v>190.68953059373501</v>
      </c>
      <c r="V97" s="14">
        <f t="shared" si="15"/>
        <v>469.55585961444496</v>
      </c>
      <c r="W97" s="16">
        <f t="shared" si="13"/>
        <v>195.52571090994934</v>
      </c>
    </row>
    <row r="98" spans="1:23" ht="16.8" thickTop="1" thickBot="1" x14ac:dyDescent="0.35">
      <c r="A98">
        <f t="shared" si="10"/>
        <v>1987</v>
      </c>
      <c r="B98" s="13"/>
      <c r="C98" s="14"/>
      <c r="D98" s="14"/>
      <c r="E98" s="14"/>
      <c r="F98" s="14"/>
      <c r="G98" s="14"/>
      <c r="H98" s="10">
        <f t="shared" ref="H98:H103" si="18">SQRT(H85)</f>
        <v>591.08714548236662</v>
      </c>
      <c r="I98" s="14">
        <f t="shared" si="16"/>
        <v>134.6427957778032</v>
      </c>
      <c r="J98" s="14">
        <f t="shared" si="14"/>
        <v>424.58865378690115</v>
      </c>
      <c r="K98" s="16">
        <f t="shared" si="12"/>
        <v>7.0449227861679082</v>
      </c>
      <c r="M98">
        <f t="shared" si="11"/>
        <v>1987</v>
      </c>
      <c r="N98" s="13"/>
      <c r="O98" s="14"/>
      <c r="P98" s="14"/>
      <c r="Q98" s="14"/>
      <c r="R98" s="14"/>
      <c r="S98" s="14"/>
      <c r="T98" s="10">
        <f t="shared" ref="T98:T103" si="19">SQRT(T85)</f>
        <v>1033.7620640629116</v>
      </c>
      <c r="U98" s="14">
        <f t="shared" si="17"/>
        <v>194.49471718814721</v>
      </c>
      <c r="V98" s="14">
        <f t="shared" si="15"/>
        <v>471.72821934907438</v>
      </c>
      <c r="W98" s="16">
        <f t="shared" si="13"/>
        <v>196.54094199699662</v>
      </c>
    </row>
    <row r="99" spans="1:23" ht="16.8" thickTop="1" thickBot="1" x14ac:dyDescent="0.35">
      <c r="A99">
        <f t="shared" si="10"/>
        <v>1988</v>
      </c>
      <c r="B99" s="13"/>
      <c r="C99" s="14"/>
      <c r="D99" s="14"/>
      <c r="E99" s="14"/>
      <c r="F99" s="14"/>
      <c r="G99" s="10">
        <f>SQRT(G86)</f>
        <v>560.79111847418164</v>
      </c>
      <c r="H99" s="14">
        <f t="shared" si="18"/>
        <v>399.37840414288496</v>
      </c>
      <c r="I99" s="14">
        <f t="shared" si="16"/>
        <v>92.872466807017702</v>
      </c>
      <c r="J99" s="14">
        <f t="shared" si="14"/>
        <v>286.56549641638992</v>
      </c>
      <c r="K99" s="16">
        <f t="shared" si="12"/>
        <v>7.3891941970100588</v>
      </c>
      <c r="M99">
        <f t="shared" si="11"/>
        <v>1988</v>
      </c>
      <c r="N99" s="13"/>
      <c r="O99" s="14"/>
      <c r="P99" s="14"/>
      <c r="Q99" s="14"/>
      <c r="R99" s="14"/>
      <c r="S99" s="10">
        <f>SQRT(S86)</f>
        <v>1375.9897833427608</v>
      </c>
      <c r="T99" s="14">
        <f t="shared" si="19"/>
        <v>850.74945367583916</v>
      </c>
      <c r="U99" s="14">
        <f t="shared" si="17"/>
        <v>166.66244506404757</v>
      </c>
      <c r="V99" s="14">
        <f t="shared" si="15"/>
        <v>388.13336211840823</v>
      </c>
      <c r="W99" s="16">
        <f t="shared" si="13"/>
        <v>161.9699624018784</v>
      </c>
    </row>
    <row r="100" spans="1:23" ht="16.8" thickTop="1" thickBot="1" x14ac:dyDescent="0.35">
      <c r="A100">
        <f t="shared" si="10"/>
        <v>1989</v>
      </c>
      <c r="B100" s="13"/>
      <c r="C100" s="14"/>
      <c r="D100" s="14"/>
      <c r="E100" s="14"/>
      <c r="F100" s="10">
        <f>SQRT(F87)</f>
        <v>312.65156547011077</v>
      </c>
      <c r="G100" s="14">
        <f>SQRT(G87)</f>
        <v>511.76389251689892</v>
      </c>
      <c r="H100" s="14">
        <f t="shared" si="18"/>
        <v>363.88015743319124</v>
      </c>
      <c r="I100" s="14">
        <f t="shared" si="16"/>
        <v>85.405935176424549</v>
      </c>
      <c r="J100" s="14">
        <f t="shared" si="14"/>
        <v>260.96150718153791</v>
      </c>
      <c r="K100" s="16">
        <f t="shared" si="12"/>
        <v>7.5888355047781149</v>
      </c>
      <c r="M100">
        <f t="shared" si="11"/>
        <v>1989</v>
      </c>
      <c r="N100" s="13"/>
      <c r="O100" s="14"/>
      <c r="P100" s="14"/>
      <c r="Q100" s="14"/>
      <c r="R100" s="10">
        <f>SQRT(R87)</f>
        <v>868.32376636707363</v>
      </c>
      <c r="S100" s="14">
        <f>SQRT(S87)</f>
        <v>1316.4194574515132</v>
      </c>
      <c r="T100" s="14">
        <f t="shared" si="19"/>
        <v>812.65057644330818</v>
      </c>
      <c r="U100" s="14">
        <f t="shared" si="17"/>
        <v>162.49282386993553</v>
      </c>
      <c r="V100" s="14">
        <f t="shared" si="15"/>
        <v>370.70939886115889</v>
      </c>
      <c r="W100" s="16">
        <f t="shared" si="13"/>
        <v>154.83148565636006</v>
      </c>
    </row>
    <row r="101" spans="1:23" ht="16.8" thickTop="1" thickBot="1" x14ac:dyDescent="0.35">
      <c r="A101">
        <f t="shared" si="10"/>
        <v>1981</v>
      </c>
      <c r="B101" s="13"/>
      <c r="C101" s="14"/>
      <c r="D101" s="14"/>
      <c r="E101" s="10">
        <f>SQRT(E88)</f>
        <v>1186.6126075926552</v>
      </c>
      <c r="F101" s="14">
        <f>SQRT(F88)</f>
        <v>470.54778523955565</v>
      </c>
      <c r="G101" s="14">
        <f>SQRT(G88)</f>
        <v>711.9681918602115</v>
      </c>
      <c r="H101" s="14">
        <f t="shared" si="18"/>
        <v>497.91615913634251</v>
      </c>
      <c r="I101" s="14">
        <f t="shared" si="16"/>
        <v>127.6860299296908</v>
      </c>
      <c r="J101" s="14">
        <f t="shared" si="14"/>
        <v>355.16293217981467</v>
      </c>
      <c r="K101" s="16">
        <f t="shared" si="12"/>
        <v>18.707717390721026</v>
      </c>
      <c r="M101">
        <f t="shared" si="11"/>
        <v>1981</v>
      </c>
      <c r="N101" s="13"/>
      <c r="O101" s="14"/>
      <c r="P101" s="14"/>
      <c r="Q101" s="10">
        <f>SQRT(Q88)</f>
        <v>3011.0127517788978</v>
      </c>
      <c r="R101" s="14">
        <f>SQRT(R88)</f>
        <v>1134.6938836389652</v>
      </c>
      <c r="S101" s="14">
        <f>SQRT(S88)</f>
        <v>1582.7615987305203</v>
      </c>
      <c r="T101" s="14">
        <f t="shared" si="19"/>
        <v>959.59226227603381</v>
      </c>
      <c r="U101" s="14">
        <f t="shared" si="17"/>
        <v>232.9466210609678</v>
      </c>
      <c r="V101" s="14">
        <f t="shared" si="15"/>
        <v>437.15003923935444</v>
      </c>
      <c r="W101" s="16">
        <f t="shared" si="13"/>
        <v>184.42357062959439</v>
      </c>
    </row>
    <row r="102" spans="1:23" ht="16.8" thickTop="1" thickBot="1" x14ac:dyDescent="0.35">
      <c r="A102">
        <f t="shared" si="10"/>
        <v>1982</v>
      </c>
      <c r="B102" s="13"/>
      <c r="C102" s="14"/>
      <c r="D102" s="10">
        <f>SQRT(D89)</f>
        <v>732.83586181940836</v>
      </c>
      <c r="E102" s="14">
        <f>SQRT(E89)</f>
        <v>819.83258958773717</v>
      </c>
      <c r="F102" s="14">
        <f>SQRT(F89)</f>
        <v>353.63698929912977</v>
      </c>
      <c r="G102" s="14">
        <f>SQRT(G89)</f>
        <v>493.03914555245143</v>
      </c>
      <c r="H102" s="14">
        <f t="shared" si="18"/>
        <v>337.63977368586825</v>
      </c>
      <c r="I102" s="14">
        <f t="shared" si="16"/>
        <v>95.390574340218251</v>
      </c>
      <c r="J102" s="14">
        <f t="shared" si="14"/>
        <v>239.10868842069641</v>
      </c>
      <c r="K102" s="16">
        <f t="shared" si="12"/>
        <v>17.537590896591809</v>
      </c>
      <c r="M102">
        <f t="shared" si="11"/>
        <v>1982</v>
      </c>
      <c r="N102" s="13"/>
      <c r="O102" s="14"/>
      <c r="P102" s="10">
        <f>SQRT(P89)</f>
        <v>2445.505942271981</v>
      </c>
      <c r="Q102" s="14">
        <f>SQRT(Q89)</f>
        <v>2548.5551000543514</v>
      </c>
      <c r="R102" s="14">
        <f>SQRT(R89)</f>
        <v>1069.9363449402633</v>
      </c>
      <c r="S102" s="14">
        <f>SQRT(S89)</f>
        <v>1357.9130837952941</v>
      </c>
      <c r="T102" s="14">
        <f t="shared" si="19"/>
        <v>802.50806934933939</v>
      </c>
      <c r="U102" s="14">
        <f t="shared" si="17"/>
        <v>236.63182427682005</v>
      </c>
      <c r="V102" s="14">
        <f t="shared" si="15"/>
        <v>364.85806663371676</v>
      </c>
      <c r="W102" s="16">
        <f t="shared" si="13"/>
        <v>156.18586276028032</v>
      </c>
    </row>
    <row r="103" spans="1:23" ht="16.8" thickTop="1" thickBot="1" x14ac:dyDescent="0.35">
      <c r="A103">
        <f t="shared" si="10"/>
        <v>1983</v>
      </c>
      <c r="B103" s="17"/>
      <c r="C103" s="18">
        <f>SQRT(C90)</f>
        <v>2331.6093612046302</v>
      </c>
      <c r="D103" s="19">
        <f>SQRT(D90)</f>
        <v>1708.8986052705577</v>
      </c>
      <c r="E103" s="19">
        <f>SQRT(E90)</f>
        <v>1435.6810276838457</v>
      </c>
      <c r="F103" s="19">
        <f>SQRT(F90)</f>
        <v>932.72611195144214</v>
      </c>
      <c r="G103" s="19">
        <f>SQRT(G90)</f>
        <v>879.57297548206236</v>
      </c>
      <c r="H103" s="19">
        <f t="shared" si="18"/>
        <v>490.42443762743159</v>
      </c>
      <c r="I103" s="19">
        <f t="shared" si="16"/>
        <v>246.94267700691259</v>
      </c>
      <c r="J103" s="19">
        <f t="shared" si="14"/>
        <v>314.61294830920684</v>
      </c>
      <c r="K103" s="20">
        <f t="shared" si="12"/>
        <v>66.875663923914175</v>
      </c>
      <c r="M103">
        <f t="shared" si="11"/>
        <v>1983</v>
      </c>
      <c r="N103" s="17"/>
      <c r="O103" s="18">
        <f>SQRT(O90)</f>
        <v>7584.4326083044598</v>
      </c>
      <c r="P103" s="19">
        <f>SQRT(P90)</f>
        <v>5405.8552157680551</v>
      </c>
      <c r="Q103" s="19">
        <f>SQRT(Q90)</f>
        <v>4309.9359346690244</v>
      </c>
      <c r="R103" s="19">
        <f>SQRT(R90)</f>
        <v>2920.7040998927741</v>
      </c>
      <c r="S103" s="19">
        <f>SQRT(S90)</f>
        <v>2537.1290992546187</v>
      </c>
      <c r="T103" s="19">
        <f t="shared" si="19"/>
        <v>1213.0604336838487</v>
      </c>
      <c r="U103" s="19">
        <f t="shared" si="17"/>
        <v>751.55370202145707</v>
      </c>
      <c r="V103" s="19">
        <f t="shared" si="15"/>
        <v>539.66540353647599</v>
      </c>
      <c r="W103" s="20">
        <f t="shared" si="13"/>
        <v>265.35289306255783</v>
      </c>
    </row>
    <row r="104" spans="1:23" ht="16.2" thickTop="1" x14ac:dyDescent="0.3"/>
  </sheetData>
  <phoneticPr fontId="0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Notes</vt:lpstr>
      <vt:lpstr>Data</vt:lpstr>
      <vt:lpstr>Delta=0</vt:lpstr>
      <vt:lpstr>Delta=1</vt:lpstr>
      <vt:lpstr>Delta=0 working</vt:lpstr>
      <vt:lpstr>Delta=1 working</vt:lpstr>
    </vt:vector>
  </TitlesOfParts>
  <Company>INSUREWARE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JulieS</dc:creator>
  <cp:lastModifiedBy>James Triveri</cp:lastModifiedBy>
  <dcterms:created xsi:type="dcterms:W3CDTF">2000-06-26T00:55:45Z</dcterms:created>
  <dcterms:modified xsi:type="dcterms:W3CDTF">2018-08-26T18:37:40Z</dcterms:modified>
</cp:coreProperties>
</file>