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8995" yWindow="1755" windowWidth="38235" windowHeight="10875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_xlnm._FilterDatabase" localSheetId="2" hidden="1">BTP!$A$7:$S$105</definedName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J102" i="2" l="1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5" i="2"/>
  <c r="N51" i="2" l="1"/>
  <c r="M51" i="2"/>
  <c r="I51" i="2"/>
  <c r="B51" i="2"/>
  <c r="L51" i="2" l="1"/>
  <c r="N55" i="2"/>
  <c r="M55" i="2"/>
  <c r="I55" i="2"/>
  <c r="B55" i="2"/>
  <c r="L55" i="2" l="1"/>
  <c r="N95" i="2"/>
  <c r="M95" i="2"/>
  <c r="N57" i="2"/>
  <c r="M57" i="2"/>
  <c r="N69" i="2"/>
  <c r="M69" i="2"/>
  <c r="I95" i="2"/>
  <c r="B95" i="2"/>
  <c r="I57" i="2"/>
  <c r="B57" i="2"/>
  <c r="I69" i="2"/>
  <c r="K95" i="2" l="1"/>
  <c r="L95" i="2" s="1"/>
  <c r="K57" i="2"/>
  <c r="L57" i="2" s="1"/>
  <c r="K69" i="2"/>
  <c r="L69" i="2" s="1"/>
  <c r="B69" i="2"/>
  <c r="M77" i="2" l="1"/>
  <c r="N77" i="2"/>
  <c r="M87" i="2"/>
  <c r="N87" i="2"/>
  <c r="N102" i="2"/>
  <c r="M102" i="2"/>
  <c r="I87" i="2"/>
  <c r="I77" i="2"/>
  <c r="K77" i="2" l="1"/>
  <c r="L77" i="2" s="1"/>
  <c r="K87" i="2"/>
  <c r="L87" i="2" s="1"/>
  <c r="B77" i="2"/>
  <c r="I102" i="2"/>
  <c r="B87" i="2"/>
  <c r="K102" i="2" l="1"/>
  <c r="L102" i="2" s="1"/>
  <c r="B102" i="2"/>
  <c r="N66" i="2" l="1"/>
  <c r="M66" i="2"/>
  <c r="I66" i="2"/>
  <c r="L66" i="2" l="1"/>
  <c r="N85" i="2"/>
  <c r="M85" i="2"/>
  <c r="M93" i="2"/>
  <c r="N93" i="2"/>
  <c r="M75" i="2"/>
  <c r="N75" i="2"/>
  <c r="M64" i="2"/>
  <c r="N64" i="2"/>
  <c r="M84" i="2"/>
  <c r="N84" i="2"/>
  <c r="M63" i="2"/>
  <c r="N63" i="2"/>
  <c r="M100" i="2"/>
  <c r="N100" i="2"/>
  <c r="M47" i="2"/>
  <c r="N47" i="2"/>
  <c r="M48" i="2"/>
  <c r="N48" i="2"/>
  <c r="M72" i="2"/>
  <c r="N72" i="2"/>
  <c r="M60" i="2"/>
  <c r="N60" i="2"/>
  <c r="M83" i="2"/>
  <c r="N83" i="2"/>
  <c r="M9" i="2"/>
  <c r="N9" i="2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49" i="2"/>
  <c r="M50" i="2"/>
  <c r="N50" i="2"/>
  <c r="M52" i="2"/>
  <c r="N52" i="2"/>
  <c r="M53" i="2"/>
  <c r="M54" i="2"/>
  <c r="N54" i="2"/>
  <c r="M56" i="2"/>
  <c r="M58" i="2"/>
  <c r="N58" i="2"/>
  <c r="M59" i="2"/>
  <c r="M61" i="2"/>
  <c r="M62" i="2"/>
  <c r="N62" i="2"/>
  <c r="M65" i="2"/>
  <c r="N65" i="2"/>
  <c r="M67" i="2"/>
  <c r="M68" i="2"/>
  <c r="N68" i="2"/>
  <c r="M70" i="2"/>
  <c r="N70" i="2"/>
  <c r="M71" i="2"/>
  <c r="N71" i="2"/>
  <c r="M73" i="2"/>
  <c r="M74" i="2"/>
  <c r="N74" i="2"/>
  <c r="M76" i="2"/>
  <c r="N76" i="2"/>
  <c r="M78" i="2"/>
  <c r="N78" i="2"/>
  <c r="M79" i="2"/>
  <c r="N79" i="2"/>
  <c r="M80" i="2"/>
  <c r="N80" i="2"/>
  <c r="M81" i="2"/>
  <c r="N82" i="2"/>
  <c r="M86" i="2"/>
  <c r="N86" i="2"/>
  <c r="M88" i="2"/>
  <c r="N88" i="2"/>
  <c r="N89" i="2"/>
  <c r="N90" i="2"/>
  <c r="M91" i="2"/>
  <c r="N91" i="2"/>
  <c r="N92" i="2"/>
  <c r="N94" i="2"/>
  <c r="M96" i="2"/>
  <c r="M97" i="2"/>
  <c r="M98" i="2"/>
  <c r="M99" i="2"/>
  <c r="M101" i="2"/>
  <c r="N101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B22" i="12"/>
  <c r="B3" i="12"/>
  <c r="B6" i="12"/>
  <c r="B30" i="12"/>
  <c r="B37" i="12"/>
  <c r="B16" i="12"/>
  <c r="B35" i="12"/>
  <c r="B24" i="12"/>
  <c r="B27" i="12"/>
  <c r="B32" i="12"/>
  <c r="B21" i="12"/>
  <c r="B17" i="12"/>
  <c r="B4" i="12"/>
  <c r="B7" i="12"/>
  <c r="B20" i="12"/>
  <c r="B34" i="12"/>
  <c r="C10" i="8"/>
  <c r="B25" i="12"/>
  <c r="B28" i="12"/>
  <c r="B2" i="12"/>
  <c r="B14" i="12"/>
  <c r="B36" i="12"/>
  <c r="C5" i="10"/>
  <c r="B31" i="12"/>
  <c r="B13" i="12"/>
  <c r="B15" i="12"/>
  <c r="B23" i="12"/>
  <c r="B5" i="12"/>
  <c r="B8" i="12"/>
  <c r="B19" i="12"/>
  <c r="B33" i="12"/>
  <c r="C8" i="8"/>
  <c r="B26" i="12"/>
  <c r="B29" i="12"/>
  <c r="C11" i="8"/>
  <c r="B12" i="12"/>
  <c r="B11" i="12"/>
  <c r="B10" i="12"/>
  <c r="B9" i="12"/>
  <c r="B18" i="12"/>
  <c r="C5" i="6"/>
  <c r="AC15" i="11"/>
  <c r="M66" i="7"/>
  <c r="I81" i="2"/>
  <c r="I12" i="2"/>
  <c r="M22" i="7"/>
  <c r="I56" i="2"/>
  <c r="M11" i="3"/>
  <c r="I44" i="2"/>
  <c r="I49" i="2"/>
  <c r="I96" i="2"/>
  <c r="I47" i="2"/>
  <c r="I78" i="2"/>
  <c r="AD21" i="11"/>
  <c r="M31" i="3"/>
  <c r="M48" i="7"/>
  <c r="I53" i="2"/>
  <c r="M26" i="7"/>
  <c r="M49" i="7"/>
  <c r="M21" i="3"/>
  <c r="I19" i="2"/>
  <c r="M18" i="3"/>
  <c r="AC10" i="11"/>
  <c r="AC12" i="11"/>
  <c r="M58" i="7"/>
  <c r="M30" i="3"/>
  <c r="M24" i="3"/>
  <c r="B1" i="1"/>
  <c r="M73" i="7"/>
  <c r="M53" i="7"/>
  <c r="M17" i="7"/>
  <c r="I43" i="2"/>
  <c r="M45" i="7"/>
  <c r="M12" i="3"/>
  <c r="M56" i="3"/>
  <c r="I91" i="2"/>
  <c r="M47" i="3"/>
  <c r="M54" i="3"/>
  <c r="M76" i="7"/>
  <c r="I70" i="2"/>
  <c r="I42" i="2"/>
  <c r="M71" i="7"/>
  <c r="I21" i="2"/>
  <c r="I45" i="2"/>
  <c r="I32" i="2"/>
  <c r="I40" i="2"/>
  <c r="I20" i="2"/>
  <c r="M19" i="7"/>
  <c r="M75" i="7"/>
  <c r="M41" i="3"/>
  <c r="B66" i="2"/>
  <c r="M80" i="7"/>
  <c r="I83" i="2"/>
  <c r="I29" i="2"/>
  <c r="M60" i="7"/>
  <c r="M34" i="7"/>
  <c r="M20" i="3"/>
  <c r="M13" i="7"/>
  <c r="I74" i="2"/>
  <c r="M38" i="7"/>
  <c r="I14" i="2"/>
  <c r="M29" i="3"/>
  <c r="I64" i="2"/>
  <c r="M47" i="7"/>
  <c r="M50" i="7"/>
  <c r="I28" i="2"/>
  <c r="M37" i="7"/>
  <c r="M59" i="7"/>
  <c r="M18" i="7"/>
  <c r="I34" i="2"/>
  <c r="M32" i="3"/>
  <c r="M36" i="7"/>
  <c r="M68" i="7"/>
  <c r="I61" i="2"/>
  <c r="M32" i="7"/>
  <c r="M78" i="7"/>
  <c r="AC16" i="11"/>
  <c r="M33" i="3"/>
  <c r="I72" i="2"/>
  <c r="M10" i="7"/>
  <c r="I37" i="2"/>
  <c r="I98" i="2"/>
  <c r="I48" i="2"/>
  <c r="I76" i="2"/>
  <c r="M54" i="7"/>
  <c r="I41" i="2"/>
  <c r="M50" i="3"/>
  <c r="M64" i="7"/>
  <c r="M11" i="7"/>
  <c r="I10" i="2"/>
  <c r="M26" i="3"/>
  <c r="M16" i="7"/>
  <c r="M52" i="3"/>
  <c r="M14" i="7"/>
  <c r="M33" i="7"/>
  <c r="I36" i="2"/>
  <c r="M74" i="7"/>
  <c r="M38" i="3"/>
  <c r="M31" i="7"/>
  <c r="I17" i="2"/>
  <c r="M8" i="7"/>
  <c r="M8" i="3"/>
  <c r="M25" i="3"/>
  <c r="M9" i="7"/>
  <c r="M29" i="7"/>
  <c r="I23" i="2"/>
  <c r="M39" i="3"/>
  <c r="I18" i="2"/>
  <c r="M25" i="7"/>
  <c r="M43" i="7"/>
  <c r="M15" i="3"/>
  <c r="M20" i="7"/>
  <c r="M51" i="7"/>
  <c r="M40" i="3"/>
  <c r="I11" i="2"/>
  <c r="M79" i="7"/>
  <c r="M82" i="7"/>
  <c r="I16" i="2"/>
  <c r="M55" i="7"/>
  <c r="M48" i="3"/>
  <c r="M30" i="7"/>
  <c r="I68" i="2"/>
  <c r="I52" i="2"/>
  <c r="M42" i="3"/>
  <c r="I97" i="2"/>
  <c r="M15" i="7"/>
  <c r="I90" i="2"/>
  <c r="AD17" i="11"/>
  <c r="I94" i="2"/>
  <c r="AC18" i="11"/>
  <c r="M21" i="7"/>
  <c r="M22" i="3"/>
  <c r="M16" i="3"/>
  <c r="I30" i="2"/>
  <c r="M65" i="7"/>
  <c r="M52" i="7"/>
  <c r="M24" i="7"/>
  <c r="M13" i="3"/>
  <c r="M27" i="3"/>
  <c r="I79" i="2"/>
  <c r="M35" i="7"/>
  <c r="M36" i="3"/>
  <c r="M57" i="3"/>
  <c r="I92" i="2"/>
  <c r="AC14" i="11"/>
  <c r="M10" i="3"/>
  <c r="AC11" i="11"/>
  <c r="M9" i="3"/>
  <c r="M12" i="8"/>
  <c r="I22" i="2"/>
  <c r="I24" i="2"/>
  <c r="M81" i="7"/>
  <c r="I93" i="2"/>
  <c r="M45" i="3"/>
  <c r="M19" i="3"/>
  <c r="I50" i="2"/>
  <c r="I80" i="2"/>
  <c r="M57" i="7"/>
  <c r="M86" i="7"/>
  <c r="AD20" i="11"/>
  <c r="I39" i="2"/>
  <c r="M42" i="7"/>
  <c r="M17" i="3"/>
  <c r="M55" i="3"/>
  <c r="I100" i="2"/>
  <c r="M67" i="7"/>
  <c r="M34" i="3"/>
  <c r="I35" i="2"/>
  <c r="I33" i="2"/>
  <c r="C29" i="7"/>
  <c r="AC13" i="11"/>
  <c r="I67" i="2"/>
  <c r="I15" i="2"/>
  <c r="M87" i="7"/>
  <c r="M72" i="7"/>
  <c r="M44" i="3"/>
  <c r="I73" i="2"/>
  <c r="M23" i="7"/>
  <c r="M85" i="7"/>
  <c r="I59" i="2"/>
  <c r="I85" i="2"/>
  <c r="I89" i="2"/>
  <c r="M37" i="3"/>
  <c r="M56" i="7"/>
  <c r="M41" i="7"/>
  <c r="I60" i="2"/>
  <c r="I25" i="2"/>
  <c r="I13" i="2"/>
  <c r="M61" i="7"/>
  <c r="M35" i="3"/>
  <c r="I62" i="2"/>
  <c r="I8" i="2"/>
  <c r="M49" i="3"/>
  <c r="I38" i="2"/>
  <c r="I82" i="2"/>
  <c r="M40" i="7"/>
  <c r="I75" i="2"/>
  <c r="I54" i="2"/>
  <c r="I71" i="2"/>
  <c r="I101" i="2"/>
  <c r="M28" i="3"/>
  <c r="M62" i="7"/>
  <c r="M44" i="7"/>
  <c r="M43" i="3"/>
  <c r="M77" i="7"/>
  <c r="M63" i="7"/>
  <c r="M53" i="3"/>
  <c r="M27" i="7"/>
  <c r="I31" i="2"/>
  <c r="I63" i="2"/>
  <c r="AC19" i="11"/>
  <c r="M88" i="7"/>
  <c r="AC8" i="11"/>
  <c r="M46" i="7"/>
  <c r="M23" i="3"/>
  <c r="M12" i="7"/>
  <c r="M83" i="7"/>
  <c r="I58" i="2"/>
  <c r="I86" i="2"/>
  <c r="I26" i="2"/>
  <c r="M70" i="7"/>
  <c r="I84" i="2"/>
  <c r="I27" i="2"/>
  <c r="I99" i="2"/>
  <c r="M69" i="7"/>
  <c r="I46" i="2"/>
  <c r="I9" i="2"/>
  <c r="M39" i="7"/>
  <c r="M84" i="7"/>
  <c r="M51" i="3"/>
  <c r="I88" i="2"/>
  <c r="AC9" i="11"/>
  <c r="O9" i="7"/>
  <c r="I65" i="2"/>
  <c r="J105" i="2" s="1"/>
  <c r="M46" i="3"/>
  <c r="M58" i="3" s="1"/>
  <c r="O25" i="7"/>
  <c r="O22" i="7"/>
  <c r="O26" i="7"/>
  <c r="O17" i="7"/>
  <c r="O24" i="7"/>
  <c r="O8" i="7"/>
  <c r="O23" i="7"/>
  <c r="O20" i="7"/>
  <c r="O12" i="7"/>
  <c r="O19" i="7"/>
  <c r="O12" i="3"/>
  <c r="O13" i="3"/>
  <c r="M89" i="7"/>
  <c r="O27" i="7"/>
  <c r="O18" i="7"/>
  <c r="O13" i="7"/>
  <c r="O14" i="7"/>
  <c r="O21" i="7"/>
  <c r="O16" i="7"/>
  <c r="O15" i="7"/>
  <c r="O11" i="7"/>
  <c r="L41" i="2" l="1"/>
  <c r="L46" i="2"/>
  <c r="L14" i="2"/>
  <c r="L8" i="2"/>
  <c r="L84" i="2"/>
  <c r="L85" i="2"/>
  <c r="L17" i="2"/>
  <c r="L43" i="2"/>
  <c r="L58" i="2"/>
  <c r="L93" i="2"/>
  <c r="L52" i="2"/>
  <c r="L13" i="2"/>
  <c r="L83" i="2"/>
  <c r="L64" i="2"/>
  <c r="L50" i="2"/>
  <c r="L80" i="2"/>
  <c r="L16" i="2"/>
  <c r="L11" i="2"/>
  <c r="L86" i="2"/>
  <c r="L10" i="2"/>
  <c r="L70" i="2"/>
  <c r="L9" i="2"/>
  <c r="K100" i="2"/>
  <c r="L100" i="2" s="1"/>
  <c r="N98" i="2"/>
  <c r="K63" i="2"/>
  <c r="L63" i="2" s="1"/>
  <c r="N45" i="2"/>
  <c r="K59" i="2"/>
  <c r="N96" i="2"/>
  <c r="K79" i="2"/>
  <c r="L79" i="2" s="1"/>
  <c r="K47" i="2"/>
  <c r="L47" i="2" s="1"/>
  <c r="K28" i="2"/>
  <c r="L28" i="2" s="1"/>
  <c r="K34" i="2"/>
  <c r="L34" i="2" s="1"/>
  <c r="K36" i="2"/>
  <c r="L36" i="2" s="1"/>
  <c r="K78" i="2"/>
  <c r="L78" i="2" s="1"/>
  <c r="K61" i="2"/>
  <c r="K76" i="2"/>
  <c r="L76" i="2" s="1"/>
  <c r="K81" i="2"/>
  <c r="K92" i="2"/>
  <c r="K74" i="2"/>
  <c r="L74" i="2" s="1"/>
  <c r="K82" i="2"/>
  <c r="K67" i="2"/>
  <c r="K42" i="2"/>
  <c r="L42" i="2" s="1"/>
  <c r="K44" i="2"/>
  <c r="L44" i="2" s="1"/>
  <c r="K38" i="2"/>
  <c r="L38" i="2" s="1"/>
  <c r="M90" i="2"/>
  <c r="K30" i="2"/>
  <c r="L30" i="2" s="1"/>
  <c r="K19" i="2"/>
  <c r="K73" i="2"/>
  <c r="K45" i="2"/>
  <c r="K96" i="2"/>
  <c r="K53" i="2"/>
  <c r="K29" i="2"/>
  <c r="L29" i="2" s="1"/>
  <c r="K49" i="2"/>
  <c r="K97" i="2"/>
  <c r="M82" i="2"/>
  <c r="N97" i="2"/>
  <c r="N49" i="2"/>
  <c r="K39" i="2"/>
  <c r="L39" i="2" s="1"/>
  <c r="K33" i="2"/>
  <c r="N99" i="2"/>
  <c r="N27" i="2"/>
  <c r="N18" i="2"/>
  <c r="L18" i="2" s="1"/>
  <c r="K56" i="2"/>
  <c r="K65" i="2"/>
  <c r="L65" i="2" s="1"/>
  <c r="K99" i="2"/>
  <c r="N24" i="2"/>
  <c r="N59" i="2"/>
  <c r="K40" i="2"/>
  <c r="K20" i="2"/>
  <c r="L20" i="2" s="1"/>
  <c r="K90" i="2"/>
  <c r="K71" i="2"/>
  <c r="L71" i="2" s="1"/>
  <c r="K62" i="2"/>
  <c r="L62" i="2" s="1"/>
  <c r="K24" i="2"/>
  <c r="K37" i="2"/>
  <c r="L37" i="2" s="1"/>
  <c r="K68" i="2"/>
  <c r="L68" i="2" s="1"/>
  <c r="K35" i="2"/>
  <c r="K32" i="2"/>
  <c r="L32" i="2" s="1"/>
  <c r="N67" i="2"/>
  <c r="M92" i="2"/>
  <c r="N56" i="2"/>
  <c r="N35" i="2"/>
  <c r="N81" i="2"/>
  <c r="N73" i="2"/>
  <c r="K94" i="2"/>
  <c r="K21" i="2"/>
  <c r="L21" i="2" s="1"/>
  <c r="K88" i="2"/>
  <c r="L88" i="2" s="1"/>
  <c r="K98" i="2"/>
  <c r="K25" i="2"/>
  <c r="L25" i="2" s="1"/>
  <c r="K22" i="2"/>
  <c r="L22" i="2" s="1"/>
  <c r="K31" i="2"/>
  <c r="L31" i="2" s="1"/>
  <c r="K27" i="2"/>
  <c r="N53" i="2"/>
  <c r="N61" i="2"/>
  <c r="M94" i="2"/>
  <c r="N33" i="2"/>
  <c r="K23" i="2"/>
  <c r="L23" i="2" s="1"/>
  <c r="K89" i="2"/>
  <c r="K48" i="2"/>
  <c r="L48" i="2" s="1"/>
  <c r="K26" i="2"/>
  <c r="L26" i="2" s="1"/>
  <c r="M89" i="2"/>
  <c r="N15" i="2"/>
  <c r="L15" i="2" s="1"/>
  <c r="M12" i="2"/>
  <c r="L12" i="2" s="1"/>
  <c r="N40" i="2"/>
  <c r="L60" i="2"/>
  <c r="L75" i="2"/>
  <c r="L54" i="2"/>
  <c r="L72" i="2"/>
  <c r="L91" i="2"/>
  <c r="L101" i="2"/>
  <c r="C4" i="8"/>
  <c r="B4" i="2"/>
  <c r="C4" i="7"/>
  <c r="C4" i="3"/>
  <c r="O11" i="3"/>
  <c r="C37" i="7"/>
  <c r="C44" i="7"/>
  <c r="C87" i="7"/>
  <c r="B41" i="2"/>
  <c r="AD13" i="11"/>
  <c r="C59" i="7"/>
  <c r="C20" i="7"/>
  <c r="C71" i="7"/>
  <c r="AB20" i="11"/>
  <c r="B100" i="2"/>
  <c r="C16" i="7"/>
  <c r="C62" i="7"/>
  <c r="B29" i="2"/>
  <c r="B63" i="2"/>
  <c r="C32" i="7"/>
  <c r="C9" i="7"/>
  <c r="C57" i="3"/>
  <c r="C52" i="3"/>
  <c r="AD12" i="11"/>
  <c r="C80" i="7"/>
  <c r="C20" i="3"/>
  <c r="B53" i="2"/>
  <c r="C76" i="7"/>
  <c r="C10" i="7"/>
  <c r="B18" i="2"/>
  <c r="C26" i="3"/>
  <c r="AD14" i="11"/>
  <c r="C51" i="7"/>
  <c r="C31" i="7"/>
  <c r="B9" i="2"/>
  <c r="AB17" i="11"/>
  <c r="B73" i="2"/>
  <c r="B12" i="2"/>
  <c r="C57" i="7"/>
  <c r="B49" i="2"/>
  <c r="B94" i="2"/>
  <c r="C82" i="7"/>
  <c r="B23" i="2"/>
  <c r="B40" i="2"/>
  <c r="B85" i="2"/>
  <c r="C49" i="7"/>
  <c r="D35" i="13" a="1"/>
  <c r="B8" i="2"/>
  <c r="C40" i="3"/>
  <c r="B36" i="2"/>
  <c r="B21" i="2"/>
  <c r="C5" i="7"/>
  <c r="C42" i="3"/>
  <c r="B16" i="2"/>
  <c r="C19" i="7"/>
  <c r="O8" i="3"/>
  <c r="C5" i="8"/>
  <c r="C38" i="3"/>
  <c r="C60" i="7"/>
  <c r="B56" i="2"/>
  <c r="C46" i="3"/>
  <c r="C54" i="3"/>
  <c r="C64" i="7"/>
  <c r="C35" i="3"/>
  <c r="B33" i="2"/>
  <c r="C43" i="3"/>
  <c r="C48" i="3"/>
  <c r="B89" i="2"/>
  <c r="B88" i="2"/>
  <c r="C12" i="8"/>
  <c r="C28" i="3"/>
  <c r="C13" i="3"/>
  <c r="C11" i="3"/>
  <c r="B80" i="2"/>
  <c r="B67" i="2"/>
  <c r="C58" i="7"/>
  <c r="C15" i="3"/>
  <c r="B20" i="2"/>
  <c r="C73" i="7"/>
  <c r="C8" i="7"/>
  <c r="C23" i="7"/>
  <c r="AD18" i="11"/>
  <c r="C86" i="7"/>
  <c r="C24" i="7"/>
  <c r="B22" i="2"/>
  <c r="C81" i="7"/>
  <c r="C18" i="3"/>
  <c r="B39" i="2"/>
  <c r="C54" i="7"/>
  <c r="C84" i="7"/>
  <c r="C27" i="7"/>
  <c r="AD8" i="11"/>
  <c r="C52" i="7"/>
  <c r="C38" i="7"/>
  <c r="C10" i="3"/>
  <c r="C8" i="3"/>
  <c r="C67" i="7"/>
  <c r="AD9" i="11"/>
  <c r="C35" i="7"/>
  <c r="C40" i="7"/>
  <c r="C53" i="7"/>
  <c r="B35" i="2"/>
  <c r="C56" i="3"/>
  <c r="C34" i="7"/>
  <c r="C42" i="7"/>
  <c r="C51" i="3"/>
  <c r="B79" i="2"/>
  <c r="B91" i="2"/>
  <c r="C61" i="7"/>
  <c r="C37" i="3"/>
  <c r="C36" i="7"/>
  <c r="C34" i="3"/>
  <c r="C68" i="7"/>
  <c r="C44" i="3"/>
  <c r="C26" i="7"/>
  <c r="C17" i="7"/>
  <c r="AD15" i="11"/>
  <c r="B76" i="2"/>
  <c r="B26" i="2"/>
  <c r="B99" i="2"/>
  <c r="B24" i="2"/>
  <c r="C19" i="3"/>
  <c r="AD10" i="11"/>
  <c r="B45" i="2"/>
  <c r="C21" i="7"/>
  <c r="C14" i="7"/>
  <c r="C15" i="7"/>
  <c r="B71" i="2"/>
  <c r="B62" i="2"/>
  <c r="B42" i="2"/>
  <c r="C53" i="3"/>
  <c r="C32" i="3"/>
  <c r="C5" i="3"/>
  <c r="C25" i="7"/>
  <c r="B54" i="2"/>
  <c r="C29" i="3"/>
  <c r="B78" i="2"/>
  <c r="B70" i="2"/>
  <c r="C30" i="7"/>
  <c r="C39" i="3"/>
  <c r="B93" i="2"/>
  <c r="B68" i="2"/>
  <c r="C45" i="7"/>
  <c r="C18" i="7"/>
  <c r="C27" i="3"/>
  <c r="O10" i="3"/>
  <c r="C63" i="7"/>
  <c r="C83" i="7"/>
  <c r="C79" i="7"/>
  <c r="C22" i="3"/>
  <c r="B75" i="2"/>
  <c r="B50" i="2"/>
  <c r="C23" i="3"/>
  <c r="O9" i="3"/>
  <c r="B32" i="2"/>
  <c r="C70" i="7"/>
  <c r="C39" i="7"/>
  <c r="B60" i="2"/>
  <c r="B11" i="2"/>
  <c r="B83" i="2"/>
  <c r="C85" i="7"/>
  <c r="B37" i="2"/>
  <c r="C47" i="3"/>
  <c r="C24" i="3"/>
  <c r="AB21" i="11"/>
  <c r="B15" i="2"/>
  <c r="C65" i="7"/>
  <c r="B59" i="2"/>
  <c r="B65" i="2"/>
  <c r="C17" i="3"/>
  <c r="B30" i="2"/>
  <c r="B46" i="2"/>
  <c r="B44" i="2"/>
  <c r="C56" i="7"/>
  <c r="C41" i="3"/>
  <c r="B81" i="2"/>
  <c r="C11" i="7"/>
  <c r="C12" i="7"/>
  <c r="B58" i="2"/>
  <c r="B52" i="2"/>
  <c r="B34" i="2"/>
  <c r="B101" i="2"/>
  <c r="I6" i="2"/>
  <c r="B98" i="2"/>
  <c r="B74" i="2"/>
  <c r="C13" i="7"/>
  <c r="C21" i="3"/>
  <c r="C78" i="7"/>
  <c r="C55" i="3"/>
  <c r="B10" i="2"/>
  <c r="B72" i="2"/>
  <c r="AD11" i="11"/>
  <c r="J104" i="2"/>
  <c r="B38" i="2"/>
  <c r="B82" i="2"/>
  <c r="B19" i="2"/>
  <c r="B25" i="2"/>
  <c r="P24" i="7"/>
  <c r="P13" i="7"/>
  <c r="C75" i="7"/>
  <c r="C47" i="7"/>
  <c r="B90" i="2"/>
  <c r="B97" i="2"/>
  <c r="B92" i="2"/>
  <c r="P13" i="3"/>
  <c r="B27" i="2"/>
  <c r="C46" i="7"/>
  <c r="B28" i="2"/>
  <c r="C9" i="3"/>
  <c r="B64" i="2"/>
  <c r="B84" i="2"/>
  <c r="C33" i="7"/>
  <c r="C50" i="7"/>
  <c r="B48" i="2"/>
  <c r="C22" i="7"/>
  <c r="C25" i="3"/>
  <c r="B31" i="2"/>
  <c r="C12" i="3"/>
  <c r="C45" i="3"/>
  <c r="C30" i="3"/>
  <c r="C16" i="3"/>
  <c r="O10" i="7"/>
  <c r="C55" i="7"/>
  <c r="AD16" i="11"/>
  <c r="C48" i="7"/>
  <c r="C33" i="3"/>
  <c r="C49" i="3"/>
  <c r="C36" i="3"/>
  <c r="B43" i="2"/>
  <c r="C41" i="7"/>
  <c r="C88" i="7"/>
  <c r="C72" i="7"/>
  <c r="B86" i="2"/>
  <c r="P23" i="7"/>
  <c r="B61" i="2"/>
  <c r="B13" i="2"/>
  <c r="B96" i="2"/>
  <c r="P19" i="7"/>
  <c r="C77" i="7"/>
  <c r="B14" i="2"/>
  <c r="P22" i="7"/>
  <c r="C74" i="7"/>
  <c r="M28" i="7"/>
  <c r="B17" i="2"/>
  <c r="AD19" i="11"/>
  <c r="C69" i="7"/>
  <c r="C43" i="7"/>
  <c r="C66" i="7"/>
  <c r="C50" i="3"/>
  <c r="B47" i="2"/>
  <c r="C31" i="3"/>
  <c r="M14" i="3"/>
  <c r="P27" i="7"/>
  <c r="P16" i="7"/>
  <c r="P11" i="3"/>
  <c r="P9" i="7"/>
  <c r="P20" i="7"/>
  <c r="P10" i="3"/>
  <c r="P15" i="7"/>
  <c r="P8" i="7"/>
  <c r="P17" i="7"/>
  <c r="P9" i="3"/>
  <c r="P11" i="7"/>
  <c r="P12" i="7"/>
  <c r="P12" i="3"/>
  <c r="P21" i="7"/>
  <c r="P10" i="7"/>
  <c r="P26" i="7"/>
  <c r="P18" i="7"/>
  <c r="P14" i="7"/>
  <c r="P25" i="7"/>
  <c r="P8" i="3"/>
  <c r="L19" i="2" l="1"/>
  <c r="L59" i="2"/>
  <c r="L99" i="2"/>
  <c r="L96" i="2"/>
  <c r="L40" i="2"/>
  <c r="L61" i="2"/>
  <c r="L56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L81" i="2"/>
  <c r="L73" i="2"/>
  <c r="L33" i="2"/>
  <c r="L45" i="2"/>
  <c r="L35" i="2"/>
  <c r="L24" i="2"/>
  <c r="L27" i="2"/>
  <c r="L90" i="2"/>
  <c r="L89" i="2"/>
  <c r="L53" i="2"/>
  <c r="L82" i="2"/>
  <c r="L49" i="2"/>
  <c r="L92" i="2"/>
  <c r="L97" i="2"/>
  <c r="L98" i="2"/>
  <c r="L94" i="2"/>
  <c r="L67" i="2"/>
  <c r="AD22" i="11"/>
  <c r="B5" i="2"/>
  <c r="AD23" i="11"/>
  <c r="B4" i="11" l="1"/>
  <c r="B5" i="11"/>
  <c r="J103" i="2" l="1"/>
</calcChain>
</file>

<file path=xl/sharedStrings.xml><?xml version="1.0" encoding="utf-8"?>
<sst xmlns="http://schemas.openxmlformats.org/spreadsheetml/2006/main" count="1146" uniqueCount="464">
  <si>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</si>
  <si>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</si>
  <si>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</si>
  <si>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</si>
  <si>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</si>
  <si>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</si>
  <si>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</si>
  <si>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</si>
  <si>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</si>
  <si>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</si>
  <si>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</si>
  <si>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</si>
  <si>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</si>
  <si>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</si>
  <si>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</si>
  <si>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</si>
  <si>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</si>
  <si>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</si>
  <si>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</si>
  <si>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</si>
  <si>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</si>
  <si>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</si>
  <si>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</si>
  <si>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</si>
  <si>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</si>
  <si>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</si>
  <si>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</si>
  <si>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</si>
  <si>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</si>
  <si>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</si>
  <si>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</si>
  <si>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</si>
  <si>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</si>
  <si>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</si>
  <si>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</si>
  <si>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</si>
  <si>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</si>
  <si>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</si>
  <si>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</si>
  <si>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</si>
  <si>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</si>
  <si>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</si>
  <si>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</si>
  <si>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</si>
  <si>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</si>
  <si>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</si>
  <si>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</si>
  <si>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</si>
  <si>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</si>
  <si>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</si>
  <si>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</si>
  <si>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</si>
  <si>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</si>
  <si>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</si>
  <si>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</si>
  <si>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</si>
  <si>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</si>
  <si>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</si>
  <si>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</si>
  <si>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</si>
  <si>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</si>
  <si>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</si>
  <si>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</si>
  <si>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</si>
  <si>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</si>
  <si>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</si>
  <si>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</si>
  <si>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</si>
  <si>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</si>
  <si>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</si>
  <si>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</si>
  <si>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</si>
  <si>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</si>
  <si>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</si>
  <si>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</si>
  <si>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</si>
  <si>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</si>
  <si>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</si>
  <si>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</si>
  <si>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</si>
  <si>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</si>
  <si>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</si>
  <si>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</si>
  <si>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</si>
  <si>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</si>
  <si>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</si>
  <si>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</si>
  <si>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</si>
  <si>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</si>
  <si>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</si>
  <si>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</si>
  <si>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</si>
  <si>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</si>
  <si>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</si>
  <si>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</si>
  <si>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</si>
  <si>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</si>
  <si>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</si>
  <si>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</si>
  <si>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</si>
  <si>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</si>
  <si>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</si>
  <si>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</si>
  <si>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</si>
  <si>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</si>
  <si>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</si>
  <si>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</si>
  <si>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</si>
  <si>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</si>
  <si>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</si>
  <si>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</si>
  <si>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</si>
  <si>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</si>
  <si>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</si>
  <si>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</si>
  <si>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</si>
  <si>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</si>
  <si>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</si>
  <si>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</si>
  <si>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</si>
  <si>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</si>
  <si>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</si>
  <si>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</si>
  <si>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</si>
  <si>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</si>
  <si>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</si>
  <si>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</si>
  <si>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</si>
  <si>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</si>
  <si>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</si>
  <si>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</si>
  <si>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</si>
  <si>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</si>
  <si>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</si>
  <si>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</si>
  <si>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</si>
  <si>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</si>
  <si>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</si>
  <si>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</si>
  <si>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</si>
  <si>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</si>
  <si>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</si>
  <si>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</si>
  <si>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</si>
  <si>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</si>
  <si>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</si>
  <si>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</si>
  <si>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</si>
  <si>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</si>
  <si>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</si>
  <si>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</si>
  <si>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</si>
  <si>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</si>
  <si>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</si>
  <si>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</si>
  <si>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</si>
  <si>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</si>
  <si>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</si>
  <si>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</si>
  <si>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</si>
  <si>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</si>
  <si>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</si>
  <si>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</si>
  <si>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</si>
  <si>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</si>
  <si>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</si>
  <si>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</si>
  <si>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</si>
  <si>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</si>
  <si>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</si>
  <si>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</si>
  <si>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</si>
  <si>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</si>
  <si>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</si>
  <si>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</si>
  <si>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</si>
  <si>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</si>
  <si>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</si>
  <si>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</si>
  <si>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</si>
  <si>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</si>
  <si>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</si>
  <si>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</si>
  <si>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</si>
  <si>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</si>
  <si>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</si>
  <si>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</si>
  <si>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</si>
  <si>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</si>
  <si>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</si>
  <si>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</si>
  <si>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</si>
  <si>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</si>
  <si>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</si>
  <si>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</si>
  <si>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</si>
  <si>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</si>
  <si>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</si>
  <si>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</si>
  <si>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</si>
  <si>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</si>
  <si>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</si>
  <si>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</si>
  <si>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</si>
  <si>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</si>
  <si>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</si>
  <si>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</si>
  <si>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</si>
  <si>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</si>
  <si>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</si>
  <si>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</si>
  <si>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</si>
  <si>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</si>
  <si>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</si>
  <si>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</si>
  <si>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</si>
  <si>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</si>
  <si>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</si>
  <si>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</si>
  <si>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</si>
  <si>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</si>
  <si>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</si>
  <si>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</si>
  <si>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</si>
  <si>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</si>
  <si>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</si>
  <si>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</si>
  <si>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</si>
  <si>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</si>
  <si>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</si>
  <si>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</si>
  <si>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</si>
  <si>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</si>
  <si>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</si>
  <si>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</si>
  <si>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</si>
  <si>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</si>
  <si>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</si>
  <si>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</si>
  <si>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</si>
  <si>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</si>
  <si>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</si>
  <si>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</si>
  <si>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</si>
  <si>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</si>
  <si>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</si>
  <si>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</si>
  <si>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</si>
  <si>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</si>
  <si>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</si>
  <si>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</si>
  <si>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</si>
  <si>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</si>
  <si>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</si>
  <si>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</si>
  <si>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</si>
  <si>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</si>
  <si>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</si>
  <si>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</si>
  <si>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</si>
  <si>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</si>
  <si>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</si>
  <si>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</si>
  <si>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</si>
  <si>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</si>
  <si>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</si>
  <si>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</si>
  <si>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</si>
  <si>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</si>
  <si>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</si>
  <si>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</si>
  <si>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</si>
  <si>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</si>
  <si>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</si>
  <si>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</si>
  <si>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</si>
  <si>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</si>
  <si>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</si>
  <si>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</si>
  <si>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</si>
  <si>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</si>
  <si>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</si>
  <si>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</si>
  <si>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</si>
  <si>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</si>
  <si>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</si>
  <si>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</si>
  <si>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</si>
  <si>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</si>
  <si>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</si>
  <si>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</si>
  <si>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</si>
  <si>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</si>
  <si>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</si>
  <si>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</si>
  <si>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</si>
  <si>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</si>
  <si>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</si>
  <si>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</si>
  <si>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</si>
  <si>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</si>
  <si>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</si>
  <si>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</si>
  <si>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</si>
  <si>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</si>
  <si>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</si>
  <si>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</si>
  <si>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</si>
  <si>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</si>
  <si>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</si>
  <si>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</si>
  <si>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</si>
  <si>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</si>
  <si>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</si>
  <si>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</si>
  <si>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</si>
  <si>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</si>
  <si>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</si>
  <si>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</si>
  <si>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</si>
  <si>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</si>
  <si>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</si>
  <si>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</si>
  <si>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</si>
  <si>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</si>
  <si>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</si>
  <si>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</si>
  <si>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</si>
  <si>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</si>
  <si>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</si>
  <si>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</si>
  <si>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</si>
  <si>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</si>
  <si>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</si>
  <si>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</si>
  <si>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</si>
  <si>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</si>
  <si>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</si>
  <si>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</si>
  <si>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</si>
  <si>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</si>
  <si>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</si>
  <si>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</si>
  <si>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</si>
  <si>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</si>
  <si>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</si>
  <si>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</si>
  <si>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</si>
  <si>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</si>
  <si>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</si>
  <si>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</si>
  <si>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</si>
  <si>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</si>
  <si>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</si>
  <si>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</si>
  <si>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</si>
  <si>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</si>
  <si>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</si>
  <si>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</si>
  <si>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</si>
  <si>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</si>
  <si>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</si>
  <si>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</si>
  <si>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</si>
  <si>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</si>
  <si>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</si>
  <si>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</si>
  <si>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</si>
  <si>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</si>
  <si>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</si>
  <si>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</si>
  <si>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</si>
  <si>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</si>
  <si>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</si>
  <si>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</si>
  <si>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</si>
  <si>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</si>
  <si>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</si>
  <si>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</si>
  <si>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</si>
  <si>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</si>
  <si>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</si>
  <si>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</si>
  <si>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</si>
  <si>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</si>
  <si>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</si>
  <si>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</si>
  <si>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</si>
  <si>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</si>
  <si>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</si>
  <si>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</si>
  <si>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</si>
  <si>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</si>
  <si>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</si>
  <si>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</si>
  <si>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</si>
  <si>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</si>
  <si>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</si>
  <si>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</si>
  <si>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</si>
  <si>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</si>
  <si>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</si>
  <si>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</si>
  <si>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</si>
  <si>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</si>
  <si>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</si>
  <si>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</si>
  <si>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</si>
  <si>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</si>
  <si>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</si>
  <si>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</si>
  <si>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</si>
  <si>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</si>
  <si>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</si>
  <si>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</si>
  <si>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</si>
  <si>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</si>
  <si>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</si>
  <si>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</si>
  <si>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</si>
  <si>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</si>
  <si>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</si>
  <si>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</si>
  <si>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</si>
  <si>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</si>
  <si>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</si>
  <si>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</si>
  <si>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</si>
  <si>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</si>
  <si>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</si>
  <si>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</si>
  <si>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</si>
  <si>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</si>
  <si>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</si>
  <si>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</si>
  <si>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</si>
  <si>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</si>
  <si>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</si>
  <si>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</si>
  <si>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</si>
  <si>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</si>
  <si>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</si>
  <si>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</si>
  <si>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</si>
  <si>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</si>
  <si>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</si>
  <si>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</si>
  <si>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</si>
  <si>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</si>
  <si>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</si>
  <si>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</si>
  <si>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</si>
  <si>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</si>
  <si>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</si>
  <si>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</si>
  <si>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</si>
  <si>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</si>
  <si>
    <t>IT0005107708</t>
  </si>
  <si>
    <t>IT0005106049</t>
  </si>
  <si>
    <t>IT0005094088</t>
  </si>
  <si>
    <t>IT0005058463</t>
  </si>
  <si>
    <t>CacBTPs</t>
  </si>
  <si>
    <t>Cac</t>
  </si>
  <si>
    <t>IT0005023459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</si>
</sst>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_-* #,##0.00_-;\-* #,##0.00_-;_-* &quot;-&quot;??_-;_-@_-"/>
    <numFmt numFmtId="166" formatCode="0.0000"/>
    <numFmt numFmtId="167" formatCode="0.00000"/>
    <numFmt numFmtId="168" formatCode="0.000%"/>
    <numFmt numFmtId="169" formatCode="0.0000%"/>
    <numFmt numFmtId="170" formatCode="ddd\,\ dd\-mmm\-yyyy"/>
    <numFmt numFmtId="171" formatCode="#,##0.0;#,##0.0"/>
    <numFmt numFmtId="172" formatCode="ddd\,\ d\-mmm\-yyyy\,\ hh:mm:ss"/>
    <numFmt numFmtId="173" formatCode="General_)"/>
    <numFmt numFmtId="174" formatCode="ddd\,\ d\-mmm\-yyyy"/>
  </numFmts>
  <fonts count="1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  <font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3" fontId="8" fillId="0" borderId="0"/>
    <xf numFmtId="9" fontId="1" fillId="0" borderId="0" applyFont="0" applyFill="0" applyBorder="0" applyAlignment="0" applyProtection="0"/>
    <xf numFmtId="171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9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2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2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70" fontId="9" fillId="0" borderId="3" xfId="0" applyNumberFormat="1" applyFont="1" applyFill="1" applyBorder="1" applyAlignment="1">
      <alignment horizontal="right"/>
    </xf>
    <xf numFmtId="169" fontId="9" fillId="0" borderId="3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 applyProtection="1"/>
    <xf numFmtId="174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4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70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70" fontId="9" fillId="7" borderId="3" xfId="0" applyNumberFormat="1" applyFont="1" applyFill="1" applyBorder="1" applyAlignment="1">
      <alignment horizontal="right"/>
    </xf>
    <xf numFmtId="169" fontId="9" fillId="7" borderId="3" xfId="0" applyNumberFormat="1" applyFont="1" applyFill="1" applyBorder="1" applyAlignment="1">
      <alignment horizontal="right"/>
    </xf>
    <xf numFmtId="167" fontId="9" fillId="7" borderId="3" xfId="0" applyNumberFormat="1" applyFont="1" applyFill="1" applyBorder="1" applyAlignment="1" applyProtection="1"/>
    <xf numFmtId="174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70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9" fontId="9" fillId="8" borderId="3" xfId="0" applyNumberFormat="1" applyFont="1" applyFill="1" applyBorder="1" applyAlignment="1">
      <alignment horizontal="right"/>
    </xf>
    <xf numFmtId="167" fontId="9" fillId="8" borderId="3" xfId="0" applyNumberFormat="1" applyFont="1" applyFill="1" applyBorder="1" applyAlignment="1" applyProtection="1"/>
    <xf numFmtId="174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70" fontId="9" fillId="7" borderId="0" xfId="0" applyNumberFormat="1" applyFont="1" applyFill="1" applyBorder="1" applyAlignment="1">
      <alignment horizontal="right"/>
    </xf>
    <xf numFmtId="170" fontId="9" fillId="0" borderId="0" xfId="4" applyNumberFormat="1" applyFont="1" applyFill="1" applyBorder="1"/>
    <xf numFmtId="168" fontId="9" fillId="0" borderId="0" xfId="6" applyNumberFormat="1" applyFont="1" applyFill="1" applyBorder="1"/>
    <xf numFmtId="166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70" fontId="9" fillId="7" borderId="0" xfId="4" applyNumberFormat="1" applyFont="1" applyFill="1" applyBorder="1"/>
    <xf numFmtId="168" fontId="9" fillId="7" borderId="0" xfId="6" applyNumberFormat="1" applyFont="1" applyFill="1" applyBorder="1"/>
    <xf numFmtId="166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70" fontId="9" fillId="7" borderId="0" xfId="0" applyNumberFormat="1" applyFont="1" applyFill="1" applyBorder="1" applyAlignment="1" applyProtection="1"/>
    <xf numFmtId="15" fontId="9" fillId="0" borderId="0" xfId="0" applyNumberFormat="1" applyFont="1"/>
    <xf numFmtId="168" fontId="9" fillId="7" borderId="0" xfId="0" applyNumberFormat="1" applyFont="1" applyFill="1" applyBorder="1" applyAlignment="1">
      <alignment horizontal="right"/>
    </xf>
    <xf numFmtId="166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7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9" fontId="12" fillId="0" borderId="0" xfId="0" applyNumberFormat="1" applyFont="1"/>
    <xf numFmtId="0" fontId="9" fillId="10" borderId="0" xfId="4" applyFont="1" applyFill="1" applyBorder="1"/>
    <xf numFmtId="170" fontId="9" fillId="10" borderId="0" xfId="4" applyNumberFormat="1" applyFont="1" applyFill="1" applyBorder="1"/>
    <xf numFmtId="168" fontId="9" fillId="10" borderId="0" xfId="6" applyNumberFormat="1" applyFont="1" applyFill="1" applyBorder="1"/>
    <xf numFmtId="166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2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70" fontId="9" fillId="0" borderId="22" xfId="4" applyNumberFormat="1" applyFont="1" applyFill="1" applyBorder="1"/>
    <xf numFmtId="168" fontId="9" fillId="0" borderId="22" xfId="6" applyNumberFormat="1" applyFont="1" applyFill="1" applyBorder="1"/>
    <xf numFmtId="166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170" fontId="13" fillId="4" borderId="0" xfId="4" applyNumberFormat="1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1.6.0 - MS VC++ (version unknown) - Multithreaded Dynamic Runtime library - Release Configuration - Jun 26 2015 16:11:30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42213.752303240741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str">
        <f>IF(AE8,_xll.qlCCTEU(C8,,E8,X8,W8,D8,,Permanent,Trigger,ObjectOverwrite),_xll.qlFloatingRateBond(C8,AB8,N8,O8,P8,Q8,AC8,R8,S8,T8,U8,V8,W8,X8,Y8,Z8,AA8,Permanent,Trigger,ObjectOverwrite))</f>
        <v>IT0003605380#0000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str">
        <f>IF(AE9,_xll.qlCCTEU(C9,,E9,X9,W9,D9,,Permanent,Trigger,ObjectOverwrite),_xll.qlFloatingRateBond(C9,AB9,N9,O9,P9,Q9,AC9,R9,S9,T9,U9,V9,W9,X9,Y9,Z9,AA9,Permanent,Trigger,ObjectOverwrite))</f>
        <v>IT0003658009#0000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5"/>
  <sheetViews>
    <sheetView workbookViewId="0">
      <pane xSplit="8" ySplit="7" topLeftCell="I8" activePane="bottomRight" state="frozen"/>
      <selection pane="topRight" activeCell="J1" sqref="J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hidden="1" customWidth="1" outlineLevel="1"/>
    <col min="6" max="6" width="11" style="28" hidden="1" customWidth="1" outlineLevel="1"/>
    <col min="7" max="8" width="17.28515625" style="28" hidden="1" customWidth="1" outlineLevel="1"/>
    <col min="9" max="9" width="20.28515625" style="28" bestFit="1" customWidth="1" collapsed="1"/>
    <col min="10" max="10" width="20.28515625" style="28" customWidth="1"/>
    <col min="11" max="11" width="15.140625" style="28" bestFit="1" customWidth="1"/>
    <col min="12" max="12" width="17.28515625" style="28" bestFit="1" customWidth="1"/>
    <col min="13" max="14" width="13.140625" style="28" bestFit="1" customWidth="1"/>
    <col min="15" max="15" width="4.28515625" style="28" customWidth="1"/>
    <col min="16" max="16" width="5.7109375" style="28" customWidth="1"/>
    <col min="17" max="17" width="15.140625" style="28" bestFit="1" customWidth="1"/>
    <col min="18" max="18" width="9.140625" style="28"/>
    <col min="19" max="19" width="21.42578125" style="28" bestFit="1" customWidth="1"/>
    <col min="20" max="16384" width="9.140625" style="28"/>
  </cols>
  <sheetData>
    <row r="1" spans="1:19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9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9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9" s="18" customFormat="1" x14ac:dyDescent="0.2">
      <c r="A4" s="62"/>
      <c r="B4" s="21" t="str">
        <f>IF(Serialize,_xll.ohObjectSave(I8:I105,SerializationPath&amp;FileName,FileOverwrite,Serialize),"---")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1:19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135">
        <f>_xll.qlSettingsEvaluationDate(Trigger)+365</f>
        <v>42578</v>
      </c>
      <c r="K5" s="22"/>
      <c r="L5" s="22"/>
      <c r="M5" s="22"/>
      <c r="N5" s="22"/>
      <c r="O5" s="23"/>
    </row>
    <row r="6" spans="1:19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42215</v>
      </c>
      <c r="J6" s="135">
        <v>41275</v>
      </c>
      <c r="K6" s="22"/>
      <c r="L6" s="22"/>
      <c r="M6" s="22"/>
      <c r="N6" s="22"/>
      <c r="O6" s="23"/>
    </row>
    <row r="7" spans="1:19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462</v>
      </c>
      <c r="K7" s="82" t="s">
        <v>355</v>
      </c>
      <c r="L7" s="22"/>
      <c r="M7" s="38" t="s">
        <v>346</v>
      </c>
      <c r="N7" s="39" t="s">
        <v>347</v>
      </c>
      <c r="O7" s="23"/>
    </row>
    <row r="8" spans="1:19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IT0003799597#0002</v>
      </c>
      <c r="J8" s="88" t="b">
        <f>IF(AND(H8&gt;$J$6,D8&gt;$J$5),TRUE,FALSE)</f>
        <v>0</v>
      </c>
      <c r="K8" s="123" t="b">
        <v>0</v>
      </c>
      <c r="L8" s="121" t="str">
        <f>IF(AND(K8,ISNA(M8),ISNA(N8)),"Residual Missing","--")</f>
        <v>--</v>
      </c>
      <c r="M8" s="48" t="e">
        <f>LEFT(VLOOKUP($D8,'BTP Strip May-Nov'!$H$8:$M$13,6,FALSE),12)</f>
        <v>#N/A</v>
      </c>
      <c r="N8" s="120" t="e">
        <f>LEFT(VLOOKUP($D8,'BTP Strip Feb-Aug'!$H$8:$M$27,6,FALSE),12)</f>
        <v>#N/A</v>
      </c>
      <c r="O8" s="23"/>
      <c r="S8" s="18" t="s">
        <v>380</v>
      </c>
    </row>
    <row r="9" spans="1:19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IT0004196918#0002</v>
      </c>
      <c r="J9" s="88" t="b">
        <f t="shared" ref="J9:J72" si="0">IF(AND(H9&gt;$J$6,D9&gt;$J$5),TRUE,FALSE)</f>
        <v>0</v>
      </c>
      <c r="K9" s="123" t="b">
        <v>0</v>
      </c>
      <c r="L9" s="121" t="str">
        <f t="shared" ref="L9:L81" si="1">IF(AND(K9,ISNA(M9),ISNA(N9)),"Residual Missing","--")</f>
        <v>--</v>
      </c>
      <c r="M9" s="48" t="e">
        <f>LEFT(VLOOKUP($D9,'BTP Strip May-Nov'!$H$8:$M$13,6,FALSE),12)</f>
        <v>#N/A</v>
      </c>
      <c r="N9" s="120" t="e">
        <f>LEFT(VLOOKUP($D9,'BTP Strip Feb-Aug'!$H$8:$M$27,6,FALSE),12)</f>
        <v>#N/A</v>
      </c>
      <c r="O9" s="23"/>
    </row>
    <row r="10" spans="1:19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IT0003872923#0002</v>
      </c>
      <c r="J10" s="88" t="b">
        <f t="shared" si="0"/>
        <v>0</v>
      </c>
      <c r="K10" s="123" t="b">
        <v>0</v>
      </c>
      <c r="L10" s="121" t="str">
        <f t="shared" si="1"/>
        <v>--</v>
      </c>
      <c r="M10" s="48" t="e">
        <f>LEFT(VLOOKUP($D10,'BTP Strip May-Nov'!$H$8:$M$13,6,FALSE),12)</f>
        <v>#N/A</v>
      </c>
      <c r="N10" s="120" t="e">
        <f>LEFT(VLOOKUP($D10,'BTP Strip Feb-Aug'!$H$8:$M$27,6,FALSE),12)</f>
        <v>#N/A</v>
      </c>
      <c r="O10" s="23"/>
    </row>
    <row r="11" spans="1:19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IT0004254352#0002</v>
      </c>
      <c r="J11" s="88" t="b">
        <f t="shared" si="0"/>
        <v>0</v>
      </c>
      <c r="K11" s="123" t="b">
        <v>0</v>
      </c>
      <c r="L11" s="121" t="str">
        <f t="shared" si="1"/>
        <v>--</v>
      </c>
      <c r="M11" s="48" t="e">
        <f>LEFT(VLOOKUP($D11,'BTP Strip May-Nov'!$H$8:$M$13,6,FALSE),12)</f>
        <v>#N/A</v>
      </c>
      <c r="N11" s="120" t="e">
        <f>LEFT(VLOOKUP($D11,'BTP Strip Feb-Aug'!$H$8:$M$27,6,FALSE),12)</f>
        <v>#N/A</v>
      </c>
      <c r="O11" s="23"/>
    </row>
    <row r="12" spans="1:19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IT0001448619#0002</v>
      </c>
      <c r="J12" s="88" t="b">
        <f t="shared" si="0"/>
        <v>0</v>
      </c>
      <c r="K12" s="123" t="b">
        <v>1</v>
      </c>
      <c r="L12" s="121" t="str">
        <f t="shared" si="1"/>
        <v>--</v>
      </c>
      <c r="M12" s="48" t="str">
        <f>LEFT(VLOOKUP($D12,'BTP Strip May-Nov'!$H$8:$M$13,6,FALSE),12)</f>
        <v>IT0001461844</v>
      </c>
      <c r="N12" s="120" t="e">
        <f>LEFT(VLOOKUP($D12,'BTP Strip Feb-Aug'!$H$8:$M$27,6,FALSE),12)</f>
        <v>#N/A</v>
      </c>
      <c r="O12" s="23"/>
      <c r="S12" s="18" t="s">
        <v>380</v>
      </c>
    </row>
    <row r="13" spans="1:19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IT0004332521#0002</v>
      </c>
      <c r="J13" s="88" t="b">
        <f t="shared" si="0"/>
        <v>0</v>
      </c>
      <c r="K13" s="123" t="b">
        <v>0</v>
      </c>
      <c r="L13" s="121" t="str">
        <f t="shared" si="1"/>
        <v>--</v>
      </c>
      <c r="M13" s="48" t="e">
        <f>LEFT(VLOOKUP($D13,'BTP Strip May-Nov'!$H$8:$M$13,6,FALSE),12)</f>
        <v>#N/A</v>
      </c>
      <c r="N13" s="120" t="e">
        <f>LEFT(VLOOKUP($D13,'BTP Strip Feb-Aug'!$H$8:$M$27,6,FALSE),12)</f>
        <v>#N/A</v>
      </c>
      <c r="O13" s="23"/>
    </row>
    <row r="14" spans="1:19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IT0004026297#0002</v>
      </c>
      <c r="J14" s="88" t="b">
        <f t="shared" si="0"/>
        <v>0</v>
      </c>
      <c r="K14" s="123" t="b">
        <v>0</v>
      </c>
      <c r="L14" s="121" t="str">
        <f t="shared" si="1"/>
        <v>--</v>
      </c>
      <c r="M14" s="48" t="e">
        <f>LEFT(VLOOKUP($D14,'BTP Strip May-Nov'!$H$8:$M$13,6,FALSE),12)</f>
        <v>#N/A</v>
      </c>
      <c r="N14" s="120" t="e">
        <f>LEFT(VLOOKUP($D14,'BTP Strip Feb-Aug'!$H$8:$M$27,6,FALSE),12)</f>
        <v>#N/A</v>
      </c>
      <c r="O14" s="23"/>
    </row>
    <row r="15" spans="1:19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IT0003080402#0002</v>
      </c>
      <c r="J15" s="88" t="b">
        <f t="shared" si="0"/>
        <v>0</v>
      </c>
      <c r="K15" s="123" t="b">
        <v>1</v>
      </c>
      <c r="L15" s="121" t="str">
        <f t="shared" si="1"/>
        <v>--</v>
      </c>
      <c r="M15" s="48" t="e">
        <f>LEFT(VLOOKUP($D15,'BTP Strip May-Nov'!$H$8:$M$13,6,FALSE),12)</f>
        <v>#N/A</v>
      </c>
      <c r="N15" s="120" t="str">
        <f>LEFT(VLOOKUP($D15,'BTP Strip Feb-Aug'!$H$8:$M$27,6,FALSE),12)</f>
        <v>IT0003106389</v>
      </c>
      <c r="O15" s="23"/>
    </row>
    <row r="16" spans="1:19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IT0004404973#0002</v>
      </c>
      <c r="J16" s="88" t="b">
        <f t="shared" si="0"/>
        <v>0</v>
      </c>
      <c r="K16" s="123" t="b">
        <v>0</v>
      </c>
      <c r="L16" s="121" t="str">
        <f t="shared" si="1"/>
        <v>--</v>
      </c>
      <c r="M16" s="48" t="e">
        <f>LEFT(VLOOKUP($D16,'BTP Strip May-Nov'!$H$8:$M$13,6,FALSE),12)</f>
        <v>#N/A</v>
      </c>
      <c r="N16" s="120" t="e">
        <f>LEFT(VLOOKUP($D16,'BTP Strip Feb-Aug'!$H$8:$M$27,6,FALSE),12)</f>
        <v>#N/A</v>
      </c>
      <c r="O16" s="27"/>
    </row>
    <row r="17" spans="1:15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IT0004112816#0002</v>
      </c>
      <c r="J17" s="88" t="b">
        <f t="shared" si="0"/>
        <v>0</v>
      </c>
      <c r="K17" s="123" t="b">
        <v>0</v>
      </c>
      <c r="L17" s="121" t="str">
        <f t="shared" si="1"/>
        <v>--</v>
      </c>
      <c r="M17" s="48" t="e">
        <f>LEFT(VLOOKUP($D17,'BTP Strip May-Nov'!$H$8:$M$13,6,FALSE),12)</f>
        <v>#N/A</v>
      </c>
      <c r="N17" s="120" t="e">
        <f>LEFT(VLOOKUP($D17,'BTP Strip Feb-Aug'!$H$8:$M$27,6,FALSE),12)</f>
        <v>#N/A</v>
      </c>
      <c r="O17" s="27"/>
    </row>
    <row r="18" spans="1:15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IT0003190912#0002</v>
      </c>
      <c r="J18" s="88" t="b">
        <f t="shared" si="0"/>
        <v>0</v>
      </c>
      <c r="K18" s="123" t="b">
        <v>1</v>
      </c>
      <c r="L18" s="121" t="str">
        <f t="shared" si="1"/>
        <v>--</v>
      </c>
      <c r="M18" s="48" t="e">
        <f>LEFT(VLOOKUP($D18,'BTP Strip May-Nov'!$H$8:$M$13,6,FALSE),12)</f>
        <v>#N/A</v>
      </c>
      <c r="N18" s="120" t="str">
        <f>LEFT(VLOOKUP($D18,'BTP Strip Feb-Aug'!$H$8:$M$27,6,FALSE),12)</f>
        <v>IT0003204903</v>
      </c>
      <c r="O18" s="27"/>
    </row>
    <row r="19" spans="1:15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IT0004467483#0002</v>
      </c>
      <c r="J19" s="88" t="b">
        <f t="shared" si="0"/>
        <v>0</v>
      </c>
      <c r="K19" s="123" t="b">
        <f t="shared" ref="K19:K97" si="2">NOT(ISNA(VLOOKUP(LEFT($I19,12),LatestStrippable,1,FALSE)))</f>
        <v>0</v>
      </c>
      <c r="L19" s="121" t="str">
        <f t="shared" si="1"/>
        <v>--</v>
      </c>
      <c r="M19" s="96" t="e">
        <f>LEFT(VLOOKUP($D19,'BTP Strip May-Nov'!$H$8:$M$13,6,FALSE),12)</f>
        <v>#N/A</v>
      </c>
      <c r="N19" s="134" t="e">
        <f>LEFT(VLOOKUP($D19,'BTP Strip Feb-Aug'!$H$8:$M$27,6,FALSE),12)</f>
        <v>#N/A</v>
      </c>
      <c r="O19" s="27"/>
    </row>
    <row r="20" spans="1:15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IT0004220627#0002</v>
      </c>
      <c r="J20" s="88" t="b">
        <f t="shared" si="0"/>
        <v>0</v>
      </c>
      <c r="K20" s="123" t="b">
        <f t="shared" si="2"/>
        <v>0</v>
      </c>
      <c r="L20" s="121" t="str">
        <f t="shared" si="1"/>
        <v>--</v>
      </c>
      <c r="M20" s="96" t="e">
        <f>LEFT(VLOOKUP($D20,'BTP Strip May-Nov'!$H$8:$M$13,6,FALSE),12)</f>
        <v>#N/A</v>
      </c>
      <c r="N20" s="134" t="e">
        <f>LEFT(VLOOKUP($D20,'BTP Strip Feb-Aug'!$H$8:$M$27,6,FALSE),12)</f>
        <v>#N/A</v>
      </c>
      <c r="O20" s="27"/>
    </row>
    <row r="21" spans="1:15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IT0004508971#0002</v>
      </c>
      <c r="J21" s="88" t="b">
        <f t="shared" si="0"/>
        <v>0</v>
      </c>
      <c r="K21" s="123" t="b">
        <f t="shared" si="2"/>
        <v>0</v>
      </c>
      <c r="L21" s="121" t="str">
        <f t="shared" si="1"/>
        <v>--</v>
      </c>
      <c r="M21" s="48" t="e">
        <f>LEFT(VLOOKUP($D21,'BTP Strip May-Nov'!$H$8:$M$13,6,FALSE),12)</f>
        <v>#N/A</v>
      </c>
      <c r="N21" s="120" t="e">
        <f>LEFT(VLOOKUP($D21,'BTP Strip Feb-Aug'!$H$8:$M$27,6,FALSE),12)</f>
        <v>#N/A</v>
      </c>
      <c r="O21" s="27"/>
    </row>
    <row r="22" spans="1:15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IT0004284334#0002</v>
      </c>
      <c r="J22" s="88" t="b">
        <f t="shared" si="0"/>
        <v>0</v>
      </c>
      <c r="K22" s="123" t="b">
        <f t="shared" si="2"/>
        <v>0</v>
      </c>
      <c r="L22" s="121" t="str">
        <f t="shared" si="1"/>
        <v>--</v>
      </c>
      <c r="M22" s="48" t="e">
        <f>LEFT(VLOOKUP($D22,'BTP Strip May-Nov'!$H$8:$M$13,6,FALSE),12)</f>
        <v>#N/A</v>
      </c>
      <c r="N22" s="120" t="e">
        <f>LEFT(VLOOKUP($D22,'BTP Strip Feb-Aug'!$H$8:$M$27,6,FALSE),12)</f>
        <v>#N/A</v>
      </c>
      <c r="O22" s="27"/>
    </row>
    <row r="23" spans="1:15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IT0004564636#0002</v>
      </c>
      <c r="J23" s="88" t="b">
        <f t="shared" si="0"/>
        <v>0</v>
      </c>
      <c r="K23" s="123" t="b">
        <f t="shared" si="2"/>
        <v>0</v>
      </c>
      <c r="L23" s="121" t="str">
        <f t="shared" si="1"/>
        <v>--</v>
      </c>
      <c r="M23" s="48" t="e">
        <f>LEFT(VLOOKUP($D23,'BTP Strip May-Nov'!$H$8:$M$13,6,FALSE),12)</f>
        <v>#N/A</v>
      </c>
      <c r="N23" s="120" t="e">
        <f>LEFT(VLOOKUP($D23,'BTP Strip Feb-Aug'!$H$8:$M$27,6,FALSE),12)</f>
        <v>#N/A</v>
      </c>
      <c r="O23" s="27"/>
    </row>
    <row r="24" spans="1:15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IT0003357982#0002</v>
      </c>
      <c r="J24" s="88" t="b">
        <f t="shared" si="0"/>
        <v>0</v>
      </c>
      <c r="K24" s="123" t="b">
        <f t="shared" si="2"/>
        <v>1</v>
      </c>
      <c r="L24" s="121" t="str">
        <f t="shared" si="1"/>
        <v>--</v>
      </c>
      <c r="M24" s="48" t="e">
        <f>LEFT(VLOOKUP($D24,'BTP Strip May-Nov'!$H$8:$M$13,6,FALSE),12)</f>
        <v>#N/A</v>
      </c>
      <c r="N24" s="120" t="str">
        <f>LEFT(VLOOKUP($D24,'BTP Strip Feb-Aug'!$H$8:$M$27,6,FALSE),12)</f>
        <v>IT0003398333</v>
      </c>
      <c r="O24" s="27"/>
    </row>
    <row r="25" spans="1:15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IT0004365554#0002</v>
      </c>
      <c r="J25" s="88" t="b">
        <f t="shared" si="0"/>
        <v>0</v>
      </c>
      <c r="K25" s="123" t="b">
        <f t="shared" si="2"/>
        <v>0</v>
      </c>
      <c r="L25" s="121" t="str">
        <f t="shared" si="1"/>
        <v>--</v>
      </c>
      <c r="M25" s="48" t="e">
        <f>LEFT(VLOOKUP($D25,'BTP Strip May-Nov'!$H$8:$M$13,6,FALSE),12)</f>
        <v>#N/A</v>
      </c>
      <c r="N25" s="120" t="e">
        <f>LEFT(VLOOKUP($D25,'BTP Strip Feb-Aug'!$H$8:$M$27,6,FALSE),12)</f>
        <v>#N/A</v>
      </c>
      <c r="O25" s="27"/>
    </row>
    <row r="26" spans="1:15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IT0004612179#0002</v>
      </c>
      <c r="J26" s="88" t="b">
        <f t="shared" si="0"/>
        <v>0</v>
      </c>
      <c r="K26" s="125" t="b">
        <f t="shared" si="2"/>
        <v>0</v>
      </c>
      <c r="L26" s="121" t="str">
        <f t="shared" si="1"/>
        <v>--</v>
      </c>
      <c r="M26" s="48" t="e">
        <f>LEFT(VLOOKUP($D26,'BTP Strip May-Nov'!$H$8:$M$13,6,FALSE),12)</f>
        <v>#N/A</v>
      </c>
      <c r="N26" s="120" t="e">
        <f>LEFT(VLOOKUP($D26,'BTP Strip Feb-Aug'!$H$8:$M$27,6,FALSE),12)</f>
        <v>#N/A</v>
      </c>
      <c r="O26" s="27"/>
    </row>
    <row r="27" spans="1:15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IT0003472336#0002</v>
      </c>
      <c r="J27" s="88" t="b">
        <f t="shared" si="0"/>
        <v>0</v>
      </c>
      <c r="K27" s="125" t="b">
        <f t="shared" si="2"/>
        <v>1</v>
      </c>
      <c r="L27" s="121" t="str">
        <f t="shared" si="1"/>
        <v>--</v>
      </c>
      <c r="M27" s="48" t="e">
        <f>LEFT(VLOOKUP($D27,'BTP Strip May-Nov'!$H$8:$M$13,6,FALSE),12)</f>
        <v>#N/A</v>
      </c>
      <c r="N27" s="120" t="str">
        <f>LEFT(VLOOKUP($D27,'BTP Strip Feb-Aug'!$H$8:$M$27,6,FALSE),12)</f>
        <v>IT0003474951</v>
      </c>
      <c r="O27" s="27"/>
    </row>
    <row r="28" spans="1:15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IT0004653108#0002</v>
      </c>
      <c r="J28" s="88" t="b">
        <f t="shared" si="0"/>
        <v>0</v>
      </c>
      <c r="K28" s="125" t="b">
        <f t="shared" si="2"/>
        <v>0</v>
      </c>
      <c r="L28" s="121" t="str">
        <f t="shared" si="1"/>
        <v>--</v>
      </c>
      <c r="M28" s="48" t="e">
        <f>LEFT(VLOOKUP($D28,'BTP Strip May-Nov'!$H$8:$M$13,6,FALSE),12)</f>
        <v>#N/A</v>
      </c>
      <c r="N28" s="120" t="e">
        <f>LEFT(VLOOKUP($D28,'BTP Strip Feb-Aug'!$H$8:$M$27,6,FALSE),12)</f>
        <v>#N/A</v>
      </c>
      <c r="O28" s="27"/>
    </row>
    <row r="29" spans="1:15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IT0004448863#0002</v>
      </c>
      <c r="J29" s="88" t="b">
        <f t="shared" si="0"/>
        <v>0</v>
      </c>
      <c r="K29" s="125" t="b">
        <f t="shared" si="2"/>
        <v>0</v>
      </c>
      <c r="L29" s="121" t="str">
        <f t="shared" si="1"/>
        <v>--</v>
      </c>
      <c r="M29" s="48" t="e">
        <f>LEFT(VLOOKUP($D29,'BTP Strip May-Nov'!$H$8:$M$13,6,FALSE),12)</f>
        <v>#N/A</v>
      </c>
      <c r="N29" s="120" t="e">
        <f>LEFT(VLOOKUP($D29,'BTP Strip Feb-Aug'!$H$8:$M$27,6,FALSE),12)</f>
        <v>#N/A</v>
      </c>
      <c r="O29" s="27"/>
    </row>
    <row r="30" spans="1:15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IT0004707995#0002</v>
      </c>
      <c r="J30" s="116" t="b">
        <f t="shared" si="0"/>
        <v>0</v>
      </c>
      <c r="K30" s="125" t="b">
        <f t="shared" si="2"/>
        <v>0</v>
      </c>
      <c r="L30" s="121" t="str">
        <f t="shared" si="1"/>
        <v>--</v>
      </c>
      <c r="M30" s="48" t="e">
        <f>LEFT(VLOOKUP($D30,'BTP Strip May-Nov'!$H$8:$M$13,6,FALSE),12)</f>
        <v>#N/A</v>
      </c>
      <c r="N30" s="120" t="e">
        <f>LEFT(VLOOKUP($D30,'BTP Strip Feb-Aug'!$H$8:$M$27,6,FALSE),12)</f>
        <v>#N/A</v>
      </c>
      <c r="O30" s="27"/>
    </row>
    <row r="31" spans="1:15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IT0004505076#0002</v>
      </c>
      <c r="J31" s="116" t="b">
        <f t="shared" si="0"/>
        <v>0</v>
      </c>
      <c r="K31" s="125" t="b">
        <f t="shared" si="2"/>
        <v>0</v>
      </c>
      <c r="L31" s="121" t="str">
        <f t="shared" si="1"/>
        <v>--</v>
      </c>
      <c r="M31" s="48" t="e">
        <f>LEFT(VLOOKUP($D31,'BTP Strip May-Nov'!$H$8:$M$13,6,FALSE),12)</f>
        <v>#N/A</v>
      </c>
      <c r="N31" s="120" t="e">
        <f>LEFT(VLOOKUP($D31,'BTP Strip Feb-Aug'!$H$8:$M$27,6,FALSE),12)</f>
        <v>#N/A</v>
      </c>
      <c r="O31" s="27"/>
    </row>
    <row r="32" spans="1:15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IT0004750409#0002</v>
      </c>
      <c r="J32" s="116" t="b">
        <f t="shared" si="0"/>
        <v>0</v>
      </c>
      <c r="K32" s="125" t="b">
        <f t="shared" si="2"/>
        <v>0</v>
      </c>
      <c r="L32" s="121" t="str">
        <f t="shared" si="1"/>
        <v>--</v>
      </c>
      <c r="M32" s="48" t="e">
        <f>LEFT(VLOOKUP($D32,'BTP Strip May-Nov'!$H$8:$M$13,6,FALSE),12)</f>
        <v>#N/A</v>
      </c>
      <c r="N32" s="120" t="e">
        <f>LEFT(VLOOKUP($D32,'BTP Strip Feb-Aug'!$H$8:$M$27,6,FALSE),12)</f>
        <v>#N/A</v>
      </c>
      <c r="O32" s="27"/>
    </row>
    <row r="33" spans="1:15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IT0003618383#0002</v>
      </c>
      <c r="J33" s="116" t="b">
        <f t="shared" si="0"/>
        <v>0</v>
      </c>
      <c r="K33" s="125" t="b">
        <f t="shared" si="2"/>
        <v>1</v>
      </c>
      <c r="L33" s="121" t="str">
        <f t="shared" si="1"/>
        <v>--</v>
      </c>
      <c r="M33" s="48" t="e">
        <f>LEFT(VLOOKUP($D33,'BTP Strip May-Nov'!$H$8:$M$13,6,FALSE),12)</f>
        <v>#N/A</v>
      </c>
      <c r="N33" s="120" t="str">
        <f>LEFT(VLOOKUP($D33,'BTP Strip Feb-Aug'!$H$8:$M$27,6,FALSE),12)</f>
        <v>IT0003631238</v>
      </c>
      <c r="O33" s="27"/>
    </row>
    <row r="34" spans="1:15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IT0004780380#0002</v>
      </c>
      <c r="J34" s="116" t="b">
        <f t="shared" si="0"/>
        <v>0</v>
      </c>
      <c r="K34" s="125" t="b">
        <f t="shared" si="2"/>
        <v>0</v>
      </c>
      <c r="L34" s="121" t="str">
        <f t="shared" si="1"/>
        <v>--</v>
      </c>
      <c r="M34" s="48" t="e">
        <f>LEFT(VLOOKUP($D34,'BTP Strip May-Nov'!$H$8:$M$13,6,FALSE),12)</f>
        <v>#N/A</v>
      </c>
      <c r="N34" s="120" t="e">
        <f>LEFT(VLOOKUP($D34,'BTP Strip Feb-Aug'!$H$8:$M$27,6,FALSE),12)</f>
        <v>#N/A</v>
      </c>
      <c r="O34" s="27"/>
    </row>
    <row r="35" spans="1:15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IT0003719918#0002</v>
      </c>
      <c r="J35" s="116" t="b">
        <f t="shared" si="0"/>
        <v>0</v>
      </c>
      <c r="K35" s="125" t="b">
        <f t="shared" si="2"/>
        <v>1</v>
      </c>
      <c r="L35" s="121" t="str">
        <f t="shared" si="1"/>
        <v>--</v>
      </c>
      <c r="M35" s="48" t="e">
        <f>LEFT(VLOOKUP($D35,'BTP Strip May-Nov'!$H$8:$M$13,6,FALSE),12)</f>
        <v>#N/A</v>
      </c>
      <c r="N35" s="120" t="str">
        <f>LEFT(VLOOKUP($D35,'BTP Strip Feb-Aug'!$H$8:$M$27,6,FALSE),12)</f>
        <v>IT0003725261</v>
      </c>
      <c r="O35" s="27"/>
    </row>
    <row r="36" spans="1:15" s="18" customFormat="1" x14ac:dyDescent="0.2">
      <c r="A36" s="19"/>
      <c r="B36" s="124" t="str">
        <f>_xll.ohRangeRetrieveError(I36)</f>
        <v/>
      </c>
      <c r="C36" s="112" t="s">
        <v>429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IT0004805070#0002</v>
      </c>
      <c r="J36" s="116" t="b">
        <f t="shared" si="0"/>
        <v>0</v>
      </c>
      <c r="K36" s="125" t="b">
        <f t="shared" si="2"/>
        <v>0</v>
      </c>
      <c r="L36" s="121" t="str">
        <f t="shared" si="1"/>
        <v>--</v>
      </c>
      <c r="M36" s="48" t="e">
        <f>LEFT(VLOOKUP($D36,'BTP Strip May-Nov'!$H$8:$M$13,6,FALSE),12)</f>
        <v>#N/A</v>
      </c>
      <c r="N36" s="120" t="e">
        <f>LEFT(VLOOKUP($D36,'BTP Strip Feb-Aug'!$H$8:$M$27,6,FALSE),12)</f>
        <v>#N/A</v>
      </c>
      <c r="O36" s="27"/>
    </row>
    <row r="37" spans="1:15" s="18" customFormat="1" x14ac:dyDescent="0.2">
      <c r="A37" s="19"/>
      <c r="B37" s="126" t="str">
        <f>_xll.ohRangeRetrieveError(I37)</f>
        <v/>
      </c>
      <c r="C37" s="40" t="s">
        <v>350</v>
      </c>
      <c r="D37" s="85">
        <v>42109</v>
      </c>
      <c r="E37" s="86">
        <v>0.03</v>
      </c>
      <c r="F37" s="87">
        <v>100</v>
      </c>
      <c r="G37" s="85">
        <v>40193</v>
      </c>
      <c r="H37" s="85">
        <v>40193</v>
      </c>
      <c r="I37" s="119" t="str">
        <f>_xll.qlBTP2(C37,,D37,E37,F37,G37,H37,Permanent,Trigger,ObjectOverwrite)</f>
        <v>IT0004568272#0002</v>
      </c>
      <c r="J37" s="119" t="b">
        <f t="shared" si="0"/>
        <v>0</v>
      </c>
      <c r="K37" s="127" t="b">
        <f t="shared" si="2"/>
        <v>0</v>
      </c>
      <c r="L37" s="121" t="str">
        <f t="shared" si="1"/>
        <v>--</v>
      </c>
      <c r="M37" s="48" t="e">
        <f>LEFT(VLOOKUP($D37,'BTP Strip May-Nov'!$H$8:$M$13,6,FALSE),12)</f>
        <v>#N/A</v>
      </c>
      <c r="N37" s="120" t="e">
        <f>LEFT(VLOOKUP($D37,'BTP Strip Feb-Aug'!$H$8:$M$27,6,FALSE),12)</f>
        <v>#N/A</v>
      </c>
      <c r="O37" s="27"/>
    </row>
    <row r="38" spans="1:15" s="18" customFormat="1" x14ac:dyDescent="0.2">
      <c r="A38" s="19"/>
      <c r="B38" s="126" t="str">
        <f>_xll.ohRangeRetrieveError(I38)</f>
        <v/>
      </c>
      <c r="C38" s="40" t="s">
        <v>353</v>
      </c>
      <c r="D38" s="85">
        <v>42170</v>
      </c>
      <c r="E38" s="86">
        <v>0.03</v>
      </c>
      <c r="F38" s="87">
        <v>100</v>
      </c>
      <c r="G38" s="85">
        <v>40344</v>
      </c>
      <c r="H38" s="85">
        <v>40344</v>
      </c>
      <c r="I38" s="119" t="str">
        <f>_xll.qlBTP2(C38,,D38,E38,F38,G38,H38,Permanent,Trigger,ObjectOverwrite)</f>
        <v>IT0004615917#0002</v>
      </c>
      <c r="J38" s="119" t="b">
        <f t="shared" si="0"/>
        <v>0</v>
      </c>
      <c r="K38" s="127" t="b">
        <f t="shared" si="2"/>
        <v>0</v>
      </c>
      <c r="L38" s="121" t="str">
        <f t="shared" si="1"/>
        <v>--</v>
      </c>
      <c r="M38" s="48" t="e">
        <f>LEFT(VLOOKUP($D38,'BTP Strip May-Nov'!$H$8:$M$13,6,FALSE),12)</f>
        <v>#N/A</v>
      </c>
      <c r="N38" s="120" t="e">
        <f>LEFT(VLOOKUP($D38,'BTP Strip Feb-Aug'!$H$8:$M$27,6,FALSE),12)</f>
        <v>#N/A</v>
      </c>
      <c r="O38" s="27"/>
    </row>
    <row r="39" spans="1:15" s="18" customFormat="1" x14ac:dyDescent="0.2">
      <c r="A39" s="19"/>
      <c r="B39" s="126" t="str">
        <f>_xll.ohRangeRetrieveError(I39)</f>
        <v/>
      </c>
      <c r="C39" s="40" t="s">
        <v>432</v>
      </c>
      <c r="D39" s="85">
        <v>42200</v>
      </c>
      <c r="E39" s="86">
        <v>4.4999999999999998E-2</v>
      </c>
      <c r="F39" s="87">
        <v>100</v>
      </c>
      <c r="G39" s="85">
        <v>41105</v>
      </c>
      <c r="H39" s="85">
        <v>41107</v>
      </c>
      <c r="I39" s="119" t="str">
        <f>_xll.qlBTP2(C39,,D39,E39,F39,G39,H39,Permanent,Trigger,ObjectOverwrite)</f>
        <v>IT0004840788#0002</v>
      </c>
      <c r="J39" s="119" t="b">
        <f t="shared" si="0"/>
        <v>0</v>
      </c>
      <c r="K39" s="127" t="b">
        <f t="shared" si="2"/>
        <v>0</v>
      </c>
      <c r="L39" s="121" t="str">
        <f t="shared" si="1"/>
        <v>--</v>
      </c>
      <c r="M39" s="48" t="e">
        <f>LEFT(VLOOKUP($D39,'BTP Strip May-Nov'!$H$8:$M$13,6,FALSE),12)</f>
        <v>#N/A</v>
      </c>
      <c r="N39" s="120" t="e">
        <f>LEFT(VLOOKUP($D39,'BTP Strip Feb-Aug'!$H$8:$M$27,6,FALSE),12)</f>
        <v>#N/A</v>
      </c>
      <c r="O39" s="27"/>
    </row>
    <row r="40" spans="1:15" s="18" customFormat="1" x14ac:dyDescent="0.2">
      <c r="A40" s="19"/>
      <c r="B40" s="126" t="str">
        <f>_xll.ohRangeRetrieveError(I40)</f>
        <v/>
      </c>
      <c r="C40" s="40" t="s">
        <v>40</v>
      </c>
      <c r="D40" s="85">
        <v>42217</v>
      </c>
      <c r="E40" s="86">
        <v>3.7499999999999999E-2</v>
      </c>
      <c r="F40" s="87">
        <v>100</v>
      </c>
      <c r="G40" s="85">
        <v>38384</v>
      </c>
      <c r="H40" s="85">
        <v>38474</v>
      </c>
      <c r="I40" s="119" t="str">
        <f>_xll.qlBTP2(C40,,D40,E40,F40,G40,H40,Permanent,Trigger,ObjectOverwrite)</f>
        <v>IT0003844534#0002</v>
      </c>
      <c r="J40" s="119" t="b">
        <f t="shared" si="0"/>
        <v>0</v>
      </c>
      <c r="K40" s="127" t="b">
        <f t="shared" si="2"/>
        <v>1</v>
      </c>
      <c r="L40" s="121" t="str">
        <f t="shared" si="1"/>
        <v>--</v>
      </c>
      <c r="M40" s="48" t="e">
        <f>LEFT(VLOOKUP($D40,'BTP Strip May-Nov'!$H$8:$M$13,6,FALSE),12)</f>
        <v>#N/A</v>
      </c>
      <c r="N40" s="120" t="str">
        <f>LEFT(VLOOKUP($D40,'BTP Strip Feb-Aug'!$H$8:$M$27,6,FALSE),12)</f>
        <v>IT0003850374</v>
      </c>
      <c r="O40" s="27"/>
    </row>
    <row r="41" spans="1:15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IT0004656275#0002</v>
      </c>
      <c r="J41" s="119" t="b">
        <f t="shared" si="0"/>
        <v>0</v>
      </c>
      <c r="K41" s="127" t="b">
        <v>1</v>
      </c>
      <c r="L41" s="121" t="str">
        <f t="shared" si="1"/>
        <v>Residual Missing</v>
      </c>
      <c r="M41" s="48" t="e">
        <f>LEFT(VLOOKUP($D41,'BTP Strip May-Nov'!$H$8:$M$13,6,FALSE),12)</f>
        <v>#N/A</v>
      </c>
      <c r="N41" s="120" t="e">
        <f>LEFT(VLOOKUP($D41,'BTP Strip Feb-Aug'!$H$8:$M$27,6,FALSE),12)</f>
        <v>#N/A</v>
      </c>
      <c r="O41" s="27"/>
    </row>
    <row r="42" spans="1:15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IT0004880990#0002</v>
      </c>
      <c r="J42" s="119" t="b">
        <f t="shared" si="0"/>
        <v>0</v>
      </c>
      <c r="K42" s="127" t="b">
        <f t="shared" si="2"/>
        <v>0</v>
      </c>
      <c r="L42" s="121" t="str">
        <f t="shared" si="1"/>
        <v>--</v>
      </c>
      <c r="M42" s="48" t="e">
        <f>LEFT(VLOOKUP($D42,'BTP Strip May-Nov'!$H$8:$M$13,6,FALSE),12)</f>
        <v>#N/A</v>
      </c>
      <c r="N42" s="120" t="e">
        <f>LEFT(VLOOKUP($D42,'BTP Strip Feb-Aug'!$H$8:$M$27,6,FALSE),12)</f>
        <v>#N/A</v>
      </c>
      <c r="O42" s="27"/>
    </row>
    <row r="43" spans="1:15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IT0004712748#0002</v>
      </c>
      <c r="J43" s="119" t="b">
        <f t="shared" si="0"/>
        <v>0</v>
      </c>
      <c r="K43" s="127" t="b">
        <v>1</v>
      </c>
      <c r="L43" s="121" t="str">
        <f t="shared" si="1"/>
        <v>Residual Missing</v>
      </c>
      <c r="M43" s="48" t="e">
        <f>LEFT(VLOOKUP($D43,'BTP Strip May-Nov'!$H$8:$M$13,6,FALSE),12)</f>
        <v>#N/A</v>
      </c>
      <c r="N43" s="120" t="e">
        <f>LEFT(VLOOKUP($D43,'BTP Strip Feb-Aug'!$H$8:$M$27,6,FALSE),12)</f>
        <v>#N/A</v>
      </c>
      <c r="O43" s="27"/>
    </row>
    <row r="44" spans="1:15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IT0004917792#0002</v>
      </c>
      <c r="J44" s="119" t="b">
        <f t="shared" si="0"/>
        <v>0</v>
      </c>
      <c r="K44" s="127" t="b">
        <f t="shared" si="2"/>
        <v>0</v>
      </c>
      <c r="L44" s="121" t="str">
        <f t="shared" si="1"/>
        <v>--</v>
      </c>
      <c r="M44" s="48" t="e">
        <f>LEFT(VLOOKUP($D44,'BTP Strip May-Nov'!$H$8:$M$13,6,FALSE),12)</f>
        <v>#N/A</v>
      </c>
      <c r="N44" s="120" t="e">
        <f>LEFT(VLOOKUP($D44,'BTP Strip Feb-Aug'!$H$8:$M$27,6,FALSE),12)</f>
        <v>#N/A</v>
      </c>
      <c r="O44" s="27"/>
    </row>
    <row r="45" spans="1:15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IT0004019581#0002</v>
      </c>
      <c r="J45" s="119" t="b">
        <f t="shared" si="0"/>
        <v>0</v>
      </c>
      <c r="K45" s="127" t="b">
        <f t="shared" si="2"/>
        <v>1</v>
      </c>
      <c r="L45" s="121" t="str">
        <f t="shared" si="1"/>
        <v>--</v>
      </c>
      <c r="M45" s="48" t="e">
        <f>LEFT(VLOOKUP($D45,'BTP Strip May-Nov'!$H$8:$M$13,6,FALSE),12)</f>
        <v>#N/A</v>
      </c>
      <c r="N45" s="120" t="str">
        <f>LEFT(VLOOKUP($D45,'BTP Strip Feb-Aug'!$H$8:$M$27,6,FALSE),12)</f>
        <v>IT0004038318</v>
      </c>
      <c r="O45" s="27"/>
    </row>
    <row r="46" spans="1:15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IT0004761950#0002</v>
      </c>
      <c r="J46" s="119" t="b">
        <f t="shared" si="0"/>
        <v>0</v>
      </c>
      <c r="K46" s="127" t="b">
        <v>1</v>
      </c>
      <c r="L46" s="121" t="str">
        <f t="shared" si="1"/>
        <v>Residual Missing</v>
      </c>
      <c r="M46" s="48" t="e">
        <f>LEFT(VLOOKUP($D46,'BTP Strip May-Nov'!$H$8:$M$13,6,FALSE),12)</f>
        <v>#N/A</v>
      </c>
      <c r="N46" s="120" t="e">
        <f>LEFT(VLOOKUP($D46,'BTP Strip Feb-Aug'!$H$8:$M$27,6,FALSE),12)</f>
        <v>#N/A</v>
      </c>
      <c r="O46" s="27"/>
    </row>
    <row r="47" spans="1:15" s="18" customFormat="1" x14ac:dyDescent="0.2">
      <c r="A47" s="19"/>
      <c r="B47" s="126" t="str">
        <f>_xll.ohRangeRetrieveError(I47)</f>
        <v/>
      </c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IT0004960826#0002</v>
      </c>
      <c r="J47" s="119" t="b">
        <f t="shared" si="0"/>
        <v>1</v>
      </c>
      <c r="K47" s="127" t="b">
        <f t="shared" si="2"/>
        <v>0</v>
      </c>
      <c r="L47" s="121" t="str">
        <f>IF(AND(K47,ISNA(M47),ISNA(N47)),"Residual Missing","--")</f>
        <v>--</v>
      </c>
      <c r="M47" s="48" t="e">
        <f>LEFT(VLOOKUP($D47,'BTP Strip May-Nov'!$H$8:$M$13,6,FALSE),12)</f>
        <v>#N/A</v>
      </c>
      <c r="N47" s="120" t="e">
        <f>LEFT(VLOOKUP($D47,'BTP Strip Feb-Aug'!$H$8:$M$27,6,FALSE),12)</f>
        <v>#N/A</v>
      </c>
      <c r="O47" s="27"/>
    </row>
    <row r="48" spans="1:15" s="18" customFormat="1" x14ac:dyDescent="0.2">
      <c r="A48" s="19"/>
      <c r="B48" s="126" t="str">
        <f>_xll.ohRangeRetrieveError(I48)</f>
        <v/>
      </c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IT0004987191#0002</v>
      </c>
      <c r="J48" s="119" t="b">
        <f t="shared" si="0"/>
        <v>1</v>
      </c>
      <c r="K48" s="127" t="b">
        <f t="shared" si="2"/>
        <v>0</v>
      </c>
      <c r="L48" s="121" t="str">
        <f>IF(AND(K48,ISNA(M48),ISNA(N48)),"Residual Missing","--")</f>
        <v>--</v>
      </c>
      <c r="M48" s="48" t="e">
        <f>LEFT(VLOOKUP($D48,'BTP Strip May-Nov'!$H$8:$M$13,6,FALSE),12)</f>
        <v>#N/A</v>
      </c>
      <c r="N48" s="120" t="e">
        <f>LEFT(VLOOKUP($D48,'BTP Strip Feb-Aug'!$H$8:$M$27,6,FALSE),12)</f>
        <v>#N/A</v>
      </c>
      <c r="O48" s="27"/>
    </row>
    <row r="49" spans="1:15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IT0004164775#0002</v>
      </c>
      <c r="J49" s="119" t="b">
        <f t="shared" si="0"/>
        <v>0</v>
      </c>
      <c r="K49" s="127" t="b">
        <f t="shared" si="2"/>
        <v>1</v>
      </c>
      <c r="L49" s="121" t="str">
        <f t="shared" si="1"/>
        <v>--</v>
      </c>
      <c r="M49" s="48" t="e">
        <f>LEFT(VLOOKUP($D49,'BTP Strip May-Nov'!$H$8:$M$13,6,FALSE),12)</f>
        <v>#N/A</v>
      </c>
      <c r="N49" s="120" t="str">
        <f>LEFT(VLOOKUP($D49,'BTP Strip Feb-Aug'!$H$8:$M$27,6,FALSE),12)</f>
        <v>IT0004276322</v>
      </c>
      <c r="O49" s="27"/>
    </row>
    <row r="50" spans="1:15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IT0004793474#0002</v>
      </c>
      <c r="J50" s="119" t="b">
        <f t="shared" si="0"/>
        <v>0</v>
      </c>
      <c r="K50" s="127" t="b">
        <v>1</v>
      </c>
      <c r="L50" s="121" t="str">
        <f t="shared" si="1"/>
        <v>Residual Missing</v>
      </c>
      <c r="M50" s="48" t="e">
        <f>LEFT(VLOOKUP($D50,'BTP Strip May-Nov'!$H$8:$M$13,6,FALSE),12)</f>
        <v>#N/A</v>
      </c>
      <c r="N50" s="120" t="e">
        <f>LEFT(VLOOKUP($D50,'BTP Strip Feb-Aug'!$H$8:$M$27,6,FALSE),12)</f>
        <v>#N/A</v>
      </c>
      <c r="O50" s="27"/>
    </row>
    <row r="51" spans="1:15" s="18" customFormat="1" x14ac:dyDescent="0.2">
      <c r="A51" s="19"/>
      <c r="B51" s="126" t="str">
        <f>_xll.ohRangeRetrieveError(I51)</f>
        <v/>
      </c>
      <c r="C51" s="40" t="s">
        <v>463</v>
      </c>
      <c r="D51" s="85">
        <v>42870</v>
      </c>
      <c r="E51" s="86">
        <v>1.15E-2</v>
      </c>
      <c r="F51" s="87">
        <v>100</v>
      </c>
      <c r="G51" s="85">
        <v>41774</v>
      </c>
      <c r="H51" s="85">
        <v>41774</v>
      </c>
      <c r="I51" s="119" t="str">
        <f>_xll.qlBTP2(C51,,D51,E51,F51,G51,H51,Permanent,Trigger,ObjectOverwrite)</f>
        <v>IT0005023459#0002</v>
      </c>
      <c r="J51" s="119" t="b">
        <f t="shared" si="0"/>
        <v>1</v>
      </c>
      <c r="K51" s="127" t="b">
        <v>1</v>
      </c>
      <c r="L51" s="121" t="str">
        <f t="shared" ref="L51" si="3">IF(AND(K51,ISNA(M51),ISNA(N51)),"Residual Missing","--")</f>
        <v>Residual Missing</v>
      </c>
      <c r="M51" s="48" t="e">
        <f>LEFT(VLOOKUP($D51,'BTP Strip May-Nov'!$H$8:$M$13,6,FALSE),12)</f>
        <v>#N/A</v>
      </c>
      <c r="N51" s="120" t="e">
        <f>LEFT(VLOOKUP($D51,'BTP Strip Feb-Aug'!$H$8:$M$27,6,FALSE),12)</f>
        <v>#N/A</v>
      </c>
      <c r="O51" s="27"/>
    </row>
    <row r="52" spans="1:15" s="18" customFormat="1" x14ac:dyDescent="0.2">
      <c r="A52" s="19"/>
      <c r="B52" s="126" t="str">
        <f>_xll.ohRangeRetrieveError(I52)</f>
        <v/>
      </c>
      <c r="C52" s="40" t="s">
        <v>435</v>
      </c>
      <c r="D52" s="85">
        <v>42887</v>
      </c>
      <c r="E52" s="86">
        <v>4.7500000000000001E-2</v>
      </c>
      <c r="F52" s="87">
        <v>100</v>
      </c>
      <c r="G52" s="85">
        <v>41061</v>
      </c>
      <c r="H52" s="85">
        <v>41061</v>
      </c>
      <c r="I52" s="119" t="str">
        <f>_xll.qlBTP2(C52,,D52,E52,F52,G52,H52,Permanent,Trigger,ObjectOverwrite)</f>
        <v>IT0004820426#0002</v>
      </c>
      <c r="J52" s="119" t="b">
        <f t="shared" si="0"/>
        <v>0</v>
      </c>
      <c r="K52" s="127" t="b">
        <v>1</v>
      </c>
      <c r="L52" s="121" t="str">
        <f t="shared" si="1"/>
        <v>Residual Missing</v>
      </c>
      <c r="M52" s="48" t="e">
        <f>LEFT(VLOOKUP($D52,'BTP Strip May-Nov'!$H$8:$M$13,6,FALSE),12)</f>
        <v>#N/A</v>
      </c>
      <c r="N52" s="120" t="e">
        <f>LEFT(VLOOKUP($D52,'BTP Strip Feb-Aug'!$H$8:$M$27,6,FALSE),12)</f>
        <v>#N/A</v>
      </c>
      <c r="O52" s="27"/>
    </row>
    <row r="53" spans="1:15" s="18" customFormat="1" x14ac:dyDescent="0.2">
      <c r="A53" s="19"/>
      <c r="B53" s="126" t="str">
        <f>_xll.ohRangeRetrieveError(I53)</f>
        <v/>
      </c>
      <c r="C53" s="40" t="s">
        <v>42</v>
      </c>
      <c r="D53" s="85">
        <v>42948</v>
      </c>
      <c r="E53" s="86">
        <v>5.2499999999999998E-2</v>
      </c>
      <c r="F53" s="87">
        <v>100</v>
      </c>
      <c r="G53" s="85">
        <v>37288</v>
      </c>
      <c r="H53" s="85">
        <v>37301</v>
      </c>
      <c r="I53" s="119" t="str">
        <f>_xll.qlBTP2(C53,,D53,E53,F53,G53,H53,Permanent,Trigger,ObjectOverwrite)</f>
        <v>IT0003242747#0002</v>
      </c>
      <c r="J53" s="119" t="b">
        <f t="shared" si="0"/>
        <v>0</v>
      </c>
      <c r="K53" s="127" t="b">
        <f t="shared" si="2"/>
        <v>1</v>
      </c>
      <c r="L53" s="121" t="str">
        <f t="shared" si="1"/>
        <v>--</v>
      </c>
      <c r="M53" s="48" t="e">
        <f>LEFT(VLOOKUP($D53,'BTP Strip May-Nov'!$H$8:$M$13,6,FALSE),12)</f>
        <v>#N/A</v>
      </c>
      <c r="N53" s="120" t="str">
        <f>LEFT(VLOOKUP($D53,'BTP Strip Feb-Aug'!$H$8:$M$27,6,FALSE),12)</f>
        <v>IT0003246250</v>
      </c>
      <c r="O53" s="27"/>
    </row>
    <row r="54" spans="1:15" s="18" customFormat="1" x14ac:dyDescent="0.2">
      <c r="A54" s="19"/>
      <c r="B54" s="126" t="str">
        <f>_xll.ohRangeRetrieveError(I54)</f>
        <v/>
      </c>
      <c r="C54" s="40" t="s">
        <v>436</v>
      </c>
      <c r="D54" s="85">
        <v>43040</v>
      </c>
      <c r="E54" s="86">
        <v>3.5000000000000003E-2</v>
      </c>
      <c r="F54" s="87">
        <v>100</v>
      </c>
      <c r="G54" s="85">
        <v>41214</v>
      </c>
      <c r="H54" s="85">
        <v>41214</v>
      </c>
      <c r="I54" s="119" t="str">
        <f>_xll.qlBTP2(C54,,D54,E54,F54,G54,H54,Permanent,Trigger,ObjectOverwrite)</f>
        <v>IT0004867070#0002</v>
      </c>
      <c r="J54" s="119" t="b">
        <f t="shared" si="0"/>
        <v>0</v>
      </c>
      <c r="K54" s="127" t="b">
        <v>1</v>
      </c>
      <c r="L54" s="121" t="str">
        <f t="shared" si="1"/>
        <v>Residual Missing</v>
      </c>
      <c r="M54" s="48" t="e">
        <f>LEFT(VLOOKUP($D54,'BTP Strip May-Nov'!$H$8:$M$13,6,FALSE),12)</f>
        <v>#N/A</v>
      </c>
      <c r="N54" s="120" t="e">
        <f>LEFT(VLOOKUP($D54,'BTP Strip Feb-Aug'!$H$8:$M$27,6,FALSE),12)</f>
        <v>#N/A</v>
      </c>
      <c r="O54" s="27"/>
    </row>
    <row r="55" spans="1:15" s="18" customFormat="1" x14ac:dyDescent="0.2">
      <c r="A55" s="19"/>
      <c r="B55" s="126" t="str">
        <f>_xll.ohRangeRetrieveError(I55)</f>
        <v/>
      </c>
      <c r="C55" s="40" t="s">
        <v>460</v>
      </c>
      <c r="D55" s="85">
        <v>43115</v>
      </c>
      <c r="E55" s="86">
        <v>7.4999999999999997E-3</v>
      </c>
      <c r="F55" s="87">
        <v>100</v>
      </c>
      <c r="G55" s="85">
        <v>41927</v>
      </c>
      <c r="H55" s="85">
        <v>41927</v>
      </c>
      <c r="I55" s="119" t="str">
        <f>_xll.qlBTP2(C55,,D55,E55,F55,G55,H55,Permanent,Trigger,ObjectOverwrite)</f>
        <v>IT0005058463#0002</v>
      </c>
      <c r="J55" s="119" t="b">
        <f t="shared" si="0"/>
        <v>1</v>
      </c>
      <c r="K55" s="127" t="b">
        <v>1</v>
      </c>
      <c r="L55" s="121" t="str">
        <f t="shared" ref="L55" si="4">IF(AND(K55,ISNA(M55),ISNA(N55)),"Residual Missing","--")</f>
        <v>Residual Missing</v>
      </c>
      <c r="M55" s="48" t="e">
        <f>LEFT(VLOOKUP($D55,'BTP Strip May-Nov'!$H$8:$M$13,6,FALSE),12)</f>
        <v>#N/A</v>
      </c>
      <c r="N55" s="120" t="e">
        <f>LEFT(VLOOKUP($D55,'BTP Strip Feb-Aug'!$H$8:$M$27,6,FALSE),12)</f>
        <v>#N/A</v>
      </c>
      <c r="O55" s="27"/>
    </row>
    <row r="56" spans="1:15" s="18" customFormat="1" x14ac:dyDescent="0.2">
      <c r="A56" s="19"/>
      <c r="B56" s="126" t="str">
        <f>_xll.ohRangeRetrieveError(I56)</f>
        <v/>
      </c>
      <c r="C56" s="40" t="s">
        <v>43</v>
      </c>
      <c r="D56" s="85">
        <v>43132</v>
      </c>
      <c r="E56" s="86">
        <v>4.4999999999999998E-2</v>
      </c>
      <c r="F56" s="87">
        <v>100</v>
      </c>
      <c r="G56" s="85">
        <v>39295</v>
      </c>
      <c r="H56" s="85">
        <v>39328</v>
      </c>
      <c r="I56" s="119" t="str">
        <f>_xll.qlBTP2(C56,,D56,E56,F56,G56,H56,Permanent,Trigger,ObjectOverwrite)</f>
        <v>IT0004273493#0002</v>
      </c>
      <c r="J56" s="119" t="b">
        <f t="shared" si="0"/>
        <v>0</v>
      </c>
      <c r="K56" s="127" t="b">
        <f t="shared" si="2"/>
        <v>1</v>
      </c>
      <c r="L56" s="121" t="str">
        <f t="shared" si="1"/>
        <v>--</v>
      </c>
      <c r="M56" s="48" t="e">
        <f>LEFT(VLOOKUP($D56,'BTP Strip May-Nov'!$H$8:$M$13,6,FALSE),12)</f>
        <v>#N/A</v>
      </c>
      <c r="N56" s="120" t="str">
        <f>LEFT(VLOOKUP($D56,'BTP Strip Feb-Aug'!$H$8:$M$27,6,FALSE),12)</f>
        <v>IT0004275811</v>
      </c>
      <c r="O56" s="27"/>
    </row>
    <row r="57" spans="1:15" s="18" customFormat="1" x14ac:dyDescent="0.2">
      <c r="A57" s="19"/>
      <c r="B57" s="126" t="str">
        <f>_xll.ohRangeRetrieveError(I57)</f>
        <v/>
      </c>
      <c r="C57" s="40" t="s">
        <v>458</v>
      </c>
      <c r="D57" s="85">
        <v>43235</v>
      </c>
      <c r="E57" s="86">
        <v>2.5000000000000001E-3</v>
      </c>
      <c r="F57" s="87">
        <v>100</v>
      </c>
      <c r="G57" s="85">
        <v>42109</v>
      </c>
      <c r="H57" s="85">
        <v>42109</v>
      </c>
      <c r="I57" s="119" t="str">
        <f>_xll.qlBTP2(C57,,D57,E57,F57,G57,H57,Permanent,Trigger,ObjectOverwrite)</f>
        <v>IT0005106049#0002</v>
      </c>
      <c r="J57" s="119" t="b">
        <f t="shared" si="0"/>
        <v>1</v>
      </c>
      <c r="K57" s="127" t="b">
        <f t="shared" si="2"/>
        <v>0</v>
      </c>
      <c r="L57" s="121" t="str">
        <f t="shared" ref="L57" si="5">IF(AND(K57,ISNA(M57),ISNA(N57)),"Residual Missing","--")</f>
        <v>--</v>
      </c>
      <c r="M57" s="48" t="e">
        <f>LEFT(VLOOKUP($D57,'BTP Strip May-Nov'!$H$8:$M$13,6,FALSE),12)</f>
        <v>#N/A</v>
      </c>
      <c r="N57" s="120" t="e">
        <f>LEFT(VLOOKUP($D57,'BTP Strip Feb-Aug'!$H$8:$M$27,6,FALSE),12)</f>
        <v>#N/A</v>
      </c>
      <c r="O57" s="27"/>
    </row>
    <row r="58" spans="1:15" s="18" customFormat="1" x14ac:dyDescent="0.2">
      <c r="A58" s="19"/>
      <c r="B58" s="126" t="str">
        <f>_xll.ohRangeRetrieveError(I58)</f>
        <v/>
      </c>
      <c r="C58" s="40" t="s">
        <v>437</v>
      </c>
      <c r="D58" s="85">
        <v>43252</v>
      </c>
      <c r="E58" s="86">
        <v>3.5000000000000003E-2</v>
      </c>
      <c r="F58" s="87">
        <v>100</v>
      </c>
      <c r="G58" s="85">
        <v>41366</v>
      </c>
      <c r="H58" s="85">
        <v>41366</v>
      </c>
      <c r="I58" s="119" t="str">
        <f>_xll.qlBTP2(C58,,D58,E58,F58,G58,H58,Permanent,Trigger,ObjectOverwrite)</f>
        <v>IT0004907843#0002</v>
      </c>
      <c r="J58" s="119" t="b">
        <f t="shared" si="0"/>
        <v>1</v>
      </c>
      <c r="K58" s="127" t="b">
        <v>1</v>
      </c>
      <c r="L58" s="121" t="str">
        <f t="shared" si="1"/>
        <v>Residual Missing</v>
      </c>
      <c r="M58" s="48" t="e">
        <f>LEFT(VLOOKUP($D58,'BTP Strip May-Nov'!$H$8:$M$13,6,FALSE),12)</f>
        <v>#N/A</v>
      </c>
      <c r="N58" s="120" t="e">
        <f>LEFT(VLOOKUP($D58,'BTP Strip Feb-Aug'!$H$8:$M$27,6,FALSE),12)</f>
        <v>#N/A</v>
      </c>
      <c r="O58" s="27"/>
    </row>
    <row r="59" spans="1:15" s="18" customFormat="1" x14ac:dyDescent="0.2">
      <c r="A59" s="19"/>
      <c r="B59" s="126" t="str">
        <f>_xll.ohRangeRetrieveError(I59)</f>
        <v/>
      </c>
      <c r="C59" s="40" t="s">
        <v>44</v>
      </c>
      <c r="D59" s="85">
        <v>43313</v>
      </c>
      <c r="E59" s="86">
        <v>4.4999999999999998E-2</v>
      </c>
      <c r="F59" s="87">
        <v>100</v>
      </c>
      <c r="G59" s="85">
        <v>39479</v>
      </c>
      <c r="H59" s="85">
        <v>39570</v>
      </c>
      <c r="I59" s="119" t="str">
        <f>_xll.qlBTP2(C59,,D59,E59,F59,G59,H59,Permanent,Trigger,ObjectOverwrite)</f>
        <v>IT0004361041#0002</v>
      </c>
      <c r="J59" s="119" t="b">
        <f t="shared" si="0"/>
        <v>0</v>
      </c>
      <c r="K59" s="127" t="b">
        <f t="shared" si="2"/>
        <v>1</v>
      </c>
      <c r="L59" s="121" t="str">
        <f t="shared" si="1"/>
        <v>--</v>
      </c>
      <c r="M59" s="48" t="e">
        <f>LEFT(VLOOKUP($D59,'BTP Strip May-Nov'!$H$8:$M$13,6,FALSE),12)</f>
        <v>#N/A</v>
      </c>
      <c r="N59" s="120" t="str">
        <f>LEFT(VLOOKUP($D59,'BTP Strip Feb-Aug'!$H$8:$M$27,6,FALSE),12)</f>
        <v>IT0004363450</v>
      </c>
      <c r="O59" s="27"/>
    </row>
    <row r="60" spans="1:15" s="18" customFormat="1" x14ac:dyDescent="0.2">
      <c r="A60" s="19"/>
      <c r="B60" s="126" t="str">
        <f>_xll.ohRangeRetrieveError(I60)</f>
        <v/>
      </c>
      <c r="C60" s="40" t="s">
        <v>442</v>
      </c>
      <c r="D60" s="85">
        <v>43435</v>
      </c>
      <c r="E60" s="86">
        <v>3.5000000000000003E-2</v>
      </c>
      <c r="F60" s="87">
        <v>100</v>
      </c>
      <c r="G60" s="85">
        <v>41426</v>
      </c>
      <c r="H60" s="85">
        <v>41519</v>
      </c>
      <c r="I60" s="119" t="str">
        <f>_xll.qlBTP2(C60,,D60,E60,F60,G60,H60,Permanent,Trigger,ObjectOverwrite)</f>
        <v>IT0004957574#0002</v>
      </c>
      <c r="J60" s="119" t="b">
        <f t="shared" si="0"/>
        <v>1</v>
      </c>
      <c r="K60" s="127" t="b">
        <v>1</v>
      </c>
      <c r="L60" s="121" t="str">
        <f>IF(AND(K60,ISNA(M60),ISNA(N60)),"Residual Missing","--")</f>
        <v>Residual Missing</v>
      </c>
      <c r="M60" s="48" t="e">
        <f>LEFT(VLOOKUP($D60,'BTP Strip May-Nov'!$H$8:$M$13,6,FALSE),12)</f>
        <v>#N/A</v>
      </c>
      <c r="N60" s="120" t="e">
        <f>LEFT(VLOOKUP($D60,'BTP Strip Feb-Aug'!$H$8:$M$27,6,FALSE),12)</f>
        <v>#N/A</v>
      </c>
      <c r="O60" s="27"/>
    </row>
    <row r="61" spans="1:15" s="18" customFormat="1" x14ac:dyDescent="0.2">
      <c r="A61" s="19"/>
      <c r="B61" s="126" t="str">
        <f>_xll.ohRangeRetrieveError(I61)</f>
        <v/>
      </c>
      <c r="C61" s="40" t="s">
        <v>20</v>
      </c>
      <c r="D61" s="85">
        <v>43497</v>
      </c>
      <c r="E61" s="86">
        <v>4.2500000000000003E-2</v>
      </c>
      <c r="F61" s="87">
        <v>100</v>
      </c>
      <c r="G61" s="85">
        <v>37653</v>
      </c>
      <c r="H61" s="85">
        <v>37797</v>
      </c>
      <c r="I61" s="119" t="str">
        <f>_xll.qlBTP2(C61,,D61,E61,F61,G61,H61,Permanent,Trigger,ObjectOverwrite)</f>
        <v>IT0003493258#0002</v>
      </c>
      <c r="J61" s="119" t="b">
        <f t="shared" si="0"/>
        <v>0</v>
      </c>
      <c r="K61" s="127" t="b">
        <f t="shared" si="2"/>
        <v>1</v>
      </c>
      <c r="L61" s="121" t="str">
        <f t="shared" si="1"/>
        <v>--</v>
      </c>
      <c r="M61" s="48" t="e">
        <f>LEFT(VLOOKUP($D61,'BTP Strip May-Nov'!$H$8:$M$13,6,FALSE),12)</f>
        <v>#N/A</v>
      </c>
      <c r="N61" s="120" t="str">
        <f>LEFT(VLOOKUP($D61,'BTP Strip Feb-Aug'!$H$8:$M$27,6,FALSE),12)</f>
        <v>IT0003513105</v>
      </c>
      <c r="O61" s="27"/>
    </row>
    <row r="62" spans="1:15" s="18" customFormat="1" x14ac:dyDescent="0.2">
      <c r="A62" s="19"/>
      <c r="B62" s="126" t="str">
        <f>_xll.ohRangeRetrieveError(I62)</f>
        <v/>
      </c>
      <c r="C62" s="40" t="s">
        <v>51</v>
      </c>
      <c r="D62" s="85">
        <v>43525</v>
      </c>
      <c r="E62" s="86">
        <v>4.4999999999999998E-2</v>
      </c>
      <c r="F62" s="87">
        <v>100</v>
      </c>
      <c r="G62" s="85">
        <v>39692</v>
      </c>
      <c r="H62" s="85">
        <v>39755</v>
      </c>
      <c r="I62" s="119" t="str">
        <f>_xll.qlBTP2(C62,,D62,E62,F62,G62,H62,Permanent,Trigger,ObjectOverwrite)</f>
        <v>IT0004423957#0002</v>
      </c>
      <c r="J62" s="119" t="b">
        <f t="shared" si="0"/>
        <v>0</v>
      </c>
      <c r="K62" s="127" t="b">
        <f t="shared" si="2"/>
        <v>1</v>
      </c>
      <c r="L62" s="121" t="str">
        <f t="shared" si="1"/>
        <v>Residual Missing</v>
      </c>
      <c r="M62" s="48" t="e">
        <f>LEFT(VLOOKUP($D62,'BTP Strip May-Nov'!$H$8:$M$13,6,FALSE),12)</f>
        <v>#N/A</v>
      </c>
      <c r="N62" s="120" t="e">
        <f>LEFT(VLOOKUP($D62,'BTP Strip Feb-Aug'!$H$8:$M$27,6,FALSE),12)</f>
        <v>#N/A</v>
      </c>
      <c r="O62" s="27"/>
    </row>
    <row r="63" spans="1:15" s="18" customFormat="1" x14ac:dyDescent="0.2">
      <c r="A63" s="19"/>
      <c r="B63" s="126" t="str">
        <f>_xll.ohRangeRetrieveError(I63)</f>
        <v/>
      </c>
      <c r="C63" s="40" t="s">
        <v>446</v>
      </c>
      <c r="D63" s="85">
        <v>43586</v>
      </c>
      <c r="E63" s="86">
        <v>2.5000000000000001E-2</v>
      </c>
      <c r="F63" s="87">
        <v>100</v>
      </c>
      <c r="G63" s="85">
        <v>41673</v>
      </c>
      <c r="H63" s="85">
        <v>41673</v>
      </c>
      <c r="I63" s="119" t="str">
        <f>_xll.qlBTP2(C63,,D63,E63,F63,G63,H63,Permanent,Trigger,ObjectOverwrite)</f>
        <v>IT0004992308#0002</v>
      </c>
      <c r="J63" s="119" t="b">
        <f t="shared" si="0"/>
        <v>1</v>
      </c>
      <c r="K63" s="127" t="b">
        <f t="shared" si="2"/>
        <v>0</v>
      </c>
      <c r="L63" s="121" t="str">
        <f>IF(AND(K63,ISNA(M63),ISNA(N63)),"Residual Missing","--")</f>
        <v>--</v>
      </c>
      <c r="M63" s="48" t="e">
        <f>LEFT(VLOOKUP($D63,'BTP Strip May-Nov'!$H$8:$M$13,6,FALSE),12)</f>
        <v>#N/A</v>
      </c>
      <c r="N63" s="120" t="e">
        <f>LEFT(VLOOKUP($D63,'BTP Strip Feb-Aug'!$H$8:$M$27,6,FALSE),12)</f>
        <v>#N/A</v>
      </c>
      <c r="O63" s="27"/>
    </row>
    <row r="64" spans="1:15" s="18" customFormat="1" x14ac:dyDescent="0.2">
      <c r="A64" s="19"/>
      <c r="B64" s="126" t="str">
        <f>_xll.ohRangeRetrieveError(I64)</f>
        <v/>
      </c>
      <c r="C64" s="40" t="s">
        <v>448</v>
      </c>
      <c r="D64" s="85">
        <v>43678</v>
      </c>
      <c r="E64" s="86">
        <v>1.4999999999999999E-2</v>
      </c>
      <c r="F64" s="87">
        <v>100</v>
      </c>
      <c r="G64" s="85">
        <v>41821</v>
      </c>
      <c r="H64" s="85">
        <v>41821</v>
      </c>
      <c r="I64" s="119" t="str">
        <f>_xll.qlBTP2(C64,,D64,E64,F64,G64,H64,Permanent,Trigger,ObjectOverwrite)</f>
        <v>IT0005030504#0002</v>
      </c>
      <c r="J64" s="119" t="b">
        <f t="shared" si="0"/>
        <v>1</v>
      </c>
      <c r="K64" s="127" t="b">
        <v>0</v>
      </c>
      <c r="L64" s="121" t="str">
        <f>IF(AND(K64,ISNA(M64),ISNA(N64)),"Residual Missing","--")</f>
        <v>--</v>
      </c>
      <c r="M64" s="48" t="e">
        <f>LEFT(VLOOKUP($D64,'BTP Strip May-Nov'!$H$8:$M$13,6,FALSE),12)</f>
        <v>#N/A</v>
      </c>
      <c r="N64" s="120" t="e">
        <f>LEFT(VLOOKUP($D64,'BTP Strip Feb-Aug'!$H$8:$M$27,6,FALSE),12)</f>
        <v>#N/A</v>
      </c>
      <c r="O64" s="27"/>
    </row>
    <row r="65" spans="1:16" s="18" customFormat="1" x14ac:dyDescent="0.2">
      <c r="A65" s="19"/>
      <c r="B65" s="126" t="str">
        <f>_xll.ohRangeRetrieveError(I65)</f>
        <v/>
      </c>
      <c r="C65" s="40" t="s">
        <v>52</v>
      </c>
      <c r="D65" s="85">
        <v>43709</v>
      </c>
      <c r="E65" s="86">
        <v>4.2500000000000003E-2</v>
      </c>
      <c r="F65" s="87">
        <v>100</v>
      </c>
      <c r="G65" s="85">
        <v>39873</v>
      </c>
      <c r="H65" s="85">
        <v>39937</v>
      </c>
      <c r="I65" s="119" t="str">
        <f>_xll.qlBTP2(C65,,D65,E65,F65,G65,H65,Permanent,Trigger,ObjectOverwrite)</f>
        <v>IT0004489610#0002</v>
      </c>
      <c r="J65" s="119" t="b">
        <f t="shared" si="0"/>
        <v>0</v>
      </c>
      <c r="K65" s="127" t="b">
        <f t="shared" si="2"/>
        <v>1</v>
      </c>
      <c r="L65" s="121" t="str">
        <f t="shared" si="1"/>
        <v>Residual Missing</v>
      </c>
      <c r="M65" s="48" t="e">
        <f>LEFT(VLOOKUP($D65,'BTP Strip May-Nov'!$H$8:$M$13,6,FALSE),12)</f>
        <v>#N/A</v>
      </c>
      <c r="N65" s="120" t="e">
        <f>LEFT(VLOOKUP($D65,'BTP Strip Feb-Aug'!$H$8:$M$27,6,FALSE),12)</f>
        <v>#N/A</v>
      </c>
      <c r="O65" s="27"/>
    </row>
    <row r="66" spans="1:16" s="18" customFormat="1" x14ac:dyDescent="0.2">
      <c r="A66" s="19"/>
      <c r="B66" s="126" t="str">
        <f>_xll.ohRangeRetrieveError(I66)</f>
        <v/>
      </c>
      <c r="C66" s="40" t="s">
        <v>453</v>
      </c>
      <c r="D66" s="85">
        <v>43800</v>
      </c>
      <c r="E66" s="86">
        <v>1.0500000000000001E-2</v>
      </c>
      <c r="F66" s="87">
        <v>100</v>
      </c>
      <c r="G66" s="85">
        <v>41974</v>
      </c>
      <c r="H66" s="85">
        <v>41974</v>
      </c>
      <c r="I66" s="119" t="str">
        <f>_xll.qlBTP2(C66,,D66,E66,F66,G66,H66,Permanent,Trigger,ObjectOverwrite)</f>
        <v>IT0005069395#0002</v>
      </c>
      <c r="J66" s="119" t="b">
        <f t="shared" si="0"/>
        <v>1</v>
      </c>
      <c r="K66" s="127" t="b">
        <v>0</v>
      </c>
      <c r="L66" s="121" t="str">
        <f t="shared" ref="L66" si="6">IF(AND(K66,ISNA(M66),ISNA(N66)),"Residual Missing","--")</f>
        <v>--</v>
      </c>
      <c r="M66" s="48" t="e">
        <f>LEFT(VLOOKUP($D66,'BTP Strip May-Nov'!$H$8:$M$13,6,FALSE),12)</f>
        <v>#N/A</v>
      </c>
      <c r="N66" s="120" t="e">
        <f>LEFT(VLOOKUP($D66,'BTP Strip Feb-Aug'!$H$8:$M$27,6,FALSE),12)</f>
        <v>#N/A</v>
      </c>
      <c r="O66" s="27"/>
    </row>
    <row r="67" spans="1:16" s="18" customFormat="1" x14ac:dyDescent="0.2">
      <c r="A67" s="19"/>
      <c r="B67" s="126" t="str">
        <f>_xll.ohRangeRetrieveError(I67)</f>
        <v/>
      </c>
      <c r="C67" s="40" t="s">
        <v>23</v>
      </c>
      <c r="D67" s="85">
        <v>43862</v>
      </c>
      <c r="E67" s="86">
        <v>4.4999999999999998E-2</v>
      </c>
      <c r="F67" s="87">
        <v>100</v>
      </c>
      <c r="G67" s="85">
        <v>38018</v>
      </c>
      <c r="H67" s="85">
        <v>38070</v>
      </c>
      <c r="I67" s="119" t="str">
        <f>_xll.qlBTP2(C67,,D67,E67,F67,G67,H67,Permanent,Trigger,ObjectOverwrite)</f>
        <v>IT0003644769#0002</v>
      </c>
      <c r="J67" s="119" t="b">
        <f t="shared" si="0"/>
        <v>0</v>
      </c>
      <c r="K67" s="127" t="b">
        <f t="shared" si="2"/>
        <v>1</v>
      </c>
      <c r="L67" s="121" t="str">
        <f t="shared" si="1"/>
        <v>--</v>
      </c>
      <c r="M67" s="48" t="e">
        <f>LEFT(VLOOKUP($D67,'BTP Strip May-Nov'!$H$8:$M$13,6,FALSE),12)</f>
        <v>#N/A</v>
      </c>
      <c r="N67" s="120" t="str">
        <f>LEFT(VLOOKUP($D67,'BTP Strip Feb-Aug'!$H$8:$M$27,6,FALSE),12)</f>
        <v>IT0003649172</v>
      </c>
      <c r="O67" s="27"/>
    </row>
    <row r="68" spans="1:16" s="18" customFormat="1" x14ac:dyDescent="0.2">
      <c r="A68" s="19"/>
      <c r="B68" s="126" t="str">
        <f>_xll.ohRangeRetrieveError(I68)</f>
        <v/>
      </c>
      <c r="C68" s="40" t="s">
        <v>69</v>
      </c>
      <c r="D68" s="85">
        <v>43891</v>
      </c>
      <c r="E68" s="86">
        <v>4.2500000000000003E-2</v>
      </c>
      <c r="F68" s="87">
        <v>100</v>
      </c>
      <c r="G68" s="85">
        <v>40057</v>
      </c>
      <c r="H68" s="85">
        <v>40087</v>
      </c>
      <c r="I68" s="119" t="str">
        <f>_xll.qlBTP2(C68,,D68,E68,F68,G68,H68,Permanent,Trigger,ObjectOverwrite)</f>
        <v>IT0004536949#0002</v>
      </c>
      <c r="J68" s="119" t="b">
        <f t="shared" si="0"/>
        <v>0</v>
      </c>
      <c r="K68" s="127" t="b">
        <f t="shared" si="2"/>
        <v>1</v>
      </c>
      <c r="L68" s="121" t="str">
        <f t="shared" si="1"/>
        <v>Residual Missing</v>
      </c>
      <c r="M68" s="48" t="e">
        <f>LEFT(VLOOKUP($D68,'BTP Strip May-Nov'!$H$8:$M$13,6,FALSE),12)</f>
        <v>#N/A</v>
      </c>
      <c r="N68" s="120" t="e">
        <f>LEFT(VLOOKUP($D68,'BTP Strip Feb-Aug'!$H$8:$M$27,6,FALSE),12)</f>
        <v>#N/A</v>
      </c>
      <c r="O68" s="27"/>
    </row>
    <row r="69" spans="1:16" s="18" customFormat="1" x14ac:dyDescent="0.2">
      <c r="A69" s="19"/>
      <c r="B69" s="126" t="str">
        <f>_xll.ohRangeRetrieveError(I69)</f>
        <v/>
      </c>
      <c r="C69" s="40" t="s">
        <v>457</v>
      </c>
      <c r="D69" s="85">
        <v>43952</v>
      </c>
      <c r="E69" s="86">
        <v>7.0000000000000001E-3</v>
      </c>
      <c r="F69" s="87">
        <v>100</v>
      </c>
      <c r="G69" s="85">
        <v>42125</v>
      </c>
      <c r="H69" s="85">
        <v>42128</v>
      </c>
      <c r="I69" s="119" t="str">
        <f>_xll.qlBTP2(C69,,D69,E69,F69,G69,H69,Permanent,Trigger,ObjectOverwrite)</f>
        <v>IT0005107708#0002</v>
      </c>
      <c r="J69" s="119" t="b">
        <f t="shared" si="0"/>
        <v>1</v>
      </c>
      <c r="K69" s="127" t="b">
        <f t="shared" si="2"/>
        <v>0</v>
      </c>
      <c r="L69" s="121" t="str">
        <f t="shared" ref="L69" si="7">IF(AND(K69,ISNA(M69),ISNA(N69)),"Residual Missing","--")</f>
        <v>--</v>
      </c>
      <c r="M69" s="48" t="e">
        <f>LEFT(VLOOKUP($D69,'BTP Strip May-Nov'!$H$8:$M$13,6,FALSE),12)</f>
        <v>#N/A</v>
      </c>
      <c r="N69" s="120" t="e">
        <f>LEFT(VLOOKUP($D69,'BTP Strip Feb-Aug'!$H$8:$M$27,6,FALSE),12)</f>
        <v>#N/A</v>
      </c>
      <c r="O69" s="27"/>
    </row>
    <row r="70" spans="1:16" s="18" customFormat="1" x14ac:dyDescent="0.2">
      <c r="A70" s="19"/>
      <c r="B70" s="126" t="str">
        <f>_xll.ohRangeRetrieveError(I70)</f>
        <v/>
      </c>
      <c r="C70" s="40" t="s">
        <v>351</v>
      </c>
      <c r="D70" s="85">
        <v>44075</v>
      </c>
      <c r="E70" s="86">
        <v>0.04</v>
      </c>
      <c r="F70" s="87">
        <v>100</v>
      </c>
      <c r="G70" s="85">
        <v>40238</v>
      </c>
      <c r="H70" s="85">
        <v>40269</v>
      </c>
      <c r="I70" s="119" t="str">
        <f>_xll.qlBTP2(C70,,D70,E70,F70,G70,H70,Permanent,Trigger,ObjectOverwrite)</f>
        <v>IT0004594930#0002</v>
      </c>
      <c r="J70" s="119" t="b">
        <f t="shared" si="0"/>
        <v>0</v>
      </c>
      <c r="K70" s="127" t="b">
        <v>1</v>
      </c>
      <c r="L70" s="121" t="str">
        <f t="shared" si="1"/>
        <v>Residual Missing</v>
      </c>
      <c r="M70" s="48" t="e">
        <f>LEFT(VLOOKUP($D70,'BTP Strip May-Nov'!$H$8:$M$13,6,FALSE),12)</f>
        <v>#N/A</v>
      </c>
      <c r="N70" s="120" t="e">
        <f>LEFT(VLOOKUP($D70,'BTP Strip Feb-Aug'!$H$8:$M$27,6,FALSE),12)</f>
        <v>#N/A</v>
      </c>
      <c r="O70" s="27"/>
    </row>
    <row r="71" spans="1:16" x14ac:dyDescent="0.2">
      <c r="A71" s="19"/>
      <c r="B71" s="126" t="str">
        <f>_xll.ohRangeRetrieveError(I71)</f>
        <v/>
      </c>
      <c r="C71" s="40" t="s">
        <v>354</v>
      </c>
      <c r="D71" s="85">
        <v>44256</v>
      </c>
      <c r="E71" s="86">
        <v>3.7499999999999999E-2</v>
      </c>
      <c r="F71" s="87">
        <v>100</v>
      </c>
      <c r="G71" s="85">
        <v>40422</v>
      </c>
      <c r="H71" s="85">
        <v>40422</v>
      </c>
      <c r="I71" s="119" t="str">
        <f>_xll.qlBTP2(C71,,D71,E71,F71,G71,H71,Permanent,Trigger,ObjectOverwrite)</f>
        <v>IT0004634132#0002</v>
      </c>
      <c r="J71" s="119" t="b">
        <f t="shared" si="0"/>
        <v>0</v>
      </c>
      <c r="K71" s="127" t="b">
        <f t="shared" si="2"/>
        <v>1</v>
      </c>
      <c r="L71" s="121" t="str">
        <f t="shared" si="1"/>
        <v>Residual Missing</v>
      </c>
      <c r="M71" s="48" t="e">
        <f>LEFT(VLOOKUP($D71,'BTP Strip May-Nov'!$H$8:$M$13,6,FALSE),12)</f>
        <v>#N/A</v>
      </c>
      <c r="N71" s="120" t="e">
        <f>LEFT(VLOOKUP($D71,'BTP Strip Feb-Aug'!$H$8:$M$27,6,FALSE),12)</f>
        <v>#N/A</v>
      </c>
      <c r="O71" s="27"/>
      <c r="P71" s="18"/>
    </row>
    <row r="72" spans="1:16" x14ac:dyDescent="0.2">
      <c r="A72" s="19"/>
      <c r="B72" s="126" t="str">
        <f>_xll.ohRangeRetrieveError(I72)</f>
        <v/>
      </c>
      <c r="C72" s="40" t="s">
        <v>444</v>
      </c>
      <c r="D72" s="85">
        <v>44317</v>
      </c>
      <c r="E72" s="86">
        <v>3.7499999999999999E-2</v>
      </c>
      <c r="F72" s="87">
        <v>100</v>
      </c>
      <c r="G72" s="85">
        <v>41563</v>
      </c>
      <c r="H72" s="85">
        <v>41563</v>
      </c>
      <c r="I72" s="119" t="str">
        <f>_xll.qlBTP2(C72,,D72,E72,F72,G72,H72,Permanent,Trigger,ObjectOverwrite)</f>
        <v>IT0004966401#0002</v>
      </c>
      <c r="J72" s="119" t="b">
        <f t="shared" si="0"/>
        <v>1</v>
      </c>
      <c r="K72" s="127" t="b">
        <v>1</v>
      </c>
      <c r="L72" s="121" t="str">
        <f>IF(AND(K72,ISNA(M72),ISNA(N72)),"Residual Missing","--")</f>
        <v>Residual Missing</v>
      </c>
      <c r="M72" s="48" t="e">
        <f>LEFT(VLOOKUP($D72,'BTP Strip May-Nov'!$H$8:$M$13,6,FALSE),12)</f>
        <v>#N/A</v>
      </c>
      <c r="N72" s="120" t="e">
        <f>LEFT(VLOOKUP($D72,'BTP Strip Feb-Aug'!$H$8:$M$27,6,FALSE),12)</f>
        <v>#N/A</v>
      </c>
      <c r="O72" s="27"/>
      <c r="P72" s="18"/>
    </row>
    <row r="73" spans="1:16" x14ac:dyDescent="0.2">
      <c r="A73" s="19"/>
      <c r="B73" s="126" t="str">
        <f>_xll.ohRangeRetrieveError(I73)</f>
        <v/>
      </c>
      <c r="C73" s="40" t="s">
        <v>45</v>
      </c>
      <c r="D73" s="85">
        <v>44409</v>
      </c>
      <c r="E73" s="86">
        <v>3.7499999999999999E-2</v>
      </c>
      <c r="F73" s="87">
        <v>100</v>
      </c>
      <c r="G73" s="85">
        <v>38749</v>
      </c>
      <c r="H73" s="85">
        <v>38749</v>
      </c>
      <c r="I73" s="119" t="str">
        <f>_xll.qlBTP2(C73,,D73,E73,F73,G73,H73,Permanent,Trigger,ObjectOverwrite)</f>
        <v>IT0004009673#0002</v>
      </c>
      <c r="J73" s="119" t="b">
        <f t="shared" ref="J73:J102" si="8">IF(AND(H73&gt;$J$6,D73&gt;$J$5),TRUE,FALSE)</f>
        <v>0</v>
      </c>
      <c r="K73" s="127" t="b">
        <f t="shared" si="2"/>
        <v>1</v>
      </c>
      <c r="L73" s="121" t="str">
        <f t="shared" si="1"/>
        <v>--</v>
      </c>
      <c r="M73" s="48" t="e">
        <f>LEFT(VLOOKUP($D73,'BTP Strip May-Nov'!$H$8:$M$13,6,FALSE),12)</f>
        <v>#N/A</v>
      </c>
      <c r="N73" s="120" t="str">
        <f>LEFT(VLOOKUP($D73,'BTP Strip Feb-Aug'!$H$8:$M$27,6,FALSE),12)</f>
        <v>IT0004014061</v>
      </c>
      <c r="O73" s="27"/>
      <c r="P73" s="18"/>
    </row>
    <row r="74" spans="1:16" x14ac:dyDescent="0.2">
      <c r="A74" s="19"/>
      <c r="B74" s="126" t="str">
        <f>_xll.ohRangeRetrieveError(I74)</f>
        <v/>
      </c>
      <c r="C74" s="40" t="s">
        <v>409</v>
      </c>
      <c r="D74" s="85">
        <v>44440</v>
      </c>
      <c r="E74" s="86">
        <v>4.7500000000000001E-2</v>
      </c>
      <c r="F74" s="87">
        <v>100</v>
      </c>
      <c r="G74" s="85">
        <v>40603</v>
      </c>
      <c r="H74" s="85">
        <v>40603</v>
      </c>
      <c r="I74" s="119" t="str">
        <f>_xll.qlBTP2(C74,,D74,E74,F74,G74,H74,Permanent,Trigger,ObjectOverwrite)</f>
        <v>IT0004695075#0002</v>
      </c>
      <c r="J74" s="119" t="b">
        <f t="shared" si="8"/>
        <v>0</v>
      </c>
      <c r="K74" s="127" t="b">
        <f t="shared" si="2"/>
        <v>1</v>
      </c>
      <c r="L74" s="121" t="str">
        <f t="shared" si="1"/>
        <v>Residual Missing</v>
      </c>
      <c r="M74" s="48" t="e">
        <f>LEFT(VLOOKUP($D74,'BTP Strip May-Nov'!$H$8:$M$13,6,FALSE),12)</f>
        <v>#N/A</v>
      </c>
      <c r="N74" s="120" t="e">
        <f>LEFT(VLOOKUP($D74,'BTP Strip Feb-Aug'!$H$8:$M$27,6,FALSE),12)</f>
        <v>#N/A</v>
      </c>
      <c r="O74" s="27"/>
      <c r="P74" s="18"/>
    </row>
    <row r="75" spans="1:16" x14ac:dyDescent="0.2">
      <c r="A75" s="19"/>
      <c r="B75" s="126" t="str">
        <f>_xll.ohRangeRetrieveError(I75)</f>
        <v/>
      </c>
      <c r="C75" s="40" t="s">
        <v>449</v>
      </c>
      <c r="D75" s="85">
        <v>44545</v>
      </c>
      <c r="E75" s="86">
        <v>2.1499999999999998E-2</v>
      </c>
      <c r="F75" s="87">
        <v>100</v>
      </c>
      <c r="G75" s="85">
        <v>41805</v>
      </c>
      <c r="H75" s="85">
        <v>41805</v>
      </c>
      <c r="I75" s="119" t="str">
        <f>_xll.qlBTP2(C75,,D75,E75,F75,G75,H75,Permanent,Trigger,ObjectOverwrite)</f>
        <v>IT0005028003#0002</v>
      </c>
      <c r="J75" s="119" t="b">
        <f t="shared" si="8"/>
        <v>1</v>
      </c>
      <c r="K75" s="127" t="b">
        <v>0</v>
      </c>
      <c r="L75" s="121" t="str">
        <f>IF(AND(K75,ISNA(M75),ISNA(N75)),"Residual Missing","--")</f>
        <v>--</v>
      </c>
      <c r="M75" s="48" t="e">
        <f>LEFT(VLOOKUP($D75,'BTP Strip May-Nov'!$H$8:$M$13,6,FALSE),12)</f>
        <v>#N/A</v>
      </c>
      <c r="N75" s="120" t="e">
        <f>LEFT(VLOOKUP($D75,'BTP Strip Feb-Aug'!$H$8:$M$27,6,FALSE),12)</f>
        <v>#N/A</v>
      </c>
      <c r="O75" s="27"/>
      <c r="P75" s="18"/>
    </row>
    <row r="76" spans="1:16" x14ac:dyDescent="0.2">
      <c r="A76" s="19"/>
      <c r="B76" s="126" t="str">
        <f>_xll.ohRangeRetrieveError(I76)</f>
        <v/>
      </c>
      <c r="C76" s="40" t="s">
        <v>423</v>
      </c>
      <c r="D76" s="85">
        <v>44621</v>
      </c>
      <c r="E76" s="86">
        <v>0.05</v>
      </c>
      <c r="F76" s="87">
        <v>100</v>
      </c>
      <c r="G76" s="85">
        <v>40787</v>
      </c>
      <c r="H76" s="85">
        <v>40787</v>
      </c>
      <c r="I76" s="119" t="str">
        <f>_xll.qlBTP2(C76,,D76,E76,F76,G76,H76,Permanent,Trigger,ObjectOverwrite)</f>
        <v>IT0004759673#0002</v>
      </c>
      <c r="J76" s="119" t="b">
        <f t="shared" si="8"/>
        <v>0</v>
      </c>
      <c r="K76" s="127" t="b">
        <f t="shared" si="2"/>
        <v>1</v>
      </c>
      <c r="L76" s="121" t="str">
        <f t="shared" si="1"/>
        <v>Residual Missing</v>
      </c>
      <c r="M76" s="48" t="e">
        <f>LEFT(VLOOKUP($D76,'BTP Strip May-Nov'!$H$8:$M$13,6,FALSE),12)</f>
        <v>#N/A</v>
      </c>
      <c r="N76" s="120" t="e">
        <f>LEFT(VLOOKUP($D76,'BTP Strip Feb-Aug'!$H$8:$M$27,6,FALSE),12)</f>
        <v>#N/A</v>
      </c>
      <c r="O76" s="27"/>
      <c r="P76" s="18"/>
    </row>
    <row r="77" spans="1:16" x14ac:dyDescent="0.2">
      <c r="A77" s="19"/>
      <c r="B77" s="126" t="str">
        <f>_xll.ohRangeRetrieveError(I77)</f>
        <v/>
      </c>
      <c r="C77" s="40" t="s">
        <v>456</v>
      </c>
      <c r="D77" s="85">
        <v>44666</v>
      </c>
      <c r="E77" s="86">
        <v>1.35E-2</v>
      </c>
      <c r="F77" s="87">
        <v>100</v>
      </c>
      <c r="G77" s="85">
        <v>42051</v>
      </c>
      <c r="H77" s="85">
        <v>42051</v>
      </c>
      <c r="I77" s="119" t="str">
        <f>_xll.qlBTP2(C77,,D77,E77,F77,G77,H77,Permanent,Trigger,ObjectOverwrite)</f>
        <v>IT0005086886#0002</v>
      </c>
      <c r="J77" s="119" t="b">
        <f t="shared" si="8"/>
        <v>1</v>
      </c>
      <c r="K77" s="127" t="b">
        <f t="shared" si="2"/>
        <v>0</v>
      </c>
      <c r="L77" s="121" t="str">
        <f t="shared" ref="L77" si="9">IF(AND(K77,ISNA(M77),ISNA(N77)),"Residual Missing","--")</f>
        <v>--</v>
      </c>
      <c r="M77" s="48" t="e">
        <f>LEFT(VLOOKUP($D77,'BTP Strip May-Nov'!$H$8:$M$13,6,FALSE),12)</f>
        <v>#N/A</v>
      </c>
      <c r="N77" s="120" t="e">
        <f>LEFT(VLOOKUP($D77,'BTP Strip Feb-Aug'!$H$8:$M$27,6,FALSE),12)</f>
        <v>#N/A</v>
      </c>
      <c r="O77" s="27"/>
      <c r="P77" s="18"/>
    </row>
    <row r="78" spans="1:16" x14ac:dyDescent="0.2">
      <c r="A78" s="19"/>
      <c r="B78" s="126" t="str">
        <f>_xll.ohRangeRetrieveError(I78)</f>
        <v/>
      </c>
      <c r="C78" s="40" t="s">
        <v>430</v>
      </c>
      <c r="D78" s="85">
        <v>44805</v>
      </c>
      <c r="E78" s="86">
        <v>5.5E-2</v>
      </c>
      <c r="F78" s="87">
        <v>100</v>
      </c>
      <c r="G78" s="85">
        <v>40969</v>
      </c>
      <c r="H78" s="85">
        <v>40969</v>
      </c>
      <c r="I78" s="119" t="str">
        <f>_xll.qlBTP2(C78,,D78,E78,F78,G78,H78,Permanent,Trigger,ObjectOverwrite)</f>
        <v>IT0004801541#0002</v>
      </c>
      <c r="J78" s="119" t="b">
        <f t="shared" si="8"/>
        <v>0</v>
      </c>
      <c r="K78" s="127" t="b">
        <f t="shared" si="2"/>
        <v>1</v>
      </c>
      <c r="L78" s="121" t="str">
        <f t="shared" si="1"/>
        <v>Residual Missing</v>
      </c>
      <c r="M78" s="48" t="e">
        <f>LEFT(VLOOKUP($D78,'BTP Strip May-Nov'!$H$8:$M$13,6,FALSE),12)</f>
        <v>#N/A</v>
      </c>
      <c r="N78" s="120" t="e">
        <f>LEFT(VLOOKUP($D78,'BTP Strip Feb-Aug'!$H$8:$M$27,6,FALSE),12)</f>
        <v>#N/A</v>
      </c>
      <c r="O78" s="27"/>
      <c r="P78" s="18"/>
    </row>
    <row r="79" spans="1:16" x14ac:dyDescent="0.2">
      <c r="A79" s="19"/>
      <c r="B79" s="126" t="str">
        <f>_xll.ohRangeRetrieveError(I79)</f>
        <v/>
      </c>
      <c r="C79" s="40" t="s">
        <v>431</v>
      </c>
      <c r="D79" s="85">
        <v>44866</v>
      </c>
      <c r="E79" s="86">
        <v>5.5E-2</v>
      </c>
      <c r="F79" s="87">
        <v>100</v>
      </c>
      <c r="G79" s="85">
        <v>41030</v>
      </c>
      <c r="H79" s="85">
        <v>41155</v>
      </c>
      <c r="I79" s="119" t="str">
        <f>_xll.qlBTP2(C79,,D79,E79,F79,G79,H79,Permanent,Trigger,ObjectOverwrite)</f>
        <v>IT0004848831#0002</v>
      </c>
      <c r="J79" s="119" t="b">
        <f t="shared" si="8"/>
        <v>0</v>
      </c>
      <c r="K79" s="127" t="b">
        <f t="shared" si="2"/>
        <v>1</v>
      </c>
      <c r="L79" s="121" t="str">
        <f t="shared" si="1"/>
        <v>Residual Missing</v>
      </c>
      <c r="M79" s="48" t="e">
        <f>LEFT(VLOOKUP($D79,'BTP Strip May-Nov'!$H$8:$M$13,6,FALSE),12)</f>
        <v>#N/A</v>
      </c>
      <c r="N79" s="120" t="e">
        <f>LEFT(VLOOKUP($D79,'BTP Strip Feb-Aug'!$H$8:$M$27,6,FALSE),12)</f>
        <v>#N/A</v>
      </c>
      <c r="O79" s="27"/>
      <c r="P79" s="18"/>
    </row>
    <row r="80" spans="1:16" x14ac:dyDescent="0.2">
      <c r="A80" s="19"/>
      <c r="B80" s="126" t="str">
        <f>_xll.ohRangeRetrieveError(I80)</f>
        <v/>
      </c>
      <c r="C80" s="40" t="s">
        <v>438</v>
      </c>
      <c r="D80" s="85">
        <v>45047</v>
      </c>
      <c r="E80" s="86">
        <v>4.4999999999999998E-2</v>
      </c>
      <c r="F80" s="87">
        <v>100</v>
      </c>
      <c r="G80" s="85">
        <v>41334</v>
      </c>
      <c r="H80" s="85">
        <v>41334</v>
      </c>
      <c r="I80" s="119" t="str">
        <f>_xll.qlBTP2(C80,,D80,E80,F80,G80,H80,Permanent,Trigger,ObjectOverwrite)</f>
        <v>IT0004898034#0002</v>
      </c>
      <c r="J80" s="119" t="b">
        <f t="shared" si="8"/>
        <v>1</v>
      </c>
      <c r="K80" s="127" t="b">
        <v>1</v>
      </c>
      <c r="L80" s="121" t="str">
        <f t="shared" si="1"/>
        <v>Residual Missing</v>
      </c>
      <c r="M80" s="48" t="e">
        <f>LEFT(VLOOKUP($D80,'BTP Strip May-Nov'!$H$8:$M$13,6,FALSE),12)</f>
        <v>#N/A</v>
      </c>
      <c r="N80" s="120" t="e">
        <f>LEFT(VLOOKUP($D80,'BTP Strip Feb-Aug'!$H$8:$M$27,6,FALSE),12)</f>
        <v>#N/A</v>
      </c>
      <c r="O80" s="27"/>
      <c r="P80" s="18"/>
    </row>
    <row r="81" spans="1:16" x14ac:dyDescent="0.2">
      <c r="A81" s="19"/>
      <c r="B81" s="126" t="str">
        <f>_xll.ohRangeRetrieveError(I81)</f>
        <v/>
      </c>
      <c r="C81" s="40" t="s">
        <v>50</v>
      </c>
      <c r="D81" s="85">
        <v>45139</v>
      </c>
      <c r="E81" s="86">
        <v>4.7500000000000001E-2</v>
      </c>
      <c r="F81" s="87">
        <v>100</v>
      </c>
      <c r="G81" s="85">
        <v>39479</v>
      </c>
      <c r="H81" s="85">
        <v>39554</v>
      </c>
      <c r="I81" s="119" t="str">
        <f>_xll.qlBTP2(C81,,D81,E81,F81,G81,H81,Permanent,Trigger,ObjectOverwrite)</f>
        <v>IT0004356843#0002</v>
      </c>
      <c r="J81" s="119" t="b">
        <f t="shared" si="8"/>
        <v>0</v>
      </c>
      <c r="K81" s="127" t="b">
        <f t="shared" si="2"/>
        <v>1</v>
      </c>
      <c r="L81" s="121" t="str">
        <f t="shared" si="1"/>
        <v>--</v>
      </c>
      <c r="M81" s="48" t="e">
        <f>LEFT(VLOOKUP($D81,'BTP Strip May-Nov'!$H$8:$M$13,6,FALSE),12)</f>
        <v>#N/A</v>
      </c>
      <c r="N81" s="120" t="str">
        <f>LEFT(VLOOKUP($D81,'BTP Strip Feb-Aug'!$H$8:$M$27,6,FALSE),12)</f>
        <v>IT0004359029</v>
      </c>
      <c r="O81" s="27"/>
      <c r="P81" s="18"/>
    </row>
    <row r="82" spans="1:16" x14ac:dyDescent="0.2">
      <c r="A82" s="19"/>
      <c r="B82" s="126" t="str">
        <f>_xll.ohRangeRetrieveError(I82)</f>
        <v/>
      </c>
      <c r="C82" s="40" t="s">
        <v>46</v>
      </c>
      <c r="D82" s="85">
        <v>45231</v>
      </c>
      <c r="E82" s="86">
        <v>0.09</v>
      </c>
      <c r="F82" s="87">
        <v>99.909000000000006</v>
      </c>
      <c r="G82" s="85">
        <v>34274</v>
      </c>
      <c r="H82" s="85">
        <v>34291</v>
      </c>
      <c r="I82" s="119" t="str">
        <f>_xll.qlBTP2(C82,,D82,E82,F82,G82,H82,Permanent,Trigger,ObjectOverwrite)</f>
        <v>IT0000366655#0002</v>
      </c>
      <c r="J82" s="119" t="b">
        <f t="shared" si="8"/>
        <v>0</v>
      </c>
      <c r="K82" s="127" t="b">
        <f t="shared" si="2"/>
        <v>1</v>
      </c>
      <c r="L82" s="121" t="str">
        <f t="shared" ref="L82:L102" si="10">IF(AND(K82,ISNA(M82),ISNA(N82)),"Residual Missing","--")</f>
        <v>--</v>
      </c>
      <c r="M82" s="48" t="str">
        <f>LEFT(VLOOKUP($D82,'BTP Strip May-Nov'!$H$8:$M$13,6,FALSE),12)</f>
        <v>IT0001246799</v>
      </c>
      <c r="N82" s="120" t="e">
        <f>LEFT(VLOOKUP($D82,'BTP Strip Feb-Aug'!$H$8:$M$27,6,FALSE),12)</f>
        <v>#N/A</v>
      </c>
      <c r="O82" s="27"/>
      <c r="P82" s="18"/>
    </row>
    <row r="83" spans="1:16" x14ac:dyDescent="0.2">
      <c r="A83" s="19"/>
      <c r="B83" s="126" t="str">
        <f>_xll.ohRangeRetrieveError(I83)</f>
        <v/>
      </c>
      <c r="C83" s="40" t="s">
        <v>441</v>
      </c>
      <c r="D83" s="85">
        <v>45352</v>
      </c>
      <c r="E83" s="86">
        <v>4.4999999999999998E-2</v>
      </c>
      <c r="F83" s="87">
        <v>100</v>
      </c>
      <c r="G83" s="85">
        <v>41487</v>
      </c>
      <c r="H83" s="85">
        <v>41487</v>
      </c>
      <c r="I83" s="119" t="str">
        <f>_xll.qlBTP2(C83,,D83,E83,F83,G83,H83,Permanent,Trigger,ObjectOverwrite)</f>
        <v>IT0004953417#0002</v>
      </c>
      <c r="J83" s="119" t="b">
        <f t="shared" si="8"/>
        <v>1</v>
      </c>
      <c r="K83" s="127" t="b">
        <v>1</v>
      </c>
      <c r="L83" s="121" t="str">
        <f>IF(AND(K83,ISNA(M83),ISNA(N83)),"Residual Missing","--")</f>
        <v>Residual Missing</v>
      </c>
      <c r="M83" s="48" t="e">
        <f>LEFT(VLOOKUP($D83,'BTP Strip May-Nov'!$H$8:$M$13,6,FALSE),12)</f>
        <v>#N/A</v>
      </c>
      <c r="N83" s="120" t="e">
        <f>LEFT(VLOOKUP($D83,'BTP Strip Feb-Aug'!$H$8:$M$27,6,FALSE),12)</f>
        <v>#N/A</v>
      </c>
      <c r="O83" s="27"/>
      <c r="P83" s="18"/>
    </row>
    <row r="84" spans="1:16" x14ac:dyDescent="0.2">
      <c r="A84" s="19"/>
      <c r="B84" s="126" t="str">
        <f>_xll.ohRangeRetrieveError(I84)</f>
        <v/>
      </c>
      <c r="C84" s="40" t="s">
        <v>447</v>
      </c>
      <c r="D84" s="85">
        <v>45536</v>
      </c>
      <c r="E84" s="86">
        <v>3.7499999999999999E-2</v>
      </c>
      <c r="F84" s="87">
        <v>100</v>
      </c>
      <c r="G84" s="85">
        <v>41699</v>
      </c>
      <c r="H84" s="85">
        <v>41701</v>
      </c>
      <c r="I84" s="119" t="str">
        <f>_xll.qlBTP2(C84,,D84,E84,F84,G84,H84,Permanent,Trigger,ObjectOverwrite)</f>
        <v>IT0005001547#0002</v>
      </c>
      <c r="J84" s="119" t="b">
        <f t="shared" si="8"/>
        <v>1</v>
      </c>
      <c r="K84" s="127" t="b">
        <v>1</v>
      </c>
      <c r="L84" s="121" t="str">
        <f>IF(AND(K84,ISNA(M84),ISNA(N84)),"Residual Missing","--")</f>
        <v>Residual Missing</v>
      </c>
      <c r="M84" s="48" t="e">
        <f>LEFT(VLOOKUP($D84,'BTP Strip May-Nov'!$H$8:$M$13,6,FALSE),12)</f>
        <v>#N/A</v>
      </c>
      <c r="N84" s="120" t="e">
        <f>LEFT(VLOOKUP($D84,'BTP Strip Feb-Aug'!$H$8:$M$27,6,FALSE),12)</f>
        <v>#N/A</v>
      </c>
      <c r="O84" s="27"/>
      <c r="P84" s="18"/>
    </row>
    <row r="85" spans="1:16" x14ac:dyDescent="0.2">
      <c r="A85" s="19"/>
      <c r="B85" s="126" t="str">
        <f>_xll.ohRangeRetrieveError(I85)</f>
        <v/>
      </c>
      <c r="C85" s="40" t="s">
        <v>451</v>
      </c>
      <c r="D85" s="85">
        <v>45627</v>
      </c>
      <c r="E85" s="86">
        <v>2.5000000000000001E-2</v>
      </c>
      <c r="F85" s="87">
        <v>100</v>
      </c>
      <c r="G85" s="85">
        <v>41883</v>
      </c>
      <c r="H85" s="85">
        <v>41883</v>
      </c>
      <c r="I85" s="119" t="str">
        <f>_xll.qlBTP2(C85,,D85,E85,F85,G85,H85,Permanent,Trigger,ObjectOverwrite)</f>
        <v>IT0005045270#0002</v>
      </c>
      <c r="J85" s="119" t="b">
        <f t="shared" si="8"/>
        <v>1</v>
      </c>
      <c r="K85" s="127" t="b">
        <v>1</v>
      </c>
      <c r="L85" s="121" t="str">
        <f>IF(AND(K85,ISNA(M85),ISNA(N85)),"Residual Missing","--")</f>
        <v>Residual Missing</v>
      </c>
      <c r="M85" s="48" t="e">
        <f>LEFT(VLOOKUP($D85,'BTP Strip May-Nov'!$H$8:$M$13,6,FALSE),12)</f>
        <v>#N/A</v>
      </c>
      <c r="N85" s="120" t="e">
        <f>LEFT(VLOOKUP($D85,'BTP Strip Feb-Aug'!$H$8:$M$27,6,FALSE),12)</f>
        <v>#N/A</v>
      </c>
      <c r="O85" s="27"/>
      <c r="P85" s="18"/>
    </row>
    <row r="86" spans="1:16" x14ac:dyDescent="0.2">
      <c r="A86" s="19"/>
      <c r="B86" s="126" t="str">
        <f>_xll.ohRangeRetrieveError(I86)</f>
        <v/>
      </c>
      <c r="C86" s="40" t="s">
        <v>70</v>
      </c>
      <c r="D86" s="85">
        <v>45717</v>
      </c>
      <c r="E86" s="86">
        <v>0.05</v>
      </c>
      <c r="F86" s="87">
        <v>100</v>
      </c>
      <c r="G86" s="85">
        <v>39873</v>
      </c>
      <c r="H86" s="85">
        <v>40009</v>
      </c>
      <c r="I86" s="119" t="str">
        <f>_xll.qlBTP2(C86,,D86,E86,F86,G86,H86,Permanent,Trigger,ObjectOverwrite)</f>
        <v>IT0004513641#0002</v>
      </c>
      <c r="J86" s="119" t="b">
        <f t="shared" si="8"/>
        <v>0</v>
      </c>
      <c r="K86" s="127" t="b">
        <v>1</v>
      </c>
      <c r="L86" s="121" t="str">
        <f t="shared" si="10"/>
        <v>Residual Missing</v>
      </c>
      <c r="M86" s="48" t="e">
        <f>LEFT(VLOOKUP($D86,'BTP Strip May-Nov'!$H$8:$M$13,6,FALSE),12)</f>
        <v>#N/A</v>
      </c>
      <c r="N86" s="120" t="e">
        <f>LEFT(VLOOKUP($D86,'BTP Strip Feb-Aug'!$H$8:$M$27,6,FALSE),12)</f>
        <v>#N/A</v>
      </c>
      <c r="O86" s="27"/>
      <c r="P86" s="18"/>
    </row>
    <row r="87" spans="1:16" x14ac:dyDescent="0.2">
      <c r="A87" s="19"/>
      <c r="B87" s="126" t="str">
        <f>_xll.ohRangeRetrieveError(I87)</f>
        <v/>
      </c>
      <c r="C87" s="40" t="s">
        <v>455</v>
      </c>
      <c r="D87" s="85">
        <v>45809</v>
      </c>
      <c r="E87" s="86">
        <v>1.4999999999999999E-2</v>
      </c>
      <c r="F87" s="87">
        <v>100</v>
      </c>
      <c r="G87" s="85">
        <v>42065</v>
      </c>
      <c r="H87" s="85">
        <v>42065</v>
      </c>
      <c r="I87" s="119" t="str">
        <f>_xll.qlBTP2(C87,,D87,E87,F87,G87,H87,Permanent,Trigger,ObjectOverwrite)</f>
        <v>IT0005090318#0002</v>
      </c>
      <c r="J87" s="119" t="b">
        <f t="shared" si="8"/>
        <v>1</v>
      </c>
      <c r="K87" s="127" t="b">
        <f t="shared" si="2"/>
        <v>0</v>
      </c>
      <c r="L87" s="121" t="str">
        <f t="shared" ref="L87" si="11">IF(AND(K87,ISNA(M87),ISNA(N87)),"Residual Missing","--")</f>
        <v>--</v>
      </c>
      <c r="M87" s="48" t="e">
        <f>LEFT(VLOOKUP($D87,'BTP Strip May-Nov'!$H$8:$M$13,6,FALSE),12)</f>
        <v>#N/A</v>
      </c>
      <c r="N87" s="120" t="e">
        <f>LEFT(VLOOKUP($D87,'BTP Strip Feb-Aug'!$H$8:$M$27,6,FALSE),12)</f>
        <v>#N/A</v>
      </c>
      <c r="O87" s="27"/>
      <c r="P87" s="18"/>
    </row>
    <row r="88" spans="1:16" x14ac:dyDescent="0.2">
      <c r="A88" s="19"/>
      <c r="B88" s="126" t="str">
        <f>_xll.ohRangeRetrieveError(I88)</f>
        <v/>
      </c>
      <c r="C88" s="40" t="s">
        <v>410</v>
      </c>
      <c r="D88" s="85">
        <v>46082</v>
      </c>
      <c r="E88" s="86">
        <v>4.4999999999999998E-2</v>
      </c>
      <c r="F88" s="87">
        <v>100</v>
      </c>
      <c r="G88" s="85">
        <v>40422</v>
      </c>
      <c r="H88" s="85">
        <v>40450</v>
      </c>
      <c r="I88" s="119" t="str">
        <f>_xll.qlBTP2(C88,,D88,E88,F88,G88,H88,Permanent,Trigger,ObjectOverwrite)</f>
        <v>IT0004644735#0002</v>
      </c>
      <c r="J88" s="119" t="b">
        <f t="shared" si="8"/>
        <v>0</v>
      </c>
      <c r="K88" s="127" t="b">
        <f t="shared" si="2"/>
        <v>1</v>
      </c>
      <c r="L88" s="121" t="str">
        <f t="shared" si="10"/>
        <v>Residual Missing</v>
      </c>
      <c r="M88" s="48" t="e">
        <f>LEFT(VLOOKUP($D88,'BTP Strip May-Nov'!$H$8:$M$13,6,FALSE),12)</f>
        <v>#N/A</v>
      </c>
      <c r="N88" s="120" t="e">
        <f>LEFT(VLOOKUP($D88,'BTP Strip Feb-Aug'!$H$8:$M$27,6,FALSE),12)</f>
        <v>#N/A</v>
      </c>
      <c r="O88" s="27"/>
      <c r="P88" s="18"/>
    </row>
    <row r="89" spans="1:16" s="18" customFormat="1" x14ac:dyDescent="0.2">
      <c r="A89" s="19"/>
      <c r="B89" s="126" t="str">
        <f>_xll.ohRangeRetrieveError(I89)</f>
        <v/>
      </c>
      <c r="C89" s="40" t="s">
        <v>47</v>
      </c>
      <c r="D89" s="85">
        <v>46327</v>
      </c>
      <c r="E89" s="86">
        <v>7.2499999999999995E-2</v>
      </c>
      <c r="F89" s="87">
        <v>99.999000000000009</v>
      </c>
      <c r="G89" s="85">
        <v>35370</v>
      </c>
      <c r="H89" s="85">
        <v>35464</v>
      </c>
      <c r="I89" s="119" t="str">
        <f>_xll.qlBTP2(C89,,D89,E89,F89,G89,H89,Permanent,Trigger,ObjectOverwrite)</f>
        <v>IT0001086567#0002</v>
      </c>
      <c r="J89" s="119" t="b">
        <f t="shared" si="8"/>
        <v>0</v>
      </c>
      <c r="K89" s="127" t="b">
        <f t="shared" si="2"/>
        <v>1</v>
      </c>
      <c r="L89" s="121" t="str">
        <f t="shared" si="10"/>
        <v>--</v>
      </c>
      <c r="M89" s="48" t="str">
        <f>LEFT(VLOOKUP($D89,'BTP Strip May-Nov'!$H$8:$M$13,6,FALSE),12)</f>
        <v>IT0001246807</v>
      </c>
      <c r="N89" s="120" t="e">
        <f>LEFT(VLOOKUP($D89,'BTP Strip Feb-Aug'!$H$8:$M$27,6,FALSE),12)</f>
        <v>#N/A</v>
      </c>
      <c r="O89" s="27"/>
    </row>
    <row r="90" spans="1:16" x14ac:dyDescent="0.2">
      <c r="A90" s="19"/>
      <c r="B90" s="126" t="str">
        <f>_xll.ohRangeRetrieveError(I90)</f>
        <v/>
      </c>
      <c r="C90" s="40" t="s">
        <v>31</v>
      </c>
      <c r="D90" s="85">
        <v>46692</v>
      </c>
      <c r="E90" s="86">
        <v>6.5000000000000002E-2</v>
      </c>
      <c r="F90" s="87">
        <v>100</v>
      </c>
      <c r="G90" s="85">
        <v>35735</v>
      </c>
      <c r="H90" s="85">
        <v>35752</v>
      </c>
      <c r="I90" s="119" t="str">
        <f>_xll.qlBTP2(C90,,D90,E90,F90,G90,H90,Permanent,Trigger,ObjectOverwrite)</f>
        <v>IT0001174611#0002</v>
      </c>
      <c r="J90" s="119" t="b">
        <f t="shared" si="8"/>
        <v>0</v>
      </c>
      <c r="K90" s="127" t="b">
        <f t="shared" si="2"/>
        <v>1</v>
      </c>
      <c r="L90" s="121" t="str">
        <f t="shared" si="10"/>
        <v>--</v>
      </c>
      <c r="M90" s="48" t="str">
        <f>LEFT(VLOOKUP($D90,'BTP Strip May-Nov'!$H$8:$M$13,6,FALSE),12)</f>
        <v>IT0001246815</v>
      </c>
      <c r="N90" s="120" t="e">
        <f>LEFT(VLOOKUP($D90,'BTP Strip Feb-Aug'!$H$8:$M$27,6,FALSE),12)</f>
        <v>#N/A</v>
      </c>
      <c r="O90" s="27"/>
    </row>
    <row r="91" spans="1:16" x14ac:dyDescent="0.2">
      <c r="A91" s="19"/>
      <c r="B91" s="126" t="str">
        <f>_xll.ohRangeRetrieveError(I91)</f>
        <v/>
      </c>
      <c r="C91" s="40" t="s">
        <v>439</v>
      </c>
      <c r="D91" s="85">
        <v>46997</v>
      </c>
      <c r="E91" s="86">
        <v>4.7500000000000001E-2</v>
      </c>
      <c r="F91" s="87">
        <v>100</v>
      </c>
      <c r="G91" s="85">
        <v>41296</v>
      </c>
      <c r="H91" s="85">
        <v>41296</v>
      </c>
      <c r="I91" s="119" t="str">
        <f>_xll.qlBTP2(C91,,D91,E91,F91,G91,H91,Permanent,Trigger,ObjectOverwrite)</f>
        <v>IT0004889033#0002</v>
      </c>
      <c r="J91" s="119" t="b">
        <f t="shared" si="8"/>
        <v>1</v>
      </c>
      <c r="K91" s="127" t="b">
        <v>1</v>
      </c>
      <c r="L91" s="121" t="str">
        <f t="shared" si="10"/>
        <v>Residual Missing</v>
      </c>
      <c r="M91" s="48" t="e">
        <f>LEFT(VLOOKUP($D91,'BTP Strip May-Nov'!$H$8:$M$13,6,FALSE),12)</f>
        <v>#N/A</v>
      </c>
      <c r="N91" s="120" t="e">
        <f>LEFT(VLOOKUP($D91,'BTP Strip Feb-Aug'!$H$8:$M$27,6,FALSE),12)</f>
        <v>#N/A</v>
      </c>
      <c r="O91" s="27"/>
    </row>
    <row r="92" spans="1:16" x14ac:dyDescent="0.2">
      <c r="A92" s="19"/>
      <c r="B92" s="126" t="str">
        <f>_xll.ohRangeRetrieveError(I92)</f>
        <v/>
      </c>
      <c r="C92" s="40" t="s">
        <v>28</v>
      </c>
      <c r="D92" s="85">
        <v>47423</v>
      </c>
      <c r="E92" s="86">
        <v>5.2499999999999998E-2</v>
      </c>
      <c r="F92" s="87">
        <v>100</v>
      </c>
      <c r="G92" s="85">
        <v>36100</v>
      </c>
      <c r="H92" s="85">
        <v>36117</v>
      </c>
      <c r="I92" s="119" t="str">
        <f>_xll.qlBTP2(C92,,D92,E92,F92,G92,H92,Permanent,Trigger,ObjectOverwrite)</f>
        <v>IT0001278511#0002</v>
      </c>
      <c r="J92" s="119" t="b">
        <f t="shared" si="8"/>
        <v>0</v>
      </c>
      <c r="K92" s="127" t="b">
        <f t="shared" si="2"/>
        <v>1</v>
      </c>
      <c r="L92" s="121" t="str">
        <f t="shared" si="10"/>
        <v>--</v>
      </c>
      <c r="M92" s="48" t="str">
        <f>LEFT(VLOOKUP($D92,'BTP Strip May-Nov'!$H$8:$M$13,6,FALSE),12)</f>
        <v>IT0001312773</v>
      </c>
      <c r="N92" s="120" t="e">
        <f>LEFT(VLOOKUP($D92,'BTP Strip Feb-Aug'!$H$8:$M$27,6,FALSE),12)</f>
        <v>#N/A</v>
      </c>
      <c r="O92" s="27"/>
    </row>
    <row r="93" spans="1:16" x14ac:dyDescent="0.2">
      <c r="A93" s="19"/>
      <c r="B93" s="126" t="str">
        <f>_xll.ohRangeRetrieveError(I93)</f>
        <v/>
      </c>
      <c r="C93" s="40" t="s">
        <v>450</v>
      </c>
      <c r="D93" s="85">
        <v>47543</v>
      </c>
      <c r="E93" s="86">
        <v>3.5000000000000003E-2</v>
      </c>
      <c r="F93" s="87">
        <v>100</v>
      </c>
      <c r="G93" s="85">
        <v>41699</v>
      </c>
      <c r="H93" s="85">
        <v>41699</v>
      </c>
      <c r="I93" s="119" t="str">
        <f>_xll.qlBTP2(C93,,D93,E93,F93,G93,H93,Permanent,Trigger,ObjectOverwrite)</f>
        <v>IT0005024234#0002</v>
      </c>
      <c r="J93" s="119" t="b">
        <f t="shared" si="8"/>
        <v>1</v>
      </c>
      <c r="K93" s="127" t="b">
        <v>0</v>
      </c>
      <c r="L93" s="121" t="str">
        <f>IF(AND(K93,ISNA(M93),ISNA(N93)),"Residual Missing","--")</f>
        <v>--</v>
      </c>
      <c r="M93" s="48" t="e">
        <f>LEFT(VLOOKUP($D93,'BTP Strip May-Nov'!$H$8:$M$13,6,FALSE),12)</f>
        <v>#N/A</v>
      </c>
      <c r="N93" s="120" t="e">
        <f>LEFT(VLOOKUP($D93,'BTP Strip Feb-Aug'!$H$8:$M$27,6,FALSE),12)</f>
        <v>#N/A</v>
      </c>
      <c r="O93" s="27"/>
    </row>
    <row r="94" spans="1:16" x14ac:dyDescent="0.2">
      <c r="A94" s="19"/>
      <c r="B94" s="126" t="str">
        <f>_xll.ohRangeRetrieveError(I94)</f>
        <v/>
      </c>
      <c r="C94" s="40" t="s">
        <v>32</v>
      </c>
      <c r="D94" s="85">
        <v>47969</v>
      </c>
      <c r="E94" s="86">
        <v>0.06</v>
      </c>
      <c r="F94" s="87">
        <v>100</v>
      </c>
      <c r="G94" s="85">
        <v>36465</v>
      </c>
      <c r="H94" s="85">
        <v>36602</v>
      </c>
      <c r="I94" s="119" t="str">
        <f>_xll.qlBTP2(C94,,D94,E94,F94,G94,H94,Permanent,Trigger,ObjectOverwrite)</f>
        <v>IT0001444378#0002</v>
      </c>
      <c r="J94" s="119" t="b">
        <f t="shared" si="8"/>
        <v>0</v>
      </c>
      <c r="K94" s="127" t="b">
        <f t="shared" si="2"/>
        <v>1</v>
      </c>
      <c r="L94" s="121" t="str">
        <f t="shared" si="10"/>
        <v>--</v>
      </c>
      <c r="M94" s="48" t="str">
        <f>LEFT(VLOOKUP($D94,'BTP Strip May-Nov'!$H$8:$M$13,6,FALSE),12)</f>
        <v>IT0001464186</v>
      </c>
      <c r="N94" s="120" t="e">
        <f>LEFT(VLOOKUP($D94,'BTP Strip Feb-Aug'!$H$8:$M$27,6,FALSE),12)</f>
        <v>#N/A</v>
      </c>
      <c r="O94" s="27"/>
    </row>
    <row r="95" spans="1:16" x14ac:dyDescent="0.2">
      <c r="A95" s="19"/>
      <c r="B95" s="126" t="str">
        <f>_xll.ohRangeRetrieveError(I95)</f>
        <v/>
      </c>
      <c r="C95" s="40" t="s">
        <v>459</v>
      </c>
      <c r="D95" s="85">
        <v>48274</v>
      </c>
      <c r="E95" s="86">
        <v>1.6500000000000001E-2</v>
      </c>
      <c r="F95" s="87">
        <v>100</v>
      </c>
      <c r="G95" s="85">
        <v>42064</v>
      </c>
      <c r="H95" s="85">
        <v>42087</v>
      </c>
      <c r="I95" s="119" t="str">
        <f>_xll.qlBTP2(C95,,D95,E95,F95,G95,H95,Permanent,Trigger,ObjectOverwrite)</f>
        <v>IT0005094088#0002</v>
      </c>
      <c r="J95" s="119" t="b">
        <f t="shared" si="8"/>
        <v>1</v>
      </c>
      <c r="K95" s="127" t="b">
        <f t="shared" si="2"/>
        <v>0</v>
      </c>
      <c r="L95" s="121" t="str">
        <f t="shared" ref="L95" si="12">IF(AND(K95,ISNA(M95),ISNA(N95)),"Residual Missing","--")</f>
        <v>--</v>
      </c>
      <c r="M95" s="48" t="e">
        <f>LEFT(VLOOKUP($D95,'BTP Strip May-Nov'!$H$8:$M$13,6,FALSE),12)</f>
        <v>#N/A</v>
      </c>
      <c r="N95" s="120" t="e">
        <f>LEFT(VLOOKUP($D95,'BTP Strip Feb-Aug'!$H$8:$M$27,6,FALSE),12)</f>
        <v>#N/A</v>
      </c>
      <c r="O95" s="27"/>
    </row>
    <row r="96" spans="1:16" x14ac:dyDescent="0.2">
      <c r="A96" s="19"/>
      <c r="B96" s="126" t="str">
        <f>_xll.ohRangeRetrieveError(I96)</f>
        <v/>
      </c>
      <c r="C96" s="40" t="s">
        <v>48</v>
      </c>
      <c r="D96" s="85">
        <v>48611</v>
      </c>
      <c r="E96" s="86">
        <v>5.7500000000000002E-2</v>
      </c>
      <c r="F96" s="87">
        <v>100</v>
      </c>
      <c r="G96" s="85">
        <v>37288</v>
      </c>
      <c r="H96" s="85">
        <v>37333</v>
      </c>
      <c r="I96" s="119" t="str">
        <f>_xll.qlBTP2(C96,,D96,E96,F96,G96,H96,Permanent,Trigger,ObjectOverwrite)</f>
        <v>IT0003256820#0002</v>
      </c>
      <c r="J96" s="119" t="b">
        <f t="shared" si="8"/>
        <v>0</v>
      </c>
      <c r="K96" s="127" t="b">
        <f t="shared" si="2"/>
        <v>1</v>
      </c>
      <c r="L96" s="121" t="str">
        <f t="shared" si="10"/>
        <v>--</v>
      </c>
      <c r="M96" s="48" t="e">
        <f>LEFT(VLOOKUP($D96,'BTP Strip May-Nov'!$H$8:$M$13,6,FALSE),12)</f>
        <v>#N/A</v>
      </c>
      <c r="N96" s="120" t="str">
        <f>LEFT(VLOOKUP($D96,'BTP Strip Feb-Aug'!$H$8:$M$27,6,FALSE),12)</f>
        <v>IT0003268460</v>
      </c>
      <c r="O96" s="27"/>
    </row>
    <row r="97" spans="1:15" x14ac:dyDescent="0.2">
      <c r="A97" s="19"/>
      <c r="B97" s="126" t="str">
        <f>_xll.ohRangeRetrieveError(I97)</f>
        <v/>
      </c>
      <c r="C97" s="40" t="s">
        <v>49</v>
      </c>
      <c r="D97" s="85">
        <v>49157</v>
      </c>
      <c r="E97" s="86">
        <v>0.05</v>
      </c>
      <c r="F97" s="87">
        <v>100</v>
      </c>
      <c r="G97" s="85">
        <v>37834</v>
      </c>
      <c r="H97" s="85">
        <v>37888</v>
      </c>
      <c r="I97" s="119" t="str">
        <f>_xll.qlBTP2(C97,,D97,E97,F97,G97,H97,Permanent,Trigger,ObjectOverwrite)</f>
        <v>IT0003535157#0002</v>
      </c>
      <c r="J97" s="119" t="b">
        <f t="shared" si="8"/>
        <v>0</v>
      </c>
      <c r="K97" s="127" t="b">
        <f t="shared" si="2"/>
        <v>1</v>
      </c>
      <c r="L97" s="121" t="str">
        <f t="shared" si="10"/>
        <v>--</v>
      </c>
      <c r="M97" s="48" t="e">
        <f>LEFT(VLOOKUP($D97,'BTP Strip May-Nov'!$H$8:$M$13,6,FALSE),12)</f>
        <v>#N/A</v>
      </c>
      <c r="N97" s="120" t="str">
        <f>LEFT(VLOOKUP($D97,'BTP Strip Feb-Aug'!$H$8:$M$27,6,FALSE),12)</f>
        <v>IT0003540371</v>
      </c>
      <c r="O97" s="27"/>
    </row>
    <row r="98" spans="1:15" x14ac:dyDescent="0.2">
      <c r="A98" s="19"/>
      <c r="B98" s="126" t="str">
        <f>_xll.ohRangeRetrieveError(I98)</f>
        <v/>
      </c>
      <c r="C98" s="40" t="s">
        <v>15</v>
      </c>
      <c r="D98" s="85">
        <v>50072</v>
      </c>
      <c r="E98" s="86">
        <v>0.04</v>
      </c>
      <c r="F98" s="87">
        <v>100</v>
      </c>
      <c r="G98" s="85">
        <v>38565</v>
      </c>
      <c r="H98" s="85">
        <v>38644</v>
      </c>
      <c r="I98" s="119" t="str">
        <f>_xll.qlBTP2(C98,,D98,E98,F98,G98,H98,Permanent,Trigger,ObjectOverwrite)</f>
        <v>IT0003934657#0002</v>
      </c>
      <c r="J98" s="119" t="b">
        <f t="shared" si="8"/>
        <v>0</v>
      </c>
      <c r="K98" s="127" t="b">
        <f>NOT(ISNA(VLOOKUP(LEFT($I98,12),LatestStrippable,1,FALSE)))</f>
        <v>1</v>
      </c>
      <c r="L98" s="121" t="str">
        <f t="shared" si="10"/>
        <v>--</v>
      </c>
      <c r="M98" s="48" t="e">
        <f>LEFT(VLOOKUP($D98,'BTP Strip May-Nov'!$H$8:$M$13,6,FALSE),12)</f>
        <v>#N/A</v>
      </c>
      <c r="N98" s="120" t="str">
        <f>LEFT(VLOOKUP($D98,'BTP Strip Feb-Aug'!$H$8:$M$27,6,FALSE),12)</f>
        <v>IT0004002801</v>
      </c>
      <c r="O98" s="27"/>
    </row>
    <row r="99" spans="1:15" x14ac:dyDescent="0.2">
      <c r="A99" s="19"/>
      <c r="B99" s="126" t="str">
        <f>_xll.ohRangeRetrieveError(I99)</f>
        <v/>
      </c>
      <c r="C99" s="40" t="s">
        <v>29</v>
      </c>
      <c r="D99" s="85">
        <v>50983</v>
      </c>
      <c r="E99" s="86">
        <v>0.05</v>
      </c>
      <c r="F99" s="87">
        <v>100</v>
      </c>
      <c r="G99" s="85">
        <v>39295</v>
      </c>
      <c r="H99" s="85">
        <v>39378</v>
      </c>
      <c r="I99" s="119" t="str">
        <f>_xll.qlBTP2(C99,,D99,E99,F99,G99,H99,Permanent,Trigger,ObjectOverwrite)</f>
        <v>IT0004286966#0002</v>
      </c>
      <c r="J99" s="119" t="b">
        <f t="shared" si="8"/>
        <v>0</v>
      </c>
      <c r="K99" s="127" t="b">
        <f>NOT(ISNA(VLOOKUP(LEFT($I99,12),LatestStrippable,1,FALSE)))</f>
        <v>1</v>
      </c>
      <c r="L99" s="121" t="str">
        <f t="shared" si="10"/>
        <v>--</v>
      </c>
      <c r="M99" s="48" t="e">
        <f>LEFT(VLOOKUP($D99,'BTP Strip May-Nov'!$H$8:$M$13,6,FALSE),12)</f>
        <v>#N/A</v>
      </c>
      <c r="N99" s="120" t="str">
        <f>LEFT(VLOOKUP($D99,'BTP Strip Feb-Aug'!$H$8:$M$27,6,FALSE),12)</f>
        <v>IT0004288574</v>
      </c>
      <c r="O99" s="27"/>
    </row>
    <row r="100" spans="1:15" x14ac:dyDescent="0.2">
      <c r="A100" s="19"/>
      <c r="B100" s="126" t="str">
        <f>_xll.ohRangeRetrieveError(I100)</f>
        <v/>
      </c>
      <c r="C100" s="40" t="s">
        <v>71</v>
      </c>
      <c r="D100" s="85">
        <v>51380</v>
      </c>
      <c r="E100" s="86">
        <v>0.05</v>
      </c>
      <c r="F100" s="87">
        <v>100</v>
      </c>
      <c r="G100" s="85">
        <v>40057</v>
      </c>
      <c r="H100" s="85">
        <v>40072</v>
      </c>
      <c r="I100" s="119" t="str">
        <f>_xll.qlBTP2(C100,,D100,E100,F100,G100,H100,Permanent,Trigger,ObjectOverwrite)</f>
        <v>IT0004532559#0002</v>
      </c>
      <c r="J100" s="119" t="b">
        <f t="shared" si="8"/>
        <v>0</v>
      </c>
      <c r="K100" s="127" t="b">
        <f>NOT(ISNA(VLOOKUP(LEFT($I100,12),LatestStrippable,1,FALSE)))</f>
        <v>1</v>
      </c>
      <c r="L100" s="121" t="str">
        <f>IF(AND(K100,ISNA(M100),ISNA(N100)),"Residual Missing","--")</f>
        <v>Residual Missing</v>
      </c>
      <c r="M100" s="48" t="e">
        <f>LEFT(VLOOKUP($D100,'BTP Strip May-Nov'!$H$8:$M$13,6,FALSE),12)</f>
        <v>#N/A</v>
      </c>
      <c r="N100" s="120" t="e">
        <f>LEFT(VLOOKUP($D100,'BTP Strip Feb-Aug'!$H$8:$M$27,6,FALSE),12)</f>
        <v>#N/A</v>
      </c>
      <c r="O100" s="27"/>
    </row>
    <row r="101" spans="1:15" x14ac:dyDescent="0.2">
      <c r="A101" s="19"/>
      <c r="B101" s="126" t="str">
        <f>_xll.ohRangeRetrieveError(I101)</f>
        <v/>
      </c>
      <c r="C101" s="40" t="s">
        <v>440</v>
      </c>
      <c r="D101" s="85">
        <v>52841</v>
      </c>
      <c r="E101" s="86">
        <v>4.7500000000000001E-2</v>
      </c>
      <c r="F101" s="87">
        <v>100</v>
      </c>
      <c r="G101" s="85">
        <v>41334</v>
      </c>
      <c r="H101" s="85">
        <v>41416</v>
      </c>
      <c r="I101" s="119" t="str">
        <f>_xll.qlBTP2(C101,,D101,E101,F101,G101,H101,Permanent,Trigger,ObjectOverwrite)</f>
        <v>IT0004923998#0002</v>
      </c>
      <c r="J101" s="119" t="b">
        <f t="shared" si="8"/>
        <v>1</v>
      </c>
      <c r="K101" s="127" t="b">
        <v>1</v>
      </c>
      <c r="L101" s="121" t="str">
        <f t="shared" si="10"/>
        <v>Residual Missing</v>
      </c>
      <c r="M101" s="48" t="e">
        <f>LEFT(VLOOKUP($D101,'BTP Strip May-Nov'!$H$8:$M$13,6,FALSE),12)</f>
        <v>#N/A</v>
      </c>
      <c r="N101" s="120" t="e">
        <f>LEFT(VLOOKUP($D101,'BTP Strip Feb-Aug'!$H$8:$M$27,6,FALSE),12)</f>
        <v>#N/A</v>
      </c>
      <c r="O101" s="27"/>
    </row>
    <row r="102" spans="1:15" x14ac:dyDescent="0.2">
      <c r="A102" s="19"/>
      <c r="B102" s="128" t="str">
        <f>_xll.ohRangeRetrieveError(I102)</f>
        <v/>
      </c>
      <c r="C102" s="129" t="s">
        <v>454</v>
      </c>
      <c r="D102" s="130">
        <v>53571</v>
      </c>
      <c r="E102" s="131">
        <v>3.2500000000000001E-2</v>
      </c>
      <c r="F102" s="132">
        <v>100</v>
      </c>
      <c r="G102" s="130">
        <v>41883</v>
      </c>
      <c r="H102" s="130">
        <v>42026</v>
      </c>
      <c r="I102" s="119" t="str">
        <f>_xll.qlBTP2(C102,,D102,E102,F102,G102,H102,Permanent,Trigger,ObjectOverwrite)</f>
        <v>IT0005083057#0002</v>
      </c>
      <c r="J102" s="119" t="b">
        <f t="shared" si="8"/>
        <v>1</v>
      </c>
      <c r="K102" s="133" t="b">
        <f>NOT(ISNA(VLOOKUP(LEFT($I102,12),LatestStrippable,1,FALSE)))</f>
        <v>0</v>
      </c>
      <c r="L102" s="121" t="str">
        <f t="shared" si="10"/>
        <v>--</v>
      </c>
      <c r="M102" s="48" t="e">
        <f>LEFT(VLOOKUP($D102,'BTP Strip May-Nov'!$H$8:$M$13,6,FALSE),12)</f>
        <v>#N/A</v>
      </c>
      <c r="N102" s="120" t="e">
        <f>LEFT(VLOOKUP($D102,'BTP Strip Feb-Aug'!$H$8:$M$27,6,FALSE),12)</f>
        <v>#N/A</v>
      </c>
      <c r="O102" s="27"/>
    </row>
    <row r="103" spans="1:15" x14ac:dyDescent="0.2">
      <c r="A103" s="19"/>
      <c r="B103" s="49"/>
      <c r="C103" s="49"/>
      <c r="D103" s="49"/>
      <c r="E103" s="49"/>
      <c r="F103" s="49"/>
      <c r="G103" s="49"/>
      <c r="H103" s="49"/>
      <c r="I103" s="49"/>
      <c r="J103" s="49" t="str">
        <f>_xll.ohGroup(K103,_xll.ohFilter(I8:I102,J8:J102),Permanent,,ObjectOverwrite)</f>
        <v>CacBTPs#0004</v>
      </c>
      <c r="K103" s="49" t="s">
        <v>461</v>
      </c>
      <c r="L103" s="22"/>
      <c r="M103" s="49"/>
      <c r="N103" s="49"/>
      <c r="O103" s="27"/>
    </row>
    <row r="104" spans="1:15" x14ac:dyDescent="0.2">
      <c r="A104" s="19"/>
      <c r="B104" s="22"/>
      <c r="C104" s="22"/>
      <c r="D104" s="22"/>
      <c r="E104" s="22"/>
      <c r="F104" s="22"/>
      <c r="G104" s="22"/>
      <c r="H104" s="22"/>
      <c r="I104" s="22"/>
      <c r="J104" s="22" t="str">
        <f>_xll.ohGroup(K104,_xll.ohFilter(I8:I102,K8:K102),Permanent,,ObjectOverwrite)</f>
        <v>StrippableBTPs#0002</v>
      </c>
      <c r="K104" s="22" t="s">
        <v>357</v>
      </c>
      <c r="L104" s="22"/>
      <c r="M104" s="22"/>
      <c r="N104" s="22"/>
      <c r="O104" s="27"/>
    </row>
    <row r="105" spans="1:15" ht="12" thickBot="1" x14ac:dyDescent="0.25">
      <c r="A105" s="44"/>
      <c r="B105" s="45"/>
      <c r="C105" s="45"/>
      <c r="D105" s="45"/>
      <c r="E105" s="45"/>
      <c r="F105" s="45"/>
      <c r="G105" s="45"/>
      <c r="H105" s="45"/>
      <c r="I105" s="45"/>
      <c r="J105" s="45" t="str">
        <f>_xll.ohGroup(K105,I8:I102,Permanent,,ObjectOverwrite)</f>
        <v>BTPs#0002</v>
      </c>
      <c r="K105" s="45" t="s">
        <v>356</v>
      </c>
      <c r="L105" s="45"/>
      <c r="M105" s="45"/>
      <c r="N105" s="45"/>
      <c r="O105" s="46"/>
    </row>
  </sheetData>
  <phoneticPr fontId="3" type="noConversion"/>
  <dataValidations count="1">
    <dataValidation type="list" allowBlank="1" showInputMessage="1" showErrorMessage="1" sqref="S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VLOOKUP(A2,BTP!$C$8:$C$101,1,FALSE)</f>
        <v>#N/A</v>
      </c>
    </row>
    <row r="3" spans="1:2" x14ac:dyDescent="0.25">
      <c r="A3" s="118" t="s">
        <v>452</v>
      </c>
      <c r="B3" s="101" t="e">
        <f>VLOOKUP(A3,BTP!$C$8:$C$101,1,FALSE)</f>
        <v>#N/A</v>
      </c>
    </row>
    <row r="4" spans="1:2" x14ac:dyDescent="0.25">
      <c r="A4" s="118" t="s">
        <v>452</v>
      </c>
      <c r="B4" s="101" t="e">
        <f>VLOOKUP(A4,BTP!$C$8:$C$101,1,FALSE)</f>
        <v>#N/A</v>
      </c>
    </row>
    <row r="5" spans="1:2" x14ac:dyDescent="0.25">
      <c r="A5" s="118" t="s">
        <v>452</v>
      </c>
      <c r="B5" s="101" t="e">
        <f>VLOOKUP(A5,BTP!$C$8:$C$101,1,FALSE)</f>
        <v>#N/A</v>
      </c>
    </row>
    <row r="6" spans="1:2" x14ac:dyDescent="0.25">
      <c r="A6" s="118" t="s">
        <v>452</v>
      </c>
      <c r="B6" s="101" t="e">
        <f>VLOOKUP(A6,BTP!$C$8:$C$101,1,FALSE)</f>
        <v>#N/A</v>
      </c>
    </row>
    <row r="7" spans="1:2" x14ac:dyDescent="0.25">
      <c r="A7" s="118" t="s">
        <v>452</v>
      </c>
      <c r="B7" s="101" t="e">
        <f>VLOOKUP(A7,BTP!$C$8:$C$101,1,FALSE)</f>
        <v>#N/A</v>
      </c>
    </row>
    <row r="8" spans="1:2" x14ac:dyDescent="0.25">
      <c r="A8" s="118" t="s">
        <v>452</v>
      </c>
      <c r="B8" s="101" t="e">
        <f>VLOOKUP(A8,BTP!$C$8:$C$101,1,FALSE)</f>
        <v>#N/A</v>
      </c>
    </row>
    <row r="9" spans="1:2" x14ac:dyDescent="0.25">
      <c r="A9" s="118" t="s">
        <v>452</v>
      </c>
      <c r="B9" s="101" t="e">
        <f>VLOOKUP(A9,BTP!$C$8:$C$101,1,FALSE)</f>
        <v>#N/A</v>
      </c>
    </row>
    <row r="10" spans="1:2" x14ac:dyDescent="0.25">
      <c r="A10" s="118" t="s">
        <v>452</v>
      </c>
      <c r="B10" s="101" t="e">
        <f>VLOOKUP(A10,BTP!$C$8:$C$101,1,FALSE)</f>
        <v>#N/A</v>
      </c>
    </row>
    <row r="11" spans="1:2" x14ac:dyDescent="0.25">
      <c r="A11" s="118" t="s">
        <v>452</v>
      </c>
      <c r="B11" s="101" t="e">
        <f>VLOOKUP(A11,BTP!$C$8:$C$101,1,FALSE)</f>
        <v>#N/A</v>
      </c>
    </row>
    <row r="12" spans="1:2" x14ac:dyDescent="0.25">
      <c r="A12" s="118" t="s">
        <v>452</v>
      </c>
      <c r="B12" s="101" t="e">
        <f>VLOOKUP(A12,BTP!$C$8:$C$101,1,FALSE)</f>
        <v>#N/A</v>
      </c>
    </row>
    <row r="13" spans="1:2" x14ac:dyDescent="0.25">
      <c r="A13" s="118" t="s">
        <v>452</v>
      </c>
      <c r="B13" s="101" t="e">
        <f>VLOOKUP(A13,BTP!$C$8:$C$101,1,FALSE)</f>
        <v>#N/A</v>
      </c>
    </row>
    <row r="14" spans="1:2" x14ac:dyDescent="0.25">
      <c r="A14" s="118" t="s">
        <v>452</v>
      </c>
      <c r="B14" s="101" t="e">
        <f>VLOOKUP(A14,BTP!$C$8:$C$101,1,FALSE)</f>
        <v>#N/A</v>
      </c>
    </row>
    <row r="15" spans="1:2" x14ac:dyDescent="0.25">
      <c r="A15" s="118" t="s">
        <v>452</v>
      </c>
      <c r="B15" s="101" t="e">
        <f>VLOOKUP(A15,BTP!$C$8:$C$101,1,FALSE)</f>
        <v>#N/A</v>
      </c>
    </row>
    <row r="16" spans="1:2" x14ac:dyDescent="0.25">
      <c r="A16" s="118" t="s">
        <v>452</v>
      </c>
      <c r="B16" s="101" t="e">
        <f>VLOOKUP(A16,BTP!$C$8:$C$101,1,FALSE)</f>
        <v>#N/A</v>
      </c>
    </row>
    <row r="17" spans="1:2" x14ac:dyDescent="0.25">
      <c r="A17" s="118" t="s">
        <v>452</v>
      </c>
      <c r="B17" s="101" t="e">
        <f>VLOOKUP(A17,BTP!$C$8:$C$101,1,FALSE)</f>
        <v>#N/A</v>
      </c>
    </row>
    <row r="18" spans="1:2" x14ac:dyDescent="0.25">
      <c r="A18" s="118" t="s">
        <v>452</v>
      </c>
      <c r="B18" s="101" t="e">
        <f>VLOOKUP(A18,BTP!$C$8:$C$101,1,FALSE)</f>
        <v>#N/A</v>
      </c>
    </row>
    <row r="19" spans="1:2" x14ac:dyDescent="0.25">
      <c r="A19" s="118" t="s">
        <v>452</v>
      </c>
      <c r="B19" s="101" t="e">
        <f>VLOOKUP(A19,BTP!$C$8:$C$101,1,FALSE)</f>
        <v>#N/A</v>
      </c>
    </row>
    <row r="20" spans="1:2" x14ac:dyDescent="0.25">
      <c r="A20" s="118" t="s">
        <v>452</v>
      </c>
      <c r="B20" s="101" t="e">
        <f>VLOOKUP(A20,BTP!$C$8:$C$101,1,FALSE)</f>
        <v>#N/A</v>
      </c>
    </row>
    <row r="21" spans="1:2" x14ac:dyDescent="0.25">
      <c r="A21" s="118" t="s">
        <v>452</v>
      </c>
      <c r="B21" s="101" t="e">
        <f>VLOOKUP(A21,BTP!$C$8:$C$101,1,FALSE)</f>
        <v>#N/A</v>
      </c>
    </row>
    <row r="22" spans="1:2" x14ac:dyDescent="0.25">
      <c r="A22" s="118" t="s">
        <v>452</v>
      </c>
      <c r="B22" s="101" t="e">
        <f>VLOOKUP(A22,BTP!$C$8:$C$101,1,FALSE)</f>
        <v>#N/A</v>
      </c>
    </row>
    <row r="23" spans="1:2" x14ac:dyDescent="0.25">
      <c r="A23" s="118" t="s">
        <v>452</v>
      </c>
      <c r="B23" s="101" t="e">
        <f>VLOOKUP(A23,BTP!$C$8:$C$101,1,FALSE)</f>
        <v>#N/A</v>
      </c>
    </row>
    <row r="24" spans="1:2" x14ac:dyDescent="0.25">
      <c r="A24" s="118" t="s">
        <v>452</v>
      </c>
      <c r="B24" s="101" t="e">
        <f>VLOOKUP(A24,BTP!$C$8:$C$101,1,FALSE)</f>
        <v>#N/A</v>
      </c>
    </row>
    <row r="25" spans="1:2" x14ac:dyDescent="0.25">
      <c r="A25" s="118" t="s">
        <v>452</v>
      </c>
      <c r="B25" s="101" t="e">
        <f>VLOOKUP(A25,BTP!$C$8:$C$101,1,FALSE)</f>
        <v>#N/A</v>
      </c>
    </row>
    <row r="26" spans="1:2" x14ac:dyDescent="0.25">
      <c r="A26" s="118" t="s">
        <v>452</v>
      </c>
      <c r="B26" s="101" t="e">
        <f>VLOOKUP(A26,BTP!$C$8:$C$101,1,FALSE)</f>
        <v>#N/A</v>
      </c>
    </row>
    <row r="27" spans="1:2" x14ac:dyDescent="0.25">
      <c r="A27" s="118" t="s">
        <v>452</v>
      </c>
      <c r="B27" s="101" t="e">
        <f>VLOOKUP(A27,BTP!$C$8:$C$101,1,FALSE)</f>
        <v>#N/A</v>
      </c>
    </row>
    <row r="28" spans="1:2" x14ac:dyDescent="0.25">
      <c r="A28" s="118" t="s">
        <v>452</v>
      </c>
      <c r="B28" s="101" t="e">
        <f>VLOOKUP(A28,BTP!$C$8:$C$101,1,FALSE)</f>
        <v>#N/A</v>
      </c>
    </row>
    <row r="29" spans="1:2" x14ac:dyDescent="0.25">
      <c r="A29" s="118" t="s">
        <v>452</v>
      </c>
      <c r="B29" s="101" t="e">
        <f>VLOOKUP(A29,BTP!$C$8:$C$101,1,FALSE)</f>
        <v>#N/A</v>
      </c>
    </row>
    <row r="30" spans="1:2" x14ac:dyDescent="0.25">
      <c r="A30" s="118" t="s">
        <v>452</v>
      </c>
      <c r="B30" s="101" t="e">
        <f>VLOOKUP(A30,BTP!$C$8:$C$101,1,FALSE)</f>
        <v>#N/A</v>
      </c>
    </row>
    <row r="31" spans="1:2" x14ac:dyDescent="0.25">
      <c r="A31" s="118" t="s">
        <v>452</v>
      </c>
      <c r="B31" s="101" t="e">
        <f>VLOOKUP(A31,BTP!$C$8:$C$101,1,FALSE)</f>
        <v>#N/A</v>
      </c>
    </row>
    <row r="32" spans="1:2" x14ac:dyDescent="0.25">
      <c r="A32" s="118" t="s">
        <v>452</v>
      </c>
      <c r="B32" s="101" t="e">
        <f>VLOOKUP(A32,BTP!$C$8:$C$101,1,FALSE)</f>
        <v>#N/A</v>
      </c>
    </row>
    <row r="33" spans="1:36" x14ac:dyDescent="0.25">
      <c r="A33" s="118" t="s">
        <v>452</v>
      </c>
      <c r="B33" s="101" t="e">
        <f>VLOOKUP(A33,BTP!$C$8:$C$101,1,FALSE)</f>
        <v>#N/A</v>
      </c>
    </row>
    <row r="34" spans="1:36" x14ac:dyDescent="0.25">
      <c r="A34" s="118" t="s">
        <v>452</v>
      </c>
      <c r="B34" s="101" t="e">
        <f>VLOOKUP(A34,BTP!$C$8:$C$101,1,FALSE)</f>
        <v>#N/A</v>
      </c>
    </row>
    <row r="35" spans="1:36" x14ac:dyDescent="0.25">
      <c r="A35" s="118" t="s">
        <v>452</v>
      </c>
      <c r="B35" s="101" t="e">
        <f>VLOOKUP(A35,BTP!$C$8:$C$101,1,FALSE)</f>
        <v>#N/A</v>
      </c>
      <c r="D35" s="102" t="str">
        <f t="array" ref="D35:Q100">_xll.qlBondFlowAnalysis(BTP!I72)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VLOOKUP(A36,BTP!$C$8:$C$101,1,FALSE)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VLOOKUP(A37,BTP!$C$8:$C$101,1,FALSE)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VLOOKUP(A38,BTP!$C$8:$C$101,1,FALSE)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VLOOKUP(A39,BTP!$C$8:$C$101,1,FALSE)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VLOOKUP(A40,BTP!$C$8:$C$101,1,FALSE)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VLOOKUP(A41,BTP!$C$8:$C$101,1,FALSE)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VLOOKUP(A42,BTP!$C$8:$C$101,1,FALSE)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VLOOKUP(A43,BTP!$C$8:$C$101,1,FALSE)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VLOOKUP(A44,BTP!$C$8:$C$101,1,FALSE)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VLOOKUP(A45,BTP!$C$8:$C$101,1,FALSE)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VLOOKUP(A46,BTP!$C$8:$C$101,1,FALSE)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VLOOKUP(A47,BTP!$C$8:$C$101,1,FALSE)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VLOOKUP(A48,BTP!$C$8:$C$101,1,FALSE)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VLOOKUP(A49,BTP!$C$8:$C$101,1,FALSE)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VLOOKUP(A50,BTP!$C$8:$C$101,1,FALSE)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VLOOKUP(A51,BTP!$C$8:$C$101,1,FALSE)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VLOOKUP(A52,BTP!$C$8:$C$101,1,FALSE)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VLOOKUP(A53,BTP!$C$8:$C$101,1,FALSE)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VLOOKUP(A54,BTP!$C$8:$C$101,1,FALSE)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VLOOKUP(A55,BTP!$C$8:$C$101,1,FALSE)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VLOOKUP(A56,BTP!$C$8:$C$101,1,FALSE)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VLOOKUP(A57,BTP!$C$8:$C$101,1,FALSE)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VLOOKUP(A58,BTP!$C$8:$C$101,1,FALSE)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VLOOKUP(A59,BTP!$C$8:$C$101,1,FALSE)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VLOOKUP(A60,BTP!$C$8:$C$101,1,FALSE)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VLOOKUP(A61,BTP!$C$8:$C$101,1,FALSE)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VLOOKUP(A62,BTP!$C$8:$C$101,1,FALSE)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VLOOKUP(A63,BTP!$C$8:$C$101,1,FALSE)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VLOOKUP(A64,BTP!$C$8:$C$101,1,FALSE)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VLOOKUP(A65,BTP!$C$8:$C$101,1,FALSE)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VLOOKUP(A66,BTP!$C$8:$C$101,1,FALSE)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VLOOKUP(A67,BTP!$C$8:$C$101,1,FALSE)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VLOOKUP(A68,BTP!$C$8:$C$101,1,FALSE)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VLOOKUP(A69,BTP!$C$8:$C$101,1,FALSE)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VLOOKUP(A70,BTP!$C$8:$C$101,1,FALSE)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_xll.qlBondMaturityLookup("StrippableBTPs",$H8,BTP!$J$104)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_xll.qlBondMaturityLookup("StrippableBTPs",$H9,BTP!$J$104)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_xll.qlBondMaturityLookup("StrippableBTPs",$H10,BTP!$J$104)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_xll.qlBondMaturityLookup("StrippableBTPs",$H11,BTP!$J$104)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_xll.qlBondMaturityLookup("StrippableBTPs",$H12,BTP!$J$104)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_xll.qlBondMaturityLookup("StrippableBTPs",$H13,BTP!$J$104)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_xll.qlBondMaturityLookup("StrippableBTPs",$H14,BTP!$J$104)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_xll.qlBondMaturityLookup("StrippableBTPs",$H15,BTP!$J$104)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_xll.qlBondMaturityLookup("StrippableBTPs",$H16,BTP!$J$104)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_xll.qlBondMaturityLookup("StrippableBTPs",$H17,BTP!$J$104)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_xll.qlBondMaturityLookup("StrippableBTPs",$H18,BTP!$J$104)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_xll.qlBondMaturityLookup("StrippableBTPs",$H19,BTP!$J$104)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_xll.qlBondMaturityLookup("StrippableBTPs",$H20,BTP!$J$104)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_xll.qlBondMaturityLookup("StrippableBTPs",$H21,BTP!$J$104)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_xll.qlBondMaturityLookup("StrippableBTPs",$H22,BTP!$J$104)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_xll.qlBondMaturityLookup("StrippableBTPs",$H23,BTP!$J$104)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_xll.qlBondMaturityLookup("StrippableBTPs",$H24,BTP!$J$104)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_xll.qlBondMaturityLookup("StrippableBTPs",$H25,BTP!$J$104)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_xll.qlBondMaturityLookup("StrippableBTPs",$H26,BTP!$J$104)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_xll.qlBondMaturityLookup("StrippableBTPs",$H27,BTP!$J$104)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_xll.qlBondMaturityLookup(BTP!$J$104,$H8)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_xll.qlBondMaturityLookup(BTP!$J$104,$H9)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_xll.qlBondMaturityLookup(BTP!$J$104,$H10)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_xll.qlBondMaturityLookup(BTP!$J$104,$H11)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_xll.qlBondMaturityLookup(BTP!$J$104,$H12)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_xll.qlBondMaturityLookup(BTP!$J$104,$H13)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2015-07-28T16:16:41Z</dcterms:modified>
</cp:coreProperties>
</file>